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<sst xmlns="http://schemas.openxmlformats.org/spreadsheetml/2006/main" count="121" uniqueCount="80">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</sst>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729" Type="http://schemas.openxmlformats.org/officeDocument/2006/relationships/hyperlink" Target="cid:568c44a8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40" Type="http://schemas.openxmlformats.org/officeDocument/2006/relationships/image" Target="cid:7052b15f13" TargetMode="External"/><Relationship Id="rId782" Type="http://schemas.openxmlformats.org/officeDocument/2006/relationships/image" Target="cid:fb682104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51" Type="http://schemas.openxmlformats.org/officeDocument/2006/relationships/hyperlink" Target="cid:946c3ec42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762" Type="http://schemas.openxmlformats.org/officeDocument/2006/relationships/image" Target="cid:b35bc591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773" Type="http://schemas.openxmlformats.org/officeDocument/2006/relationships/hyperlink" Target="cid:d76c2dbf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56" sqref="D56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69" t="s">
        <v>5</v>
      </c>
      <c r="B3" s="69"/>
      <c r="C3" s="69"/>
      <c r="D3" s="69"/>
      <c r="E3" s="15">
        <f>SUM(E4:E42)</f>
        <v>17932970.038699999</v>
      </c>
      <c r="F3" s="25">
        <f>RA!I7</f>
        <v>1721946.3951000001</v>
      </c>
      <c r="G3" s="16">
        <f>SUM(G4:G42)</f>
        <v>16211023.643599998</v>
      </c>
      <c r="H3" s="27">
        <f>RA!J7</f>
        <v>9.6021255562392707</v>
      </c>
      <c r="I3" s="20">
        <f>SUM(I4:I42)</f>
        <v>17932975.954455815</v>
      </c>
      <c r="J3" s="21">
        <f>SUM(J4:J42)</f>
        <v>16211023.752783906</v>
      </c>
      <c r="K3" s="22">
        <f>E3-I3</f>
        <v>-5.9157558158040047</v>
      </c>
      <c r="L3" s="22">
        <f>G3-J3</f>
        <v>-0.1091839075088501</v>
      </c>
    </row>
    <row r="4" spans="1:13">
      <c r="A4" s="70">
        <f>RA!A8</f>
        <v>42586</v>
      </c>
      <c r="B4" s="12">
        <v>12</v>
      </c>
      <c r="C4" s="65" t="s">
        <v>6</v>
      </c>
      <c r="D4" s="65"/>
      <c r="E4" s="15">
        <f>VLOOKUP(C4,RA!B8:D35,3,0)</f>
        <v>585244.2844</v>
      </c>
      <c r="F4" s="25">
        <f>VLOOKUP(C4,RA!B8:I38,8,0)</f>
        <v>115048.4797</v>
      </c>
      <c r="G4" s="16">
        <f t="shared" ref="G4:G42" si="0">E4-F4</f>
        <v>470195.80469999998</v>
      </c>
      <c r="H4" s="27">
        <f>RA!J8</f>
        <v>19.658197912679999</v>
      </c>
      <c r="I4" s="20">
        <f>VLOOKUP(B4,RMS!B:D,3,FALSE)</f>
        <v>585244.80507606803</v>
      </c>
      <c r="J4" s="21">
        <f>VLOOKUP(B4,RMS!B:E,4,FALSE)</f>
        <v>470195.814761538</v>
      </c>
      <c r="K4" s="22">
        <f t="shared" ref="K4:K42" si="1">E4-I4</f>
        <v>-0.52067606803029776</v>
      </c>
      <c r="L4" s="22">
        <f t="shared" ref="L4:L42" si="2">G4-J4</f>
        <v>-1.0061538021545857E-2</v>
      </c>
    </row>
    <row r="5" spans="1:13">
      <c r="A5" s="70"/>
      <c r="B5" s="12">
        <v>13</v>
      </c>
      <c r="C5" s="65" t="s">
        <v>7</v>
      </c>
      <c r="D5" s="65"/>
      <c r="E5" s="15">
        <f>VLOOKUP(C5,RA!B8:D36,3,0)</f>
        <v>110790.84</v>
      </c>
      <c r="F5" s="25">
        <f>VLOOKUP(C5,RA!B9:I39,8,0)</f>
        <v>22309.992099999999</v>
      </c>
      <c r="G5" s="16">
        <f t="shared" si="0"/>
        <v>88480.847899999993</v>
      </c>
      <c r="H5" s="27">
        <f>RA!J9</f>
        <v>20.137036690036801</v>
      </c>
      <c r="I5" s="20">
        <f>VLOOKUP(B5,RMS!B:D,3,FALSE)</f>
        <v>110790.929387179</v>
      </c>
      <c r="J5" s="21">
        <f>VLOOKUP(B5,RMS!B:E,4,FALSE)</f>
        <v>88480.866467521395</v>
      </c>
      <c r="K5" s="22">
        <f t="shared" si="1"/>
        <v>-8.9387179003097117E-2</v>
      </c>
      <c r="L5" s="22">
        <f t="shared" si="2"/>
        <v>-1.8567521401564591E-2</v>
      </c>
      <c r="M5" s="32"/>
    </row>
    <row r="6" spans="1:13">
      <c r="A6" s="70"/>
      <c r="B6" s="12">
        <v>14</v>
      </c>
      <c r="C6" s="65" t="s">
        <v>8</v>
      </c>
      <c r="D6" s="65"/>
      <c r="E6" s="15">
        <f>VLOOKUP(C6,RA!B10:D37,3,0)</f>
        <v>136317.27929999999</v>
      </c>
      <c r="F6" s="25">
        <f>VLOOKUP(C6,RA!B10:I40,8,0)</f>
        <v>38519.687599999997</v>
      </c>
      <c r="G6" s="16">
        <f t="shared" si="0"/>
        <v>97797.59169999999</v>
      </c>
      <c r="H6" s="27">
        <f>RA!J10</f>
        <v>28.257377052859098</v>
      </c>
      <c r="I6" s="20">
        <f>VLOOKUP(B6,RMS!B:D,3,FALSE)</f>
        <v>136319.702870774</v>
      </c>
      <c r="J6" s="21">
        <f>VLOOKUP(B6,RMS!B:E,4,FALSE)</f>
        <v>97797.594615713606</v>
      </c>
      <c r="K6" s="22">
        <f>E6-I6</f>
        <v>-2.4235707740008365</v>
      </c>
      <c r="L6" s="22">
        <f t="shared" si="2"/>
        <v>-2.9157136159483343E-3</v>
      </c>
      <c r="M6" s="32"/>
    </row>
    <row r="7" spans="1:13">
      <c r="A7" s="70"/>
      <c r="B7" s="12">
        <v>15</v>
      </c>
      <c r="C7" s="65" t="s">
        <v>9</v>
      </c>
      <c r="D7" s="65"/>
      <c r="E7" s="15">
        <f>VLOOKUP(C7,RA!B10:D38,3,0)</f>
        <v>43641.7137</v>
      </c>
      <c r="F7" s="25">
        <f>VLOOKUP(C7,RA!B11:I41,8,0)</f>
        <v>8436.2121999999999</v>
      </c>
      <c r="G7" s="16">
        <f t="shared" si="0"/>
        <v>35205.501499999998</v>
      </c>
      <c r="H7" s="27">
        <f>RA!J11</f>
        <v>19.330616249379801</v>
      </c>
      <c r="I7" s="20">
        <f>VLOOKUP(B7,RMS!B:D,3,FALSE)</f>
        <v>43641.7511524242</v>
      </c>
      <c r="J7" s="21">
        <f>VLOOKUP(B7,RMS!B:E,4,FALSE)</f>
        <v>35205.500989289802</v>
      </c>
      <c r="K7" s="22">
        <f t="shared" si="1"/>
        <v>-3.745242419972783E-2</v>
      </c>
      <c r="L7" s="22">
        <f t="shared" si="2"/>
        <v>5.1071019697701558E-4</v>
      </c>
      <c r="M7" s="32"/>
    </row>
    <row r="8" spans="1:13">
      <c r="A8" s="70"/>
      <c r="B8" s="12">
        <v>16</v>
      </c>
      <c r="C8" s="65" t="s">
        <v>10</v>
      </c>
      <c r="D8" s="65"/>
      <c r="E8" s="15">
        <f>VLOOKUP(C8,RA!B12:D38,3,0)</f>
        <v>138431.92180000001</v>
      </c>
      <c r="F8" s="25">
        <f>VLOOKUP(C8,RA!B12:I42,8,0)</f>
        <v>10281.710300000001</v>
      </c>
      <c r="G8" s="16">
        <f t="shared" si="0"/>
        <v>128150.2115</v>
      </c>
      <c r="H8" s="27">
        <f>RA!J12</f>
        <v>7.4272683397797099</v>
      </c>
      <c r="I8" s="20">
        <f>VLOOKUP(B8,RMS!B:D,3,FALSE)</f>
        <v>138431.91244359</v>
      </c>
      <c r="J8" s="21">
        <f>VLOOKUP(B8,RMS!B:E,4,FALSE)</f>
        <v>128150.209898291</v>
      </c>
      <c r="K8" s="22">
        <f t="shared" si="1"/>
        <v>9.3564100097864866E-3</v>
      </c>
      <c r="L8" s="22">
        <f t="shared" si="2"/>
        <v>1.6017090092645958E-3</v>
      </c>
      <c r="M8" s="32"/>
    </row>
    <row r="9" spans="1:13">
      <c r="A9" s="70"/>
      <c r="B9" s="12">
        <v>17</v>
      </c>
      <c r="C9" s="65" t="s">
        <v>11</v>
      </c>
      <c r="D9" s="65"/>
      <c r="E9" s="15">
        <f>VLOOKUP(C9,RA!B12:D39,3,0)</f>
        <v>261998.6415</v>
      </c>
      <c r="F9" s="25">
        <f>VLOOKUP(C9,RA!B13:I43,8,0)</f>
        <v>49056.818700000003</v>
      </c>
      <c r="G9" s="16">
        <f t="shared" si="0"/>
        <v>212941.82279999999</v>
      </c>
      <c r="H9" s="27">
        <f>RA!J13</f>
        <v>18.7240736895195</v>
      </c>
      <c r="I9" s="20">
        <f>VLOOKUP(B9,RMS!B:D,3,FALSE)</f>
        <v>261998.965949573</v>
      </c>
      <c r="J9" s="21">
        <f>VLOOKUP(B9,RMS!B:E,4,FALSE)</f>
        <v>212941.82023247899</v>
      </c>
      <c r="K9" s="22">
        <f t="shared" si="1"/>
        <v>-0.3244495730032213</v>
      </c>
      <c r="L9" s="22">
        <f t="shared" si="2"/>
        <v>2.5675210054032505E-3</v>
      </c>
      <c r="M9" s="32"/>
    </row>
    <row r="10" spans="1:13">
      <c r="A10" s="70"/>
      <c r="B10" s="12">
        <v>18</v>
      </c>
      <c r="C10" s="65" t="s">
        <v>12</v>
      </c>
      <c r="D10" s="65"/>
      <c r="E10" s="15">
        <f>VLOOKUP(C10,RA!B14:D40,3,0)</f>
        <v>108179.9614</v>
      </c>
      <c r="F10" s="25">
        <f>VLOOKUP(C10,RA!B14:I43,8,0)</f>
        <v>11102.022499999999</v>
      </c>
      <c r="G10" s="16">
        <f t="shared" si="0"/>
        <v>97077.938900000008</v>
      </c>
      <c r="H10" s="27">
        <f>RA!J14</f>
        <v>10.2625498810725</v>
      </c>
      <c r="I10" s="20">
        <f>VLOOKUP(B10,RMS!B:D,3,FALSE)</f>
        <v>108179.977223077</v>
      </c>
      <c r="J10" s="21">
        <f>VLOOKUP(B10,RMS!B:E,4,FALSE)</f>
        <v>97077.936413675197</v>
      </c>
      <c r="K10" s="22">
        <f t="shared" si="1"/>
        <v>-1.5823077003005892E-2</v>
      </c>
      <c r="L10" s="22">
        <f t="shared" si="2"/>
        <v>2.4863248108886182E-3</v>
      </c>
      <c r="M10" s="32"/>
    </row>
    <row r="11" spans="1:13">
      <c r="A11" s="70"/>
      <c r="B11" s="12">
        <v>19</v>
      </c>
      <c r="C11" s="65" t="s">
        <v>13</v>
      </c>
      <c r="D11" s="65"/>
      <c r="E11" s="15">
        <f>VLOOKUP(C11,RA!B14:D41,3,0)</f>
        <v>102710.4473</v>
      </c>
      <c r="F11" s="25">
        <f>VLOOKUP(C11,RA!B15:I44,8,0)</f>
        <v>-10777.1988</v>
      </c>
      <c r="G11" s="16">
        <f t="shared" si="0"/>
        <v>113487.6461</v>
      </c>
      <c r="H11" s="27">
        <f>RA!J15</f>
        <v>-10.4927970652504</v>
      </c>
      <c r="I11" s="20">
        <f>VLOOKUP(B11,RMS!B:D,3,FALSE)</f>
        <v>102710.526952991</v>
      </c>
      <c r="J11" s="21">
        <f>VLOOKUP(B11,RMS!B:E,4,FALSE)</f>
        <v>113487.64664188</v>
      </c>
      <c r="K11" s="22">
        <f t="shared" si="1"/>
        <v>-7.9652991000330076E-2</v>
      </c>
      <c r="L11" s="22">
        <f t="shared" si="2"/>
        <v>-5.418799992185086E-4</v>
      </c>
      <c r="M11" s="32"/>
    </row>
    <row r="12" spans="1:13">
      <c r="A12" s="70"/>
      <c r="B12" s="12">
        <v>21</v>
      </c>
      <c r="C12" s="65" t="s">
        <v>14</v>
      </c>
      <c r="D12" s="65"/>
      <c r="E12" s="15">
        <f>VLOOKUP(C12,RA!B16:D42,3,0)</f>
        <v>999302.46699999995</v>
      </c>
      <c r="F12" s="25">
        <f>VLOOKUP(C12,RA!B16:I45,8,0)</f>
        <v>28208.298500000001</v>
      </c>
      <c r="G12" s="16">
        <f t="shared" si="0"/>
        <v>971094.16849999991</v>
      </c>
      <c r="H12" s="27">
        <f>RA!J16</f>
        <v>2.8227988453469899</v>
      </c>
      <c r="I12" s="20">
        <f>VLOOKUP(B12,RMS!B:D,3,FALSE)</f>
        <v>999301.64431570994</v>
      </c>
      <c r="J12" s="21">
        <f>VLOOKUP(B12,RMS!B:E,4,FALSE)</f>
        <v>971094.16906666697</v>
      </c>
      <c r="K12" s="22">
        <f t="shared" si="1"/>
        <v>0.82268429000396281</v>
      </c>
      <c r="L12" s="22">
        <f t="shared" si="2"/>
        <v>-5.6666706223040819E-4</v>
      </c>
      <c r="M12" s="32"/>
    </row>
    <row r="13" spans="1:13">
      <c r="A13" s="70"/>
      <c r="B13" s="12">
        <v>22</v>
      </c>
      <c r="C13" s="65" t="s">
        <v>15</v>
      </c>
      <c r="D13" s="65"/>
      <c r="E13" s="15">
        <f>VLOOKUP(C13,RA!B16:D43,3,0)</f>
        <v>739944.95420000004</v>
      </c>
      <c r="F13" s="25">
        <f>VLOOKUP(C13,RA!B17:I46,8,0)</f>
        <v>53566.8747</v>
      </c>
      <c r="G13" s="16">
        <f t="shared" si="0"/>
        <v>686378.07949999999</v>
      </c>
      <c r="H13" s="27">
        <f>RA!J17</f>
        <v>7.2393053558848104</v>
      </c>
      <c r="I13" s="20">
        <f>VLOOKUP(B13,RMS!B:D,3,FALSE)</f>
        <v>739944.93720170902</v>
      </c>
      <c r="J13" s="21">
        <f>VLOOKUP(B13,RMS!B:E,4,FALSE)</f>
        <v>686378.08188888896</v>
      </c>
      <c r="K13" s="22">
        <f t="shared" si="1"/>
        <v>1.6998291015625E-2</v>
      </c>
      <c r="L13" s="22">
        <f t="shared" si="2"/>
        <v>-2.3888889700174332E-3</v>
      </c>
      <c r="M13" s="32"/>
    </row>
    <row r="14" spans="1:13">
      <c r="A14" s="70"/>
      <c r="B14" s="12">
        <v>23</v>
      </c>
      <c r="C14" s="65" t="s">
        <v>16</v>
      </c>
      <c r="D14" s="65"/>
      <c r="E14" s="15">
        <f>VLOOKUP(C14,RA!B18:D43,3,0)</f>
        <v>1938108.0024000001</v>
      </c>
      <c r="F14" s="25">
        <f>VLOOKUP(C14,RA!B18:I47,8,0)</f>
        <v>273776.25079999998</v>
      </c>
      <c r="G14" s="16">
        <f t="shared" si="0"/>
        <v>1664331.7516000001</v>
      </c>
      <c r="H14" s="27">
        <f>RA!J18</f>
        <v>14.125954304970501</v>
      </c>
      <c r="I14" s="20">
        <f>VLOOKUP(B14,RMS!B:D,3,FALSE)</f>
        <v>1938107.60633333</v>
      </c>
      <c r="J14" s="21">
        <f>VLOOKUP(B14,RMS!B:E,4,FALSE)</f>
        <v>1664331.73535299</v>
      </c>
      <c r="K14" s="22">
        <f t="shared" si="1"/>
        <v>0.39606667007319629</v>
      </c>
      <c r="L14" s="22">
        <f t="shared" si="2"/>
        <v>1.624701009131968E-2</v>
      </c>
      <c r="M14" s="32"/>
    </row>
    <row r="15" spans="1:13">
      <c r="A15" s="70"/>
      <c r="B15" s="12">
        <v>24</v>
      </c>
      <c r="C15" s="65" t="s">
        <v>17</v>
      </c>
      <c r="D15" s="65"/>
      <c r="E15" s="15">
        <f>VLOOKUP(C15,RA!B18:D44,3,0)</f>
        <v>462923.29479999997</v>
      </c>
      <c r="F15" s="25">
        <f>VLOOKUP(C15,RA!B19:I48,8,0)</f>
        <v>30309.020799999998</v>
      </c>
      <c r="G15" s="16">
        <f t="shared" si="0"/>
        <v>432614.27399999998</v>
      </c>
      <c r="H15" s="27">
        <f>RA!J19</f>
        <v>6.54730948743779</v>
      </c>
      <c r="I15" s="20">
        <f>VLOOKUP(B15,RMS!B:D,3,FALSE)</f>
        <v>462923.19803504302</v>
      </c>
      <c r="J15" s="21">
        <f>VLOOKUP(B15,RMS!B:E,4,FALSE)</f>
        <v>432614.27432478598</v>
      </c>
      <c r="K15" s="22">
        <f t="shared" si="1"/>
        <v>9.6764956950210035E-2</v>
      </c>
      <c r="L15" s="22">
        <f t="shared" si="2"/>
        <v>-3.2478600041940808E-4</v>
      </c>
      <c r="M15" s="32"/>
    </row>
    <row r="16" spans="1:13">
      <c r="A16" s="70"/>
      <c r="B16" s="12">
        <v>25</v>
      </c>
      <c r="C16" s="65" t="s">
        <v>18</v>
      </c>
      <c r="D16" s="65"/>
      <c r="E16" s="15">
        <f>VLOOKUP(C16,RA!B20:D45,3,0)</f>
        <v>1128132.1905</v>
      </c>
      <c r="F16" s="25">
        <f>VLOOKUP(C16,RA!B20:I49,8,0)</f>
        <v>82732.948799999998</v>
      </c>
      <c r="G16" s="16">
        <f t="shared" si="0"/>
        <v>1045399.2417</v>
      </c>
      <c r="H16" s="27">
        <f>RA!J20</f>
        <v>7.3336218482810898</v>
      </c>
      <c r="I16" s="20">
        <f>VLOOKUP(B16,RMS!B:D,3,FALSE)</f>
        <v>1128132.32607485</v>
      </c>
      <c r="J16" s="21">
        <f>VLOOKUP(B16,RMS!B:E,4,FALSE)</f>
        <v>1045399.2417</v>
      </c>
      <c r="K16" s="22">
        <f t="shared" si="1"/>
        <v>-0.13557485002093017</v>
      </c>
      <c r="L16" s="22">
        <f t="shared" si="2"/>
        <v>0</v>
      </c>
      <c r="M16" s="32"/>
    </row>
    <row r="17" spans="1:13">
      <c r="A17" s="70"/>
      <c r="B17" s="12">
        <v>26</v>
      </c>
      <c r="C17" s="65" t="s">
        <v>19</v>
      </c>
      <c r="D17" s="65"/>
      <c r="E17" s="15">
        <f>VLOOKUP(C17,RA!B20:D46,3,0)</f>
        <v>394441.98639999999</v>
      </c>
      <c r="F17" s="25">
        <f>VLOOKUP(C17,RA!B21:I50,8,0)</f>
        <v>46704.846299999997</v>
      </c>
      <c r="G17" s="16">
        <f t="shared" si="0"/>
        <v>347737.14010000002</v>
      </c>
      <c r="H17" s="27">
        <f>RA!J21</f>
        <v>11.8407390466382</v>
      </c>
      <c r="I17" s="20">
        <f>VLOOKUP(B17,RMS!B:D,3,FALSE)</f>
        <v>394441.15729785198</v>
      </c>
      <c r="J17" s="21">
        <f>VLOOKUP(B17,RMS!B:E,4,FALSE)</f>
        <v>347737.140113456</v>
      </c>
      <c r="K17" s="22">
        <f t="shared" si="1"/>
        <v>0.82910214801086113</v>
      </c>
      <c r="L17" s="22">
        <f t="shared" si="2"/>
        <v>-1.3455981388688087E-5</v>
      </c>
      <c r="M17" s="32"/>
    </row>
    <row r="18" spans="1:13">
      <c r="A18" s="70"/>
      <c r="B18" s="12">
        <v>27</v>
      </c>
      <c r="C18" s="65" t="s">
        <v>20</v>
      </c>
      <c r="D18" s="65"/>
      <c r="E18" s="15">
        <f>VLOOKUP(C18,RA!B22:D47,3,0)</f>
        <v>1466280.1595999999</v>
      </c>
      <c r="F18" s="25">
        <f>VLOOKUP(C18,RA!B22:I51,8,0)</f>
        <v>107414.1225</v>
      </c>
      <c r="G18" s="16">
        <f t="shared" si="0"/>
        <v>1358866.0370999998</v>
      </c>
      <c r="H18" s="27">
        <f>RA!J22</f>
        <v>7.3256206732895102</v>
      </c>
      <c r="I18" s="20">
        <f>VLOOKUP(B18,RMS!B:D,3,FALSE)</f>
        <v>1466281.5720505901</v>
      </c>
      <c r="J18" s="21">
        <f>VLOOKUP(B18,RMS!B:E,4,FALSE)</f>
        <v>1358866.0338226501</v>
      </c>
      <c r="K18" s="22">
        <f t="shared" si="1"/>
        <v>-1.4124505901709199</v>
      </c>
      <c r="L18" s="22">
        <f t="shared" si="2"/>
        <v>3.2773497514426708E-3</v>
      </c>
      <c r="M18" s="32"/>
    </row>
    <row r="19" spans="1:13">
      <c r="A19" s="70"/>
      <c r="B19" s="12">
        <v>29</v>
      </c>
      <c r="C19" s="65" t="s">
        <v>21</v>
      </c>
      <c r="D19" s="65"/>
      <c r="E19" s="15">
        <f>VLOOKUP(C19,RA!B22:D48,3,0)</f>
        <v>2389631.1464999998</v>
      </c>
      <c r="F19" s="25">
        <f>VLOOKUP(C19,RA!B23:I52,8,0)</f>
        <v>231145.5742</v>
      </c>
      <c r="G19" s="16">
        <f t="shared" si="0"/>
        <v>2158485.5722999997</v>
      </c>
      <c r="H19" s="27">
        <f>RA!J23</f>
        <v>9.6728557684959</v>
      </c>
      <c r="I19" s="20">
        <f>VLOOKUP(B19,RMS!B:D,3,FALSE)</f>
        <v>2389632.9451376102</v>
      </c>
      <c r="J19" s="21">
        <f>VLOOKUP(B19,RMS!B:E,4,FALSE)</f>
        <v>2158485.6035042698</v>
      </c>
      <c r="K19" s="22">
        <f t="shared" si="1"/>
        <v>-1.7986376103945076</v>
      </c>
      <c r="L19" s="22">
        <f t="shared" si="2"/>
        <v>-3.1204270198941231E-2</v>
      </c>
      <c r="M19" s="32"/>
    </row>
    <row r="20" spans="1:13">
      <c r="A20" s="70"/>
      <c r="B20" s="12">
        <v>31</v>
      </c>
      <c r="C20" s="65" t="s">
        <v>22</v>
      </c>
      <c r="D20" s="65"/>
      <c r="E20" s="15">
        <f>VLOOKUP(C20,RA!B24:D49,3,0)</f>
        <v>318438.29940000002</v>
      </c>
      <c r="F20" s="25">
        <f>VLOOKUP(C20,RA!B24:I53,8,0)</f>
        <v>48769.192499999997</v>
      </c>
      <c r="G20" s="16">
        <f t="shared" si="0"/>
        <v>269669.10690000001</v>
      </c>
      <c r="H20" s="27">
        <f>RA!J24</f>
        <v>15.3151152332777</v>
      </c>
      <c r="I20" s="20">
        <f>VLOOKUP(B20,RMS!B:D,3,FALSE)</f>
        <v>318438.48982145102</v>
      </c>
      <c r="J20" s="21">
        <f>VLOOKUP(B20,RMS!B:E,4,FALSE)</f>
        <v>269669.10393126297</v>
      </c>
      <c r="K20" s="22">
        <f t="shared" si="1"/>
        <v>-0.19042145099956542</v>
      </c>
      <c r="L20" s="22">
        <f t="shared" si="2"/>
        <v>2.9687370406463742E-3</v>
      </c>
      <c r="M20" s="32"/>
    </row>
    <row r="21" spans="1:13">
      <c r="A21" s="70"/>
      <c r="B21" s="12">
        <v>32</v>
      </c>
      <c r="C21" s="65" t="s">
        <v>23</v>
      </c>
      <c r="D21" s="65"/>
      <c r="E21" s="15">
        <f>VLOOKUP(C21,RA!B24:D50,3,0)</f>
        <v>313956.94990000001</v>
      </c>
      <c r="F21" s="25">
        <f>VLOOKUP(C21,RA!B25:I54,8,0)</f>
        <v>23178.569299999999</v>
      </c>
      <c r="G21" s="16">
        <f t="shared" si="0"/>
        <v>290778.38060000003</v>
      </c>
      <c r="H21" s="27">
        <f>RA!J25</f>
        <v>7.3827221558187297</v>
      </c>
      <c r="I21" s="20">
        <f>VLOOKUP(B21,RMS!B:D,3,FALSE)</f>
        <v>313956.97481945402</v>
      </c>
      <c r="J21" s="21">
        <f>VLOOKUP(B21,RMS!B:E,4,FALSE)</f>
        <v>290778.37987107498</v>
      </c>
      <c r="K21" s="22">
        <f t="shared" si="1"/>
        <v>-2.4919454008340836E-2</v>
      </c>
      <c r="L21" s="22">
        <f t="shared" si="2"/>
        <v>7.2892504977062345E-4</v>
      </c>
      <c r="M21" s="32"/>
    </row>
    <row r="22" spans="1:13">
      <c r="A22" s="70"/>
      <c r="B22" s="12">
        <v>33</v>
      </c>
      <c r="C22" s="65" t="s">
        <v>24</v>
      </c>
      <c r="D22" s="65"/>
      <c r="E22" s="15">
        <f>VLOOKUP(C22,RA!B26:D51,3,0)</f>
        <v>677077.48719999997</v>
      </c>
      <c r="F22" s="25">
        <f>VLOOKUP(C22,RA!B26:I55,8,0)</f>
        <v>135108.29610000001</v>
      </c>
      <c r="G22" s="16">
        <f t="shared" si="0"/>
        <v>541969.19109999994</v>
      </c>
      <c r="H22" s="27">
        <f>RA!J26</f>
        <v>19.954628333417102</v>
      </c>
      <c r="I22" s="20">
        <f>VLOOKUP(B22,RMS!B:D,3,FALSE)</f>
        <v>677077.47278003197</v>
      </c>
      <c r="J22" s="21">
        <f>VLOOKUP(B22,RMS!B:E,4,FALSE)</f>
        <v>541969.21879631898</v>
      </c>
      <c r="K22" s="22">
        <f t="shared" si="1"/>
        <v>1.4419968007132411E-2</v>
      </c>
      <c r="L22" s="22">
        <f t="shared" si="2"/>
        <v>-2.7696319040842354E-2</v>
      </c>
      <c r="M22" s="32"/>
    </row>
    <row r="23" spans="1:13">
      <c r="A23" s="70"/>
      <c r="B23" s="12">
        <v>34</v>
      </c>
      <c r="C23" s="65" t="s">
        <v>25</v>
      </c>
      <c r="D23" s="65"/>
      <c r="E23" s="15">
        <f>VLOOKUP(C23,RA!B26:D52,3,0)</f>
        <v>263281.7844</v>
      </c>
      <c r="F23" s="25">
        <f>VLOOKUP(C23,RA!B27:I56,8,0)</f>
        <v>70085.647899999996</v>
      </c>
      <c r="G23" s="16">
        <f t="shared" si="0"/>
        <v>193196.13650000002</v>
      </c>
      <c r="H23" s="27">
        <f>RA!J27</f>
        <v>26.620014012636702</v>
      </c>
      <c r="I23" s="20">
        <f>VLOOKUP(B23,RMS!B:D,3,FALSE)</f>
        <v>263281.53601200401</v>
      </c>
      <c r="J23" s="21">
        <f>VLOOKUP(B23,RMS!B:E,4,FALSE)</f>
        <v>193196.11676336301</v>
      </c>
      <c r="K23" s="22">
        <f t="shared" si="1"/>
        <v>0.24838799599092454</v>
      </c>
      <c r="L23" s="22">
        <f t="shared" si="2"/>
        <v>1.973663701210171E-2</v>
      </c>
      <c r="M23" s="32"/>
    </row>
    <row r="24" spans="1:13">
      <c r="A24" s="70"/>
      <c r="B24" s="12">
        <v>35</v>
      </c>
      <c r="C24" s="65" t="s">
        <v>26</v>
      </c>
      <c r="D24" s="65"/>
      <c r="E24" s="15">
        <f>VLOOKUP(C24,RA!B28:D53,3,0)</f>
        <v>1056459.3285999999</v>
      </c>
      <c r="F24" s="25">
        <f>VLOOKUP(C24,RA!B28:I57,8,0)</f>
        <v>54377.4807</v>
      </c>
      <c r="G24" s="16">
        <f t="shared" si="0"/>
        <v>1002081.8478999999</v>
      </c>
      <c r="H24" s="27">
        <f>RA!J28</f>
        <v>5.1471437875474102</v>
      </c>
      <c r="I24" s="20">
        <f>VLOOKUP(B24,RMS!B:D,3,FALSE)</f>
        <v>1056460.7393575199</v>
      </c>
      <c r="J24" s="21">
        <f>VLOOKUP(B24,RMS!B:E,4,FALSE)</f>
        <v>1002081.8389796501</v>
      </c>
      <c r="K24" s="22">
        <f t="shared" si="1"/>
        <v>-1.4107575200032443</v>
      </c>
      <c r="L24" s="22">
        <f t="shared" si="2"/>
        <v>8.9203498791903257E-3</v>
      </c>
      <c r="M24" s="32"/>
    </row>
    <row r="25" spans="1:13">
      <c r="A25" s="70"/>
      <c r="B25" s="12">
        <v>36</v>
      </c>
      <c r="C25" s="65" t="s">
        <v>27</v>
      </c>
      <c r="D25" s="65"/>
      <c r="E25" s="15">
        <f>VLOOKUP(C25,RA!B28:D54,3,0)</f>
        <v>817053.06640000001</v>
      </c>
      <c r="F25" s="25">
        <f>VLOOKUP(C25,RA!B29:I58,8,0)</f>
        <v>126951.0141</v>
      </c>
      <c r="G25" s="16">
        <f t="shared" si="0"/>
        <v>690102.05229999998</v>
      </c>
      <c r="H25" s="27">
        <f>RA!J29</f>
        <v>15.5376706019055</v>
      </c>
      <c r="I25" s="20">
        <f>VLOOKUP(B25,RMS!B:D,3,FALSE)</f>
        <v>817053.12826283195</v>
      </c>
      <c r="J25" s="21">
        <f>VLOOKUP(B25,RMS!B:E,4,FALSE)</f>
        <v>690102.10784593795</v>
      </c>
      <c r="K25" s="22">
        <f t="shared" si="1"/>
        <v>-6.1862831935286522E-2</v>
      </c>
      <c r="L25" s="22">
        <f t="shared" si="2"/>
        <v>-5.5545937968418002E-2</v>
      </c>
      <c r="M25" s="32"/>
    </row>
    <row r="26" spans="1:13">
      <c r="A26" s="70"/>
      <c r="B26" s="12">
        <v>37</v>
      </c>
      <c r="C26" s="65" t="s">
        <v>67</v>
      </c>
      <c r="D26" s="65"/>
      <c r="E26" s="15">
        <f>VLOOKUP(C26,RA!B30:D55,3,0)</f>
        <v>1124630.9956</v>
      </c>
      <c r="F26" s="25">
        <f>VLOOKUP(C26,RA!B30:I59,8,0)</f>
        <v>103444.41190000001</v>
      </c>
      <c r="G26" s="16">
        <f t="shared" si="0"/>
        <v>1021186.5837000001</v>
      </c>
      <c r="H26" s="27">
        <f>RA!J30</f>
        <v>9.1980758404059095</v>
      </c>
      <c r="I26" s="20">
        <f>VLOOKUP(B26,RMS!B:D,3,FALSE)</f>
        <v>1124631.0375017701</v>
      </c>
      <c r="J26" s="21">
        <f>VLOOKUP(B26,RMS!B:E,4,FALSE)</f>
        <v>1021186.60133034</v>
      </c>
      <c r="K26" s="22">
        <f t="shared" si="1"/>
        <v>-4.1901770047843456E-2</v>
      </c>
      <c r="L26" s="22">
        <f t="shared" si="2"/>
        <v>-1.7630339949391782E-2</v>
      </c>
      <c r="M26" s="32"/>
    </row>
    <row r="27" spans="1:13">
      <c r="A27" s="70"/>
      <c r="B27" s="12">
        <v>38</v>
      </c>
      <c r="C27" s="65" t="s">
        <v>29</v>
      </c>
      <c r="D27" s="65"/>
      <c r="E27" s="15">
        <f>VLOOKUP(C27,RA!B30:D56,3,0)</f>
        <v>876624.31799999997</v>
      </c>
      <c r="F27" s="25">
        <f>VLOOKUP(C27,RA!B31:I60,8,0)</f>
        <v>33833.704700000002</v>
      </c>
      <c r="G27" s="16">
        <f t="shared" si="0"/>
        <v>842790.61329999997</v>
      </c>
      <c r="H27" s="27">
        <f>RA!J31</f>
        <v>3.8595443915120802</v>
      </c>
      <c r="I27" s="20">
        <f>VLOOKUP(B27,RMS!B:D,3,FALSE)</f>
        <v>876624.24244955799</v>
      </c>
      <c r="J27" s="21">
        <f>VLOOKUP(B27,RMS!B:E,4,FALSE)</f>
        <v>842790.60221150401</v>
      </c>
      <c r="K27" s="22">
        <f t="shared" si="1"/>
        <v>7.5550441979430616E-2</v>
      </c>
      <c r="L27" s="22">
        <f t="shared" si="2"/>
        <v>1.1088495957665145E-2</v>
      </c>
      <c r="M27" s="32"/>
    </row>
    <row r="28" spans="1:13">
      <c r="A28" s="70"/>
      <c r="B28" s="12">
        <v>39</v>
      </c>
      <c r="C28" s="65" t="s">
        <v>30</v>
      </c>
      <c r="D28" s="65"/>
      <c r="E28" s="15">
        <f>VLOOKUP(C28,RA!B32:D57,3,0)</f>
        <v>124449.54760000001</v>
      </c>
      <c r="F28" s="25">
        <f>VLOOKUP(C28,RA!B32:I61,8,0)</f>
        <v>29276.956699999999</v>
      </c>
      <c r="G28" s="16">
        <f t="shared" si="0"/>
        <v>95172.59090000001</v>
      </c>
      <c r="H28" s="27">
        <f>RA!J32</f>
        <v>23.525161211594501</v>
      </c>
      <c r="I28" s="20">
        <f>VLOOKUP(B28,RMS!B:D,3,FALSE)</f>
        <v>124449.41236256</v>
      </c>
      <c r="J28" s="21">
        <f>VLOOKUP(B28,RMS!B:E,4,FALSE)</f>
        <v>95172.6064192825</v>
      </c>
      <c r="K28" s="22">
        <f t="shared" si="1"/>
        <v>0.13523744000121951</v>
      </c>
      <c r="L28" s="22">
        <f t="shared" si="2"/>
        <v>-1.5519282489549369E-2</v>
      </c>
      <c r="M28" s="32"/>
    </row>
    <row r="29" spans="1:13">
      <c r="A29" s="70"/>
      <c r="B29" s="12">
        <v>40</v>
      </c>
      <c r="C29" s="65" t="s">
        <v>69</v>
      </c>
      <c r="D29" s="65"/>
      <c r="E29" s="15">
        <f>VLOOKUP(C29,RA!B32:D58,3,0)</f>
        <v>2.3008999999999999</v>
      </c>
      <c r="F29" s="25">
        <f>VLOOKUP(C29,RA!B33:I62,8,0)</f>
        <v>-5.0281000000000002</v>
      </c>
      <c r="G29" s="16">
        <f t="shared" si="0"/>
        <v>7.3290000000000006</v>
      </c>
      <c r="H29" s="27">
        <f>RA!J33</f>
        <v>-218.52753270459399</v>
      </c>
      <c r="I29" s="20">
        <f>VLOOKUP(B29,RMS!B:D,3,FALSE)</f>
        <v>2.3008999999999999</v>
      </c>
      <c r="J29" s="21">
        <f>VLOOKUP(B29,RMS!B:E,4,FALSE)</f>
        <v>7.3289999999999997</v>
      </c>
      <c r="K29" s="22">
        <f t="shared" si="1"/>
        <v>0</v>
      </c>
      <c r="L29" s="22">
        <f t="shared" si="2"/>
        <v>0</v>
      </c>
      <c r="M29" s="32"/>
    </row>
    <row r="30" spans="1:13">
      <c r="A30" s="70"/>
      <c r="B30" s="12">
        <v>42</v>
      </c>
      <c r="C30" s="65" t="s">
        <v>31</v>
      </c>
      <c r="D30" s="65"/>
      <c r="E30" s="15">
        <f>VLOOKUP(C30,RA!B34:D60,3,0)</f>
        <v>205677.63070000001</v>
      </c>
      <c r="F30" s="25">
        <f>VLOOKUP(C30,RA!B34:I64,8,0)</f>
        <v>30014.3279</v>
      </c>
      <c r="G30" s="16">
        <f t="shared" si="0"/>
        <v>175663.3028</v>
      </c>
      <c r="H30" s="27">
        <f>RA!J34</f>
        <v>0</v>
      </c>
      <c r="I30" s="20">
        <f>VLOOKUP(B30,RMS!B:D,3,FALSE)</f>
        <v>205677.63029999999</v>
      </c>
      <c r="J30" s="21">
        <f>VLOOKUP(B30,RMS!B:E,4,FALSE)</f>
        <v>175663.29819999999</v>
      </c>
      <c r="K30" s="22">
        <f t="shared" si="1"/>
        <v>4.0000001899898052E-4</v>
      </c>
      <c r="L30" s="22">
        <f t="shared" si="2"/>
        <v>4.6000000147614628E-3</v>
      </c>
      <c r="M30" s="32"/>
    </row>
    <row r="31" spans="1:13" s="36" customFormat="1" ht="12" thickBot="1">
      <c r="A31" s="70"/>
      <c r="B31" s="12">
        <v>43</v>
      </c>
      <c r="C31" s="43" t="s">
        <v>77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14.5928985071686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0"/>
      <c r="B32" s="12">
        <v>70</v>
      </c>
      <c r="C32" s="71" t="s">
        <v>64</v>
      </c>
      <c r="D32" s="72"/>
      <c r="E32" s="15">
        <f>VLOOKUP(C32,RA!B34:D61,3,0)</f>
        <v>83167.58</v>
      </c>
      <c r="F32" s="25">
        <f>VLOOKUP(C32,RA!B34:I65,8,0)</f>
        <v>350.74</v>
      </c>
      <c r="G32" s="16">
        <f t="shared" si="0"/>
        <v>82816.84</v>
      </c>
      <c r="H32" s="27">
        <f>RA!J34</f>
        <v>0</v>
      </c>
      <c r="I32" s="20">
        <f>VLOOKUP(B32,RMS!B:D,3,FALSE)</f>
        <v>83167.58</v>
      </c>
      <c r="J32" s="21">
        <f>VLOOKUP(B32,RMS!B:E,4,FALSE)</f>
        <v>82816.84</v>
      </c>
      <c r="K32" s="22">
        <f t="shared" si="1"/>
        <v>0</v>
      </c>
      <c r="L32" s="22">
        <f t="shared" si="2"/>
        <v>0</v>
      </c>
    </row>
    <row r="33" spans="1:13">
      <c r="A33" s="70"/>
      <c r="B33" s="12">
        <v>71</v>
      </c>
      <c r="C33" s="65" t="s">
        <v>35</v>
      </c>
      <c r="D33" s="65"/>
      <c r="E33" s="15">
        <f>VLOOKUP(C33,RA!B34:D61,3,0)</f>
        <v>112527.44</v>
      </c>
      <c r="F33" s="25">
        <f>VLOOKUP(C33,RA!B34:I65,8,0)</f>
        <v>-11865.29</v>
      </c>
      <c r="G33" s="16">
        <f t="shared" si="0"/>
        <v>124392.73000000001</v>
      </c>
      <c r="H33" s="27">
        <f>RA!J34</f>
        <v>0</v>
      </c>
      <c r="I33" s="20">
        <f>VLOOKUP(B33,RMS!B:D,3,FALSE)</f>
        <v>112527.44</v>
      </c>
      <c r="J33" s="21">
        <f>VLOOKUP(B33,RMS!B:E,4,FALSE)</f>
        <v>124392.73</v>
      </c>
      <c r="K33" s="22">
        <f t="shared" si="1"/>
        <v>0</v>
      </c>
      <c r="L33" s="22">
        <f t="shared" si="2"/>
        <v>0</v>
      </c>
      <c r="M33" s="32"/>
    </row>
    <row r="34" spans="1:13">
      <c r="A34" s="70"/>
      <c r="B34" s="12">
        <v>72</v>
      </c>
      <c r="C34" s="65" t="s">
        <v>36</v>
      </c>
      <c r="D34" s="65"/>
      <c r="E34" s="15">
        <f>VLOOKUP(C34,RA!B34:D62,3,0)</f>
        <v>239312.84</v>
      </c>
      <c r="F34" s="25">
        <f>VLOOKUP(C34,RA!B34:I66,8,0)</f>
        <v>-2541.96</v>
      </c>
      <c r="G34" s="16">
        <f t="shared" si="0"/>
        <v>241854.8</v>
      </c>
      <c r="H34" s="27">
        <f>RA!J35</f>
        <v>14.5928985071686</v>
      </c>
      <c r="I34" s="20">
        <f>VLOOKUP(B34,RMS!B:D,3,FALSE)</f>
        <v>239312.84</v>
      </c>
      <c r="J34" s="21">
        <f>VLOOKUP(B34,RMS!B:E,4,FALSE)</f>
        <v>241854.8</v>
      </c>
      <c r="K34" s="22">
        <f t="shared" si="1"/>
        <v>0</v>
      </c>
      <c r="L34" s="22">
        <f t="shared" si="2"/>
        <v>0</v>
      </c>
      <c r="M34" s="32"/>
    </row>
    <row r="35" spans="1:13">
      <c r="A35" s="70"/>
      <c r="B35" s="12">
        <v>73</v>
      </c>
      <c r="C35" s="65" t="s">
        <v>37</v>
      </c>
      <c r="D35" s="65"/>
      <c r="E35" s="15">
        <f>VLOOKUP(C35,RA!B34:D63,3,0)</f>
        <v>178215.09</v>
      </c>
      <c r="F35" s="25">
        <f>VLOOKUP(C35,RA!B34:I67,8,0)</f>
        <v>-29982.7</v>
      </c>
      <c r="G35" s="16">
        <f t="shared" si="0"/>
        <v>208197.79</v>
      </c>
      <c r="H35" s="27">
        <f>RA!J34</f>
        <v>0</v>
      </c>
      <c r="I35" s="20">
        <f>VLOOKUP(B35,RMS!B:D,3,FALSE)</f>
        <v>178215.09</v>
      </c>
      <c r="J35" s="21">
        <f>VLOOKUP(B35,RMS!B:E,4,FALSE)</f>
        <v>208197.79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0"/>
      <c r="B36" s="12">
        <v>74</v>
      </c>
      <c r="C36" s="65" t="s">
        <v>65</v>
      </c>
      <c r="D36" s="65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14.5928985071686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0"/>
      <c r="B37" s="12">
        <v>75</v>
      </c>
      <c r="C37" s="65" t="s">
        <v>32</v>
      </c>
      <c r="D37" s="65"/>
      <c r="E37" s="15">
        <f>VLOOKUP(C37,RA!B8:D64,3,0)</f>
        <v>31632.478999999999</v>
      </c>
      <c r="F37" s="25">
        <f>VLOOKUP(C37,RA!B8:I68,8,0)</f>
        <v>2445.7775999999999</v>
      </c>
      <c r="G37" s="16">
        <f t="shared" si="0"/>
        <v>29186.701399999998</v>
      </c>
      <c r="H37" s="27">
        <f>RA!J35</f>
        <v>14.5928985071686</v>
      </c>
      <c r="I37" s="20">
        <f>VLOOKUP(B37,RMS!B:D,3,FALSE)</f>
        <v>31632.4786324786</v>
      </c>
      <c r="J37" s="21">
        <f>VLOOKUP(B37,RMS!B:E,4,FALSE)</f>
        <v>29186.700854700899</v>
      </c>
      <c r="K37" s="22">
        <f t="shared" si="1"/>
        <v>3.6752139931195416E-4</v>
      </c>
      <c r="L37" s="22">
        <f t="shared" si="2"/>
        <v>5.4529909903067164E-4</v>
      </c>
      <c r="M37" s="32"/>
    </row>
    <row r="38" spans="1:13">
      <c r="A38" s="70"/>
      <c r="B38" s="12">
        <v>76</v>
      </c>
      <c r="C38" s="65" t="s">
        <v>33</v>
      </c>
      <c r="D38" s="65"/>
      <c r="E38" s="15">
        <f>VLOOKUP(C38,RA!B8:D65,3,0)</f>
        <v>414251.76809999999</v>
      </c>
      <c r="F38" s="25">
        <f>VLOOKUP(C38,RA!B8:I69,8,0)</f>
        <v>15815.8356</v>
      </c>
      <c r="G38" s="16">
        <f t="shared" si="0"/>
        <v>398435.9325</v>
      </c>
      <c r="H38" s="27">
        <f>RA!J36</f>
        <v>0</v>
      </c>
      <c r="I38" s="20">
        <f>VLOOKUP(B38,RMS!B:D,3,FALSE)</f>
        <v>414251.76160341903</v>
      </c>
      <c r="J38" s="21">
        <f>VLOOKUP(B38,RMS!B:E,4,FALSE)</f>
        <v>398435.93386239302</v>
      </c>
      <c r="K38" s="22">
        <f t="shared" si="1"/>
        <v>6.4965809579007328E-3</v>
      </c>
      <c r="L38" s="22">
        <f t="shared" si="2"/>
        <v>-1.3623930281028152E-3</v>
      </c>
      <c r="M38" s="32"/>
    </row>
    <row r="39" spans="1:13">
      <c r="A39" s="70"/>
      <c r="B39" s="12">
        <v>77</v>
      </c>
      <c r="C39" s="65" t="s">
        <v>38</v>
      </c>
      <c r="D39" s="65"/>
      <c r="E39" s="15">
        <f>VLOOKUP(C39,RA!B9:D66,3,0)</f>
        <v>64783.82</v>
      </c>
      <c r="F39" s="25">
        <f>VLOOKUP(C39,RA!B9:I70,8,0)</f>
        <v>-7646.34</v>
      </c>
      <c r="G39" s="16">
        <f t="shared" si="0"/>
        <v>72430.16</v>
      </c>
      <c r="H39" s="27">
        <f>RA!J37</f>
        <v>0.42172683153700002</v>
      </c>
      <c r="I39" s="20">
        <f>VLOOKUP(B39,RMS!B:D,3,FALSE)</f>
        <v>64783.82</v>
      </c>
      <c r="J39" s="21">
        <f>VLOOKUP(B39,RMS!B:E,4,FALSE)</f>
        <v>72430.16</v>
      </c>
      <c r="K39" s="22">
        <f t="shared" si="1"/>
        <v>0</v>
      </c>
      <c r="L39" s="22">
        <f t="shared" si="2"/>
        <v>0</v>
      </c>
      <c r="M39" s="32"/>
    </row>
    <row r="40" spans="1:13">
      <c r="A40" s="70"/>
      <c r="B40" s="12">
        <v>78</v>
      </c>
      <c r="C40" s="65" t="s">
        <v>39</v>
      </c>
      <c r="D40" s="65"/>
      <c r="E40" s="15">
        <f>VLOOKUP(C40,RA!B10:D67,3,0)</f>
        <v>18353.849999999999</v>
      </c>
      <c r="F40" s="25">
        <f>VLOOKUP(C40,RA!B10:I71,8,0)</f>
        <v>2014.83</v>
      </c>
      <c r="G40" s="16">
        <f t="shared" si="0"/>
        <v>16339.019999999999</v>
      </c>
      <c r="H40" s="27">
        <f>RA!J38</f>
        <v>-10.5443525596957</v>
      </c>
      <c r="I40" s="20">
        <f>VLOOKUP(B40,RMS!B:D,3,FALSE)</f>
        <v>18353.849999999999</v>
      </c>
      <c r="J40" s="21">
        <f>VLOOKUP(B40,RMS!B:E,4,FALSE)</f>
        <v>16339.02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0"/>
      <c r="B41" s="12">
        <v>9101</v>
      </c>
      <c r="C41" s="66" t="s">
        <v>71</v>
      </c>
      <c r="D41" s="67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-1.06219123052486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0"/>
      <c r="B42" s="12">
        <v>99</v>
      </c>
      <c r="C42" s="65" t="s">
        <v>34</v>
      </c>
      <c r="D42" s="65"/>
      <c r="E42" s="15">
        <f>VLOOKUP(C42,RA!B8:D68,3,0)</f>
        <v>6994.1720999999998</v>
      </c>
      <c r="F42" s="25">
        <f>VLOOKUP(C42,RA!B8:I72,8,0)</f>
        <v>485.26729999999998</v>
      </c>
      <c r="G42" s="16">
        <f t="shared" si="0"/>
        <v>6508.9048000000003</v>
      </c>
      <c r="H42" s="27">
        <f>RA!J39</f>
        <v>-1.06219123052486</v>
      </c>
      <c r="I42" s="20">
        <f>VLOOKUP(B42,RMS!B:D,3,FALSE)</f>
        <v>6994.1721503668396</v>
      </c>
      <c r="J42" s="21">
        <f>VLOOKUP(B42,RMS!B:E,4,FALSE)</f>
        <v>6508.9049239845699</v>
      </c>
      <c r="K42" s="22">
        <f t="shared" si="1"/>
        <v>-5.0366839786875062E-5</v>
      </c>
      <c r="L42" s="22">
        <f t="shared" si="2"/>
        <v>-1.2398456965456717E-4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44" t="s">
        <v>45</v>
      </c>
      <c r="W1" s="75"/>
    </row>
    <row r="2" spans="1:23" ht="12.7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44"/>
      <c r="W2" s="75"/>
    </row>
    <row r="3" spans="1:23" ht="23.25" thickBo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45" t="s">
        <v>46</v>
      </c>
      <c r="W3" s="75"/>
    </row>
    <row r="4" spans="1:23" ht="12.75" thickTop="1" thickBo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W4" s="75"/>
    </row>
    <row r="5" spans="1:23" ht="22.5" thickTop="1" thickBot="1">
      <c r="A5" s="46"/>
      <c r="B5" s="47"/>
      <c r="C5" s="48"/>
      <c r="D5" s="49" t="s">
        <v>0</v>
      </c>
      <c r="E5" s="49" t="s">
        <v>73</v>
      </c>
      <c r="F5" s="49" t="s">
        <v>74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75</v>
      </c>
      <c r="Q5" s="49" t="s">
        <v>76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6" t="s">
        <v>4</v>
      </c>
      <c r="C6" s="77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78" t="s">
        <v>5</v>
      </c>
      <c r="B7" s="79"/>
      <c r="C7" s="80"/>
      <c r="D7" s="53">
        <v>17932971.038699999</v>
      </c>
      <c r="E7" s="53">
        <v>19273480.927200001</v>
      </c>
      <c r="F7" s="54">
        <v>93.044796144695496</v>
      </c>
      <c r="G7" s="53">
        <v>15949899.671800001</v>
      </c>
      <c r="H7" s="54">
        <v>12.4331275287339</v>
      </c>
      <c r="I7" s="53">
        <v>1721946.3951000001</v>
      </c>
      <c r="J7" s="54">
        <v>9.6021255562392707</v>
      </c>
      <c r="K7" s="53">
        <v>1875211.4272</v>
      </c>
      <c r="L7" s="54">
        <v>11.7568854085988</v>
      </c>
      <c r="M7" s="54">
        <v>-8.1732134241977006E-2</v>
      </c>
      <c r="N7" s="53">
        <v>81925942.300500005</v>
      </c>
      <c r="O7" s="53">
        <v>4751683633.2391005</v>
      </c>
      <c r="P7" s="53">
        <v>1048841</v>
      </c>
      <c r="Q7" s="53">
        <v>1070408</v>
      </c>
      <c r="R7" s="54">
        <v>-2.0148392015007399</v>
      </c>
      <c r="S7" s="53">
        <v>17.097892853826298</v>
      </c>
      <c r="T7" s="53">
        <v>19.208611625193399</v>
      </c>
      <c r="U7" s="55">
        <v>-12.344905827941</v>
      </c>
    </row>
    <row r="8" spans="1:23" ht="12" thickBot="1">
      <c r="A8" s="81">
        <v>42586</v>
      </c>
      <c r="B8" s="71" t="s">
        <v>6</v>
      </c>
      <c r="C8" s="72"/>
      <c r="D8" s="56">
        <v>585244.2844</v>
      </c>
      <c r="E8" s="56">
        <v>674310.67890000006</v>
      </c>
      <c r="F8" s="57">
        <v>86.791489844815501</v>
      </c>
      <c r="G8" s="56">
        <v>564114.7084</v>
      </c>
      <c r="H8" s="57">
        <v>3.7456169260202201</v>
      </c>
      <c r="I8" s="56">
        <v>115048.4797</v>
      </c>
      <c r="J8" s="57">
        <v>19.658197912679999</v>
      </c>
      <c r="K8" s="56">
        <v>127502.9642</v>
      </c>
      <c r="L8" s="57">
        <v>22.602311604609099</v>
      </c>
      <c r="M8" s="57">
        <v>-9.7679960447539002E-2</v>
      </c>
      <c r="N8" s="56">
        <v>2758410.3988999999</v>
      </c>
      <c r="O8" s="56">
        <v>170325444.18079999</v>
      </c>
      <c r="P8" s="56">
        <v>30715</v>
      </c>
      <c r="Q8" s="56">
        <v>31707</v>
      </c>
      <c r="R8" s="57">
        <v>-3.1286466710820902</v>
      </c>
      <c r="S8" s="56">
        <v>19.054021956698701</v>
      </c>
      <c r="T8" s="56">
        <v>21.167769861544802</v>
      </c>
      <c r="U8" s="58">
        <v>-11.093447407847499</v>
      </c>
    </row>
    <row r="9" spans="1:23" ht="12" thickBot="1">
      <c r="A9" s="82"/>
      <c r="B9" s="71" t="s">
        <v>7</v>
      </c>
      <c r="C9" s="72"/>
      <c r="D9" s="56">
        <v>110790.84</v>
      </c>
      <c r="E9" s="56">
        <v>160831.16500000001</v>
      </c>
      <c r="F9" s="57">
        <v>68.886425090559996</v>
      </c>
      <c r="G9" s="56">
        <v>91048.571500000005</v>
      </c>
      <c r="H9" s="57">
        <v>21.683227067434</v>
      </c>
      <c r="I9" s="56">
        <v>22309.992099999999</v>
      </c>
      <c r="J9" s="57">
        <v>20.137036690036801</v>
      </c>
      <c r="K9" s="56">
        <v>18728.855500000001</v>
      </c>
      <c r="L9" s="57">
        <v>20.570180499756699</v>
      </c>
      <c r="M9" s="57">
        <v>0.191209580318456</v>
      </c>
      <c r="N9" s="56">
        <v>415973.70020000002</v>
      </c>
      <c r="O9" s="56">
        <v>24239715.161899999</v>
      </c>
      <c r="P9" s="56">
        <v>6734</v>
      </c>
      <c r="Q9" s="56">
        <v>6245</v>
      </c>
      <c r="R9" s="57">
        <v>7.8302642113690997</v>
      </c>
      <c r="S9" s="56">
        <v>16.4524561924562</v>
      </c>
      <c r="T9" s="56">
        <v>16.8488929223379</v>
      </c>
      <c r="U9" s="58">
        <v>-2.4095899435578101</v>
      </c>
    </row>
    <row r="10" spans="1:23" ht="12" thickBot="1">
      <c r="A10" s="82"/>
      <c r="B10" s="71" t="s">
        <v>8</v>
      </c>
      <c r="C10" s="72"/>
      <c r="D10" s="56">
        <v>136317.27929999999</v>
      </c>
      <c r="E10" s="56">
        <v>197814.79829999999</v>
      </c>
      <c r="F10" s="57">
        <v>68.911568028022501</v>
      </c>
      <c r="G10" s="56">
        <v>162568.5502</v>
      </c>
      <c r="H10" s="57">
        <v>-16.147816332066899</v>
      </c>
      <c r="I10" s="56">
        <v>38519.687599999997</v>
      </c>
      <c r="J10" s="57">
        <v>28.257377052859098</v>
      </c>
      <c r="K10" s="56">
        <v>44871.758999999998</v>
      </c>
      <c r="L10" s="57">
        <v>27.6017464293041</v>
      </c>
      <c r="M10" s="57">
        <v>-0.14156056151041399</v>
      </c>
      <c r="N10" s="56">
        <v>571624.1348</v>
      </c>
      <c r="O10" s="56">
        <v>41629087.1853</v>
      </c>
      <c r="P10" s="56">
        <v>106763</v>
      </c>
      <c r="Q10" s="56">
        <v>107813</v>
      </c>
      <c r="R10" s="57">
        <v>-0.97390852680103701</v>
      </c>
      <c r="S10" s="56">
        <v>1.27682136414301</v>
      </c>
      <c r="T10" s="56">
        <v>1.3290484218044201</v>
      </c>
      <c r="U10" s="58">
        <v>-4.0903965995640004</v>
      </c>
    </row>
    <row r="11" spans="1:23" ht="12" thickBot="1">
      <c r="A11" s="82"/>
      <c r="B11" s="71" t="s">
        <v>9</v>
      </c>
      <c r="C11" s="72"/>
      <c r="D11" s="56">
        <v>43641.7137</v>
      </c>
      <c r="E11" s="56">
        <v>47432.250800000002</v>
      </c>
      <c r="F11" s="57">
        <v>92.008523660445803</v>
      </c>
      <c r="G11" s="56">
        <v>45874.703800000003</v>
      </c>
      <c r="H11" s="57">
        <v>-4.8675847799152496</v>
      </c>
      <c r="I11" s="56">
        <v>8436.2121999999999</v>
      </c>
      <c r="J11" s="57">
        <v>19.330616249379801</v>
      </c>
      <c r="K11" s="56">
        <v>9886.4984000000004</v>
      </c>
      <c r="L11" s="57">
        <v>21.5510893391316</v>
      </c>
      <c r="M11" s="57">
        <v>-0.14669361601272299</v>
      </c>
      <c r="N11" s="56">
        <v>201921.86439999999</v>
      </c>
      <c r="O11" s="56">
        <v>14318777.6435</v>
      </c>
      <c r="P11" s="56">
        <v>2373</v>
      </c>
      <c r="Q11" s="56">
        <v>2695</v>
      </c>
      <c r="R11" s="57">
        <v>-11.948051948052001</v>
      </c>
      <c r="S11" s="56">
        <v>18.390945512010099</v>
      </c>
      <c r="T11" s="56">
        <v>18.562941855287601</v>
      </c>
      <c r="U11" s="58">
        <v>-0.93522295069135197</v>
      </c>
    </row>
    <row r="12" spans="1:23" ht="12" thickBot="1">
      <c r="A12" s="82"/>
      <c r="B12" s="71" t="s">
        <v>10</v>
      </c>
      <c r="C12" s="72"/>
      <c r="D12" s="56">
        <v>138431.92180000001</v>
      </c>
      <c r="E12" s="56">
        <v>117064.023</v>
      </c>
      <c r="F12" s="57">
        <v>118.253173137574</v>
      </c>
      <c r="G12" s="56">
        <v>100855.628</v>
      </c>
      <c r="H12" s="57">
        <v>37.257508128351603</v>
      </c>
      <c r="I12" s="56">
        <v>10281.710300000001</v>
      </c>
      <c r="J12" s="57">
        <v>7.4272683397797099</v>
      </c>
      <c r="K12" s="56">
        <v>12161.456899999999</v>
      </c>
      <c r="L12" s="57">
        <v>12.058282855568599</v>
      </c>
      <c r="M12" s="57">
        <v>-0.154565905668753</v>
      </c>
      <c r="N12" s="56">
        <v>694890.46050000004</v>
      </c>
      <c r="O12" s="56">
        <v>51349607.023000002</v>
      </c>
      <c r="P12" s="56">
        <v>1561</v>
      </c>
      <c r="Q12" s="56">
        <v>1833</v>
      </c>
      <c r="R12" s="57">
        <v>-14.839061647572301</v>
      </c>
      <c r="S12" s="56">
        <v>88.681564253683604</v>
      </c>
      <c r="T12" s="56">
        <v>106.03992869612701</v>
      </c>
      <c r="U12" s="58">
        <v>-19.5738140035368</v>
      </c>
    </row>
    <row r="13" spans="1:23" ht="12" thickBot="1">
      <c r="A13" s="82"/>
      <c r="B13" s="71" t="s">
        <v>11</v>
      </c>
      <c r="C13" s="72"/>
      <c r="D13" s="56">
        <v>261998.6415</v>
      </c>
      <c r="E13" s="56">
        <v>269924.1188</v>
      </c>
      <c r="F13" s="57">
        <v>97.063812846649597</v>
      </c>
      <c r="G13" s="56">
        <v>234531.84349999999</v>
      </c>
      <c r="H13" s="57">
        <v>11.7113299371648</v>
      </c>
      <c r="I13" s="56">
        <v>49056.818700000003</v>
      </c>
      <c r="J13" s="57">
        <v>18.7240736895195</v>
      </c>
      <c r="K13" s="56">
        <v>53823.768600000003</v>
      </c>
      <c r="L13" s="57">
        <v>22.949450188413302</v>
      </c>
      <c r="M13" s="57">
        <v>-8.8565888714079999E-2</v>
      </c>
      <c r="N13" s="56">
        <v>1185836.2812000001</v>
      </c>
      <c r="O13" s="56">
        <v>72635803.119599998</v>
      </c>
      <c r="P13" s="56">
        <v>13039</v>
      </c>
      <c r="Q13" s="56">
        <v>12999</v>
      </c>
      <c r="R13" s="57">
        <v>0.30771597815215701</v>
      </c>
      <c r="S13" s="56">
        <v>20.093461270035998</v>
      </c>
      <c r="T13" s="56">
        <v>23.611645341949401</v>
      </c>
      <c r="U13" s="58">
        <v>-17.509099227019501</v>
      </c>
    </row>
    <row r="14" spans="1:23" ht="12" thickBot="1">
      <c r="A14" s="82"/>
      <c r="B14" s="71" t="s">
        <v>12</v>
      </c>
      <c r="C14" s="72"/>
      <c r="D14" s="56">
        <v>108179.9614</v>
      </c>
      <c r="E14" s="56">
        <v>126235.7733</v>
      </c>
      <c r="F14" s="57">
        <v>85.696755025938401</v>
      </c>
      <c r="G14" s="56">
        <v>115125.8891</v>
      </c>
      <c r="H14" s="57">
        <v>-6.0333325147801098</v>
      </c>
      <c r="I14" s="56">
        <v>11102.022499999999</v>
      </c>
      <c r="J14" s="57">
        <v>10.2625498810725</v>
      </c>
      <c r="K14" s="56">
        <v>21524.810099999999</v>
      </c>
      <c r="L14" s="57">
        <v>18.696759059383499</v>
      </c>
      <c r="M14" s="57">
        <v>-0.48422204663259699</v>
      </c>
      <c r="N14" s="56">
        <v>438381.81699999998</v>
      </c>
      <c r="O14" s="56">
        <v>32913776.792399999</v>
      </c>
      <c r="P14" s="56">
        <v>2618</v>
      </c>
      <c r="Q14" s="56">
        <v>2790</v>
      </c>
      <c r="R14" s="57">
        <v>-6.1648745519713204</v>
      </c>
      <c r="S14" s="56">
        <v>41.321604812834202</v>
      </c>
      <c r="T14" s="56">
        <v>41.682623620071702</v>
      </c>
      <c r="U14" s="58">
        <v>-0.87368050895577498</v>
      </c>
    </row>
    <row r="15" spans="1:23" ht="12" thickBot="1">
      <c r="A15" s="82"/>
      <c r="B15" s="71" t="s">
        <v>13</v>
      </c>
      <c r="C15" s="72"/>
      <c r="D15" s="56">
        <v>102710.4473</v>
      </c>
      <c r="E15" s="56">
        <v>117670.2736</v>
      </c>
      <c r="F15" s="57">
        <v>87.286656313170994</v>
      </c>
      <c r="G15" s="56">
        <v>90821.522200000007</v>
      </c>
      <c r="H15" s="57">
        <v>13.0904270397705</v>
      </c>
      <c r="I15" s="56">
        <v>-10777.1988</v>
      </c>
      <c r="J15" s="57">
        <v>-10.4927970652504</v>
      </c>
      <c r="K15" s="56">
        <v>15472.9661</v>
      </c>
      <c r="L15" s="57">
        <v>17.0366733844503</v>
      </c>
      <c r="M15" s="57">
        <v>-1.6965179610908601</v>
      </c>
      <c r="N15" s="56">
        <v>498512.18349999998</v>
      </c>
      <c r="O15" s="56">
        <v>27873378.480599999</v>
      </c>
      <c r="P15" s="56">
        <v>6265</v>
      </c>
      <c r="Q15" s="56">
        <v>6806</v>
      </c>
      <c r="R15" s="57">
        <v>-7.9488686453129596</v>
      </c>
      <c r="S15" s="56">
        <v>16.394325187549899</v>
      </c>
      <c r="T15" s="56">
        <v>20.194604407875399</v>
      </c>
      <c r="U15" s="58">
        <v>-23.1804552907827</v>
      </c>
    </row>
    <row r="16" spans="1:23" ht="12" thickBot="1">
      <c r="A16" s="82"/>
      <c r="B16" s="71" t="s">
        <v>14</v>
      </c>
      <c r="C16" s="72"/>
      <c r="D16" s="56">
        <v>999302.46699999995</v>
      </c>
      <c r="E16" s="56">
        <v>993879.81460000004</v>
      </c>
      <c r="F16" s="57">
        <v>100.54560444033</v>
      </c>
      <c r="G16" s="56">
        <v>885877.17539999995</v>
      </c>
      <c r="H16" s="57">
        <v>12.803726605642</v>
      </c>
      <c r="I16" s="56">
        <v>28208.298500000001</v>
      </c>
      <c r="J16" s="57">
        <v>2.8227988453469899</v>
      </c>
      <c r="K16" s="56">
        <v>54521.077599999997</v>
      </c>
      <c r="L16" s="57">
        <v>6.1544736803250499</v>
      </c>
      <c r="M16" s="57">
        <v>-0.48261663668951399</v>
      </c>
      <c r="N16" s="56">
        <v>4164456.608</v>
      </c>
      <c r="O16" s="56">
        <v>244547550.97229999</v>
      </c>
      <c r="P16" s="56">
        <v>59359</v>
      </c>
      <c r="Q16" s="56">
        <v>55720</v>
      </c>
      <c r="R16" s="57">
        <v>6.53086862885859</v>
      </c>
      <c r="S16" s="56">
        <v>16.834893899829801</v>
      </c>
      <c r="T16" s="56">
        <v>16.452652327709998</v>
      </c>
      <c r="U16" s="58">
        <v>2.2705315186081099</v>
      </c>
    </row>
    <row r="17" spans="1:21" ht="12" thickBot="1">
      <c r="A17" s="82"/>
      <c r="B17" s="71" t="s">
        <v>15</v>
      </c>
      <c r="C17" s="72"/>
      <c r="D17" s="56">
        <v>739944.95420000004</v>
      </c>
      <c r="E17" s="56">
        <v>743170.36750000005</v>
      </c>
      <c r="F17" s="57">
        <v>99.565992746609297</v>
      </c>
      <c r="G17" s="56">
        <v>482173.13130000001</v>
      </c>
      <c r="H17" s="57">
        <v>53.460428664910097</v>
      </c>
      <c r="I17" s="56">
        <v>53566.8747</v>
      </c>
      <c r="J17" s="57">
        <v>7.2393053558848104</v>
      </c>
      <c r="K17" s="56">
        <v>63283.688300000002</v>
      </c>
      <c r="L17" s="57">
        <v>13.12468161164</v>
      </c>
      <c r="M17" s="57">
        <v>-0.15354373079421199</v>
      </c>
      <c r="N17" s="56">
        <v>2740187.5855999999</v>
      </c>
      <c r="O17" s="56">
        <v>248597112.9499</v>
      </c>
      <c r="P17" s="56">
        <v>13288</v>
      </c>
      <c r="Q17" s="56">
        <v>11589</v>
      </c>
      <c r="R17" s="57">
        <v>14.660453878678</v>
      </c>
      <c r="S17" s="56">
        <v>55.685201249247399</v>
      </c>
      <c r="T17" s="56">
        <v>41.058856260246799</v>
      </c>
      <c r="U17" s="58">
        <v>26.266125758499101</v>
      </c>
    </row>
    <row r="18" spans="1:21" ht="12" thickBot="1">
      <c r="A18" s="82"/>
      <c r="B18" s="71" t="s">
        <v>16</v>
      </c>
      <c r="C18" s="72"/>
      <c r="D18" s="56">
        <v>1938108.0024000001</v>
      </c>
      <c r="E18" s="56">
        <v>1927970.7237</v>
      </c>
      <c r="F18" s="57">
        <v>100.525800447869</v>
      </c>
      <c r="G18" s="56">
        <v>1659350.558</v>
      </c>
      <c r="H18" s="57">
        <v>16.799189481454999</v>
      </c>
      <c r="I18" s="56">
        <v>273776.25079999998</v>
      </c>
      <c r="J18" s="57">
        <v>14.125954304970501</v>
      </c>
      <c r="K18" s="56">
        <v>233970.58960000001</v>
      </c>
      <c r="L18" s="57">
        <v>14.1001302269728</v>
      </c>
      <c r="M18" s="57">
        <v>0.17013104624838701</v>
      </c>
      <c r="N18" s="56">
        <v>8403685.5777000003</v>
      </c>
      <c r="O18" s="56">
        <v>495333582.89679998</v>
      </c>
      <c r="P18" s="56">
        <v>88483</v>
      </c>
      <c r="Q18" s="56">
        <v>96848</v>
      </c>
      <c r="R18" s="57">
        <v>-8.6372459937221198</v>
      </c>
      <c r="S18" s="56">
        <v>21.9037329475719</v>
      </c>
      <c r="T18" s="56">
        <v>23.7703652651578</v>
      </c>
      <c r="U18" s="58">
        <v>-8.5219826321560905</v>
      </c>
    </row>
    <row r="19" spans="1:21" ht="12" thickBot="1">
      <c r="A19" s="82"/>
      <c r="B19" s="71" t="s">
        <v>17</v>
      </c>
      <c r="C19" s="72"/>
      <c r="D19" s="56">
        <v>462923.29479999997</v>
      </c>
      <c r="E19" s="56">
        <v>492551.61959999998</v>
      </c>
      <c r="F19" s="57">
        <v>93.984726956321694</v>
      </c>
      <c r="G19" s="56">
        <v>396827.12599999999</v>
      </c>
      <c r="H19" s="57">
        <v>16.6561619580411</v>
      </c>
      <c r="I19" s="56">
        <v>30309.020799999998</v>
      </c>
      <c r="J19" s="57">
        <v>6.54730948743779</v>
      </c>
      <c r="K19" s="56">
        <v>45580.341800000002</v>
      </c>
      <c r="L19" s="57">
        <v>11.4861960822708</v>
      </c>
      <c r="M19" s="57">
        <v>-0.33504182717646902</v>
      </c>
      <c r="N19" s="56">
        <v>2261802.0646000002</v>
      </c>
      <c r="O19" s="56">
        <v>144356319.9971</v>
      </c>
      <c r="P19" s="56">
        <v>9611</v>
      </c>
      <c r="Q19" s="56">
        <v>10507</v>
      </c>
      <c r="R19" s="57">
        <v>-8.5276482345103197</v>
      </c>
      <c r="S19" s="56">
        <v>48.165986348975103</v>
      </c>
      <c r="T19" s="56">
        <v>51.5630460740459</v>
      </c>
      <c r="U19" s="58">
        <v>-7.0528187681201997</v>
      </c>
    </row>
    <row r="20" spans="1:21" ht="12" thickBot="1">
      <c r="A20" s="82"/>
      <c r="B20" s="71" t="s">
        <v>18</v>
      </c>
      <c r="C20" s="72"/>
      <c r="D20" s="56">
        <v>1128132.1905</v>
      </c>
      <c r="E20" s="56">
        <v>1081971.3433999999</v>
      </c>
      <c r="F20" s="57">
        <v>104.266365036522</v>
      </c>
      <c r="G20" s="56">
        <v>853308.58490000002</v>
      </c>
      <c r="H20" s="57">
        <v>32.206825345863201</v>
      </c>
      <c r="I20" s="56">
        <v>82732.948799999998</v>
      </c>
      <c r="J20" s="57">
        <v>7.3336218482810898</v>
      </c>
      <c r="K20" s="56">
        <v>82990.318299999999</v>
      </c>
      <c r="L20" s="57">
        <v>9.7257099915062604</v>
      </c>
      <c r="M20" s="57">
        <v>-3.1011990949309999E-3</v>
      </c>
      <c r="N20" s="56">
        <v>4829465.2927999999</v>
      </c>
      <c r="O20" s="56">
        <v>272015488.43159997</v>
      </c>
      <c r="P20" s="56">
        <v>45207</v>
      </c>
      <c r="Q20" s="56">
        <v>45985</v>
      </c>
      <c r="R20" s="57">
        <v>-1.69185604001305</v>
      </c>
      <c r="S20" s="56">
        <v>24.954812097684002</v>
      </c>
      <c r="T20" s="56">
        <v>25.599228657170801</v>
      </c>
      <c r="U20" s="58">
        <v>-2.5823338479340401</v>
      </c>
    </row>
    <row r="21" spans="1:21" ht="12" thickBot="1">
      <c r="A21" s="82"/>
      <c r="B21" s="71" t="s">
        <v>19</v>
      </c>
      <c r="C21" s="72"/>
      <c r="D21" s="56">
        <v>394441.98639999999</v>
      </c>
      <c r="E21" s="56">
        <v>410930.76860000001</v>
      </c>
      <c r="F21" s="57">
        <v>95.987454953500901</v>
      </c>
      <c r="G21" s="56">
        <v>343618.99109999998</v>
      </c>
      <c r="H21" s="57">
        <v>14.7905082711827</v>
      </c>
      <c r="I21" s="56">
        <v>46704.846299999997</v>
      </c>
      <c r="J21" s="57">
        <v>11.8407390466382</v>
      </c>
      <c r="K21" s="56">
        <v>44678.093699999998</v>
      </c>
      <c r="L21" s="57">
        <v>13.002218985911</v>
      </c>
      <c r="M21" s="57">
        <v>4.5363452917419E-2</v>
      </c>
      <c r="N21" s="56">
        <v>1983980.0999</v>
      </c>
      <c r="O21" s="56">
        <v>90764532.606299996</v>
      </c>
      <c r="P21" s="56">
        <v>35764</v>
      </c>
      <c r="Q21" s="56">
        <v>36991</v>
      </c>
      <c r="R21" s="57">
        <v>-3.31702305966316</v>
      </c>
      <c r="S21" s="56">
        <v>11.029023218879299</v>
      </c>
      <c r="T21" s="56">
        <v>14.9610620556352</v>
      </c>
      <c r="U21" s="58">
        <v>-35.651741398322798</v>
      </c>
    </row>
    <row r="22" spans="1:21" ht="12" thickBot="1">
      <c r="A22" s="82"/>
      <c r="B22" s="71" t="s">
        <v>20</v>
      </c>
      <c r="C22" s="72"/>
      <c r="D22" s="56">
        <v>1466280.1595999999</v>
      </c>
      <c r="E22" s="56">
        <v>1570547.8984000001</v>
      </c>
      <c r="F22" s="57">
        <v>93.361059608164595</v>
      </c>
      <c r="G22" s="56">
        <v>1333876.1294</v>
      </c>
      <c r="H22" s="57">
        <v>9.9262613133018096</v>
      </c>
      <c r="I22" s="56">
        <v>107414.1225</v>
      </c>
      <c r="J22" s="57">
        <v>7.3256206732895102</v>
      </c>
      <c r="K22" s="56">
        <v>176784.67360000001</v>
      </c>
      <c r="L22" s="57">
        <v>13.2534550775356</v>
      </c>
      <c r="M22" s="57">
        <v>-0.39240138688131199</v>
      </c>
      <c r="N22" s="56">
        <v>5988861.6282000002</v>
      </c>
      <c r="O22" s="56">
        <v>317972793.76880002</v>
      </c>
      <c r="P22" s="56">
        <v>86216</v>
      </c>
      <c r="Q22" s="56">
        <v>87683</v>
      </c>
      <c r="R22" s="57">
        <v>-1.67307231732491</v>
      </c>
      <c r="S22" s="56">
        <v>17.007053906467501</v>
      </c>
      <c r="T22" s="56">
        <v>17.386794818836002</v>
      </c>
      <c r="U22" s="58">
        <v>-2.2328435862965801</v>
      </c>
    </row>
    <row r="23" spans="1:21" ht="12" thickBot="1">
      <c r="A23" s="82"/>
      <c r="B23" s="71" t="s">
        <v>21</v>
      </c>
      <c r="C23" s="72"/>
      <c r="D23" s="56">
        <v>2389631.1464999998</v>
      </c>
      <c r="E23" s="56">
        <v>3245723.3196</v>
      </c>
      <c r="F23" s="57">
        <v>73.6239941362129</v>
      </c>
      <c r="G23" s="56">
        <v>2435407.6852000002</v>
      </c>
      <c r="H23" s="57">
        <v>-1.8796252873054899</v>
      </c>
      <c r="I23" s="56">
        <v>231145.5742</v>
      </c>
      <c r="J23" s="57">
        <v>9.6728557684959</v>
      </c>
      <c r="K23" s="56">
        <v>233910.08840000001</v>
      </c>
      <c r="L23" s="57">
        <v>9.6045557309141394</v>
      </c>
      <c r="M23" s="57">
        <v>-1.1818704438573E-2</v>
      </c>
      <c r="N23" s="56">
        <v>13306073.7576</v>
      </c>
      <c r="O23" s="56">
        <v>694336357.05910003</v>
      </c>
      <c r="P23" s="56">
        <v>79998</v>
      </c>
      <c r="Q23" s="56">
        <v>86639</v>
      </c>
      <c r="R23" s="57">
        <v>-7.6651392559932603</v>
      </c>
      <c r="S23" s="56">
        <v>29.871136109652699</v>
      </c>
      <c r="T23" s="56">
        <v>39.813218159258497</v>
      </c>
      <c r="U23" s="58">
        <v>-33.283240426844799</v>
      </c>
    </row>
    <row r="24" spans="1:21" ht="12" thickBot="1">
      <c r="A24" s="82"/>
      <c r="B24" s="71" t="s">
        <v>22</v>
      </c>
      <c r="C24" s="72"/>
      <c r="D24" s="56">
        <v>318438.29940000002</v>
      </c>
      <c r="E24" s="56">
        <v>313893.42200000002</v>
      </c>
      <c r="F24" s="57">
        <v>101.44790463305699</v>
      </c>
      <c r="G24" s="56">
        <v>244063.74069999999</v>
      </c>
      <c r="H24" s="57">
        <v>30.473415873528001</v>
      </c>
      <c r="I24" s="56">
        <v>48769.192499999997</v>
      </c>
      <c r="J24" s="57">
        <v>15.3151152332777</v>
      </c>
      <c r="K24" s="56">
        <v>46158.3145</v>
      </c>
      <c r="L24" s="57">
        <v>18.9124014766033</v>
      </c>
      <c r="M24" s="57">
        <v>5.6563547180649001E-2</v>
      </c>
      <c r="N24" s="56">
        <v>1264473.8289999999</v>
      </c>
      <c r="O24" s="56">
        <v>66088959.986100003</v>
      </c>
      <c r="P24" s="56">
        <v>29992</v>
      </c>
      <c r="Q24" s="56">
        <v>31909</v>
      </c>
      <c r="R24" s="57">
        <v>-6.0077094236735702</v>
      </c>
      <c r="S24" s="56">
        <v>10.617441297679401</v>
      </c>
      <c r="T24" s="56">
        <v>10.3342489579742</v>
      </c>
      <c r="U24" s="58">
        <v>2.6672371597386499</v>
      </c>
    </row>
    <row r="25" spans="1:21" ht="12" thickBot="1">
      <c r="A25" s="82"/>
      <c r="B25" s="71" t="s">
        <v>23</v>
      </c>
      <c r="C25" s="72"/>
      <c r="D25" s="56">
        <v>313956.94990000001</v>
      </c>
      <c r="E25" s="56">
        <v>318573.47289999999</v>
      </c>
      <c r="F25" s="57">
        <v>98.550876519009805</v>
      </c>
      <c r="G25" s="56">
        <v>239470.29689999999</v>
      </c>
      <c r="H25" s="57">
        <v>31.1047566083341</v>
      </c>
      <c r="I25" s="56">
        <v>23178.569299999999</v>
      </c>
      <c r="J25" s="57">
        <v>7.3827221558187297</v>
      </c>
      <c r="K25" s="56">
        <v>23028.881600000001</v>
      </c>
      <c r="L25" s="57">
        <v>9.6165920776456808</v>
      </c>
      <c r="M25" s="57">
        <v>6.4999986799190003E-3</v>
      </c>
      <c r="N25" s="56">
        <v>1204950.9267</v>
      </c>
      <c r="O25" s="56">
        <v>79115819.600999996</v>
      </c>
      <c r="P25" s="56">
        <v>22042</v>
      </c>
      <c r="Q25" s="56">
        <v>21685</v>
      </c>
      <c r="R25" s="57">
        <v>1.6462992852202001</v>
      </c>
      <c r="S25" s="56">
        <v>14.2435781644134</v>
      </c>
      <c r="T25" s="56">
        <v>13.971144482361099</v>
      </c>
      <c r="U25" s="58">
        <v>1.91267727046964</v>
      </c>
    </row>
    <row r="26" spans="1:21" ht="12" thickBot="1">
      <c r="A26" s="82"/>
      <c r="B26" s="71" t="s">
        <v>24</v>
      </c>
      <c r="C26" s="72"/>
      <c r="D26" s="56">
        <v>677077.48719999997</v>
      </c>
      <c r="E26" s="56">
        <v>706376.92550000001</v>
      </c>
      <c r="F26" s="57">
        <v>95.852152407263205</v>
      </c>
      <c r="G26" s="56">
        <v>585874.00150000001</v>
      </c>
      <c r="H26" s="57">
        <v>15.567081909505101</v>
      </c>
      <c r="I26" s="56">
        <v>135108.29610000001</v>
      </c>
      <c r="J26" s="57">
        <v>19.954628333417102</v>
      </c>
      <c r="K26" s="56">
        <v>141502.21419999999</v>
      </c>
      <c r="L26" s="57">
        <v>24.152328629998099</v>
      </c>
      <c r="M26" s="57">
        <v>-4.5185993280378998E-2</v>
      </c>
      <c r="N26" s="56">
        <v>2773231.0808999999</v>
      </c>
      <c r="O26" s="56">
        <v>156376741.13249999</v>
      </c>
      <c r="P26" s="56">
        <v>48314</v>
      </c>
      <c r="Q26" s="56">
        <v>46485</v>
      </c>
      <c r="R26" s="57">
        <v>3.9346025599655801</v>
      </c>
      <c r="S26" s="56">
        <v>14.0141053773233</v>
      </c>
      <c r="T26" s="56">
        <v>14.413387464773599</v>
      </c>
      <c r="U26" s="58">
        <v>-2.8491443206665701</v>
      </c>
    </row>
    <row r="27" spans="1:21" ht="12" thickBot="1">
      <c r="A27" s="82"/>
      <c r="B27" s="71" t="s">
        <v>25</v>
      </c>
      <c r="C27" s="72"/>
      <c r="D27" s="56">
        <v>263281.7844</v>
      </c>
      <c r="E27" s="56">
        <v>283451.27889999998</v>
      </c>
      <c r="F27" s="57">
        <v>92.884316987994396</v>
      </c>
      <c r="G27" s="56">
        <v>219041.43859999999</v>
      </c>
      <c r="H27" s="57">
        <v>20.197249471497901</v>
      </c>
      <c r="I27" s="56">
        <v>70085.647899999996</v>
      </c>
      <c r="J27" s="57">
        <v>26.620014012636702</v>
      </c>
      <c r="K27" s="56">
        <v>61042.3341</v>
      </c>
      <c r="L27" s="57">
        <v>27.867938820230201</v>
      </c>
      <c r="M27" s="57">
        <v>0.14814823078660699</v>
      </c>
      <c r="N27" s="56">
        <v>1007397.4105</v>
      </c>
      <c r="O27" s="56">
        <v>52585862.2531</v>
      </c>
      <c r="P27" s="56">
        <v>32967</v>
      </c>
      <c r="Q27" s="56">
        <v>33796</v>
      </c>
      <c r="R27" s="57">
        <v>-2.4529530121907999</v>
      </c>
      <c r="S27" s="56">
        <v>7.9862221130221096</v>
      </c>
      <c r="T27" s="56">
        <v>7.91985125754527</v>
      </c>
      <c r="U27" s="58">
        <v>0.83106698683748004</v>
      </c>
    </row>
    <row r="28" spans="1:21" ht="12" thickBot="1">
      <c r="A28" s="82"/>
      <c r="B28" s="71" t="s">
        <v>26</v>
      </c>
      <c r="C28" s="72"/>
      <c r="D28" s="56">
        <v>1056459.3285999999</v>
      </c>
      <c r="E28" s="56">
        <v>1015074.1751</v>
      </c>
      <c r="F28" s="57">
        <v>104.077057077718</v>
      </c>
      <c r="G28" s="56">
        <v>917731.28720000002</v>
      </c>
      <c r="H28" s="57">
        <v>15.1164118881966</v>
      </c>
      <c r="I28" s="56">
        <v>54377.4807</v>
      </c>
      <c r="J28" s="57">
        <v>5.1471437875474102</v>
      </c>
      <c r="K28" s="56">
        <v>41753.265599999999</v>
      </c>
      <c r="L28" s="57">
        <v>4.5496177565645901</v>
      </c>
      <c r="M28" s="57">
        <v>0.30235276016350698</v>
      </c>
      <c r="N28" s="56">
        <v>4018279.2719999999</v>
      </c>
      <c r="O28" s="56">
        <v>223683290.73120001</v>
      </c>
      <c r="P28" s="56">
        <v>46740</v>
      </c>
      <c r="Q28" s="56">
        <v>45318</v>
      </c>
      <c r="R28" s="57">
        <v>3.1378260293923002</v>
      </c>
      <c r="S28" s="56">
        <v>22.6028953487377</v>
      </c>
      <c r="T28" s="56">
        <v>21.7652171278521</v>
      </c>
      <c r="U28" s="58">
        <v>3.7060660059748201</v>
      </c>
    </row>
    <row r="29" spans="1:21" ht="12" thickBot="1">
      <c r="A29" s="82"/>
      <c r="B29" s="71" t="s">
        <v>27</v>
      </c>
      <c r="C29" s="72"/>
      <c r="D29" s="56">
        <v>817053.06640000001</v>
      </c>
      <c r="E29" s="56">
        <v>757960.06449999998</v>
      </c>
      <c r="F29" s="57">
        <v>107.79632129286099</v>
      </c>
      <c r="G29" s="56">
        <v>632936.99029999995</v>
      </c>
      <c r="H29" s="57">
        <v>29.0891635220644</v>
      </c>
      <c r="I29" s="56">
        <v>126951.0141</v>
      </c>
      <c r="J29" s="57">
        <v>15.5376706019055</v>
      </c>
      <c r="K29" s="56">
        <v>103635.2959</v>
      </c>
      <c r="L29" s="57">
        <v>16.373714522654002</v>
      </c>
      <c r="M29" s="57">
        <v>0.22497854613642301</v>
      </c>
      <c r="N29" s="56">
        <v>3236273.8724000002</v>
      </c>
      <c r="O29" s="56">
        <v>163415025.95449999</v>
      </c>
      <c r="P29" s="56">
        <v>120013</v>
      </c>
      <c r="Q29" s="56">
        <v>119835</v>
      </c>
      <c r="R29" s="57">
        <v>0.148537572495511</v>
      </c>
      <c r="S29" s="56">
        <v>6.8080380158816096</v>
      </c>
      <c r="T29" s="56">
        <v>6.6651386998789999</v>
      </c>
      <c r="U29" s="58">
        <v>2.09897940741899</v>
      </c>
    </row>
    <row r="30" spans="1:21" ht="12" thickBot="1">
      <c r="A30" s="82"/>
      <c r="B30" s="71" t="s">
        <v>28</v>
      </c>
      <c r="C30" s="72"/>
      <c r="D30" s="56">
        <v>1124630.9956</v>
      </c>
      <c r="E30" s="56">
        <v>1475840.3237999999</v>
      </c>
      <c r="F30" s="57">
        <v>76.202755641226503</v>
      </c>
      <c r="G30" s="56">
        <v>1190688.7217000001</v>
      </c>
      <c r="H30" s="57">
        <v>-5.5478585541388599</v>
      </c>
      <c r="I30" s="56">
        <v>103444.41190000001</v>
      </c>
      <c r="J30" s="57">
        <v>9.1980758404059095</v>
      </c>
      <c r="K30" s="56">
        <v>154822.9081</v>
      </c>
      <c r="L30" s="57">
        <v>13.002802939037901</v>
      </c>
      <c r="M30" s="57">
        <v>-0.33185332087170599</v>
      </c>
      <c r="N30" s="56">
        <v>4459120.6128000002</v>
      </c>
      <c r="O30" s="56">
        <v>257681121.0311</v>
      </c>
      <c r="P30" s="56">
        <v>83559</v>
      </c>
      <c r="Q30" s="56">
        <v>82305</v>
      </c>
      <c r="R30" s="57">
        <v>1.5236012392928699</v>
      </c>
      <c r="S30" s="56">
        <v>13.459124637681199</v>
      </c>
      <c r="T30" s="56">
        <v>13.094932307879199</v>
      </c>
      <c r="U30" s="58">
        <v>2.7059139402150199</v>
      </c>
    </row>
    <row r="31" spans="1:21" ht="12" thickBot="1">
      <c r="A31" s="82"/>
      <c r="B31" s="71" t="s">
        <v>29</v>
      </c>
      <c r="C31" s="72"/>
      <c r="D31" s="56">
        <v>876624.31799999997</v>
      </c>
      <c r="E31" s="56">
        <v>1018687.6872</v>
      </c>
      <c r="F31" s="57">
        <v>86.054276400406906</v>
      </c>
      <c r="G31" s="56">
        <v>686283.23529999994</v>
      </c>
      <c r="H31" s="57">
        <v>27.735062275970499</v>
      </c>
      <c r="I31" s="56">
        <v>33833.704700000002</v>
      </c>
      <c r="J31" s="57">
        <v>3.8595443915120802</v>
      </c>
      <c r="K31" s="56">
        <v>36928.630700000002</v>
      </c>
      <c r="L31" s="57">
        <v>5.3809606297401604</v>
      </c>
      <c r="M31" s="57">
        <v>-8.3808306491039E-2</v>
      </c>
      <c r="N31" s="56">
        <v>6449413.9594000001</v>
      </c>
      <c r="O31" s="56">
        <v>277561046.25809997</v>
      </c>
      <c r="P31" s="56">
        <v>36902</v>
      </c>
      <c r="Q31" s="56">
        <v>44701</v>
      </c>
      <c r="R31" s="57">
        <v>-17.447036979038501</v>
      </c>
      <c r="S31" s="56">
        <v>23.755469026069001</v>
      </c>
      <c r="T31" s="56">
        <v>39.3351428223082</v>
      </c>
      <c r="U31" s="58">
        <v>-65.583524278734203</v>
      </c>
    </row>
    <row r="32" spans="1:21" ht="12" thickBot="1">
      <c r="A32" s="82"/>
      <c r="B32" s="71" t="s">
        <v>30</v>
      </c>
      <c r="C32" s="72"/>
      <c r="D32" s="56">
        <v>124449.54760000001</v>
      </c>
      <c r="E32" s="56">
        <v>123282.3443</v>
      </c>
      <c r="F32" s="57">
        <v>100.94677247308</v>
      </c>
      <c r="G32" s="56">
        <v>108431.6433</v>
      </c>
      <c r="H32" s="57">
        <v>14.7723522511625</v>
      </c>
      <c r="I32" s="56">
        <v>29276.956699999999</v>
      </c>
      <c r="J32" s="57">
        <v>23.525161211594501</v>
      </c>
      <c r="K32" s="56">
        <v>28809.4715</v>
      </c>
      <c r="L32" s="57">
        <v>26.569247337045599</v>
      </c>
      <c r="M32" s="57">
        <v>1.6226788471285E-2</v>
      </c>
      <c r="N32" s="56">
        <v>483661.25170000002</v>
      </c>
      <c r="O32" s="56">
        <v>26945633.448100001</v>
      </c>
      <c r="P32" s="56">
        <v>24314</v>
      </c>
      <c r="Q32" s="56">
        <v>23038</v>
      </c>
      <c r="R32" s="57">
        <v>5.5386752322250201</v>
      </c>
      <c r="S32" s="56">
        <v>5.1184316689972897</v>
      </c>
      <c r="T32" s="56">
        <v>5.3731601267471101</v>
      </c>
      <c r="U32" s="58">
        <v>-4.9766896233613398</v>
      </c>
    </row>
    <row r="33" spans="1:21" ht="12" thickBot="1">
      <c r="A33" s="82"/>
      <c r="B33" s="71" t="s">
        <v>70</v>
      </c>
      <c r="C33" s="72"/>
      <c r="D33" s="56">
        <v>2.3008999999999999</v>
      </c>
      <c r="E33" s="59"/>
      <c r="F33" s="59"/>
      <c r="G33" s="59"/>
      <c r="H33" s="59"/>
      <c r="I33" s="56">
        <v>-5.0281000000000002</v>
      </c>
      <c r="J33" s="57">
        <v>-218.52753270459399</v>
      </c>
      <c r="K33" s="59"/>
      <c r="L33" s="59"/>
      <c r="M33" s="59"/>
      <c r="N33" s="56">
        <v>2.3008999999999999</v>
      </c>
      <c r="O33" s="56">
        <v>464.58089999999999</v>
      </c>
      <c r="P33" s="56">
        <v>1</v>
      </c>
      <c r="Q33" s="59"/>
      <c r="R33" s="59"/>
      <c r="S33" s="56">
        <v>2.3008999999999999</v>
      </c>
      <c r="T33" s="59"/>
      <c r="U33" s="60"/>
    </row>
    <row r="34" spans="1:21" ht="12" thickBot="1">
      <c r="A34" s="82"/>
      <c r="B34" s="71" t="s">
        <v>79</v>
      </c>
      <c r="C34" s="72"/>
      <c r="D34" s="56">
        <v>1</v>
      </c>
      <c r="E34" s="59"/>
      <c r="F34" s="59"/>
      <c r="G34" s="59"/>
      <c r="H34" s="59"/>
      <c r="I34" s="56">
        <v>0</v>
      </c>
      <c r="J34" s="57">
        <v>0</v>
      </c>
      <c r="K34" s="59"/>
      <c r="L34" s="59"/>
      <c r="M34" s="59"/>
      <c r="N34" s="56">
        <v>1</v>
      </c>
      <c r="O34" s="56">
        <v>1</v>
      </c>
      <c r="P34" s="56">
        <v>1</v>
      </c>
      <c r="Q34" s="59"/>
      <c r="R34" s="59"/>
      <c r="S34" s="56">
        <v>1</v>
      </c>
      <c r="T34" s="59"/>
      <c r="U34" s="60"/>
    </row>
    <row r="35" spans="1:21" ht="12" thickBot="1">
      <c r="A35" s="82"/>
      <c r="B35" s="71" t="s">
        <v>31</v>
      </c>
      <c r="C35" s="72"/>
      <c r="D35" s="56">
        <v>205677.63070000001</v>
      </c>
      <c r="E35" s="56">
        <v>235223.11739999999</v>
      </c>
      <c r="F35" s="57">
        <v>87.439377971614306</v>
      </c>
      <c r="G35" s="56">
        <v>142284.0148</v>
      </c>
      <c r="H35" s="57">
        <v>44.554278278630598</v>
      </c>
      <c r="I35" s="56">
        <v>30014.3279</v>
      </c>
      <c r="J35" s="57">
        <v>14.5928985071686</v>
      </c>
      <c r="K35" s="56">
        <v>25913.9539</v>
      </c>
      <c r="L35" s="57">
        <v>18.212835740139699</v>
      </c>
      <c r="M35" s="57">
        <v>0.15823035017438999</v>
      </c>
      <c r="N35" s="56">
        <v>785171.55379999999</v>
      </c>
      <c r="O35" s="56">
        <v>43203411.681299999</v>
      </c>
      <c r="P35" s="56">
        <v>13679</v>
      </c>
      <c r="Q35" s="56">
        <v>13880</v>
      </c>
      <c r="R35" s="57">
        <v>-1.44812680115274</v>
      </c>
      <c r="S35" s="56">
        <v>15.0360136486585</v>
      </c>
      <c r="T35" s="56">
        <v>14.8462130115274</v>
      </c>
      <c r="U35" s="58">
        <v>1.26230689573819</v>
      </c>
    </row>
    <row r="36" spans="1:21" ht="12" thickBot="1">
      <c r="A36" s="82"/>
      <c r="B36" s="71" t="s">
        <v>78</v>
      </c>
      <c r="C36" s="72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434482.78769999999</v>
      </c>
      <c r="P36" s="59"/>
      <c r="Q36" s="59"/>
      <c r="R36" s="59"/>
      <c r="S36" s="59"/>
      <c r="T36" s="59"/>
      <c r="U36" s="60"/>
    </row>
    <row r="37" spans="1:21" ht="12" thickBot="1">
      <c r="A37" s="82"/>
      <c r="B37" s="71" t="s">
        <v>64</v>
      </c>
      <c r="C37" s="72"/>
      <c r="D37" s="56">
        <v>83167.58</v>
      </c>
      <c r="E37" s="59"/>
      <c r="F37" s="59"/>
      <c r="G37" s="56">
        <v>70147.08</v>
      </c>
      <c r="H37" s="57">
        <v>18.561713474032</v>
      </c>
      <c r="I37" s="56">
        <v>350.74</v>
      </c>
      <c r="J37" s="57">
        <v>0.42172683153700002</v>
      </c>
      <c r="K37" s="56">
        <v>2881.82</v>
      </c>
      <c r="L37" s="57">
        <v>4.1082536863972097</v>
      </c>
      <c r="M37" s="57">
        <v>-0.87829219035192996</v>
      </c>
      <c r="N37" s="56">
        <v>450005.27</v>
      </c>
      <c r="O37" s="56">
        <v>35602041.539999999</v>
      </c>
      <c r="P37" s="56">
        <v>69</v>
      </c>
      <c r="Q37" s="56">
        <v>79</v>
      </c>
      <c r="R37" s="57">
        <v>-12.6582278481013</v>
      </c>
      <c r="S37" s="56">
        <v>1205.3272463768101</v>
      </c>
      <c r="T37" s="56">
        <v>1402.89949367089</v>
      </c>
      <c r="U37" s="58">
        <v>-16.391585595361999</v>
      </c>
    </row>
    <row r="38" spans="1:21" ht="12" thickBot="1">
      <c r="A38" s="82"/>
      <c r="B38" s="71" t="s">
        <v>35</v>
      </c>
      <c r="C38" s="72"/>
      <c r="D38" s="56">
        <v>112527.44</v>
      </c>
      <c r="E38" s="59"/>
      <c r="F38" s="59"/>
      <c r="G38" s="56">
        <v>149928.43</v>
      </c>
      <c r="H38" s="57">
        <v>-24.9458958517741</v>
      </c>
      <c r="I38" s="56">
        <v>-11865.29</v>
      </c>
      <c r="J38" s="57">
        <v>-10.5443525596957</v>
      </c>
      <c r="K38" s="56">
        <v>-7956.36</v>
      </c>
      <c r="L38" s="57">
        <v>-5.3067720378316503</v>
      </c>
      <c r="M38" s="57">
        <v>0.49129627115917301</v>
      </c>
      <c r="N38" s="56">
        <v>607763.56000000006</v>
      </c>
      <c r="O38" s="56">
        <v>89068861.079999998</v>
      </c>
      <c r="P38" s="56">
        <v>64</v>
      </c>
      <c r="Q38" s="56">
        <v>85</v>
      </c>
      <c r="R38" s="57">
        <v>-24.705882352941199</v>
      </c>
      <c r="S38" s="56">
        <v>1758.24125</v>
      </c>
      <c r="T38" s="56">
        <v>2073.30376470588</v>
      </c>
      <c r="U38" s="58">
        <v>-17.9191857036617</v>
      </c>
    </row>
    <row r="39" spans="1:21" ht="12" thickBot="1">
      <c r="A39" s="82"/>
      <c r="B39" s="71" t="s">
        <v>36</v>
      </c>
      <c r="C39" s="72"/>
      <c r="D39" s="56">
        <v>239312.84</v>
      </c>
      <c r="E39" s="59"/>
      <c r="F39" s="59"/>
      <c r="G39" s="56">
        <v>238679.57</v>
      </c>
      <c r="H39" s="57">
        <v>0.265322247731548</v>
      </c>
      <c r="I39" s="56">
        <v>-2541.96</v>
      </c>
      <c r="J39" s="57">
        <v>-1.06219123052486</v>
      </c>
      <c r="K39" s="56">
        <v>-22318.76</v>
      </c>
      <c r="L39" s="57">
        <v>-9.3509302032008907</v>
      </c>
      <c r="M39" s="57">
        <v>-0.88610657581335195</v>
      </c>
      <c r="N39" s="56">
        <v>1425877.13</v>
      </c>
      <c r="O39" s="56">
        <v>85819701.659999996</v>
      </c>
      <c r="P39" s="56">
        <v>116</v>
      </c>
      <c r="Q39" s="56">
        <v>108</v>
      </c>
      <c r="R39" s="57">
        <v>7.4074074074074199</v>
      </c>
      <c r="S39" s="56">
        <v>2063.04172413793</v>
      </c>
      <c r="T39" s="56">
        <v>2498.2520370370398</v>
      </c>
      <c r="U39" s="58">
        <v>-21.095565242674098</v>
      </c>
    </row>
    <row r="40" spans="1:21" ht="12" thickBot="1">
      <c r="A40" s="82"/>
      <c r="B40" s="71" t="s">
        <v>37</v>
      </c>
      <c r="C40" s="72"/>
      <c r="D40" s="56">
        <v>178215.09</v>
      </c>
      <c r="E40" s="59"/>
      <c r="F40" s="59"/>
      <c r="G40" s="56">
        <v>168789.88</v>
      </c>
      <c r="H40" s="57">
        <v>5.5839899880253396</v>
      </c>
      <c r="I40" s="56">
        <v>-29982.7</v>
      </c>
      <c r="J40" s="57">
        <v>-16.823883993212899</v>
      </c>
      <c r="K40" s="56">
        <v>-36816.31</v>
      </c>
      <c r="L40" s="57">
        <v>-21.8119178709055</v>
      </c>
      <c r="M40" s="57">
        <v>-0.18561365872897101</v>
      </c>
      <c r="N40" s="56">
        <v>710559.04</v>
      </c>
      <c r="O40" s="56">
        <v>62195798.039999999</v>
      </c>
      <c r="P40" s="56">
        <v>112</v>
      </c>
      <c r="Q40" s="56">
        <v>95</v>
      </c>
      <c r="R40" s="57">
        <v>17.894736842105299</v>
      </c>
      <c r="S40" s="56">
        <v>1591.20616071429</v>
      </c>
      <c r="T40" s="56">
        <v>1864.8232631578901</v>
      </c>
      <c r="U40" s="58">
        <v>-17.195578373124398</v>
      </c>
    </row>
    <row r="41" spans="1:21" ht="12" thickBot="1">
      <c r="A41" s="82"/>
      <c r="B41" s="71" t="s">
        <v>66</v>
      </c>
      <c r="C41" s="72"/>
      <c r="D41" s="59"/>
      <c r="E41" s="59"/>
      <c r="F41" s="59"/>
      <c r="G41" s="56">
        <v>67.73</v>
      </c>
      <c r="H41" s="59"/>
      <c r="I41" s="59"/>
      <c r="J41" s="59"/>
      <c r="K41" s="56">
        <v>50.22</v>
      </c>
      <c r="L41" s="57">
        <v>74.147349771150203</v>
      </c>
      <c r="M41" s="59"/>
      <c r="N41" s="59"/>
      <c r="O41" s="56">
        <v>1380.85</v>
      </c>
      <c r="P41" s="59"/>
      <c r="Q41" s="59"/>
      <c r="R41" s="59"/>
      <c r="S41" s="59"/>
      <c r="T41" s="59"/>
      <c r="U41" s="60"/>
    </row>
    <row r="42" spans="1:21" ht="12" thickBot="1">
      <c r="A42" s="82"/>
      <c r="B42" s="71" t="s">
        <v>32</v>
      </c>
      <c r="C42" s="72"/>
      <c r="D42" s="56">
        <v>31632.478999999999</v>
      </c>
      <c r="E42" s="59"/>
      <c r="F42" s="59"/>
      <c r="G42" s="56">
        <v>115155.1286</v>
      </c>
      <c r="H42" s="57">
        <v>-72.530551279328805</v>
      </c>
      <c r="I42" s="56">
        <v>2445.7775999999999</v>
      </c>
      <c r="J42" s="57">
        <v>7.7318556032235097</v>
      </c>
      <c r="K42" s="56">
        <v>7910.6142</v>
      </c>
      <c r="L42" s="57">
        <v>6.8695283450884004</v>
      </c>
      <c r="M42" s="57">
        <v>-0.69082329915672003</v>
      </c>
      <c r="N42" s="56">
        <v>177788.03469999999</v>
      </c>
      <c r="O42" s="56">
        <v>16464270.502</v>
      </c>
      <c r="P42" s="56">
        <v>64</v>
      </c>
      <c r="Q42" s="56">
        <v>80</v>
      </c>
      <c r="R42" s="57">
        <v>-20</v>
      </c>
      <c r="S42" s="56">
        <v>494.25748437499999</v>
      </c>
      <c r="T42" s="56">
        <v>470.52350374999997</v>
      </c>
      <c r="U42" s="58">
        <v>4.8019466321308597</v>
      </c>
    </row>
    <row r="43" spans="1:21" ht="12" thickBot="1">
      <c r="A43" s="82"/>
      <c r="B43" s="71" t="s">
        <v>33</v>
      </c>
      <c r="C43" s="72"/>
      <c r="D43" s="56">
        <v>414251.76809999999</v>
      </c>
      <c r="E43" s="56">
        <v>847089.17850000004</v>
      </c>
      <c r="F43" s="57">
        <v>48.902970149322996</v>
      </c>
      <c r="G43" s="56">
        <v>311173.77879999997</v>
      </c>
      <c r="H43" s="57">
        <v>33.125538307728398</v>
      </c>
      <c r="I43" s="56">
        <v>15815.8356</v>
      </c>
      <c r="J43" s="57">
        <v>3.8179283271476798</v>
      </c>
      <c r="K43" s="56">
        <v>16943.860400000001</v>
      </c>
      <c r="L43" s="57">
        <v>5.4451440173853101</v>
      </c>
      <c r="M43" s="57">
        <v>-6.6574250104184995E-2</v>
      </c>
      <c r="N43" s="56">
        <v>1917075.436</v>
      </c>
      <c r="O43" s="56">
        <v>106496101.32889999</v>
      </c>
      <c r="P43" s="56">
        <v>1802</v>
      </c>
      <c r="Q43" s="56">
        <v>2061</v>
      </c>
      <c r="R43" s="57">
        <v>-12.566715186802501</v>
      </c>
      <c r="S43" s="56">
        <v>229.88444400665901</v>
      </c>
      <c r="T43" s="56">
        <v>227.05838078602599</v>
      </c>
      <c r="U43" s="58">
        <v>1.22934078155857</v>
      </c>
    </row>
    <row r="44" spans="1:21" ht="12" thickBot="1">
      <c r="A44" s="82"/>
      <c r="B44" s="71" t="s">
        <v>38</v>
      </c>
      <c r="C44" s="72"/>
      <c r="D44" s="56">
        <v>64783.82</v>
      </c>
      <c r="E44" s="59"/>
      <c r="F44" s="59"/>
      <c r="G44" s="56">
        <v>54016.28</v>
      </c>
      <c r="H44" s="57">
        <v>19.933879193458001</v>
      </c>
      <c r="I44" s="56">
        <v>-7646.34</v>
      </c>
      <c r="J44" s="57">
        <v>-11.8028544781706</v>
      </c>
      <c r="K44" s="56">
        <v>1464.95</v>
      </c>
      <c r="L44" s="57">
        <v>2.7120527366934599</v>
      </c>
      <c r="M44" s="57">
        <v>-6.2195228506092404</v>
      </c>
      <c r="N44" s="56">
        <v>274759.15000000002</v>
      </c>
      <c r="O44" s="56">
        <v>41857368.520000003</v>
      </c>
      <c r="P44" s="56">
        <v>59</v>
      </c>
      <c r="Q44" s="56">
        <v>43</v>
      </c>
      <c r="R44" s="57">
        <v>37.209302325581397</v>
      </c>
      <c r="S44" s="56">
        <v>1098.03084745763</v>
      </c>
      <c r="T44" s="56">
        <v>1539.41674418605</v>
      </c>
      <c r="U44" s="58">
        <v>-40.197950517547099</v>
      </c>
    </row>
    <row r="45" spans="1:21" ht="12" thickBot="1">
      <c r="A45" s="82"/>
      <c r="B45" s="71" t="s">
        <v>39</v>
      </c>
      <c r="C45" s="72"/>
      <c r="D45" s="56">
        <v>18353.849999999999</v>
      </c>
      <c r="E45" s="59"/>
      <c r="F45" s="59"/>
      <c r="G45" s="56">
        <v>67461.59</v>
      </c>
      <c r="H45" s="57">
        <v>-72.793629678754996</v>
      </c>
      <c r="I45" s="56">
        <v>2014.83</v>
      </c>
      <c r="J45" s="57">
        <v>10.9776967775153</v>
      </c>
      <c r="K45" s="56">
        <v>8966.27</v>
      </c>
      <c r="L45" s="57">
        <v>13.290925992109001</v>
      </c>
      <c r="M45" s="57">
        <v>-0.775287828718073</v>
      </c>
      <c r="N45" s="56">
        <v>188500.05</v>
      </c>
      <c r="O45" s="56">
        <v>18031420.710000001</v>
      </c>
      <c r="P45" s="56">
        <v>23</v>
      </c>
      <c r="Q45" s="56">
        <v>41</v>
      </c>
      <c r="R45" s="57">
        <v>-43.902439024390198</v>
      </c>
      <c r="S45" s="56">
        <v>797.99347826087001</v>
      </c>
      <c r="T45" s="56">
        <v>1282.57292682927</v>
      </c>
      <c r="U45" s="58">
        <v>-60.724737954560901</v>
      </c>
    </row>
    <row r="46" spans="1:21" ht="12" thickBot="1">
      <c r="A46" s="82"/>
      <c r="B46" s="71" t="s">
        <v>72</v>
      </c>
      <c r="C46" s="72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-2123.3330999999998</v>
      </c>
      <c r="P46" s="59"/>
      <c r="Q46" s="59"/>
      <c r="R46" s="59"/>
      <c r="S46" s="59"/>
      <c r="T46" s="59"/>
      <c r="U46" s="60"/>
    </row>
    <row r="47" spans="1:21" ht="12" thickBot="1">
      <c r="A47" s="83"/>
      <c r="B47" s="71" t="s">
        <v>34</v>
      </c>
      <c r="C47" s="72"/>
      <c r="D47" s="61">
        <v>6994.1720999999998</v>
      </c>
      <c r="E47" s="62"/>
      <c r="F47" s="62"/>
      <c r="G47" s="61">
        <v>12294.036099999999</v>
      </c>
      <c r="H47" s="63">
        <v>-43.109227570919501</v>
      </c>
      <c r="I47" s="61">
        <v>485.26729999999998</v>
      </c>
      <c r="J47" s="63">
        <v>6.93816642001131</v>
      </c>
      <c r="K47" s="61">
        <v>797.90239999999994</v>
      </c>
      <c r="L47" s="63">
        <v>6.4901582646239397</v>
      </c>
      <c r="M47" s="63">
        <v>-0.39182123026575699</v>
      </c>
      <c r="N47" s="61">
        <v>47574.104800000001</v>
      </c>
      <c r="O47" s="61">
        <v>5847623.6266999999</v>
      </c>
      <c r="P47" s="61">
        <v>14</v>
      </c>
      <c r="Q47" s="61">
        <v>14</v>
      </c>
      <c r="R47" s="63">
        <v>0</v>
      </c>
      <c r="S47" s="61">
        <v>499.58372142857098</v>
      </c>
      <c r="T47" s="61">
        <v>1108.18715</v>
      </c>
      <c r="U47" s="64">
        <v>-121.822109581776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4"/>
  <sheetViews>
    <sheetView workbookViewId="0">
      <selection activeCell="I28" sqref="I28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89602</v>
      </c>
      <c r="D2" s="37">
        <v>585244.80507606803</v>
      </c>
      <c r="E2" s="37">
        <v>470195.814761538</v>
      </c>
      <c r="F2" s="37">
        <v>114943.417664957</v>
      </c>
      <c r="G2" s="37">
        <v>470195.814761538</v>
      </c>
      <c r="H2" s="37">
        <v>0.19643772164840501</v>
      </c>
    </row>
    <row r="3" spans="1:8">
      <c r="A3" s="37">
        <v>2</v>
      </c>
      <c r="B3" s="37">
        <v>13</v>
      </c>
      <c r="C3" s="37">
        <v>13291</v>
      </c>
      <c r="D3" s="37">
        <v>110790.929387179</v>
      </c>
      <c r="E3" s="37">
        <v>88480.866467521395</v>
      </c>
      <c r="F3" s="37">
        <v>22309.9347145299</v>
      </c>
      <c r="G3" s="37">
        <v>88480.866467521395</v>
      </c>
      <c r="H3" s="37">
        <v>0.20136991949241601</v>
      </c>
    </row>
    <row r="4" spans="1:8">
      <c r="A4" s="37">
        <v>3</v>
      </c>
      <c r="B4" s="37">
        <v>14</v>
      </c>
      <c r="C4" s="37">
        <v>120584</v>
      </c>
      <c r="D4" s="37">
        <v>136319.702870774</v>
      </c>
      <c r="E4" s="37">
        <v>97797.594615713606</v>
      </c>
      <c r="F4" s="37">
        <v>38521.971502923399</v>
      </c>
      <c r="G4" s="37">
        <v>97797.594615713606</v>
      </c>
      <c r="H4" s="37">
        <v>0.28258578426957598</v>
      </c>
    </row>
    <row r="5" spans="1:8">
      <c r="A5" s="37">
        <v>4</v>
      </c>
      <c r="B5" s="37">
        <v>15</v>
      </c>
      <c r="C5" s="37">
        <v>3048</v>
      </c>
      <c r="D5" s="37">
        <v>43641.7511524242</v>
      </c>
      <c r="E5" s="37">
        <v>35205.500989289802</v>
      </c>
      <c r="F5" s="37">
        <v>8436.2501631344094</v>
      </c>
      <c r="G5" s="37">
        <v>35205.500989289802</v>
      </c>
      <c r="H5" s="37">
        <v>0.193306866483652</v>
      </c>
    </row>
    <row r="6" spans="1:8">
      <c r="A6" s="37">
        <v>5</v>
      </c>
      <c r="B6" s="37">
        <v>16</v>
      </c>
      <c r="C6" s="37">
        <v>2427</v>
      </c>
      <c r="D6" s="37">
        <v>138431.91244359</v>
      </c>
      <c r="E6" s="37">
        <v>128150.209898291</v>
      </c>
      <c r="F6" s="37">
        <v>10213.497417094</v>
      </c>
      <c r="G6" s="37">
        <v>128150.209898291</v>
      </c>
      <c r="H6" s="37">
        <v>7.3816303532641597E-2</v>
      </c>
    </row>
    <row r="7" spans="1:8">
      <c r="A7" s="37">
        <v>6</v>
      </c>
      <c r="B7" s="37">
        <v>17</v>
      </c>
      <c r="C7" s="37">
        <v>23756</v>
      </c>
      <c r="D7" s="37">
        <v>261998.965949573</v>
      </c>
      <c r="E7" s="37">
        <v>212941.82023247899</v>
      </c>
      <c r="F7" s="37">
        <v>49049.5303324786</v>
      </c>
      <c r="G7" s="37">
        <v>212941.82023247899</v>
      </c>
      <c r="H7" s="37">
        <v>0.18721812848671701</v>
      </c>
    </row>
    <row r="8" spans="1:8">
      <c r="A8" s="37">
        <v>7</v>
      </c>
      <c r="B8" s="37">
        <v>18</v>
      </c>
      <c r="C8" s="37">
        <v>49884</v>
      </c>
      <c r="D8" s="37">
        <v>108179.977223077</v>
      </c>
      <c r="E8" s="37">
        <v>97077.936413675197</v>
      </c>
      <c r="F8" s="37">
        <v>11102.0408094017</v>
      </c>
      <c r="G8" s="37">
        <v>97077.936413675197</v>
      </c>
      <c r="H8" s="37">
        <v>0.102625653049531</v>
      </c>
    </row>
    <row r="9" spans="1:8">
      <c r="A9" s="37">
        <v>8</v>
      </c>
      <c r="B9" s="37">
        <v>19</v>
      </c>
      <c r="C9" s="37">
        <v>19599</v>
      </c>
      <c r="D9" s="37">
        <v>102710.526952991</v>
      </c>
      <c r="E9" s="37">
        <v>113487.64664188</v>
      </c>
      <c r="F9" s="37">
        <v>-10787.1453299145</v>
      </c>
      <c r="G9" s="37">
        <v>113487.64664188</v>
      </c>
      <c r="H9" s="37">
        <v>-0.10503498222610599</v>
      </c>
    </row>
    <row r="10" spans="1:8">
      <c r="A10" s="37">
        <v>9</v>
      </c>
      <c r="B10" s="37">
        <v>21</v>
      </c>
      <c r="C10" s="37">
        <v>254107</v>
      </c>
      <c r="D10" s="37">
        <v>999301.64431570994</v>
      </c>
      <c r="E10" s="37">
        <v>971094.16906666697</v>
      </c>
      <c r="F10" s="37">
        <v>16205.182608547</v>
      </c>
      <c r="G10" s="37">
        <v>971094.16906666697</v>
      </c>
      <c r="H10" s="37">
        <v>1.6413646561248801E-2</v>
      </c>
    </row>
    <row r="11" spans="1:8">
      <c r="A11" s="37">
        <v>10</v>
      </c>
      <c r="B11" s="37">
        <v>22</v>
      </c>
      <c r="C11" s="37">
        <v>60795.165999999997</v>
      </c>
      <c r="D11" s="37">
        <v>739944.93720170902</v>
      </c>
      <c r="E11" s="37">
        <v>686378.08188888896</v>
      </c>
      <c r="F11" s="37">
        <v>53566.855312820502</v>
      </c>
      <c r="G11" s="37">
        <v>686378.08188888896</v>
      </c>
      <c r="H11" s="37">
        <v>7.2393029021047495E-2</v>
      </c>
    </row>
    <row r="12" spans="1:8">
      <c r="A12" s="37">
        <v>11</v>
      </c>
      <c r="B12" s="37">
        <v>23</v>
      </c>
      <c r="C12" s="37">
        <v>247881.486</v>
      </c>
      <c r="D12" s="37">
        <v>1938107.60633333</v>
      </c>
      <c r="E12" s="37">
        <v>1664331.73535299</v>
      </c>
      <c r="F12" s="37">
        <v>273691.17448461498</v>
      </c>
      <c r="G12" s="37">
        <v>1664331.73535299</v>
      </c>
      <c r="H12" s="37">
        <v>0.14122184680858499</v>
      </c>
    </row>
    <row r="13" spans="1:8">
      <c r="A13" s="37">
        <v>12</v>
      </c>
      <c r="B13" s="37">
        <v>24</v>
      </c>
      <c r="C13" s="37">
        <v>16066</v>
      </c>
      <c r="D13" s="37">
        <v>462923.19803504302</v>
      </c>
      <c r="E13" s="37">
        <v>432614.27432478598</v>
      </c>
      <c r="F13" s="37">
        <v>30308.9237102564</v>
      </c>
      <c r="G13" s="37">
        <v>432614.27432478598</v>
      </c>
      <c r="H13" s="37">
        <v>6.5472898828375495E-2</v>
      </c>
    </row>
    <row r="14" spans="1:8">
      <c r="A14" s="37">
        <v>13</v>
      </c>
      <c r="B14" s="37">
        <v>25</v>
      </c>
      <c r="C14" s="37">
        <v>91095</v>
      </c>
      <c r="D14" s="37">
        <v>1128132.32607485</v>
      </c>
      <c r="E14" s="37">
        <v>1045399.2417</v>
      </c>
      <c r="F14" s="37">
        <v>82719.401899999997</v>
      </c>
      <c r="G14" s="37">
        <v>1045399.2417</v>
      </c>
      <c r="H14" s="37">
        <v>7.3325090733390996E-2</v>
      </c>
    </row>
    <row r="15" spans="1:8">
      <c r="A15" s="37">
        <v>14</v>
      </c>
      <c r="B15" s="37">
        <v>26</v>
      </c>
      <c r="C15" s="37">
        <v>78768</v>
      </c>
      <c r="D15" s="37">
        <v>394441.15729785198</v>
      </c>
      <c r="E15" s="37">
        <v>347737.140113456</v>
      </c>
      <c r="F15" s="37">
        <v>46701.410271152003</v>
      </c>
      <c r="G15" s="37">
        <v>347737.140113456</v>
      </c>
      <c r="H15" s="37">
        <v>0.118399710742306</v>
      </c>
    </row>
    <row r="16" spans="1:8">
      <c r="A16" s="37">
        <v>15</v>
      </c>
      <c r="B16" s="37">
        <v>27</v>
      </c>
      <c r="C16" s="37">
        <v>191312.603</v>
      </c>
      <c r="D16" s="37">
        <v>1466281.5720505901</v>
      </c>
      <c r="E16" s="37">
        <v>1358866.0338226501</v>
      </c>
      <c r="F16" s="37">
        <v>107408.699639339</v>
      </c>
      <c r="G16" s="37">
        <v>1358866.0338226501</v>
      </c>
      <c r="H16" s="37">
        <v>7.32527794335915E-2</v>
      </c>
    </row>
    <row r="17" spans="1:8">
      <c r="A17" s="37">
        <v>16</v>
      </c>
      <c r="B17" s="37">
        <v>29</v>
      </c>
      <c r="C17" s="37">
        <v>184516</v>
      </c>
      <c r="D17" s="37">
        <v>2389632.9451376102</v>
      </c>
      <c r="E17" s="37">
        <v>2158485.6035042698</v>
      </c>
      <c r="F17" s="37">
        <v>228357.79462478601</v>
      </c>
      <c r="G17" s="37">
        <v>2158485.6035042698</v>
      </c>
      <c r="H17" s="37">
        <v>9.5673555627397197E-2</v>
      </c>
    </row>
    <row r="18" spans="1:8">
      <c r="A18" s="37">
        <v>17</v>
      </c>
      <c r="B18" s="37">
        <v>31</v>
      </c>
      <c r="C18" s="37">
        <v>33646.807999999997</v>
      </c>
      <c r="D18" s="37">
        <v>318438.48982145102</v>
      </c>
      <c r="E18" s="37">
        <v>269669.10393126297</v>
      </c>
      <c r="F18" s="37">
        <v>48768.5985450554</v>
      </c>
      <c r="G18" s="37">
        <v>269669.10393126297</v>
      </c>
      <c r="H18" s="37">
        <v>0.153149574204965</v>
      </c>
    </row>
    <row r="19" spans="1:8">
      <c r="A19" s="37">
        <v>18</v>
      </c>
      <c r="B19" s="37">
        <v>32</v>
      </c>
      <c r="C19" s="37">
        <v>17517.502</v>
      </c>
      <c r="D19" s="37">
        <v>313956.97481945402</v>
      </c>
      <c r="E19" s="37">
        <v>290778.37987107498</v>
      </c>
      <c r="F19" s="37">
        <v>23178.594948378999</v>
      </c>
      <c r="G19" s="37">
        <v>290778.37987107498</v>
      </c>
      <c r="H19" s="37">
        <v>7.3827297392288299E-2</v>
      </c>
    </row>
    <row r="20" spans="1:8">
      <c r="A20" s="37">
        <v>19</v>
      </c>
      <c r="B20" s="37">
        <v>33</v>
      </c>
      <c r="C20" s="37">
        <v>63399.381000000001</v>
      </c>
      <c r="D20" s="37">
        <v>677077.47278003197</v>
      </c>
      <c r="E20" s="37">
        <v>541969.21879631898</v>
      </c>
      <c r="F20" s="37">
        <v>135105.785931372</v>
      </c>
      <c r="G20" s="37">
        <v>541969.21879631898</v>
      </c>
      <c r="H20" s="37">
        <v>0.19954330759220601</v>
      </c>
    </row>
    <row r="21" spans="1:8">
      <c r="A21" s="37">
        <v>20</v>
      </c>
      <c r="B21" s="37">
        <v>34</v>
      </c>
      <c r="C21" s="37">
        <v>46421.2</v>
      </c>
      <c r="D21" s="37">
        <v>263281.53601200401</v>
      </c>
      <c r="E21" s="37">
        <v>193196.11676336301</v>
      </c>
      <c r="F21" s="37">
        <v>70083.932923854401</v>
      </c>
      <c r="G21" s="37">
        <v>193196.11676336301</v>
      </c>
      <c r="H21" s="37">
        <v>0.26619538019350802</v>
      </c>
    </row>
    <row r="22" spans="1:8">
      <c r="A22" s="37">
        <v>21</v>
      </c>
      <c r="B22" s="37">
        <v>35</v>
      </c>
      <c r="C22" s="37">
        <v>34551.044999999998</v>
      </c>
      <c r="D22" s="37">
        <v>1056460.7393575199</v>
      </c>
      <c r="E22" s="37">
        <v>1002081.8389796501</v>
      </c>
      <c r="F22" s="37">
        <v>54378.900377876103</v>
      </c>
      <c r="G22" s="37">
        <v>1002081.8389796501</v>
      </c>
      <c r="H22" s="37">
        <v>5.14727129480895E-2</v>
      </c>
    </row>
    <row r="23" spans="1:8">
      <c r="A23" s="37">
        <v>22</v>
      </c>
      <c r="B23" s="37">
        <v>36</v>
      </c>
      <c r="C23" s="37">
        <v>183939.924</v>
      </c>
      <c r="D23" s="37">
        <v>817053.12826283195</v>
      </c>
      <c r="E23" s="37">
        <v>690102.10784593795</v>
      </c>
      <c r="F23" s="37">
        <v>126949.881916894</v>
      </c>
      <c r="G23" s="37">
        <v>690102.10784593795</v>
      </c>
      <c r="H23" s="37">
        <v>0.155375525067559</v>
      </c>
    </row>
    <row r="24" spans="1:8">
      <c r="A24" s="37">
        <v>23</v>
      </c>
      <c r="B24" s="37">
        <v>37</v>
      </c>
      <c r="C24" s="37">
        <v>162966.04399999999</v>
      </c>
      <c r="D24" s="37">
        <v>1124631.0375017701</v>
      </c>
      <c r="E24" s="37">
        <v>1021186.60133034</v>
      </c>
      <c r="F24" s="37">
        <v>103441.23077320099</v>
      </c>
      <c r="G24" s="37">
        <v>1021186.60133034</v>
      </c>
      <c r="H24" s="37">
        <v>9.1978188535242797E-2</v>
      </c>
    </row>
    <row r="25" spans="1:8">
      <c r="A25" s="37">
        <v>24</v>
      </c>
      <c r="B25" s="37">
        <v>38</v>
      </c>
      <c r="C25" s="37">
        <v>189454.83600000001</v>
      </c>
      <c r="D25" s="37">
        <v>876624.24244955799</v>
      </c>
      <c r="E25" s="37">
        <v>842790.60221150401</v>
      </c>
      <c r="F25" s="37">
        <v>33822.9757141593</v>
      </c>
      <c r="G25" s="37">
        <v>842790.60221150401</v>
      </c>
      <c r="H25" s="37">
        <v>3.8583677649842898E-2</v>
      </c>
    </row>
    <row r="26" spans="1:8">
      <c r="A26" s="37">
        <v>25</v>
      </c>
      <c r="B26" s="37">
        <v>39</v>
      </c>
      <c r="C26" s="37">
        <v>70440.157999999996</v>
      </c>
      <c r="D26" s="37">
        <v>124449.41236256</v>
      </c>
      <c r="E26" s="37">
        <v>95172.6064192825</v>
      </c>
      <c r="F26" s="37">
        <v>29276.805943276999</v>
      </c>
      <c r="G26" s="37">
        <v>95172.6064192825</v>
      </c>
      <c r="H26" s="37">
        <v>0.23525065637099701</v>
      </c>
    </row>
    <row r="27" spans="1:8">
      <c r="A27" s="37">
        <v>26</v>
      </c>
      <c r="B27" s="37">
        <v>40</v>
      </c>
      <c r="C27" s="37">
        <v>0.64800000000000002</v>
      </c>
      <c r="D27" s="37">
        <v>2.3008999999999999</v>
      </c>
      <c r="E27" s="37">
        <v>7.3289999999999997</v>
      </c>
      <c r="F27" s="37">
        <v>-5.0281000000000002</v>
      </c>
      <c r="G27" s="37">
        <v>7.3289999999999997</v>
      </c>
      <c r="H27" s="37">
        <v>-2.18527532704594</v>
      </c>
    </row>
    <row r="28" spans="1:8">
      <c r="A28" s="37">
        <v>27</v>
      </c>
      <c r="B28" s="37">
        <v>41</v>
      </c>
      <c r="C28" s="37">
        <v>1</v>
      </c>
      <c r="D28" s="37">
        <v>1</v>
      </c>
      <c r="E28" s="37">
        <v>1</v>
      </c>
      <c r="F28" s="37">
        <v>0</v>
      </c>
      <c r="G28" s="37">
        <v>1</v>
      </c>
      <c r="H28" s="37">
        <v>0</v>
      </c>
    </row>
    <row r="29" spans="1:8">
      <c r="A29" s="37">
        <v>28</v>
      </c>
      <c r="B29" s="37">
        <v>42</v>
      </c>
      <c r="C29" s="37">
        <v>9714.7199999999993</v>
      </c>
      <c r="D29" s="37">
        <v>205677.63029999999</v>
      </c>
      <c r="E29" s="37">
        <v>175663.29819999999</v>
      </c>
      <c r="F29" s="37">
        <v>30014.3321</v>
      </c>
      <c r="G29" s="37">
        <v>175663.29819999999</v>
      </c>
      <c r="H29" s="37">
        <v>0.14592900577579199</v>
      </c>
    </row>
    <row r="30" spans="1:8">
      <c r="A30" s="37">
        <v>29</v>
      </c>
      <c r="B30" s="37">
        <v>75</v>
      </c>
      <c r="C30" s="37">
        <v>66</v>
      </c>
      <c r="D30" s="37">
        <v>31632.4786324786</v>
      </c>
      <c r="E30" s="37">
        <v>29186.700854700899</v>
      </c>
      <c r="F30" s="37">
        <v>2445.7777777777801</v>
      </c>
      <c r="G30" s="37">
        <v>29186.700854700899</v>
      </c>
      <c r="H30" s="37">
        <v>7.7318562550661996E-2</v>
      </c>
    </row>
    <row r="31" spans="1:8">
      <c r="A31" s="30">
        <v>30</v>
      </c>
      <c r="B31" s="39">
        <v>76</v>
      </c>
      <c r="C31" s="40">
        <v>1973</v>
      </c>
      <c r="D31" s="40">
        <v>414251.76160341903</v>
      </c>
      <c r="E31" s="40">
        <v>398435.93386239302</v>
      </c>
      <c r="F31" s="40">
        <v>15815.8277410256</v>
      </c>
      <c r="G31" s="40">
        <v>398435.93386239302</v>
      </c>
      <c r="H31" s="40">
        <v>3.8179264898737603E-2</v>
      </c>
    </row>
    <row r="32" spans="1:8">
      <c r="A32" s="30">
        <v>31</v>
      </c>
      <c r="B32" s="39">
        <v>99</v>
      </c>
      <c r="C32" s="40">
        <v>14</v>
      </c>
      <c r="D32" s="40">
        <v>6994.1721503668396</v>
      </c>
      <c r="E32" s="40">
        <v>6508.9049239845699</v>
      </c>
      <c r="F32" s="40">
        <v>485.26722638227102</v>
      </c>
      <c r="G32" s="40">
        <v>6508.9049239845699</v>
      </c>
      <c r="H32" s="40">
        <v>6.9381653174896293E-2</v>
      </c>
    </row>
    <row r="33" spans="1:8">
      <c r="A33" s="30">
        <v>32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>
        <v>33</v>
      </c>
      <c r="B34" s="39">
        <v>9101</v>
      </c>
      <c r="C34" s="40">
        <v>0</v>
      </c>
      <c r="D34" s="40">
        <v>0</v>
      </c>
      <c r="E34" s="40">
        <v>0</v>
      </c>
      <c r="F34" s="40">
        <v>0</v>
      </c>
      <c r="G34" s="40">
        <v>0</v>
      </c>
      <c r="H34" s="40">
        <v>0</v>
      </c>
    </row>
    <row r="35" spans="1:8">
      <c r="A35" s="30"/>
      <c r="B35" s="33">
        <v>70</v>
      </c>
      <c r="C35" s="34">
        <v>67</v>
      </c>
      <c r="D35" s="34">
        <v>83167.58</v>
      </c>
      <c r="E35" s="34">
        <v>82816.84</v>
      </c>
      <c r="F35" s="30"/>
      <c r="G35" s="30"/>
      <c r="H35" s="30"/>
    </row>
    <row r="36" spans="1:8">
      <c r="A36" s="30"/>
      <c r="B36" s="33">
        <v>71</v>
      </c>
      <c r="C36" s="34">
        <v>54</v>
      </c>
      <c r="D36" s="34">
        <v>112527.44</v>
      </c>
      <c r="E36" s="34">
        <v>124392.73</v>
      </c>
      <c r="F36" s="30"/>
      <c r="G36" s="30"/>
      <c r="H36" s="30"/>
    </row>
    <row r="37" spans="1:8">
      <c r="A37" s="30"/>
      <c r="B37" s="33">
        <v>72</v>
      </c>
      <c r="C37" s="34">
        <v>98</v>
      </c>
      <c r="D37" s="34">
        <v>239312.84</v>
      </c>
      <c r="E37" s="34">
        <v>241854.8</v>
      </c>
      <c r="F37" s="30"/>
      <c r="G37" s="30"/>
      <c r="H37" s="30"/>
    </row>
    <row r="38" spans="1:8">
      <c r="A38" s="30"/>
      <c r="B38" s="33">
        <v>73</v>
      </c>
      <c r="C38" s="34">
        <v>104</v>
      </c>
      <c r="D38" s="34">
        <v>178215.09</v>
      </c>
      <c r="E38" s="34">
        <v>208197.79</v>
      </c>
      <c r="F38" s="30"/>
      <c r="G38" s="30"/>
      <c r="H38" s="30"/>
    </row>
    <row r="39" spans="1:8">
      <c r="A39" s="30"/>
      <c r="B39" s="33">
        <v>77</v>
      </c>
      <c r="C39" s="34">
        <v>55</v>
      </c>
      <c r="D39" s="34">
        <v>64783.82</v>
      </c>
      <c r="E39" s="34">
        <v>72430.16</v>
      </c>
      <c r="F39" s="30"/>
      <c r="G39" s="30"/>
      <c r="H39" s="30"/>
    </row>
    <row r="40" spans="1:8">
      <c r="A40" s="30"/>
      <c r="B40" s="33">
        <v>78</v>
      </c>
      <c r="C40" s="34">
        <v>19</v>
      </c>
      <c r="D40" s="34">
        <v>18353.849999999999</v>
      </c>
      <c r="E40" s="34">
        <v>16339.02</v>
      </c>
      <c r="F40" s="34"/>
      <c r="G40" s="30"/>
      <c r="H40" s="30"/>
    </row>
    <row r="41" spans="1:8">
      <c r="A41" s="30"/>
      <c r="B41" s="33">
        <v>74</v>
      </c>
      <c r="C41" s="34">
        <v>0</v>
      </c>
      <c r="D41" s="34">
        <v>0</v>
      </c>
      <c r="E41" s="34">
        <v>0</v>
      </c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0"/>
      <c r="D43" s="30"/>
      <c r="E43" s="30"/>
      <c r="F43" s="30"/>
      <c r="G43" s="30"/>
      <c r="H43" s="30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1"/>
      <c r="D45" s="31"/>
      <c r="E45" s="31"/>
      <c r="F45" s="31"/>
      <c r="G45" s="31"/>
      <c r="H45" s="31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  <row r="64" spans="1:8">
      <c r="A64" s="30"/>
      <c r="B64" s="31"/>
      <c r="C64" s="30"/>
      <c r="D64" s="30"/>
      <c r="E64" s="30"/>
      <c r="F64" s="30"/>
      <c r="G64" s="30"/>
      <c r="H64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2016-08-05T00:53:57Z</dcterms:modified>
</cp:coreProperties>
</file>