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<sst xmlns="http://schemas.openxmlformats.org/spreadsheetml/2006/main" count="121" uniqueCount="80">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</sst>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0" fontId="44" fillId="35" borderId="20" xfId="0" applyFont="1" applyFill="1" applyBorder="1" applyAlignment="1">
      <alignment horizontal="righ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4" t="s">
        <v>4</v>
      </c>
      <c r="D2" s="64"/>
      <c r="E2" s="13"/>
      <c r="F2" s="24"/>
      <c r="G2" s="14"/>
      <c r="H2" s="24"/>
      <c r="I2" s="20"/>
      <c r="J2" s="21"/>
      <c r="K2" s="22"/>
      <c r="L2" s="22"/>
    </row>
    <row r="3" spans="1:13">
      <c r="A3" s="66" t="s">
        <v>5</v>
      </c>
      <c r="B3" s="66"/>
      <c r="C3" s="66"/>
      <c r="D3" s="66"/>
      <c r="E3" s="15">
        <f>SUM(E4:E42)</f>
        <v>18348313.290899999</v>
      </c>
      <c r="F3" s="25">
        <f>RA!I7</f>
        <v>1741186.8496999999</v>
      </c>
      <c r="G3" s="16">
        <f>SUM(G4:G42)</f>
        <v>16607126.441199999</v>
      </c>
      <c r="H3" s="27">
        <f>RA!J7</f>
        <v>9.4896289489647891</v>
      </c>
      <c r="I3" s="20">
        <f>SUM(I4:I42)</f>
        <v>18348318.543744605</v>
      </c>
      <c r="J3" s="21">
        <f>SUM(J4:J42)</f>
        <v>16607126.520118613</v>
      </c>
      <c r="K3" s="22">
        <f>E3-I3</f>
        <v>-5.2528446055948734</v>
      </c>
      <c r="L3" s="22">
        <f>G3-J3</f>
        <v>-7.8918613493442535E-2</v>
      </c>
    </row>
    <row r="4" spans="1:13">
      <c r="A4" s="67">
        <f>RA!A8</f>
        <v>42591</v>
      </c>
      <c r="B4" s="12">
        <v>12</v>
      </c>
      <c r="C4" s="65" t="s">
        <v>6</v>
      </c>
      <c r="D4" s="65"/>
      <c r="E4" s="15">
        <f>VLOOKUP(C4,RA!B8:D35,3,0)</f>
        <v>623373.27220000001</v>
      </c>
      <c r="F4" s="25">
        <f>VLOOKUP(C4,RA!B8:I38,8,0)</f>
        <v>119409.2432</v>
      </c>
      <c r="G4" s="16">
        <f t="shared" ref="G4:G42" si="0">E4-F4</f>
        <v>503964.02899999998</v>
      </c>
      <c r="H4" s="27">
        <f>RA!J8</f>
        <v>19.155335739465201</v>
      </c>
      <c r="I4" s="20">
        <f>VLOOKUP(B4,RMS!B:D,3,FALSE)</f>
        <v>623373.86870598304</v>
      </c>
      <c r="J4" s="21">
        <f>VLOOKUP(B4,RMS!B:E,4,FALSE)</f>
        <v>503964.040264957</v>
      </c>
      <c r="K4" s="22">
        <f t="shared" ref="K4:K42" si="1">E4-I4</f>
        <v>-0.59650598303414881</v>
      </c>
      <c r="L4" s="22">
        <f t="shared" ref="L4:L42" si="2">G4-J4</f>
        <v>-1.1264957021921873E-2</v>
      </c>
    </row>
    <row r="5" spans="1:13">
      <c r="A5" s="67"/>
      <c r="B5" s="12">
        <v>13</v>
      </c>
      <c r="C5" s="65" t="s">
        <v>7</v>
      </c>
      <c r="D5" s="65"/>
      <c r="E5" s="15">
        <f>VLOOKUP(C5,RA!B8:D36,3,0)</f>
        <v>116767.7172</v>
      </c>
      <c r="F5" s="25">
        <f>VLOOKUP(C5,RA!B9:I39,8,0)</f>
        <v>23517.102900000002</v>
      </c>
      <c r="G5" s="16">
        <f t="shared" si="0"/>
        <v>93250.614300000001</v>
      </c>
      <c r="H5" s="27">
        <f>RA!J9</f>
        <v>20.140072499422001</v>
      </c>
      <c r="I5" s="20">
        <f>VLOOKUP(B5,RMS!B:D,3,FALSE)</f>
        <v>116767.827768376</v>
      </c>
      <c r="J5" s="21">
        <f>VLOOKUP(B5,RMS!B:E,4,FALSE)</f>
        <v>93250.647500854699</v>
      </c>
      <c r="K5" s="22">
        <f t="shared" si="1"/>
        <v>-0.11056837599608116</v>
      </c>
      <c r="L5" s="22">
        <f t="shared" si="2"/>
        <v>-3.3200854697497562E-2</v>
      </c>
      <c r="M5" s="32"/>
    </row>
    <row r="6" spans="1:13">
      <c r="A6" s="67"/>
      <c r="B6" s="12">
        <v>14</v>
      </c>
      <c r="C6" s="65" t="s">
        <v>8</v>
      </c>
      <c r="D6" s="65"/>
      <c r="E6" s="15">
        <f>VLOOKUP(C6,RA!B10:D37,3,0)</f>
        <v>146473.75649999999</v>
      </c>
      <c r="F6" s="25">
        <f>VLOOKUP(C6,RA!B10:I40,8,0)</f>
        <v>42212.750099999997</v>
      </c>
      <c r="G6" s="16">
        <f t="shared" si="0"/>
        <v>104261.00639999998</v>
      </c>
      <c r="H6" s="27">
        <f>RA!J10</f>
        <v>28.819326484604801</v>
      </c>
      <c r="I6" s="20">
        <f>VLOOKUP(B6,RMS!B:D,3,FALSE)</f>
        <v>146476.333137879</v>
      </c>
      <c r="J6" s="21">
        <f>VLOOKUP(B6,RMS!B:E,4,FALSE)</f>
        <v>104261.006948911</v>
      </c>
      <c r="K6" s="22">
        <f>E6-I6</f>
        <v>-2.5766378790140152</v>
      </c>
      <c r="L6" s="22">
        <f t="shared" si="2"/>
        <v>-5.4891101899556816E-4</v>
      </c>
      <c r="M6" s="32"/>
    </row>
    <row r="7" spans="1:13">
      <c r="A7" s="67"/>
      <c r="B7" s="12">
        <v>15</v>
      </c>
      <c r="C7" s="65" t="s">
        <v>9</v>
      </c>
      <c r="D7" s="65"/>
      <c r="E7" s="15">
        <f>VLOOKUP(C7,RA!B10:D38,3,0)</f>
        <v>43278.976600000002</v>
      </c>
      <c r="F7" s="25">
        <f>VLOOKUP(C7,RA!B11:I41,8,0)</f>
        <v>8805.4632000000001</v>
      </c>
      <c r="G7" s="16">
        <f t="shared" si="0"/>
        <v>34473.513400000003</v>
      </c>
      <c r="H7" s="27">
        <f>RA!J11</f>
        <v>20.345821208720501</v>
      </c>
      <c r="I7" s="20">
        <f>VLOOKUP(B7,RMS!B:D,3,FALSE)</f>
        <v>43279.019965706102</v>
      </c>
      <c r="J7" s="21">
        <f>VLOOKUP(B7,RMS!B:E,4,FALSE)</f>
        <v>34473.513087436702</v>
      </c>
      <c r="K7" s="22">
        <f t="shared" si="1"/>
        <v>-4.3365706100303214E-2</v>
      </c>
      <c r="L7" s="22">
        <f t="shared" si="2"/>
        <v>3.125633011222817E-4</v>
      </c>
      <c r="M7" s="32"/>
    </row>
    <row r="8" spans="1:13">
      <c r="A8" s="67"/>
      <c r="B8" s="12">
        <v>16</v>
      </c>
      <c r="C8" s="65" t="s">
        <v>10</v>
      </c>
      <c r="D8" s="65"/>
      <c r="E8" s="15">
        <f>VLOOKUP(C8,RA!B12:D38,3,0)</f>
        <v>127661.1254</v>
      </c>
      <c r="F8" s="25">
        <f>VLOOKUP(C8,RA!B12:I42,8,0)</f>
        <v>14619.635700000001</v>
      </c>
      <c r="G8" s="16">
        <f t="shared" si="0"/>
        <v>113041.48970000001</v>
      </c>
      <c r="H8" s="27">
        <f>RA!J12</f>
        <v>11.4519088361413</v>
      </c>
      <c r="I8" s="20">
        <f>VLOOKUP(B8,RMS!B:D,3,FALSE)</f>
        <v>127661.119525641</v>
      </c>
      <c r="J8" s="21">
        <f>VLOOKUP(B8,RMS!B:E,4,FALSE)</f>
        <v>113041.490034188</v>
      </c>
      <c r="K8" s="22">
        <f t="shared" si="1"/>
        <v>5.8743590052472427E-3</v>
      </c>
      <c r="L8" s="22">
        <f t="shared" si="2"/>
        <v>-3.3418799284845591E-4</v>
      </c>
      <c r="M8" s="32"/>
    </row>
    <row r="9" spans="1:13">
      <c r="A9" s="67"/>
      <c r="B9" s="12">
        <v>17</v>
      </c>
      <c r="C9" s="65" t="s">
        <v>11</v>
      </c>
      <c r="D9" s="65"/>
      <c r="E9" s="15">
        <f>VLOOKUP(C9,RA!B12:D39,3,0)</f>
        <v>274966.21380000003</v>
      </c>
      <c r="F9" s="25">
        <f>VLOOKUP(C9,RA!B13:I43,8,0)</f>
        <v>50067.068200000002</v>
      </c>
      <c r="G9" s="16">
        <f t="shared" si="0"/>
        <v>224899.14560000002</v>
      </c>
      <c r="H9" s="27">
        <f>RA!J13</f>
        <v>18.208443687709501</v>
      </c>
      <c r="I9" s="20">
        <f>VLOOKUP(B9,RMS!B:D,3,FALSE)</f>
        <v>274966.56881452998</v>
      </c>
      <c r="J9" s="21">
        <f>VLOOKUP(B9,RMS!B:E,4,FALSE)</f>
        <v>224899.14501111099</v>
      </c>
      <c r="K9" s="22">
        <f t="shared" si="1"/>
        <v>-0.35501452995231375</v>
      </c>
      <c r="L9" s="22">
        <f t="shared" si="2"/>
        <v>5.888890300411731E-4</v>
      </c>
      <c r="M9" s="32"/>
    </row>
    <row r="10" spans="1:13">
      <c r="A10" s="67"/>
      <c r="B10" s="12">
        <v>18</v>
      </c>
      <c r="C10" s="65" t="s">
        <v>12</v>
      </c>
      <c r="D10" s="65"/>
      <c r="E10" s="15">
        <f>VLOOKUP(C10,RA!B14:D40,3,0)</f>
        <v>109665.6363</v>
      </c>
      <c r="F10" s="25">
        <f>VLOOKUP(C10,RA!B14:I43,8,0)</f>
        <v>18434.048200000001</v>
      </c>
      <c r="G10" s="16">
        <f t="shared" si="0"/>
        <v>91231.588099999994</v>
      </c>
      <c r="H10" s="27">
        <f>RA!J14</f>
        <v>16.809320423374999</v>
      </c>
      <c r="I10" s="20">
        <f>VLOOKUP(B10,RMS!B:D,3,FALSE)</f>
        <v>109665.644136752</v>
      </c>
      <c r="J10" s="21">
        <f>VLOOKUP(B10,RMS!B:E,4,FALSE)</f>
        <v>91231.584252991495</v>
      </c>
      <c r="K10" s="22">
        <f t="shared" si="1"/>
        <v>-7.8367520036408678E-3</v>
      </c>
      <c r="L10" s="22">
        <f t="shared" si="2"/>
        <v>3.8470084982691333E-3</v>
      </c>
      <c r="M10" s="32"/>
    </row>
    <row r="11" spans="1:13">
      <c r="A11" s="67"/>
      <c r="B11" s="12">
        <v>19</v>
      </c>
      <c r="C11" s="65" t="s">
        <v>13</v>
      </c>
      <c r="D11" s="65"/>
      <c r="E11" s="15">
        <f>VLOOKUP(C11,RA!B14:D41,3,0)</f>
        <v>94973.045400000003</v>
      </c>
      <c r="F11" s="25">
        <f>VLOOKUP(C11,RA!B15:I44,8,0)</f>
        <v>-10369.0213</v>
      </c>
      <c r="G11" s="16">
        <f t="shared" si="0"/>
        <v>105342.0667</v>
      </c>
      <c r="H11" s="27">
        <f>RA!J15</f>
        <v>-10.9178570154601</v>
      </c>
      <c r="I11" s="20">
        <f>VLOOKUP(B11,RMS!B:D,3,FALSE)</f>
        <v>94973.125629059796</v>
      </c>
      <c r="J11" s="21">
        <f>VLOOKUP(B11,RMS!B:E,4,FALSE)</f>
        <v>105342.067053846</v>
      </c>
      <c r="K11" s="22">
        <f t="shared" si="1"/>
        <v>-8.0229059793055058E-2</v>
      </c>
      <c r="L11" s="22">
        <f t="shared" si="2"/>
        <v>-3.5384600050747395E-4</v>
      </c>
      <c r="M11" s="32"/>
    </row>
    <row r="12" spans="1:13">
      <c r="A12" s="67"/>
      <c r="B12" s="12">
        <v>21</v>
      </c>
      <c r="C12" s="65" t="s">
        <v>14</v>
      </c>
      <c r="D12" s="65"/>
      <c r="E12" s="15">
        <f>VLOOKUP(C12,RA!B16:D42,3,0)</f>
        <v>1034647.2043</v>
      </c>
      <c r="F12" s="25">
        <f>VLOOKUP(C12,RA!B16:I45,8,0)</f>
        <v>13641.4612</v>
      </c>
      <c r="G12" s="16">
        <f t="shared" si="0"/>
        <v>1021005.7431</v>
      </c>
      <c r="H12" s="27">
        <f>RA!J16</f>
        <v>1.3184649939908</v>
      </c>
      <c r="I12" s="20">
        <f>VLOOKUP(B12,RMS!B:D,3,FALSE)</f>
        <v>1034646.36658148</v>
      </c>
      <c r="J12" s="21">
        <f>VLOOKUP(B12,RMS!B:E,4,FALSE)</f>
        <v>1021005.7429</v>
      </c>
      <c r="K12" s="22">
        <f t="shared" si="1"/>
        <v>0.83771851996425539</v>
      </c>
      <c r="L12" s="22">
        <f t="shared" si="2"/>
        <v>2.0000000949949026E-4</v>
      </c>
      <c r="M12" s="32"/>
    </row>
    <row r="13" spans="1:13">
      <c r="A13" s="67"/>
      <c r="B13" s="12">
        <v>22</v>
      </c>
      <c r="C13" s="65" t="s">
        <v>15</v>
      </c>
      <c r="D13" s="65"/>
      <c r="E13" s="15">
        <f>VLOOKUP(C13,RA!B16:D43,3,0)</f>
        <v>509462.9253</v>
      </c>
      <c r="F13" s="25">
        <f>VLOOKUP(C13,RA!B17:I46,8,0)</f>
        <v>73621.519700000004</v>
      </c>
      <c r="G13" s="16">
        <f t="shared" si="0"/>
        <v>435841.4056</v>
      </c>
      <c r="H13" s="27">
        <f>RA!J17</f>
        <v>14.4508100676114</v>
      </c>
      <c r="I13" s="20">
        <f>VLOOKUP(B13,RMS!B:D,3,FALSE)</f>
        <v>509462.93394017097</v>
      </c>
      <c r="J13" s="21">
        <f>VLOOKUP(B13,RMS!B:E,4,FALSE)</f>
        <v>435841.40453589702</v>
      </c>
      <c r="K13" s="22">
        <f t="shared" si="1"/>
        <v>-8.6401709704659879E-3</v>
      </c>
      <c r="L13" s="22">
        <f t="shared" si="2"/>
        <v>1.0641029803082347E-3</v>
      </c>
      <c r="M13" s="32"/>
    </row>
    <row r="14" spans="1:13">
      <c r="A14" s="67"/>
      <c r="B14" s="12">
        <v>23</v>
      </c>
      <c r="C14" s="65" t="s">
        <v>16</v>
      </c>
      <c r="D14" s="65"/>
      <c r="E14" s="15">
        <f>VLOOKUP(C14,RA!B18:D43,3,0)</f>
        <v>2961235.9951999998</v>
      </c>
      <c r="F14" s="25">
        <f>VLOOKUP(C14,RA!B18:I47,8,0)</f>
        <v>370414.06819999998</v>
      </c>
      <c r="G14" s="16">
        <f t="shared" si="0"/>
        <v>2590821.9269999997</v>
      </c>
      <c r="H14" s="27">
        <f>RA!J18</f>
        <v>12.508765556018499</v>
      </c>
      <c r="I14" s="20">
        <f>VLOOKUP(B14,RMS!B:D,3,FALSE)</f>
        <v>2961235.3837059801</v>
      </c>
      <c r="J14" s="21">
        <f>VLOOKUP(B14,RMS!B:E,4,FALSE)</f>
        <v>2590821.9088923102</v>
      </c>
      <c r="K14" s="22">
        <f t="shared" si="1"/>
        <v>0.61149401962757111</v>
      </c>
      <c r="L14" s="22">
        <f t="shared" si="2"/>
        <v>1.8107689451426268E-2</v>
      </c>
      <c r="M14" s="32"/>
    </row>
    <row r="15" spans="1:13">
      <c r="A15" s="67"/>
      <c r="B15" s="12">
        <v>24</v>
      </c>
      <c r="C15" s="65" t="s">
        <v>17</v>
      </c>
      <c r="D15" s="65"/>
      <c r="E15" s="15">
        <f>VLOOKUP(C15,RA!B18:D44,3,0)</f>
        <v>402304.08639999997</v>
      </c>
      <c r="F15" s="25">
        <f>VLOOKUP(C15,RA!B19:I48,8,0)</f>
        <v>31372.920099999999</v>
      </c>
      <c r="G15" s="16">
        <f t="shared" si="0"/>
        <v>370931.16629999998</v>
      </c>
      <c r="H15" s="27">
        <f>RA!J19</f>
        <v>7.7983100745357001</v>
      </c>
      <c r="I15" s="20">
        <f>VLOOKUP(B15,RMS!B:D,3,FALSE)</f>
        <v>402304.00016324798</v>
      </c>
      <c r="J15" s="21">
        <f>VLOOKUP(B15,RMS!B:E,4,FALSE)</f>
        <v>370931.16497948702</v>
      </c>
      <c r="K15" s="22">
        <f t="shared" si="1"/>
        <v>8.6236751987598836E-2</v>
      </c>
      <c r="L15" s="22">
        <f t="shared" si="2"/>
        <v>1.3205129653215408E-3</v>
      </c>
      <c r="M15" s="32"/>
    </row>
    <row r="16" spans="1:13">
      <c r="A16" s="67"/>
      <c r="B16" s="12">
        <v>25</v>
      </c>
      <c r="C16" s="65" t="s">
        <v>18</v>
      </c>
      <c r="D16" s="65"/>
      <c r="E16" s="15">
        <f>VLOOKUP(C16,RA!B20:D45,3,0)</f>
        <v>986391.43740000005</v>
      </c>
      <c r="F16" s="25">
        <f>VLOOKUP(C16,RA!B20:I49,8,0)</f>
        <v>88418.720600000001</v>
      </c>
      <c r="G16" s="16">
        <f t="shared" si="0"/>
        <v>897972.71680000005</v>
      </c>
      <c r="H16" s="27">
        <f>RA!J20</f>
        <v>8.96385727283484</v>
      </c>
      <c r="I16" s="20">
        <f>VLOOKUP(B16,RMS!B:D,3,FALSE)</f>
        <v>986391.53163621505</v>
      </c>
      <c r="J16" s="21">
        <f>VLOOKUP(B16,RMS!B:E,4,FALSE)</f>
        <v>897972.71680000005</v>
      </c>
      <c r="K16" s="22">
        <f t="shared" si="1"/>
        <v>-9.4236214994452894E-2</v>
      </c>
      <c r="L16" s="22">
        <f t="shared" si="2"/>
        <v>0</v>
      </c>
      <c r="M16" s="32"/>
    </row>
    <row r="17" spans="1:13">
      <c r="A17" s="67"/>
      <c r="B17" s="12">
        <v>26</v>
      </c>
      <c r="C17" s="65" t="s">
        <v>19</v>
      </c>
      <c r="D17" s="65"/>
      <c r="E17" s="15">
        <f>VLOOKUP(C17,RA!B20:D46,3,0)</f>
        <v>363639.31189999997</v>
      </c>
      <c r="F17" s="25">
        <f>VLOOKUP(C17,RA!B21:I50,8,0)</f>
        <v>49723.354700000004</v>
      </c>
      <c r="G17" s="16">
        <f t="shared" si="0"/>
        <v>313915.95719999995</v>
      </c>
      <c r="H17" s="27">
        <f>RA!J21</f>
        <v>13.6738116789952</v>
      </c>
      <c r="I17" s="20">
        <f>VLOOKUP(B17,RMS!B:D,3,FALSE)</f>
        <v>363638.63274218998</v>
      </c>
      <c r="J17" s="21">
        <f>VLOOKUP(B17,RMS!B:E,4,FALSE)</f>
        <v>313915.95711969602</v>
      </c>
      <c r="K17" s="22">
        <f t="shared" si="1"/>
        <v>0.67915780999464914</v>
      </c>
      <c r="L17" s="22">
        <f t="shared" si="2"/>
        <v>8.0303929280489683E-5</v>
      </c>
      <c r="M17" s="32"/>
    </row>
    <row r="18" spans="1:13">
      <c r="A18" s="67"/>
      <c r="B18" s="12">
        <v>27</v>
      </c>
      <c r="C18" s="65" t="s">
        <v>20</v>
      </c>
      <c r="D18" s="65"/>
      <c r="E18" s="15">
        <f>VLOOKUP(C18,RA!B22:D47,3,0)</f>
        <v>1533401.3241000001</v>
      </c>
      <c r="F18" s="25">
        <f>VLOOKUP(C18,RA!B22:I51,8,0)</f>
        <v>112231.5269</v>
      </c>
      <c r="G18" s="16">
        <f t="shared" si="0"/>
        <v>1421169.7972000001</v>
      </c>
      <c r="H18" s="27">
        <f>RA!J22</f>
        <v>7.3191228634077303</v>
      </c>
      <c r="I18" s="20">
        <f>VLOOKUP(B18,RMS!B:D,3,FALSE)</f>
        <v>1533402.7046702299</v>
      </c>
      <c r="J18" s="21">
        <f>VLOOKUP(B18,RMS!B:E,4,FALSE)</f>
        <v>1421169.7979047401</v>
      </c>
      <c r="K18" s="22">
        <f t="shared" si="1"/>
        <v>-1.3805702298413962</v>
      </c>
      <c r="L18" s="22">
        <f t="shared" si="2"/>
        <v>-7.0473994128406048E-4</v>
      </c>
      <c r="M18" s="32"/>
    </row>
    <row r="19" spans="1:13">
      <c r="A19" s="67"/>
      <c r="B19" s="12">
        <v>29</v>
      </c>
      <c r="C19" s="65" t="s">
        <v>21</v>
      </c>
      <c r="D19" s="65"/>
      <c r="E19" s="15">
        <f>VLOOKUP(C19,RA!B22:D48,3,0)</f>
        <v>2516341.8270999999</v>
      </c>
      <c r="F19" s="25">
        <f>VLOOKUP(C19,RA!B23:I52,8,0)</f>
        <v>127431.023</v>
      </c>
      <c r="G19" s="16">
        <f t="shared" si="0"/>
        <v>2388910.8040999998</v>
      </c>
      <c r="H19" s="27">
        <f>RA!J23</f>
        <v>5.0641380128732401</v>
      </c>
      <c r="I19" s="20">
        <f>VLOOKUP(B19,RMS!B:D,3,FALSE)</f>
        <v>2516343.5131453001</v>
      </c>
      <c r="J19" s="21">
        <f>VLOOKUP(B19,RMS!B:E,4,FALSE)</f>
        <v>2388910.8325068401</v>
      </c>
      <c r="K19" s="22">
        <f t="shared" si="1"/>
        <v>-1.6860453002154827</v>
      </c>
      <c r="L19" s="22">
        <f t="shared" si="2"/>
        <v>-2.8406840283423662E-2</v>
      </c>
      <c r="M19" s="32"/>
    </row>
    <row r="20" spans="1:13">
      <c r="A20" s="67"/>
      <c r="B20" s="12">
        <v>31</v>
      </c>
      <c r="C20" s="65" t="s">
        <v>22</v>
      </c>
      <c r="D20" s="65"/>
      <c r="E20" s="15">
        <f>VLOOKUP(C20,RA!B24:D49,3,0)</f>
        <v>318219.42440000002</v>
      </c>
      <c r="F20" s="25">
        <f>VLOOKUP(C20,RA!B24:I53,8,0)</f>
        <v>50027.515500000001</v>
      </c>
      <c r="G20" s="16">
        <f t="shared" si="0"/>
        <v>268191.90890000004</v>
      </c>
      <c r="H20" s="27">
        <f>RA!J24</f>
        <v>15.7210753536892</v>
      </c>
      <c r="I20" s="20">
        <f>VLOOKUP(B20,RMS!B:D,3,FALSE)</f>
        <v>318219.593859496</v>
      </c>
      <c r="J20" s="21">
        <f>VLOOKUP(B20,RMS!B:E,4,FALSE)</f>
        <v>268191.89833547402</v>
      </c>
      <c r="K20" s="22">
        <f t="shared" si="1"/>
        <v>-0.16945949598448351</v>
      </c>
      <c r="L20" s="22">
        <f t="shared" si="2"/>
        <v>1.0564526019152254E-2</v>
      </c>
      <c r="M20" s="32"/>
    </row>
    <row r="21" spans="1:13">
      <c r="A21" s="67"/>
      <c r="B21" s="12">
        <v>32</v>
      </c>
      <c r="C21" s="65" t="s">
        <v>23</v>
      </c>
      <c r="D21" s="65"/>
      <c r="E21" s="15">
        <f>VLOOKUP(C21,RA!B24:D50,3,0)</f>
        <v>327142.0503</v>
      </c>
      <c r="F21" s="25">
        <f>VLOOKUP(C21,RA!B25:I54,8,0)</f>
        <v>25106.4247</v>
      </c>
      <c r="G21" s="16">
        <f t="shared" si="0"/>
        <v>302035.62560000003</v>
      </c>
      <c r="H21" s="27">
        <f>RA!J25</f>
        <v>7.6744718928601801</v>
      </c>
      <c r="I21" s="20">
        <f>VLOOKUP(B21,RMS!B:D,3,FALSE)</f>
        <v>327142.11017250601</v>
      </c>
      <c r="J21" s="21">
        <f>VLOOKUP(B21,RMS!B:E,4,FALSE)</f>
        <v>302035.61578582902</v>
      </c>
      <c r="K21" s="22">
        <f t="shared" si="1"/>
        <v>-5.9872506011743098E-2</v>
      </c>
      <c r="L21" s="22">
        <f t="shared" si="2"/>
        <v>9.8141710041090846E-3</v>
      </c>
      <c r="M21" s="32"/>
    </row>
    <row r="22" spans="1:13">
      <c r="A22" s="67"/>
      <c r="B22" s="12">
        <v>33</v>
      </c>
      <c r="C22" s="65" t="s">
        <v>24</v>
      </c>
      <c r="D22" s="65"/>
      <c r="E22" s="15">
        <f>VLOOKUP(C22,RA!B26:D51,3,0)</f>
        <v>585645.43689999997</v>
      </c>
      <c r="F22" s="25">
        <f>VLOOKUP(C22,RA!B26:I55,8,0)</f>
        <v>115127.3422</v>
      </c>
      <c r="G22" s="16">
        <f t="shared" si="0"/>
        <v>470518.09469999996</v>
      </c>
      <c r="H22" s="27">
        <f>RA!J26</f>
        <v>19.658198450141501</v>
      </c>
      <c r="I22" s="20">
        <f>VLOOKUP(B22,RMS!B:D,3,FALSE)</f>
        <v>585645.45154569997</v>
      </c>
      <c r="J22" s="21">
        <f>VLOOKUP(B22,RMS!B:E,4,FALSE)</f>
        <v>470518.074405213</v>
      </c>
      <c r="K22" s="22">
        <f t="shared" si="1"/>
        <v>-1.464569999370724E-2</v>
      </c>
      <c r="L22" s="22">
        <f t="shared" si="2"/>
        <v>2.0294786954764277E-2</v>
      </c>
      <c r="M22" s="32"/>
    </row>
    <row r="23" spans="1:13">
      <c r="A23" s="67"/>
      <c r="B23" s="12">
        <v>34</v>
      </c>
      <c r="C23" s="65" t="s">
        <v>25</v>
      </c>
      <c r="D23" s="65"/>
      <c r="E23" s="15">
        <f>VLOOKUP(C23,RA!B26:D52,3,0)</f>
        <v>293466.967</v>
      </c>
      <c r="F23" s="25">
        <f>VLOOKUP(C23,RA!B27:I56,8,0)</f>
        <v>78656.547399999996</v>
      </c>
      <c r="G23" s="16">
        <f t="shared" si="0"/>
        <v>214810.41960000002</v>
      </c>
      <c r="H23" s="27">
        <f>RA!J27</f>
        <v>26.802521661662901</v>
      </c>
      <c r="I23" s="20">
        <f>VLOOKUP(B23,RMS!B:D,3,FALSE)</f>
        <v>293466.68687671103</v>
      </c>
      <c r="J23" s="21">
        <f>VLOOKUP(B23,RMS!B:E,4,FALSE)</f>
        <v>214810.424986764</v>
      </c>
      <c r="K23" s="22">
        <f t="shared" si="1"/>
        <v>0.28012328897602856</v>
      </c>
      <c r="L23" s="22">
        <f t="shared" si="2"/>
        <v>-5.3867639799136668E-3</v>
      </c>
      <c r="M23" s="32"/>
    </row>
    <row r="24" spans="1:13">
      <c r="A24" s="67"/>
      <c r="B24" s="12">
        <v>35</v>
      </c>
      <c r="C24" s="65" t="s">
        <v>26</v>
      </c>
      <c r="D24" s="65"/>
      <c r="E24" s="15">
        <f>VLOOKUP(C24,RA!B28:D53,3,0)</f>
        <v>1007468.5634</v>
      </c>
      <c r="F24" s="25">
        <f>VLOOKUP(C24,RA!B28:I57,8,0)</f>
        <v>56893.522799999999</v>
      </c>
      <c r="G24" s="16">
        <f t="shared" si="0"/>
        <v>950575.04059999995</v>
      </c>
      <c r="H24" s="27">
        <f>RA!J28</f>
        <v>5.6471759881018997</v>
      </c>
      <c r="I24" s="20">
        <f>VLOOKUP(B24,RMS!B:D,3,FALSE)</f>
        <v>1007468.57688584</v>
      </c>
      <c r="J24" s="21">
        <f>VLOOKUP(B24,RMS!B:E,4,FALSE)</f>
        <v>950575.03082654905</v>
      </c>
      <c r="K24" s="22">
        <f t="shared" si="1"/>
        <v>-1.3485840056091547E-2</v>
      </c>
      <c r="L24" s="22">
        <f t="shared" si="2"/>
        <v>9.7734509035944939E-3</v>
      </c>
      <c r="M24" s="32"/>
    </row>
    <row r="25" spans="1:13">
      <c r="A25" s="67"/>
      <c r="B25" s="12">
        <v>36</v>
      </c>
      <c r="C25" s="65" t="s">
        <v>27</v>
      </c>
      <c r="D25" s="65"/>
      <c r="E25" s="15">
        <f>VLOOKUP(C25,RA!B28:D54,3,0)</f>
        <v>747880.96479999996</v>
      </c>
      <c r="F25" s="25">
        <f>VLOOKUP(C25,RA!B29:I58,8,0)</f>
        <v>113971.4923</v>
      </c>
      <c r="G25" s="16">
        <f t="shared" si="0"/>
        <v>633909.47249999992</v>
      </c>
      <c r="H25" s="27">
        <f>RA!J29</f>
        <v>15.2392556655695</v>
      </c>
      <c r="I25" s="20">
        <f>VLOOKUP(B25,RMS!B:D,3,FALSE)</f>
        <v>747881.66911238898</v>
      </c>
      <c r="J25" s="21">
        <f>VLOOKUP(B25,RMS!B:E,4,FALSE)</f>
        <v>633909.515500754</v>
      </c>
      <c r="K25" s="22">
        <f t="shared" si="1"/>
        <v>-0.70431238901801407</v>
      </c>
      <c r="L25" s="22">
        <f t="shared" si="2"/>
        <v>-4.3000754085369408E-2</v>
      </c>
      <c r="M25" s="32"/>
    </row>
    <row r="26" spans="1:13">
      <c r="A26" s="67"/>
      <c r="B26" s="12">
        <v>37</v>
      </c>
      <c r="C26" s="65" t="s">
        <v>67</v>
      </c>
      <c r="D26" s="65"/>
      <c r="E26" s="15">
        <f>VLOOKUP(C26,RA!B30:D55,3,0)</f>
        <v>1122793.3840000001</v>
      </c>
      <c r="F26" s="25">
        <f>VLOOKUP(C26,RA!B30:I59,8,0)</f>
        <v>132108.30650000001</v>
      </c>
      <c r="G26" s="16">
        <f t="shared" si="0"/>
        <v>990685.07750000013</v>
      </c>
      <c r="H26" s="27">
        <f>RA!J30</f>
        <v>11.766038915313001</v>
      </c>
      <c r="I26" s="20">
        <f>VLOOKUP(B26,RMS!B:D,3,FALSE)</f>
        <v>1122793.3989681399</v>
      </c>
      <c r="J26" s="21">
        <f>VLOOKUP(B26,RMS!B:E,4,FALSE)</f>
        <v>990685.08273728495</v>
      </c>
      <c r="K26" s="22">
        <f t="shared" si="1"/>
        <v>-1.4968139817938209E-2</v>
      </c>
      <c r="L26" s="22">
        <f t="shared" si="2"/>
        <v>-5.2372848149389029E-3</v>
      </c>
      <c r="M26" s="32"/>
    </row>
    <row r="27" spans="1:13">
      <c r="A27" s="67"/>
      <c r="B27" s="12">
        <v>38</v>
      </c>
      <c r="C27" s="65" t="s">
        <v>29</v>
      </c>
      <c r="D27" s="65"/>
      <c r="E27" s="15">
        <f>VLOOKUP(C27,RA!B30:D56,3,0)</f>
        <v>801565.15870000003</v>
      </c>
      <c r="F27" s="25">
        <f>VLOOKUP(C27,RA!B31:I60,8,0)</f>
        <v>35143.098599999998</v>
      </c>
      <c r="G27" s="16">
        <f t="shared" si="0"/>
        <v>766422.0601</v>
      </c>
      <c r="H27" s="27">
        <f>RA!J31</f>
        <v>4.3843096495107199</v>
      </c>
      <c r="I27" s="20">
        <f>VLOOKUP(B27,RMS!B:D,3,FALSE)</f>
        <v>801565.12483893801</v>
      </c>
      <c r="J27" s="21">
        <f>VLOOKUP(B27,RMS!B:E,4,FALSE)</f>
        <v>766422.06725752202</v>
      </c>
      <c r="K27" s="22">
        <f t="shared" si="1"/>
        <v>3.3861062023788691E-2</v>
      </c>
      <c r="L27" s="22">
        <f t="shared" si="2"/>
        <v>-7.1575220208615065E-3</v>
      </c>
      <c r="M27" s="32"/>
    </row>
    <row r="28" spans="1:13">
      <c r="A28" s="67"/>
      <c r="B28" s="12">
        <v>39</v>
      </c>
      <c r="C28" s="65" t="s">
        <v>30</v>
      </c>
      <c r="D28" s="65"/>
      <c r="E28" s="15">
        <f>VLOOKUP(C28,RA!B32:D57,3,0)</f>
        <v>123142.97070000001</v>
      </c>
      <c r="F28" s="25">
        <f>VLOOKUP(C28,RA!B32:I61,8,0)</f>
        <v>28769.151999999998</v>
      </c>
      <c r="G28" s="16">
        <f t="shared" si="0"/>
        <v>94373.818700000003</v>
      </c>
      <c r="H28" s="27">
        <f>RA!J32</f>
        <v>23.3623988738157</v>
      </c>
      <c r="I28" s="20">
        <f>VLOOKUP(B28,RMS!B:D,3,FALSE)</f>
        <v>123142.847198495</v>
      </c>
      <c r="J28" s="21">
        <f>VLOOKUP(B28,RMS!B:E,4,FALSE)</f>
        <v>94373.841362456107</v>
      </c>
      <c r="K28" s="22">
        <f t="shared" si="1"/>
        <v>0.12350150500424206</v>
      </c>
      <c r="L28" s="22">
        <f t="shared" si="2"/>
        <v>-2.2662456103716977E-2</v>
      </c>
      <c r="M28" s="32"/>
    </row>
    <row r="29" spans="1:13">
      <c r="A29" s="67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7"/>
      <c r="B30" s="12">
        <v>42</v>
      </c>
      <c r="C30" s="65" t="s">
        <v>31</v>
      </c>
      <c r="D30" s="65"/>
      <c r="E30" s="15">
        <f>VLOOKUP(C30,RA!B34:D60,3,0)</f>
        <v>208688.3173</v>
      </c>
      <c r="F30" s="25">
        <f>VLOOKUP(C30,RA!B34:I64,8,0)</f>
        <v>28948.935300000001</v>
      </c>
      <c r="G30" s="16">
        <f t="shared" si="0"/>
        <v>179739.38199999998</v>
      </c>
      <c r="H30" s="27">
        <f>RA!J34</f>
        <v>0</v>
      </c>
      <c r="I30" s="20">
        <f>VLOOKUP(B30,RMS!B:D,3,FALSE)</f>
        <v>208688.31510000001</v>
      </c>
      <c r="J30" s="21">
        <f>VLOOKUP(B30,RMS!B:E,4,FALSE)</f>
        <v>179739.38039999999</v>
      </c>
      <c r="K30" s="22">
        <f t="shared" si="1"/>
        <v>2.199999988079071E-3</v>
      </c>
      <c r="L30" s="22">
        <f t="shared" si="2"/>
        <v>1.5999999886844307E-3</v>
      </c>
      <c r="M30" s="32"/>
    </row>
    <row r="31" spans="1:13" s="36" customFormat="1" ht="12" thickBot="1">
      <c r="A31" s="67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13.8718523751305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7"/>
      <c r="B32" s="12">
        <v>70</v>
      </c>
      <c r="C32" s="68" t="s">
        <v>64</v>
      </c>
      <c r="D32" s="69"/>
      <c r="E32" s="15">
        <f>VLOOKUP(C32,RA!B34:D61,3,0)</f>
        <v>91153.89</v>
      </c>
      <c r="F32" s="25">
        <f>VLOOKUP(C32,RA!B34:I65,8,0)</f>
        <v>2097.81</v>
      </c>
      <c r="G32" s="16">
        <f t="shared" si="0"/>
        <v>89056.08</v>
      </c>
      <c r="H32" s="27">
        <f>RA!J34</f>
        <v>0</v>
      </c>
      <c r="I32" s="20">
        <f>VLOOKUP(B32,RMS!B:D,3,FALSE)</f>
        <v>91153.89</v>
      </c>
      <c r="J32" s="21">
        <f>VLOOKUP(B32,RMS!B:E,4,FALSE)</f>
        <v>89056.08</v>
      </c>
      <c r="K32" s="22">
        <f t="shared" si="1"/>
        <v>0</v>
      </c>
      <c r="L32" s="22">
        <f t="shared" si="2"/>
        <v>0</v>
      </c>
    </row>
    <row r="33" spans="1:13">
      <c r="A33" s="67"/>
      <c r="B33" s="12">
        <v>71</v>
      </c>
      <c r="C33" s="65" t="s">
        <v>35</v>
      </c>
      <c r="D33" s="65"/>
      <c r="E33" s="15">
        <f>VLOOKUP(C33,RA!B34:D61,3,0)</f>
        <v>135553.93</v>
      </c>
      <c r="F33" s="25">
        <f>VLOOKUP(C33,RA!B34:I65,8,0)</f>
        <v>-31271.25</v>
      </c>
      <c r="G33" s="16">
        <f t="shared" si="0"/>
        <v>166825.18</v>
      </c>
      <c r="H33" s="27">
        <f>RA!J34</f>
        <v>0</v>
      </c>
      <c r="I33" s="20">
        <f>VLOOKUP(B33,RMS!B:D,3,FALSE)</f>
        <v>135553.93</v>
      </c>
      <c r="J33" s="21">
        <f>VLOOKUP(B33,RMS!B:E,4,FALSE)</f>
        <v>166825.18</v>
      </c>
      <c r="K33" s="22">
        <f t="shared" si="1"/>
        <v>0</v>
      </c>
      <c r="L33" s="22">
        <f t="shared" si="2"/>
        <v>0</v>
      </c>
      <c r="M33" s="32"/>
    </row>
    <row r="34" spans="1:13">
      <c r="A34" s="67"/>
      <c r="B34" s="12">
        <v>72</v>
      </c>
      <c r="C34" s="65" t="s">
        <v>36</v>
      </c>
      <c r="D34" s="65"/>
      <c r="E34" s="15">
        <f>VLOOKUP(C34,RA!B34:D62,3,0)</f>
        <v>146104.23000000001</v>
      </c>
      <c r="F34" s="25">
        <f>VLOOKUP(C34,RA!B34:I66,8,0)</f>
        <v>-6406.96</v>
      </c>
      <c r="G34" s="16">
        <f t="shared" si="0"/>
        <v>152511.19</v>
      </c>
      <c r="H34" s="27">
        <f>RA!J35</f>
        <v>13.8718523751305</v>
      </c>
      <c r="I34" s="20">
        <f>VLOOKUP(B34,RMS!B:D,3,FALSE)</f>
        <v>146104.23000000001</v>
      </c>
      <c r="J34" s="21">
        <f>VLOOKUP(B34,RMS!B:E,4,FALSE)</f>
        <v>152511.19</v>
      </c>
      <c r="K34" s="22">
        <f t="shared" si="1"/>
        <v>0</v>
      </c>
      <c r="L34" s="22">
        <f t="shared" si="2"/>
        <v>0</v>
      </c>
      <c r="M34" s="32"/>
    </row>
    <row r="35" spans="1:13">
      <c r="A35" s="67"/>
      <c r="B35" s="12">
        <v>73</v>
      </c>
      <c r="C35" s="65" t="s">
        <v>37</v>
      </c>
      <c r="D35" s="65"/>
      <c r="E35" s="15">
        <f>VLOOKUP(C35,RA!B34:D63,3,0)</f>
        <v>142890.71</v>
      </c>
      <c r="F35" s="25">
        <f>VLOOKUP(C35,RA!B34:I67,8,0)</f>
        <v>-26983.81</v>
      </c>
      <c r="G35" s="16">
        <f t="shared" si="0"/>
        <v>169874.52</v>
      </c>
      <c r="H35" s="27">
        <f>RA!J34</f>
        <v>0</v>
      </c>
      <c r="I35" s="20">
        <f>VLOOKUP(B35,RMS!B:D,3,FALSE)</f>
        <v>142890.71</v>
      </c>
      <c r="J35" s="21">
        <f>VLOOKUP(B35,RMS!B:E,4,FALSE)</f>
        <v>169874.52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7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13.8718523751305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7"/>
      <c r="B37" s="12">
        <v>75</v>
      </c>
      <c r="C37" s="65" t="s">
        <v>32</v>
      </c>
      <c r="D37" s="65"/>
      <c r="E37" s="15">
        <f>VLOOKUP(C37,RA!B8:D64,3,0)</f>
        <v>31535.897099999998</v>
      </c>
      <c r="F37" s="25">
        <f>VLOOKUP(C37,RA!B8:I68,8,0)</f>
        <v>2251.2262000000001</v>
      </c>
      <c r="G37" s="16">
        <f t="shared" si="0"/>
        <v>29284.670899999997</v>
      </c>
      <c r="H37" s="27">
        <f>RA!J35</f>
        <v>13.8718523751305</v>
      </c>
      <c r="I37" s="20">
        <f>VLOOKUP(B37,RMS!B:D,3,FALSE)</f>
        <v>31535.897435897401</v>
      </c>
      <c r="J37" s="21">
        <f>VLOOKUP(B37,RMS!B:E,4,FALSE)</f>
        <v>29284.670940170901</v>
      </c>
      <c r="K37" s="22">
        <f t="shared" si="1"/>
        <v>-3.3589740269235335E-4</v>
      </c>
      <c r="L37" s="22">
        <f t="shared" si="2"/>
        <v>-4.0170903957914561E-5</v>
      </c>
      <c r="M37" s="32"/>
    </row>
    <row r="38" spans="1:13">
      <c r="A38" s="67"/>
      <c r="B38" s="12">
        <v>76</v>
      </c>
      <c r="C38" s="65" t="s">
        <v>33</v>
      </c>
      <c r="D38" s="65"/>
      <c r="E38" s="15">
        <f>VLOOKUP(C38,RA!B8:D65,3,0)</f>
        <v>303525.19510000001</v>
      </c>
      <c r="F38" s="25">
        <f>VLOOKUP(C38,RA!B8:I69,8,0)</f>
        <v>13729.9948</v>
      </c>
      <c r="G38" s="16">
        <f t="shared" si="0"/>
        <v>289795.20030000003</v>
      </c>
      <c r="H38" s="27">
        <f>RA!J36</f>
        <v>0</v>
      </c>
      <c r="I38" s="20">
        <f>VLOOKUP(B38,RMS!B:D,3,FALSE)</f>
        <v>303525.19158205099</v>
      </c>
      <c r="J38" s="21">
        <f>VLOOKUP(B38,RMS!B:E,4,FALSE)</f>
        <v>289795.19850512798</v>
      </c>
      <c r="K38" s="22">
        <f t="shared" si="1"/>
        <v>3.5179490223526955E-3</v>
      </c>
      <c r="L38" s="22">
        <f t="shared" si="2"/>
        <v>1.7948720487765968E-3</v>
      </c>
      <c r="M38" s="32"/>
    </row>
    <row r="39" spans="1:13">
      <c r="A39" s="67"/>
      <c r="B39" s="12">
        <v>77</v>
      </c>
      <c r="C39" s="65" t="s">
        <v>38</v>
      </c>
      <c r="D39" s="65"/>
      <c r="E39" s="15">
        <f>VLOOKUP(C39,RA!B9:D66,3,0)</f>
        <v>75615.47</v>
      </c>
      <c r="F39" s="25">
        <f>VLOOKUP(C39,RA!B9:I70,8,0)</f>
        <v>-15897.87</v>
      </c>
      <c r="G39" s="16">
        <f t="shared" si="0"/>
        <v>91513.34</v>
      </c>
      <c r="H39" s="27">
        <f>RA!J37</f>
        <v>2.3013938297093</v>
      </c>
      <c r="I39" s="20">
        <f>VLOOKUP(B39,RMS!B:D,3,FALSE)</f>
        <v>75615.47</v>
      </c>
      <c r="J39" s="21">
        <f>VLOOKUP(B39,RMS!B:E,4,FALSE)</f>
        <v>91513.34</v>
      </c>
      <c r="K39" s="22">
        <f t="shared" si="1"/>
        <v>0</v>
      </c>
      <c r="L39" s="22">
        <f t="shared" si="2"/>
        <v>0</v>
      </c>
      <c r="M39" s="32"/>
    </row>
    <row r="40" spans="1:13">
      <c r="A40" s="67"/>
      <c r="B40" s="12">
        <v>78</v>
      </c>
      <c r="C40" s="65" t="s">
        <v>39</v>
      </c>
      <c r="D40" s="65"/>
      <c r="E40" s="15">
        <f>VLOOKUP(C40,RA!B10:D67,3,0)</f>
        <v>38524.870000000003</v>
      </c>
      <c r="F40" s="25">
        <f>VLOOKUP(C40,RA!B10:I71,8,0)</f>
        <v>5216.97</v>
      </c>
      <c r="G40" s="16">
        <f t="shared" si="0"/>
        <v>33307.9</v>
      </c>
      <c r="H40" s="27">
        <f>RA!J38</f>
        <v>-23.069231559719402</v>
      </c>
      <c r="I40" s="20">
        <f>VLOOKUP(B40,RMS!B:D,3,FALSE)</f>
        <v>38524.870000000003</v>
      </c>
      <c r="J40" s="21">
        <f>VLOOKUP(B40,RMS!B:E,4,FALSE)</f>
        <v>33307.9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7"/>
      <c r="B41" s="12">
        <v>9101</v>
      </c>
      <c r="C41" s="70" t="s">
        <v>71</v>
      </c>
      <c r="D41" s="71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-4.3851981561382596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7"/>
      <c r="B42" s="12">
        <v>99</v>
      </c>
      <c r="C42" s="65" t="s">
        <v>34</v>
      </c>
      <c r="D42" s="65"/>
      <c r="E42" s="15">
        <f>VLOOKUP(C42,RA!B8:D68,3,0)</f>
        <v>2812.0061000000001</v>
      </c>
      <c r="F42" s="25">
        <f>VLOOKUP(C42,RA!B8:I72,8,0)</f>
        <v>147.51679999999999</v>
      </c>
      <c r="G42" s="16">
        <f t="shared" si="0"/>
        <v>2664.4893000000002</v>
      </c>
      <c r="H42" s="27">
        <f>RA!J39</f>
        <v>-4.3851981561382596</v>
      </c>
      <c r="I42" s="20">
        <f>VLOOKUP(B42,RMS!B:D,3,FALSE)</f>
        <v>2812.0058997050101</v>
      </c>
      <c r="J42" s="21">
        <f>VLOOKUP(B42,RMS!B:E,4,FALSE)</f>
        <v>2664.4892822025599</v>
      </c>
      <c r="K42" s="22">
        <f t="shared" si="1"/>
        <v>2.0029499000884243E-4</v>
      </c>
      <c r="L42" s="22">
        <f t="shared" si="2"/>
        <v>1.7797440250433283E-5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7.140625" style="4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44" t="s">
        <v>45</v>
      </c>
      <c r="W1" s="77"/>
    </row>
    <row r="2" spans="1:23" ht="12.7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44"/>
      <c r="W2" s="77"/>
    </row>
    <row r="3" spans="1:23" ht="23.25" thickBo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45" t="s">
        <v>46</v>
      </c>
      <c r="W3" s="77"/>
    </row>
    <row r="4" spans="1:23" ht="12.75" thickTop="1" thickBo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W4" s="77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8" t="s">
        <v>4</v>
      </c>
      <c r="C6" s="79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0" t="s">
        <v>5</v>
      </c>
      <c r="B7" s="81"/>
      <c r="C7" s="82"/>
      <c r="D7" s="53">
        <v>18348313.290899999</v>
      </c>
      <c r="E7" s="53">
        <v>23482363.3968</v>
      </c>
      <c r="F7" s="54">
        <v>78.136569905056405</v>
      </c>
      <c r="G7" s="53">
        <v>20044923.201900002</v>
      </c>
      <c r="H7" s="54">
        <v>-8.4640379706677304</v>
      </c>
      <c r="I7" s="53">
        <v>1741186.8496999999</v>
      </c>
      <c r="J7" s="54">
        <v>9.4896289489647891</v>
      </c>
      <c r="K7" s="53">
        <v>1713310.1410000001</v>
      </c>
      <c r="L7" s="54">
        <v>8.5473519840554903</v>
      </c>
      <c r="M7" s="54">
        <v>1.627067279467E-2</v>
      </c>
      <c r="N7" s="53">
        <v>177126418.81920001</v>
      </c>
      <c r="O7" s="53">
        <v>4846884109.7578001</v>
      </c>
      <c r="P7" s="53">
        <v>405</v>
      </c>
      <c r="Q7" s="53">
        <v>1001852</v>
      </c>
      <c r="R7" s="54">
        <v>-99.959574867345694</v>
      </c>
      <c r="S7" s="53">
        <v>45304.477261481501</v>
      </c>
      <c r="T7" s="53">
        <v>16.936142373424399</v>
      </c>
      <c r="U7" s="55">
        <v>99.962617067015998</v>
      </c>
    </row>
    <row r="8" spans="1:23" ht="12" thickBot="1">
      <c r="A8" s="72">
        <v>42591</v>
      </c>
      <c r="B8" s="68" t="s">
        <v>6</v>
      </c>
      <c r="C8" s="69"/>
      <c r="D8" s="56">
        <v>623373.27220000001</v>
      </c>
      <c r="E8" s="56">
        <v>689978.4142</v>
      </c>
      <c r="F8" s="57">
        <v>90.346778880434101</v>
      </c>
      <c r="G8" s="56">
        <v>693744.92610000004</v>
      </c>
      <c r="H8" s="57">
        <v>-10.1437360119671</v>
      </c>
      <c r="I8" s="56">
        <v>119409.2432</v>
      </c>
      <c r="J8" s="57">
        <v>19.155335739465201</v>
      </c>
      <c r="K8" s="56">
        <v>131078.11559999999</v>
      </c>
      <c r="L8" s="57">
        <v>18.8942809768537</v>
      </c>
      <c r="M8" s="57">
        <v>-8.9022277644034004E-2</v>
      </c>
      <c r="N8" s="56">
        <v>5898494.6595000001</v>
      </c>
      <c r="O8" s="56">
        <v>173465528.44139999</v>
      </c>
      <c r="P8" s="59"/>
      <c r="Q8" s="56">
        <v>29222</v>
      </c>
      <c r="R8" s="59"/>
      <c r="S8" s="59"/>
      <c r="T8" s="56">
        <v>19.906246601875299</v>
      </c>
      <c r="U8" s="60"/>
    </row>
    <row r="9" spans="1:23" ht="12" thickBot="1">
      <c r="A9" s="73"/>
      <c r="B9" s="68" t="s">
        <v>7</v>
      </c>
      <c r="C9" s="69"/>
      <c r="D9" s="56">
        <v>116767.7172</v>
      </c>
      <c r="E9" s="56">
        <v>134382.19829999999</v>
      </c>
      <c r="F9" s="57">
        <v>86.892251114484097</v>
      </c>
      <c r="G9" s="56">
        <v>120825.2105</v>
      </c>
      <c r="H9" s="57">
        <v>-3.3581512361610999</v>
      </c>
      <c r="I9" s="56">
        <v>23517.102900000002</v>
      </c>
      <c r="J9" s="57">
        <v>20.140072499422001</v>
      </c>
      <c r="K9" s="56">
        <v>24927.127</v>
      </c>
      <c r="L9" s="57">
        <v>20.630733351795001</v>
      </c>
      <c r="M9" s="57">
        <v>-5.6565848924345997E-2</v>
      </c>
      <c r="N9" s="56">
        <v>1004245.0941</v>
      </c>
      <c r="O9" s="56">
        <v>24827986.555799998</v>
      </c>
      <c r="P9" s="59"/>
      <c r="Q9" s="56">
        <v>6814</v>
      </c>
      <c r="R9" s="59"/>
      <c r="S9" s="59"/>
      <c r="T9" s="56">
        <v>16.239079013795099</v>
      </c>
      <c r="U9" s="60"/>
    </row>
    <row r="10" spans="1:23" ht="12" thickBot="1">
      <c r="A10" s="73"/>
      <c r="B10" s="68" t="s">
        <v>8</v>
      </c>
      <c r="C10" s="69"/>
      <c r="D10" s="56">
        <v>146473.75649999999</v>
      </c>
      <c r="E10" s="56">
        <v>190486.94459999999</v>
      </c>
      <c r="F10" s="57">
        <v>76.894380771121902</v>
      </c>
      <c r="G10" s="56">
        <v>200513.68979999999</v>
      </c>
      <c r="H10" s="57">
        <v>-26.950745035863399</v>
      </c>
      <c r="I10" s="56">
        <v>42212.750099999997</v>
      </c>
      <c r="J10" s="57">
        <v>28.819326484604801</v>
      </c>
      <c r="K10" s="56">
        <v>48308.391100000001</v>
      </c>
      <c r="L10" s="57">
        <v>24.0923156659202</v>
      </c>
      <c r="M10" s="57">
        <v>-0.12618182599751299</v>
      </c>
      <c r="N10" s="56">
        <v>1332556.8785999999</v>
      </c>
      <c r="O10" s="56">
        <v>42390019.929099999</v>
      </c>
      <c r="P10" s="59"/>
      <c r="Q10" s="56">
        <v>103061</v>
      </c>
      <c r="R10" s="59"/>
      <c r="S10" s="59"/>
      <c r="T10" s="56">
        <v>1.3317490767603699</v>
      </c>
      <c r="U10" s="60"/>
    </row>
    <row r="11" spans="1:23" ht="12" thickBot="1">
      <c r="A11" s="73"/>
      <c r="B11" s="68" t="s">
        <v>9</v>
      </c>
      <c r="C11" s="69"/>
      <c r="D11" s="56">
        <v>43278.976600000002</v>
      </c>
      <c r="E11" s="56">
        <v>48431.279699999999</v>
      </c>
      <c r="F11" s="57">
        <v>89.361620977361895</v>
      </c>
      <c r="G11" s="56">
        <v>51854.014300000003</v>
      </c>
      <c r="H11" s="57">
        <v>-16.536883047066201</v>
      </c>
      <c r="I11" s="56">
        <v>8805.4632000000001</v>
      </c>
      <c r="J11" s="57">
        <v>20.345821208720501</v>
      </c>
      <c r="K11" s="56">
        <v>8961.3295999999991</v>
      </c>
      <c r="L11" s="57">
        <v>17.281843500398001</v>
      </c>
      <c r="M11" s="57">
        <v>-1.7393222541441E-2</v>
      </c>
      <c r="N11" s="56">
        <v>436799.07860000001</v>
      </c>
      <c r="O11" s="56">
        <v>14553654.8577</v>
      </c>
      <c r="P11" s="59"/>
      <c r="Q11" s="56">
        <v>2364</v>
      </c>
      <c r="R11" s="59"/>
      <c r="S11" s="59"/>
      <c r="T11" s="56">
        <v>18.338963663282598</v>
      </c>
      <c r="U11" s="60"/>
    </row>
    <row r="12" spans="1:23" ht="12" thickBot="1">
      <c r="A12" s="73"/>
      <c r="B12" s="68" t="s">
        <v>10</v>
      </c>
      <c r="C12" s="69"/>
      <c r="D12" s="56">
        <v>127661.1254</v>
      </c>
      <c r="E12" s="56">
        <v>119475.92849999999</v>
      </c>
      <c r="F12" s="57">
        <v>106.850917170315</v>
      </c>
      <c r="G12" s="56">
        <v>128307.908</v>
      </c>
      <c r="H12" s="57">
        <v>-0.50408631087648403</v>
      </c>
      <c r="I12" s="56">
        <v>14619.635700000001</v>
      </c>
      <c r="J12" s="57">
        <v>11.4519088361413</v>
      </c>
      <c r="K12" s="56">
        <v>14054.2302</v>
      </c>
      <c r="L12" s="57">
        <v>10.953518313150299</v>
      </c>
      <c r="M12" s="57">
        <v>4.0230271736975E-2</v>
      </c>
      <c r="N12" s="56">
        <v>1382437.0825</v>
      </c>
      <c r="O12" s="56">
        <v>52037153.645000003</v>
      </c>
      <c r="P12" s="59"/>
      <c r="Q12" s="56">
        <v>1478</v>
      </c>
      <c r="R12" s="59"/>
      <c r="S12" s="59"/>
      <c r="T12" s="56">
        <v>82.231323410013502</v>
      </c>
      <c r="U12" s="60"/>
    </row>
    <row r="13" spans="1:23" ht="12" thickBot="1">
      <c r="A13" s="73"/>
      <c r="B13" s="68" t="s">
        <v>11</v>
      </c>
      <c r="C13" s="69"/>
      <c r="D13" s="56">
        <v>274966.21380000003</v>
      </c>
      <c r="E13" s="56">
        <v>255567.70300000001</v>
      </c>
      <c r="F13" s="57">
        <v>107.59036082114</v>
      </c>
      <c r="G13" s="56">
        <v>287290.3137</v>
      </c>
      <c r="H13" s="57">
        <v>-4.2897721615735902</v>
      </c>
      <c r="I13" s="56">
        <v>50067.068200000002</v>
      </c>
      <c r="J13" s="57">
        <v>18.208443687709501</v>
      </c>
      <c r="K13" s="56">
        <v>65715.972699999998</v>
      </c>
      <c r="L13" s="57">
        <v>22.8744129426595</v>
      </c>
      <c r="M13" s="57">
        <v>-0.238129390117054</v>
      </c>
      <c r="N13" s="56">
        <v>2586277.3415000001</v>
      </c>
      <c r="O13" s="56">
        <v>74036244.179900005</v>
      </c>
      <c r="P13" s="59"/>
      <c r="Q13" s="56">
        <v>12797</v>
      </c>
      <c r="R13" s="59"/>
      <c r="S13" s="59"/>
      <c r="T13" s="56">
        <v>20.007768547315798</v>
      </c>
      <c r="U13" s="60"/>
    </row>
    <row r="14" spans="1:23" ht="12" thickBot="1">
      <c r="A14" s="73"/>
      <c r="B14" s="68" t="s">
        <v>12</v>
      </c>
      <c r="C14" s="69"/>
      <c r="D14" s="56">
        <v>109665.6363</v>
      </c>
      <c r="E14" s="56">
        <v>125282.9428</v>
      </c>
      <c r="F14" s="57">
        <v>87.534371279152296</v>
      </c>
      <c r="G14" s="56">
        <v>162406.88020000001</v>
      </c>
      <c r="H14" s="57">
        <v>-32.474759588418003</v>
      </c>
      <c r="I14" s="56">
        <v>18434.048200000001</v>
      </c>
      <c r="J14" s="57">
        <v>16.809320423374999</v>
      </c>
      <c r="K14" s="56">
        <v>-39487.514300000003</v>
      </c>
      <c r="L14" s="57">
        <v>-24.313941780897501</v>
      </c>
      <c r="M14" s="57">
        <v>-1.46683232730099</v>
      </c>
      <c r="N14" s="56">
        <v>1049243.1534</v>
      </c>
      <c r="O14" s="56">
        <v>33524638.128800001</v>
      </c>
      <c r="P14" s="59"/>
      <c r="Q14" s="56">
        <v>2534</v>
      </c>
      <c r="R14" s="59"/>
      <c r="S14" s="59"/>
      <c r="T14" s="56">
        <v>42.746970284135799</v>
      </c>
      <c r="U14" s="60"/>
    </row>
    <row r="15" spans="1:23" ht="12" thickBot="1">
      <c r="A15" s="73"/>
      <c r="B15" s="68" t="s">
        <v>13</v>
      </c>
      <c r="C15" s="69"/>
      <c r="D15" s="56">
        <v>94973.045400000003</v>
      </c>
      <c r="E15" s="56">
        <v>115013.2525</v>
      </c>
      <c r="F15" s="57">
        <v>82.575740912987399</v>
      </c>
      <c r="G15" s="56">
        <v>110856.74619999999</v>
      </c>
      <c r="H15" s="57">
        <v>-14.328131885942</v>
      </c>
      <c r="I15" s="56">
        <v>-10369.0213</v>
      </c>
      <c r="J15" s="57">
        <v>-10.9178570154601</v>
      </c>
      <c r="K15" s="56">
        <v>18157.8426</v>
      </c>
      <c r="L15" s="57">
        <v>16.379555798292099</v>
      </c>
      <c r="M15" s="57">
        <v>-1.5710491895110901</v>
      </c>
      <c r="N15" s="56">
        <v>1050658.2461999999</v>
      </c>
      <c r="O15" s="56">
        <v>28425524.543299999</v>
      </c>
      <c r="P15" s="59"/>
      <c r="Q15" s="56">
        <v>5874</v>
      </c>
      <c r="R15" s="59"/>
      <c r="S15" s="59"/>
      <c r="T15" s="56">
        <v>16.714770769492699</v>
      </c>
      <c r="U15" s="60"/>
    </row>
    <row r="16" spans="1:23" ht="12" thickBot="1">
      <c r="A16" s="73"/>
      <c r="B16" s="68" t="s">
        <v>14</v>
      </c>
      <c r="C16" s="69"/>
      <c r="D16" s="56">
        <v>1034647.2043</v>
      </c>
      <c r="E16" s="56">
        <v>1149249.9754000001</v>
      </c>
      <c r="F16" s="57">
        <v>90.028037976671499</v>
      </c>
      <c r="G16" s="56">
        <v>1076597.2720000001</v>
      </c>
      <c r="H16" s="57">
        <v>-3.89654226246263</v>
      </c>
      <c r="I16" s="56">
        <v>13641.4612</v>
      </c>
      <c r="J16" s="57">
        <v>1.3184649939908</v>
      </c>
      <c r="K16" s="56">
        <v>59824.548600000002</v>
      </c>
      <c r="L16" s="57">
        <v>5.5568177772607301</v>
      </c>
      <c r="M16" s="57">
        <v>-0.77197552644801704</v>
      </c>
      <c r="N16" s="56">
        <v>9706508.2857000008</v>
      </c>
      <c r="O16" s="56">
        <v>250089602.65000001</v>
      </c>
      <c r="P16" s="59"/>
      <c r="Q16" s="56">
        <v>57687</v>
      </c>
      <c r="R16" s="59"/>
      <c r="S16" s="59"/>
      <c r="T16" s="56">
        <v>17.0541416679668</v>
      </c>
      <c r="U16" s="60"/>
    </row>
    <row r="17" spans="1:21" ht="12" thickBot="1">
      <c r="A17" s="73"/>
      <c r="B17" s="68" t="s">
        <v>15</v>
      </c>
      <c r="C17" s="69"/>
      <c r="D17" s="56">
        <v>509462.9253</v>
      </c>
      <c r="E17" s="56">
        <v>749734.93599999999</v>
      </c>
      <c r="F17" s="57">
        <v>67.952405688615301</v>
      </c>
      <c r="G17" s="56">
        <v>502834.9142</v>
      </c>
      <c r="H17" s="57">
        <v>1.31812865670735</v>
      </c>
      <c r="I17" s="56">
        <v>73621.519700000004</v>
      </c>
      <c r="J17" s="57">
        <v>14.4508100676114</v>
      </c>
      <c r="K17" s="56">
        <v>61846.786500000002</v>
      </c>
      <c r="L17" s="57">
        <v>12.299620562028201</v>
      </c>
      <c r="M17" s="57">
        <v>0.190385529569916</v>
      </c>
      <c r="N17" s="56">
        <v>5417287.2152000004</v>
      </c>
      <c r="O17" s="56">
        <v>251274212.57949999</v>
      </c>
      <c r="P17" s="59"/>
      <c r="Q17" s="56">
        <v>13877</v>
      </c>
      <c r="R17" s="59"/>
      <c r="S17" s="59"/>
      <c r="T17" s="56">
        <v>31.6977057793471</v>
      </c>
      <c r="U17" s="60"/>
    </row>
    <row r="18" spans="1:21" ht="12" customHeight="1" thickBot="1">
      <c r="A18" s="73"/>
      <c r="B18" s="68" t="s">
        <v>16</v>
      </c>
      <c r="C18" s="69"/>
      <c r="D18" s="56">
        <v>2961235.9951999998</v>
      </c>
      <c r="E18" s="56">
        <v>4196851.6085999999</v>
      </c>
      <c r="F18" s="57">
        <v>70.558510792518106</v>
      </c>
      <c r="G18" s="56">
        <v>2049064.4934</v>
      </c>
      <c r="H18" s="57">
        <v>44.5164856810553</v>
      </c>
      <c r="I18" s="56">
        <v>370414.06819999998</v>
      </c>
      <c r="J18" s="57">
        <v>12.508765556018499</v>
      </c>
      <c r="K18" s="56">
        <v>259317.34479999999</v>
      </c>
      <c r="L18" s="57">
        <v>12.6554018009319</v>
      </c>
      <c r="M18" s="57">
        <v>0.42841994809750999</v>
      </c>
      <c r="N18" s="56">
        <v>19881286.515500002</v>
      </c>
      <c r="O18" s="56">
        <v>506811183.83459997</v>
      </c>
      <c r="P18" s="59"/>
      <c r="Q18" s="56">
        <v>87734</v>
      </c>
      <c r="R18" s="59"/>
      <c r="S18" s="59"/>
      <c r="T18" s="56">
        <v>23.3717102286457</v>
      </c>
      <c r="U18" s="60"/>
    </row>
    <row r="19" spans="1:21" ht="12" customHeight="1" thickBot="1">
      <c r="A19" s="73"/>
      <c r="B19" s="68" t="s">
        <v>17</v>
      </c>
      <c r="C19" s="69"/>
      <c r="D19" s="56">
        <v>402304.08639999997</v>
      </c>
      <c r="E19" s="56">
        <v>664596.8787</v>
      </c>
      <c r="F19" s="57">
        <v>60.533550381238001</v>
      </c>
      <c r="G19" s="56">
        <v>494394.36440000002</v>
      </c>
      <c r="H19" s="57">
        <v>-18.626886678160499</v>
      </c>
      <c r="I19" s="56">
        <v>31372.920099999999</v>
      </c>
      <c r="J19" s="57">
        <v>7.7983100745357001</v>
      </c>
      <c r="K19" s="56">
        <v>39821.198700000001</v>
      </c>
      <c r="L19" s="57">
        <v>8.0545413878912697</v>
      </c>
      <c r="M19" s="57">
        <v>-0.21215530611337399</v>
      </c>
      <c r="N19" s="56">
        <v>4632716.5477999998</v>
      </c>
      <c r="O19" s="56">
        <v>146727234.48030001</v>
      </c>
      <c r="P19" s="59"/>
      <c r="Q19" s="56">
        <v>8994</v>
      </c>
      <c r="R19" s="59"/>
      <c r="S19" s="59"/>
      <c r="T19" s="56">
        <v>48.51209834334</v>
      </c>
      <c r="U19" s="60"/>
    </row>
    <row r="20" spans="1:21" ht="12" thickBot="1">
      <c r="A20" s="73"/>
      <c r="B20" s="68" t="s">
        <v>18</v>
      </c>
      <c r="C20" s="69"/>
      <c r="D20" s="56">
        <v>986391.43740000005</v>
      </c>
      <c r="E20" s="56">
        <v>1140932.4853999999</v>
      </c>
      <c r="F20" s="57">
        <v>86.454847243146105</v>
      </c>
      <c r="G20" s="56">
        <v>1059770.7153</v>
      </c>
      <c r="H20" s="57">
        <v>-6.9240711071382997</v>
      </c>
      <c r="I20" s="56">
        <v>88418.720600000001</v>
      </c>
      <c r="J20" s="57">
        <v>8.96385727283484</v>
      </c>
      <c r="K20" s="56">
        <v>91343.315400000007</v>
      </c>
      <c r="L20" s="57">
        <v>8.6191582840768106</v>
      </c>
      <c r="M20" s="57">
        <v>-3.2017611657656E-2</v>
      </c>
      <c r="N20" s="56">
        <v>10404484.374299999</v>
      </c>
      <c r="O20" s="56">
        <v>277590507.51310003</v>
      </c>
      <c r="P20" s="59"/>
      <c r="Q20" s="56">
        <v>42561</v>
      </c>
      <c r="R20" s="59"/>
      <c r="S20" s="59"/>
      <c r="T20" s="56">
        <v>22.912541843471701</v>
      </c>
      <c r="U20" s="60"/>
    </row>
    <row r="21" spans="1:21" ht="12" customHeight="1" thickBot="1">
      <c r="A21" s="73"/>
      <c r="B21" s="68" t="s">
        <v>19</v>
      </c>
      <c r="C21" s="69"/>
      <c r="D21" s="56">
        <v>363639.31189999997</v>
      </c>
      <c r="E21" s="56">
        <v>446972.39360000001</v>
      </c>
      <c r="F21" s="57">
        <v>81.356100982250894</v>
      </c>
      <c r="G21" s="56">
        <v>424253.27510000003</v>
      </c>
      <c r="H21" s="57">
        <v>-14.287211615682301</v>
      </c>
      <c r="I21" s="56">
        <v>49723.354700000004</v>
      </c>
      <c r="J21" s="57">
        <v>13.6738116789952</v>
      </c>
      <c r="K21" s="56">
        <v>44565.316800000001</v>
      </c>
      <c r="L21" s="57">
        <v>10.504413145542699</v>
      </c>
      <c r="M21" s="57">
        <v>0.115741080067897</v>
      </c>
      <c r="N21" s="56">
        <v>3964494.0846000002</v>
      </c>
      <c r="O21" s="56">
        <v>92745046.591000006</v>
      </c>
      <c r="P21" s="59"/>
      <c r="Q21" s="56">
        <v>33446</v>
      </c>
      <c r="R21" s="59"/>
      <c r="S21" s="59"/>
      <c r="T21" s="56">
        <v>10.7428397117742</v>
      </c>
      <c r="U21" s="60"/>
    </row>
    <row r="22" spans="1:21" ht="12" customHeight="1" thickBot="1">
      <c r="A22" s="73"/>
      <c r="B22" s="68" t="s">
        <v>20</v>
      </c>
      <c r="C22" s="69"/>
      <c r="D22" s="56">
        <v>1533401.3241000001</v>
      </c>
      <c r="E22" s="56">
        <v>1851411.9112</v>
      </c>
      <c r="F22" s="57">
        <v>82.823347674484793</v>
      </c>
      <c r="G22" s="56">
        <v>1602967.101</v>
      </c>
      <c r="H22" s="57">
        <v>-4.3398131413053704</v>
      </c>
      <c r="I22" s="56">
        <v>112231.5269</v>
      </c>
      <c r="J22" s="57">
        <v>7.3191228634077303</v>
      </c>
      <c r="K22" s="56">
        <v>195436.53940000001</v>
      </c>
      <c r="L22" s="57">
        <v>12.192174080059299</v>
      </c>
      <c r="M22" s="57">
        <v>-0.42573928475935802</v>
      </c>
      <c r="N22" s="56">
        <v>13713314.6073</v>
      </c>
      <c r="O22" s="56">
        <v>325697246.74790001</v>
      </c>
      <c r="P22" s="59"/>
      <c r="Q22" s="56">
        <v>83667</v>
      </c>
      <c r="R22" s="59"/>
      <c r="S22" s="59"/>
      <c r="T22" s="56">
        <v>17.022041146449599</v>
      </c>
      <c r="U22" s="60"/>
    </row>
    <row r="23" spans="1:21" ht="12" thickBot="1">
      <c r="A23" s="73"/>
      <c r="B23" s="68" t="s">
        <v>21</v>
      </c>
      <c r="C23" s="69"/>
      <c r="D23" s="56">
        <v>2516341.8270999999</v>
      </c>
      <c r="E23" s="56">
        <v>3684909.2536999998</v>
      </c>
      <c r="F23" s="57">
        <v>68.287755650247107</v>
      </c>
      <c r="G23" s="56">
        <v>3374536.5255</v>
      </c>
      <c r="H23" s="57">
        <v>-25.431483461950201</v>
      </c>
      <c r="I23" s="56">
        <v>127431.023</v>
      </c>
      <c r="J23" s="57">
        <v>5.0641380128732401</v>
      </c>
      <c r="K23" s="56">
        <v>49726.190399999999</v>
      </c>
      <c r="L23" s="57">
        <v>1.47357096372315</v>
      </c>
      <c r="M23" s="57">
        <v>1.5626540455831901</v>
      </c>
      <c r="N23" s="56">
        <v>26323966.340599999</v>
      </c>
      <c r="O23" s="56">
        <v>707354249.64209998</v>
      </c>
      <c r="P23" s="59"/>
      <c r="Q23" s="56">
        <v>79666</v>
      </c>
      <c r="R23" s="59"/>
      <c r="S23" s="59"/>
      <c r="T23" s="56">
        <v>29.905767667511899</v>
      </c>
      <c r="U23" s="60"/>
    </row>
    <row r="24" spans="1:21" ht="12" thickBot="1">
      <c r="A24" s="73"/>
      <c r="B24" s="68" t="s">
        <v>22</v>
      </c>
      <c r="C24" s="69"/>
      <c r="D24" s="56">
        <v>318219.42440000002</v>
      </c>
      <c r="E24" s="56">
        <v>335727.15669999999</v>
      </c>
      <c r="F24" s="57">
        <v>94.785130737682806</v>
      </c>
      <c r="G24" s="56">
        <v>342422.04109999997</v>
      </c>
      <c r="H24" s="57">
        <v>-7.0680662442905904</v>
      </c>
      <c r="I24" s="56">
        <v>50027.515500000001</v>
      </c>
      <c r="J24" s="57">
        <v>15.7210753536892</v>
      </c>
      <c r="K24" s="56">
        <v>46699.069000000003</v>
      </c>
      <c r="L24" s="57">
        <v>13.6378688854209</v>
      </c>
      <c r="M24" s="57">
        <v>7.1274365234132997E-2</v>
      </c>
      <c r="N24" s="56">
        <v>2917747.3511999999</v>
      </c>
      <c r="O24" s="56">
        <v>67742233.508300006</v>
      </c>
      <c r="P24" s="59"/>
      <c r="Q24" s="56">
        <v>28075</v>
      </c>
      <c r="R24" s="59"/>
      <c r="S24" s="59"/>
      <c r="T24" s="56">
        <v>10.6453008512912</v>
      </c>
      <c r="U24" s="60"/>
    </row>
    <row r="25" spans="1:21" ht="12" thickBot="1">
      <c r="A25" s="73"/>
      <c r="B25" s="68" t="s">
        <v>23</v>
      </c>
      <c r="C25" s="69"/>
      <c r="D25" s="56">
        <v>327142.0503</v>
      </c>
      <c r="E25" s="56">
        <v>374259.87939999998</v>
      </c>
      <c r="F25" s="57">
        <v>87.4103980433228</v>
      </c>
      <c r="G25" s="56">
        <v>322391.42479999998</v>
      </c>
      <c r="H25" s="57">
        <v>1.47355826940718</v>
      </c>
      <c r="I25" s="56">
        <v>25106.4247</v>
      </c>
      <c r="J25" s="57">
        <v>7.6744718928601801</v>
      </c>
      <c r="K25" s="56">
        <v>22891.959200000001</v>
      </c>
      <c r="L25" s="57">
        <v>7.1006724866213</v>
      </c>
      <c r="M25" s="57">
        <v>9.6735516635028995E-2</v>
      </c>
      <c r="N25" s="56">
        <v>2929671.3468999998</v>
      </c>
      <c r="O25" s="56">
        <v>80840540.021200001</v>
      </c>
      <c r="P25" s="59"/>
      <c r="Q25" s="56">
        <v>19851</v>
      </c>
      <c r="R25" s="59"/>
      <c r="S25" s="59"/>
      <c r="T25" s="56">
        <v>14.230942063372099</v>
      </c>
      <c r="U25" s="60"/>
    </row>
    <row r="26" spans="1:21" ht="12" thickBot="1">
      <c r="A26" s="73"/>
      <c r="B26" s="68" t="s">
        <v>24</v>
      </c>
      <c r="C26" s="69"/>
      <c r="D26" s="56">
        <v>585645.43689999997</v>
      </c>
      <c r="E26" s="56">
        <v>676842.91669999994</v>
      </c>
      <c r="F26" s="57">
        <v>86.526049464380904</v>
      </c>
      <c r="G26" s="56">
        <v>716713.53330000001</v>
      </c>
      <c r="H26" s="57">
        <v>-18.287375682236199</v>
      </c>
      <c r="I26" s="56">
        <v>115127.3422</v>
      </c>
      <c r="J26" s="57">
        <v>19.658198450141501</v>
      </c>
      <c r="K26" s="56">
        <v>133365.61290000001</v>
      </c>
      <c r="L26" s="57">
        <v>18.607938416613699</v>
      </c>
      <c r="M26" s="57">
        <v>-0.13675392256979599</v>
      </c>
      <c r="N26" s="56">
        <v>6157362.3159999996</v>
      </c>
      <c r="O26" s="56">
        <v>159760872.36759999</v>
      </c>
      <c r="P26" s="59"/>
      <c r="Q26" s="56">
        <v>43786</v>
      </c>
      <c r="R26" s="59"/>
      <c r="S26" s="59"/>
      <c r="T26" s="56">
        <v>13.7969681519207</v>
      </c>
      <c r="U26" s="60"/>
    </row>
    <row r="27" spans="1:21" ht="12" thickBot="1">
      <c r="A27" s="73"/>
      <c r="B27" s="68" t="s">
        <v>25</v>
      </c>
      <c r="C27" s="69"/>
      <c r="D27" s="56">
        <v>293466.967</v>
      </c>
      <c r="E27" s="56">
        <v>426686.31430000003</v>
      </c>
      <c r="F27" s="57">
        <v>68.778153215775603</v>
      </c>
      <c r="G27" s="56">
        <v>283498.19160000002</v>
      </c>
      <c r="H27" s="57">
        <v>3.51634532260627</v>
      </c>
      <c r="I27" s="56">
        <v>78656.547399999996</v>
      </c>
      <c r="J27" s="57">
        <v>26.802521661662901</v>
      </c>
      <c r="K27" s="56">
        <v>77650.217000000004</v>
      </c>
      <c r="L27" s="57">
        <v>27.3900219827716</v>
      </c>
      <c r="M27" s="57">
        <v>1.2959788637809E-2</v>
      </c>
      <c r="N27" s="56">
        <v>2433041.5844999999</v>
      </c>
      <c r="O27" s="56">
        <v>54011506.427100003</v>
      </c>
      <c r="P27" s="59"/>
      <c r="Q27" s="56">
        <v>32989</v>
      </c>
      <c r="R27" s="59"/>
      <c r="S27" s="59"/>
      <c r="T27" s="56">
        <v>8.2292897632544193</v>
      </c>
      <c r="U27" s="60"/>
    </row>
    <row r="28" spans="1:21" ht="12" thickBot="1">
      <c r="A28" s="73"/>
      <c r="B28" s="68" t="s">
        <v>26</v>
      </c>
      <c r="C28" s="69"/>
      <c r="D28" s="56">
        <v>1007468.5634</v>
      </c>
      <c r="E28" s="56">
        <v>1034621.8453</v>
      </c>
      <c r="F28" s="57">
        <v>97.375535610102403</v>
      </c>
      <c r="G28" s="56">
        <v>1083844.9428999999</v>
      </c>
      <c r="H28" s="57">
        <v>-7.0467994522946098</v>
      </c>
      <c r="I28" s="56">
        <v>56893.522799999999</v>
      </c>
      <c r="J28" s="57">
        <v>5.6471759881018997</v>
      </c>
      <c r="K28" s="56">
        <v>53564.0409</v>
      </c>
      <c r="L28" s="57">
        <v>4.9420391035530304</v>
      </c>
      <c r="M28" s="57">
        <v>6.2158900711317001E-2</v>
      </c>
      <c r="N28" s="56">
        <v>9774514.2606000006</v>
      </c>
      <c r="O28" s="56">
        <v>229439525.7198</v>
      </c>
      <c r="P28" s="59"/>
      <c r="Q28" s="56">
        <v>44909</v>
      </c>
      <c r="R28" s="59"/>
      <c r="S28" s="59"/>
      <c r="T28" s="56">
        <v>22.340594328531001</v>
      </c>
      <c r="U28" s="60"/>
    </row>
    <row r="29" spans="1:21" ht="12" thickBot="1">
      <c r="A29" s="73"/>
      <c r="B29" s="68" t="s">
        <v>27</v>
      </c>
      <c r="C29" s="69"/>
      <c r="D29" s="56">
        <v>747880.96479999996</v>
      </c>
      <c r="E29" s="56">
        <v>796467.5686</v>
      </c>
      <c r="F29" s="57">
        <v>93.899738581270299</v>
      </c>
      <c r="G29" s="56">
        <v>683602.74439999997</v>
      </c>
      <c r="H29" s="57">
        <v>9.4028616658666593</v>
      </c>
      <c r="I29" s="56">
        <v>113971.4923</v>
      </c>
      <c r="J29" s="57">
        <v>15.2392556655695</v>
      </c>
      <c r="K29" s="56">
        <v>105006.5917</v>
      </c>
      <c r="L29" s="57">
        <v>15.360762161972399</v>
      </c>
      <c r="M29" s="57">
        <v>8.5374646056623996E-2</v>
      </c>
      <c r="N29" s="56">
        <v>7327380.3110999996</v>
      </c>
      <c r="O29" s="56">
        <v>167506132.39320001</v>
      </c>
      <c r="P29" s="59"/>
      <c r="Q29" s="56">
        <v>112081</v>
      </c>
      <c r="R29" s="59"/>
      <c r="S29" s="59"/>
      <c r="T29" s="56">
        <v>6.9404371802535696</v>
      </c>
      <c r="U29" s="60"/>
    </row>
    <row r="30" spans="1:21" ht="12" thickBot="1">
      <c r="A30" s="73"/>
      <c r="B30" s="68" t="s">
        <v>28</v>
      </c>
      <c r="C30" s="69"/>
      <c r="D30" s="56">
        <v>1122793.3840000001</v>
      </c>
      <c r="E30" s="56">
        <v>1608503.3740000001</v>
      </c>
      <c r="F30" s="57">
        <v>69.803607636075697</v>
      </c>
      <c r="G30" s="56">
        <v>1467231.7071</v>
      </c>
      <c r="H30" s="57">
        <v>-23.475387113926701</v>
      </c>
      <c r="I30" s="56">
        <v>132108.30650000001</v>
      </c>
      <c r="J30" s="57">
        <v>11.766038915313001</v>
      </c>
      <c r="K30" s="56">
        <v>156586.11780000001</v>
      </c>
      <c r="L30" s="57">
        <v>10.672214691263299</v>
      </c>
      <c r="M30" s="57">
        <v>-0.15632172023872701</v>
      </c>
      <c r="N30" s="56">
        <v>10319538.2917</v>
      </c>
      <c r="O30" s="56">
        <v>263541538.71000001</v>
      </c>
      <c r="P30" s="59"/>
      <c r="Q30" s="56">
        <v>75212</v>
      </c>
      <c r="R30" s="59"/>
      <c r="S30" s="59"/>
      <c r="T30" s="56">
        <v>13.898538527096701</v>
      </c>
      <c r="U30" s="60"/>
    </row>
    <row r="31" spans="1:21" ht="12" thickBot="1">
      <c r="A31" s="73"/>
      <c r="B31" s="68" t="s">
        <v>29</v>
      </c>
      <c r="C31" s="69"/>
      <c r="D31" s="56">
        <v>801565.15870000003</v>
      </c>
      <c r="E31" s="56">
        <v>1387842.8266</v>
      </c>
      <c r="F31" s="57">
        <v>57.756191359486301</v>
      </c>
      <c r="G31" s="56">
        <v>947882.42150000005</v>
      </c>
      <c r="H31" s="57">
        <v>-15.436224945332</v>
      </c>
      <c r="I31" s="56">
        <v>35143.098599999998</v>
      </c>
      <c r="J31" s="57">
        <v>4.3843096495107199</v>
      </c>
      <c r="K31" s="56">
        <v>28765.1914</v>
      </c>
      <c r="L31" s="57">
        <v>3.0346792753556699</v>
      </c>
      <c r="M31" s="57">
        <v>0.221723092723798</v>
      </c>
      <c r="N31" s="56">
        <v>11035299.6909</v>
      </c>
      <c r="O31" s="56">
        <v>282146931.9896</v>
      </c>
      <c r="P31" s="59"/>
      <c r="Q31" s="56">
        <v>34258</v>
      </c>
      <c r="R31" s="59"/>
      <c r="S31" s="59"/>
      <c r="T31" s="56">
        <v>23.693913033451999</v>
      </c>
      <c r="U31" s="60"/>
    </row>
    <row r="32" spans="1:21" ht="12" thickBot="1">
      <c r="A32" s="73"/>
      <c r="B32" s="68" t="s">
        <v>30</v>
      </c>
      <c r="C32" s="69"/>
      <c r="D32" s="56">
        <v>123142.97070000001</v>
      </c>
      <c r="E32" s="56">
        <v>146755.08040000001</v>
      </c>
      <c r="F32" s="57">
        <v>83.9105333623598</v>
      </c>
      <c r="G32" s="56">
        <v>133545.15539999999</v>
      </c>
      <c r="H32" s="57">
        <v>-7.7892639900286698</v>
      </c>
      <c r="I32" s="56">
        <v>28769.151999999998</v>
      </c>
      <c r="J32" s="57">
        <v>23.3623988738157</v>
      </c>
      <c r="K32" s="56">
        <v>33274.076300000001</v>
      </c>
      <c r="L32" s="57">
        <v>24.915974076585599</v>
      </c>
      <c r="M32" s="57">
        <v>-0.135388410466559</v>
      </c>
      <c r="N32" s="56">
        <v>1145919.1566000001</v>
      </c>
      <c r="O32" s="56">
        <v>27607891.353</v>
      </c>
      <c r="P32" s="59"/>
      <c r="Q32" s="56">
        <v>23136</v>
      </c>
      <c r="R32" s="59"/>
      <c r="S32" s="59"/>
      <c r="T32" s="56">
        <v>5.2568992997925301</v>
      </c>
      <c r="U32" s="60"/>
    </row>
    <row r="33" spans="1:21" ht="12" thickBot="1">
      <c r="A33" s="73"/>
      <c r="B33" s="68" t="s">
        <v>70</v>
      </c>
      <c r="C33" s="6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27.9419</v>
      </c>
      <c r="O33" s="56">
        <v>490.22190000000001</v>
      </c>
      <c r="P33" s="59"/>
      <c r="Q33" s="59"/>
      <c r="R33" s="59"/>
      <c r="S33" s="59"/>
      <c r="T33" s="59"/>
      <c r="U33" s="60"/>
    </row>
    <row r="34" spans="1:21" ht="12" thickBot="1">
      <c r="A34" s="73"/>
      <c r="B34" s="68" t="s">
        <v>79</v>
      </c>
      <c r="C34" s="6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3"/>
      <c r="B35" s="68" t="s">
        <v>31</v>
      </c>
      <c r="C35" s="69"/>
      <c r="D35" s="56">
        <v>208688.3173</v>
      </c>
      <c r="E35" s="56">
        <v>265664.35820000002</v>
      </c>
      <c r="F35" s="57">
        <v>78.553374157512394</v>
      </c>
      <c r="G35" s="56">
        <v>221916.4865</v>
      </c>
      <c r="H35" s="57">
        <v>-5.9608771789021704</v>
      </c>
      <c r="I35" s="56">
        <v>28948.935300000001</v>
      </c>
      <c r="J35" s="57">
        <v>13.8718523751305</v>
      </c>
      <c r="K35" s="56">
        <v>21041.299900000002</v>
      </c>
      <c r="L35" s="57">
        <v>9.4816298833209895</v>
      </c>
      <c r="M35" s="57">
        <v>0.37581496569040401</v>
      </c>
      <c r="N35" s="56">
        <v>1872705.196</v>
      </c>
      <c r="O35" s="56">
        <v>44290945.3235</v>
      </c>
      <c r="P35" s="59"/>
      <c r="Q35" s="56">
        <v>13706</v>
      </c>
      <c r="R35" s="59"/>
      <c r="S35" s="59"/>
      <c r="T35" s="56">
        <v>14.7029018823873</v>
      </c>
      <c r="U35" s="60"/>
    </row>
    <row r="36" spans="1:21" ht="12" customHeight="1" thickBot="1">
      <c r="A36" s="73"/>
      <c r="B36" s="68" t="s">
        <v>78</v>
      </c>
      <c r="C36" s="6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customHeight="1" thickBot="1">
      <c r="A37" s="73"/>
      <c r="B37" s="68" t="s">
        <v>64</v>
      </c>
      <c r="C37" s="69"/>
      <c r="D37" s="56">
        <v>91153.89</v>
      </c>
      <c r="E37" s="59"/>
      <c r="F37" s="59"/>
      <c r="G37" s="56">
        <v>90664.17</v>
      </c>
      <c r="H37" s="57">
        <v>0.54014722684827499</v>
      </c>
      <c r="I37" s="56">
        <v>2097.81</v>
      </c>
      <c r="J37" s="57">
        <v>2.3013938297093</v>
      </c>
      <c r="K37" s="56">
        <v>4005.3</v>
      </c>
      <c r="L37" s="57">
        <v>4.4177319441627301</v>
      </c>
      <c r="M37" s="57">
        <v>-0.47624148003894801</v>
      </c>
      <c r="N37" s="56">
        <v>1354132.96</v>
      </c>
      <c r="O37" s="56">
        <v>36506169.229999997</v>
      </c>
      <c r="P37" s="56">
        <v>67</v>
      </c>
      <c r="Q37" s="56">
        <v>91</v>
      </c>
      <c r="R37" s="57">
        <v>-26.373626373626401</v>
      </c>
      <c r="S37" s="56">
        <v>1360.5058208955199</v>
      </c>
      <c r="T37" s="56">
        <v>1281.09417582418</v>
      </c>
      <c r="U37" s="58">
        <v>5.8369206402274498</v>
      </c>
    </row>
    <row r="38" spans="1:21" ht="12" thickBot="1">
      <c r="A38" s="73"/>
      <c r="B38" s="68" t="s">
        <v>35</v>
      </c>
      <c r="C38" s="69"/>
      <c r="D38" s="56">
        <v>135553.93</v>
      </c>
      <c r="E38" s="59"/>
      <c r="F38" s="59"/>
      <c r="G38" s="56">
        <v>208775.27</v>
      </c>
      <c r="H38" s="57">
        <v>-35.071845434567003</v>
      </c>
      <c r="I38" s="56">
        <v>-31271.25</v>
      </c>
      <c r="J38" s="57">
        <v>-23.069231559719402</v>
      </c>
      <c r="K38" s="56">
        <v>-16330.02</v>
      </c>
      <c r="L38" s="57">
        <v>-7.8218172104387698</v>
      </c>
      <c r="M38" s="57">
        <v>0.91495478878776604</v>
      </c>
      <c r="N38" s="56">
        <v>1541046.57</v>
      </c>
      <c r="O38" s="56">
        <v>90002144.090000004</v>
      </c>
      <c r="P38" s="56">
        <v>77</v>
      </c>
      <c r="Q38" s="56">
        <v>83</v>
      </c>
      <c r="R38" s="57">
        <v>-7.2289156626505999</v>
      </c>
      <c r="S38" s="56">
        <v>1760.4406493506499</v>
      </c>
      <c r="T38" s="56">
        <v>1878.7673493975899</v>
      </c>
      <c r="U38" s="58">
        <v>-6.7214251210676599</v>
      </c>
    </row>
    <row r="39" spans="1:21" ht="12" thickBot="1">
      <c r="A39" s="73"/>
      <c r="B39" s="68" t="s">
        <v>36</v>
      </c>
      <c r="C39" s="69"/>
      <c r="D39" s="56">
        <v>146104.23000000001</v>
      </c>
      <c r="E39" s="59"/>
      <c r="F39" s="59"/>
      <c r="G39" s="56">
        <v>218064.12</v>
      </c>
      <c r="H39" s="57">
        <v>-32.999417785924599</v>
      </c>
      <c r="I39" s="56">
        <v>-6406.96</v>
      </c>
      <c r="J39" s="57">
        <v>-4.3851981561382596</v>
      </c>
      <c r="K39" s="56">
        <v>-18308.57</v>
      </c>
      <c r="L39" s="57">
        <v>-8.3959571157327506</v>
      </c>
      <c r="M39" s="57">
        <v>-0.65005677668982298</v>
      </c>
      <c r="N39" s="56">
        <v>2299464.1800000002</v>
      </c>
      <c r="O39" s="56">
        <v>86693288.709999993</v>
      </c>
      <c r="P39" s="56">
        <v>58</v>
      </c>
      <c r="Q39" s="56">
        <v>50</v>
      </c>
      <c r="R39" s="57">
        <v>16</v>
      </c>
      <c r="S39" s="56">
        <v>2519.03844827586</v>
      </c>
      <c r="T39" s="56">
        <v>2111.5888</v>
      </c>
      <c r="U39" s="58">
        <v>16.174808628059601</v>
      </c>
    </row>
    <row r="40" spans="1:21" ht="12" thickBot="1">
      <c r="A40" s="73"/>
      <c r="B40" s="68" t="s">
        <v>37</v>
      </c>
      <c r="C40" s="69"/>
      <c r="D40" s="56">
        <v>142890.71</v>
      </c>
      <c r="E40" s="59"/>
      <c r="F40" s="59"/>
      <c r="G40" s="56">
        <v>257260.04</v>
      </c>
      <c r="H40" s="57">
        <v>-44.456702253486398</v>
      </c>
      <c r="I40" s="56">
        <v>-26983.81</v>
      </c>
      <c r="J40" s="57">
        <v>-18.8842297725304</v>
      </c>
      <c r="K40" s="56">
        <v>-44562.5</v>
      </c>
      <c r="L40" s="57">
        <v>-17.321967298147001</v>
      </c>
      <c r="M40" s="57">
        <v>-0.39447270687237002</v>
      </c>
      <c r="N40" s="56">
        <v>1797733.22</v>
      </c>
      <c r="O40" s="56">
        <v>63282972.219999999</v>
      </c>
      <c r="P40" s="56">
        <v>93</v>
      </c>
      <c r="Q40" s="56">
        <v>99</v>
      </c>
      <c r="R40" s="57">
        <v>-6.0606060606060597</v>
      </c>
      <c r="S40" s="56">
        <v>1536.45924731183</v>
      </c>
      <c r="T40" s="56">
        <v>1477.65797979798</v>
      </c>
      <c r="U40" s="58">
        <v>3.8270632700949099</v>
      </c>
    </row>
    <row r="41" spans="1:21" ht="12" thickBot="1">
      <c r="A41" s="73"/>
      <c r="B41" s="68" t="s">
        <v>66</v>
      </c>
      <c r="C41" s="69"/>
      <c r="D41" s="59"/>
      <c r="E41" s="59"/>
      <c r="F41" s="59"/>
      <c r="G41" s="56">
        <v>1.97</v>
      </c>
      <c r="H41" s="59"/>
      <c r="I41" s="59"/>
      <c r="J41" s="59"/>
      <c r="K41" s="56">
        <v>1.97</v>
      </c>
      <c r="L41" s="57">
        <v>100</v>
      </c>
      <c r="M41" s="59"/>
      <c r="N41" s="56">
        <v>0.11</v>
      </c>
      <c r="O41" s="56">
        <v>1380.96</v>
      </c>
      <c r="P41" s="59"/>
      <c r="Q41" s="56">
        <v>1</v>
      </c>
      <c r="R41" s="59"/>
      <c r="S41" s="59"/>
      <c r="T41" s="56">
        <v>0.06</v>
      </c>
      <c r="U41" s="60"/>
    </row>
    <row r="42" spans="1:21" ht="12" customHeight="1" thickBot="1">
      <c r="A42" s="73"/>
      <c r="B42" s="68" t="s">
        <v>32</v>
      </c>
      <c r="C42" s="69"/>
      <c r="D42" s="56">
        <v>31535.897099999998</v>
      </c>
      <c r="E42" s="59"/>
      <c r="F42" s="59"/>
      <c r="G42" s="56">
        <v>156651.28210000001</v>
      </c>
      <c r="H42" s="57">
        <v>-79.868727100574404</v>
      </c>
      <c r="I42" s="56">
        <v>2251.2262000000001</v>
      </c>
      <c r="J42" s="57">
        <v>7.13861474389451</v>
      </c>
      <c r="K42" s="56">
        <v>8646.3721999999998</v>
      </c>
      <c r="L42" s="57">
        <v>5.5195029903939696</v>
      </c>
      <c r="M42" s="57">
        <v>-0.73963343840321805</v>
      </c>
      <c r="N42" s="56">
        <v>331509.4007</v>
      </c>
      <c r="O42" s="56">
        <v>16617991.868000001</v>
      </c>
      <c r="P42" s="59"/>
      <c r="Q42" s="56">
        <v>57</v>
      </c>
      <c r="R42" s="59"/>
      <c r="S42" s="59"/>
      <c r="T42" s="56">
        <v>694.10705438596494</v>
      </c>
      <c r="U42" s="60"/>
    </row>
    <row r="43" spans="1:21" ht="12" thickBot="1">
      <c r="A43" s="73"/>
      <c r="B43" s="68" t="s">
        <v>33</v>
      </c>
      <c r="C43" s="69"/>
      <c r="D43" s="56">
        <v>303525.19510000001</v>
      </c>
      <c r="E43" s="56">
        <v>865713.97039999999</v>
      </c>
      <c r="F43" s="57">
        <v>35.060678870615597</v>
      </c>
      <c r="G43" s="56">
        <v>377413.77159999998</v>
      </c>
      <c r="H43" s="57">
        <v>-19.577604756381401</v>
      </c>
      <c r="I43" s="56">
        <v>13729.9948</v>
      </c>
      <c r="J43" s="57">
        <v>4.5235107403444701</v>
      </c>
      <c r="K43" s="56">
        <v>21143.489099999999</v>
      </c>
      <c r="L43" s="57">
        <v>5.6022039180935899</v>
      </c>
      <c r="M43" s="57">
        <v>-0.35062776370244397</v>
      </c>
      <c r="N43" s="56">
        <v>3732977.3280000002</v>
      </c>
      <c r="O43" s="56">
        <v>108312003.2209</v>
      </c>
      <c r="P43" s="59"/>
      <c r="Q43" s="56">
        <v>1567</v>
      </c>
      <c r="R43" s="59"/>
      <c r="S43" s="59"/>
      <c r="T43" s="56">
        <v>201.39804639438401</v>
      </c>
      <c r="U43" s="60"/>
    </row>
    <row r="44" spans="1:21" ht="12" thickBot="1">
      <c r="A44" s="73"/>
      <c r="B44" s="68" t="s">
        <v>38</v>
      </c>
      <c r="C44" s="69"/>
      <c r="D44" s="56">
        <v>75615.47</v>
      </c>
      <c r="E44" s="59"/>
      <c r="F44" s="59"/>
      <c r="G44" s="56">
        <v>97267.57</v>
      </c>
      <c r="H44" s="57">
        <v>-22.260348438847601</v>
      </c>
      <c r="I44" s="56">
        <v>-15897.87</v>
      </c>
      <c r="J44" s="57">
        <v>-21.024626309933701</v>
      </c>
      <c r="K44" s="56">
        <v>-5721.5</v>
      </c>
      <c r="L44" s="57">
        <v>-5.8822277558697103</v>
      </c>
      <c r="M44" s="57">
        <v>1.77861924320545</v>
      </c>
      <c r="N44" s="56">
        <v>819122.75</v>
      </c>
      <c r="O44" s="56">
        <v>42401732.119999997</v>
      </c>
      <c r="P44" s="56">
        <v>61</v>
      </c>
      <c r="Q44" s="56">
        <v>82</v>
      </c>
      <c r="R44" s="57">
        <v>-25.609756097561</v>
      </c>
      <c r="S44" s="56">
        <v>1239.5978688524599</v>
      </c>
      <c r="T44" s="56">
        <v>1318.2101219512199</v>
      </c>
      <c r="U44" s="58">
        <v>-6.3417544571559104</v>
      </c>
    </row>
    <row r="45" spans="1:21" ht="12" thickBot="1">
      <c r="A45" s="73"/>
      <c r="B45" s="68" t="s">
        <v>39</v>
      </c>
      <c r="C45" s="69"/>
      <c r="D45" s="56">
        <v>38524.870000000003</v>
      </c>
      <c r="E45" s="59"/>
      <c r="F45" s="59"/>
      <c r="G45" s="56">
        <v>72888.92</v>
      </c>
      <c r="H45" s="57">
        <v>-47.1457801816792</v>
      </c>
      <c r="I45" s="56">
        <v>5216.97</v>
      </c>
      <c r="J45" s="57">
        <v>13.541823762156801</v>
      </c>
      <c r="K45" s="56">
        <v>9988.9500000000007</v>
      </c>
      <c r="L45" s="57">
        <v>13.7043462847302</v>
      </c>
      <c r="M45" s="57">
        <v>-0.47772588710525099</v>
      </c>
      <c r="N45" s="56">
        <v>441855.81</v>
      </c>
      <c r="O45" s="56">
        <v>18284776.469999999</v>
      </c>
      <c r="P45" s="56">
        <v>49</v>
      </c>
      <c r="Q45" s="56">
        <v>31</v>
      </c>
      <c r="R45" s="57">
        <v>58.064516129032299</v>
      </c>
      <c r="S45" s="56">
        <v>786.22183673469397</v>
      </c>
      <c r="T45" s="56">
        <v>1291.0958064516101</v>
      </c>
      <c r="U45" s="58">
        <v>-64.215205699925903</v>
      </c>
    </row>
    <row r="46" spans="1:21" ht="12" thickBot="1">
      <c r="A46" s="73"/>
      <c r="B46" s="68" t="s">
        <v>72</v>
      </c>
      <c r="C46" s="6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74"/>
      <c r="B47" s="68" t="s">
        <v>34</v>
      </c>
      <c r="C47" s="69"/>
      <c r="D47" s="61">
        <v>2812.0061000000001</v>
      </c>
      <c r="E47" s="62"/>
      <c r="F47" s="62"/>
      <c r="G47" s="61">
        <v>22669.089899999999</v>
      </c>
      <c r="H47" s="63">
        <v>-87.595416876440197</v>
      </c>
      <c r="I47" s="61">
        <v>147.51679999999999</v>
      </c>
      <c r="J47" s="63">
        <v>5.2459630155140902</v>
      </c>
      <c r="K47" s="61">
        <v>2005.7384999999999</v>
      </c>
      <c r="L47" s="63">
        <v>8.8479004179166498</v>
      </c>
      <c r="M47" s="63">
        <v>-0.92645262580341403</v>
      </c>
      <c r="N47" s="61">
        <v>110595.9736</v>
      </c>
      <c r="O47" s="61">
        <v>5910645.4955000002</v>
      </c>
      <c r="P47" s="62"/>
      <c r="Q47" s="61">
        <v>12</v>
      </c>
      <c r="R47" s="62"/>
      <c r="S47" s="62"/>
      <c r="T47" s="61">
        <v>1071.9237166666701</v>
      </c>
      <c r="U47" s="83"/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22"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85309</v>
      </c>
      <c r="D2" s="37">
        <v>623373.86870598304</v>
      </c>
      <c r="E2" s="37">
        <v>503964.040264957</v>
      </c>
      <c r="F2" s="37">
        <v>119283.366902564</v>
      </c>
      <c r="G2" s="37">
        <v>503964.040264957</v>
      </c>
      <c r="H2" s="37">
        <v>0.19139007323700299</v>
      </c>
    </row>
    <row r="3" spans="1:8">
      <c r="A3" s="37">
        <v>2</v>
      </c>
      <c r="B3" s="37">
        <v>13</v>
      </c>
      <c r="C3" s="37">
        <v>13658</v>
      </c>
      <c r="D3" s="37">
        <v>116767.827768376</v>
      </c>
      <c r="E3" s="37">
        <v>93250.647500854699</v>
      </c>
      <c r="F3" s="37">
        <v>23487.564882906001</v>
      </c>
      <c r="G3" s="37">
        <v>93250.647500854699</v>
      </c>
      <c r="H3" s="37">
        <v>0.201198599869714</v>
      </c>
    </row>
    <row r="4" spans="1:8">
      <c r="A4" s="37">
        <v>3</v>
      </c>
      <c r="B4" s="37">
        <v>14</v>
      </c>
      <c r="C4" s="37">
        <v>127056</v>
      </c>
      <c r="D4" s="37">
        <v>146476.333137879</v>
      </c>
      <c r="E4" s="37">
        <v>104261.006948911</v>
      </c>
      <c r="F4" s="37">
        <v>42170.4714881131</v>
      </c>
      <c r="G4" s="37">
        <v>104261.006948911</v>
      </c>
      <c r="H4" s="37">
        <v>0.28798774647521802</v>
      </c>
    </row>
    <row r="5" spans="1:8">
      <c r="A5" s="37">
        <v>4</v>
      </c>
      <c r="B5" s="37">
        <v>15</v>
      </c>
      <c r="C5" s="37">
        <v>3020</v>
      </c>
      <c r="D5" s="37">
        <v>43279.019965706102</v>
      </c>
      <c r="E5" s="37">
        <v>34473.513087436702</v>
      </c>
      <c r="F5" s="37">
        <v>8802.7461945087398</v>
      </c>
      <c r="G5" s="37">
        <v>34473.513087436702</v>
      </c>
      <c r="H5" s="37">
        <v>0.20340820441893401</v>
      </c>
    </row>
    <row r="6" spans="1:8">
      <c r="A6" s="37">
        <v>5</v>
      </c>
      <c r="B6" s="37">
        <v>16</v>
      </c>
      <c r="C6" s="37">
        <v>2318</v>
      </c>
      <c r="D6" s="37">
        <v>127661.119525641</v>
      </c>
      <c r="E6" s="37">
        <v>113041.490034188</v>
      </c>
      <c r="F6" s="37">
        <v>14568.432910256401</v>
      </c>
      <c r="G6" s="37">
        <v>113041.490034188</v>
      </c>
      <c r="H6" s="37">
        <v>0.114163793646352</v>
      </c>
    </row>
    <row r="7" spans="1:8">
      <c r="A7" s="37">
        <v>6</v>
      </c>
      <c r="B7" s="37">
        <v>17</v>
      </c>
      <c r="C7" s="37">
        <v>25202</v>
      </c>
      <c r="D7" s="37">
        <v>274966.56881452998</v>
      </c>
      <c r="E7" s="37">
        <v>224899.14501111099</v>
      </c>
      <c r="F7" s="37">
        <v>49896.791324786303</v>
      </c>
      <c r="G7" s="37">
        <v>224899.14501111099</v>
      </c>
      <c r="H7" s="37">
        <v>0.18157761715877399</v>
      </c>
    </row>
    <row r="8" spans="1:8">
      <c r="A8" s="37">
        <v>7</v>
      </c>
      <c r="B8" s="37">
        <v>18</v>
      </c>
      <c r="C8" s="37">
        <v>50526</v>
      </c>
      <c r="D8" s="37">
        <v>109665.644136752</v>
      </c>
      <c r="E8" s="37">
        <v>91231.584252991495</v>
      </c>
      <c r="F8" s="37">
        <v>18434.059883760699</v>
      </c>
      <c r="G8" s="37">
        <v>91231.584252991495</v>
      </c>
      <c r="H8" s="37">
        <v>0.16809329876158399</v>
      </c>
    </row>
    <row r="9" spans="1:8">
      <c r="A9" s="37">
        <v>8</v>
      </c>
      <c r="B9" s="37">
        <v>19</v>
      </c>
      <c r="C9" s="37">
        <v>22251</v>
      </c>
      <c r="D9" s="37">
        <v>94973.125629059796</v>
      </c>
      <c r="E9" s="37">
        <v>105342.067053846</v>
      </c>
      <c r="F9" s="37">
        <v>-10368.941424786301</v>
      </c>
      <c r="G9" s="37">
        <v>105342.067053846</v>
      </c>
      <c r="H9" s="37">
        <v>-0.109177636895775</v>
      </c>
    </row>
    <row r="10" spans="1:8">
      <c r="A10" s="37">
        <v>9</v>
      </c>
      <c r="B10" s="37">
        <v>21</v>
      </c>
      <c r="C10" s="37">
        <v>272267</v>
      </c>
      <c r="D10" s="37">
        <v>1034646.36658148</v>
      </c>
      <c r="E10" s="37">
        <v>1021005.7429</v>
      </c>
      <c r="F10" s="37">
        <v>2601.2788512820498</v>
      </c>
      <c r="G10" s="37">
        <v>1021005.7429</v>
      </c>
      <c r="H10" s="37">
        <v>2.5412866422423902E-3</v>
      </c>
    </row>
    <row r="11" spans="1:8">
      <c r="A11" s="37">
        <v>10</v>
      </c>
      <c r="B11" s="37">
        <v>22</v>
      </c>
      <c r="C11" s="37">
        <v>47616.89</v>
      </c>
      <c r="D11" s="37">
        <v>509462.93394017097</v>
      </c>
      <c r="E11" s="37">
        <v>435841.40453589702</v>
      </c>
      <c r="F11" s="37">
        <v>73621.529404273504</v>
      </c>
      <c r="G11" s="37">
        <v>435841.40453589702</v>
      </c>
      <c r="H11" s="37">
        <v>0.14450811727339399</v>
      </c>
    </row>
    <row r="12" spans="1:8">
      <c r="A12" s="37">
        <v>11</v>
      </c>
      <c r="B12" s="37">
        <v>23</v>
      </c>
      <c r="C12" s="37">
        <v>286895.09399999998</v>
      </c>
      <c r="D12" s="37">
        <v>2961235.3837059801</v>
      </c>
      <c r="E12" s="37">
        <v>2590821.9088923102</v>
      </c>
      <c r="F12" s="37">
        <v>370364.92780512798</v>
      </c>
      <c r="G12" s="37">
        <v>2590821.9088923102</v>
      </c>
      <c r="H12" s="37">
        <v>0.125073137302674</v>
      </c>
    </row>
    <row r="13" spans="1:8">
      <c r="A13" s="37">
        <v>12</v>
      </c>
      <c r="B13" s="37">
        <v>24</v>
      </c>
      <c r="C13" s="37">
        <v>14939</v>
      </c>
      <c r="D13" s="37">
        <v>402304.00016324798</v>
      </c>
      <c r="E13" s="37">
        <v>370931.16497948702</v>
      </c>
      <c r="F13" s="37">
        <v>31372.835183760701</v>
      </c>
      <c r="G13" s="37">
        <v>370931.16497948702</v>
      </c>
      <c r="H13" s="37">
        <v>7.7982906386787496E-2</v>
      </c>
    </row>
    <row r="14" spans="1:8">
      <c r="A14" s="37">
        <v>13</v>
      </c>
      <c r="B14" s="37">
        <v>25</v>
      </c>
      <c r="C14" s="37">
        <v>85236</v>
      </c>
      <c r="D14" s="37">
        <v>986391.53163621505</v>
      </c>
      <c r="E14" s="37">
        <v>897972.71680000005</v>
      </c>
      <c r="F14" s="37">
        <v>88327.077600000004</v>
      </c>
      <c r="G14" s="37">
        <v>897972.71680000005</v>
      </c>
      <c r="H14" s="37">
        <v>8.9553985615228093E-2</v>
      </c>
    </row>
    <row r="15" spans="1:8">
      <c r="A15" s="37">
        <v>14</v>
      </c>
      <c r="B15" s="37">
        <v>26</v>
      </c>
      <c r="C15" s="37">
        <v>68784</v>
      </c>
      <c r="D15" s="37">
        <v>363638.63274218998</v>
      </c>
      <c r="E15" s="37">
        <v>313915.95711969602</v>
      </c>
      <c r="F15" s="37">
        <v>49717.994206565301</v>
      </c>
      <c r="G15" s="37">
        <v>313915.95711969602</v>
      </c>
      <c r="H15" s="37">
        <v>0.13672539108417101</v>
      </c>
    </row>
    <row r="16" spans="1:8">
      <c r="A16" s="37">
        <v>15</v>
      </c>
      <c r="B16" s="37">
        <v>27</v>
      </c>
      <c r="C16" s="37">
        <v>198261.51199999999</v>
      </c>
      <c r="D16" s="37">
        <v>1533402.7046702299</v>
      </c>
      <c r="E16" s="37">
        <v>1421169.7979047401</v>
      </c>
      <c r="F16" s="37">
        <v>112204.8033724</v>
      </c>
      <c r="G16" s="37">
        <v>1421169.7979047401</v>
      </c>
      <c r="H16" s="37">
        <v>7.3175076252694496E-2</v>
      </c>
    </row>
    <row r="17" spans="1:8">
      <c r="A17" s="37">
        <v>16</v>
      </c>
      <c r="B17" s="37">
        <v>29</v>
      </c>
      <c r="C17" s="37">
        <v>196711</v>
      </c>
      <c r="D17" s="37">
        <v>2516343.5131453001</v>
      </c>
      <c r="E17" s="37">
        <v>2388910.8325068401</v>
      </c>
      <c r="F17" s="37">
        <v>124060.88576666699</v>
      </c>
      <c r="G17" s="37">
        <v>2388910.8325068401</v>
      </c>
      <c r="H17" s="37">
        <v>4.9368198163368397E-2</v>
      </c>
    </row>
    <row r="18" spans="1:8">
      <c r="A18" s="37">
        <v>17</v>
      </c>
      <c r="B18" s="37">
        <v>31</v>
      </c>
      <c r="C18" s="37">
        <v>34132.559000000001</v>
      </c>
      <c r="D18" s="37">
        <v>318219.593859496</v>
      </c>
      <c r="E18" s="37">
        <v>268191.89833547402</v>
      </c>
      <c r="F18" s="37">
        <v>50027.447660774502</v>
      </c>
      <c r="G18" s="37">
        <v>268191.89833547402</v>
      </c>
      <c r="H18" s="37">
        <v>0.15721057908705599</v>
      </c>
    </row>
    <row r="19" spans="1:8">
      <c r="A19" s="37">
        <v>18</v>
      </c>
      <c r="B19" s="37">
        <v>32</v>
      </c>
      <c r="C19" s="37">
        <v>19701.781999999999</v>
      </c>
      <c r="D19" s="37">
        <v>327142.11017250601</v>
      </c>
      <c r="E19" s="37">
        <v>302035.61578582902</v>
      </c>
      <c r="F19" s="37">
        <v>25105.9644721472</v>
      </c>
      <c r="G19" s="37">
        <v>302035.61578582902</v>
      </c>
      <c r="H19" s="37">
        <v>7.6743422381065796E-2</v>
      </c>
    </row>
    <row r="20" spans="1:8">
      <c r="A20" s="37">
        <v>19</v>
      </c>
      <c r="B20" s="37">
        <v>33</v>
      </c>
      <c r="C20" s="37">
        <v>51513.642999999996</v>
      </c>
      <c r="D20" s="37">
        <v>585645.45154569997</v>
      </c>
      <c r="E20" s="37">
        <v>470518.074405213</v>
      </c>
      <c r="F20" s="37">
        <v>115114.24148242</v>
      </c>
      <c r="G20" s="37">
        <v>470518.074405213</v>
      </c>
      <c r="H20" s="37">
        <v>0.196564018684562</v>
      </c>
    </row>
    <row r="21" spans="1:8">
      <c r="A21" s="37">
        <v>20</v>
      </c>
      <c r="B21" s="37">
        <v>34</v>
      </c>
      <c r="C21" s="37">
        <v>50894.588000000003</v>
      </c>
      <c r="D21" s="37">
        <v>293466.68687671103</v>
      </c>
      <c r="E21" s="37">
        <v>214810.424986764</v>
      </c>
      <c r="F21" s="37">
        <v>78654.774710460202</v>
      </c>
      <c r="G21" s="37">
        <v>214810.424986764</v>
      </c>
      <c r="H21" s="37">
        <v>0.268020790170727</v>
      </c>
    </row>
    <row r="22" spans="1:8">
      <c r="A22" s="37">
        <v>21</v>
      </c>
      <c r="B22" s="37">
        <v>35</v>
      </c>
      <c r="C22" s="37">
        <v>32590.093000000001</v>
      </c>
      <c r="D22" s="37">
        <v>1007468.57688584</v>
      </c>
      <c r="E22" s="37">
        <v>950575.03082654905</v>
      </c>
      <c r="F22" s="37">
        <v>56889.740259291997</v>
      </c>
      <c r="G22" s="37">
        <v>950575.03082654905</v>
      </c>
      <c r="H22" s="37">
        <v>5.6468217938753902E-2</v>
      </c>
    </row>
    <row r="23" spans="1:8">
      <c r="A23" s="37">
        <v>22</v>
      </c>
      <c r="B23" s="37">
        <v>36</v>
      </c>
      <c r="C23" s="37">
        <v>162661.56599999999</v>
      </c>
      <c r="D23" s="37">
        <v>747881.66911238898</v>
      </c>
      <c r="E23" s="37">
        <v>633909.515500754</v>
      </c>
      <c r="F23" s="37">
        <v>113971.052911636</v>
      </c>
      <c r="G23" s="37">
        <v>633909.515500754</v>
      </c>
      <c r="H23" s="37">
        <v>0.15239204991456701</v>
      </c>
    </row>
    <row r="24" spans="1:8">
      <c r="A24" s="37">
        <v>23</v>
      </c>
      <c r="B24" s="37">
        <v>37</v>
      </c>
      <c r="C24" s="37">
        <v>151118.02799999999</v>
      </c>
      <c r="D24" s="37">
        <v>1122793.3989681399</v>
      </c>
      <c r="E24" s="37">
        <v>990685.08273728495</v>
      </c>
      <c r="F24" s="37">
        <v>132106.445434397</v>
      </c>
      <c r="G24" s="37">
        <v>990685.08273728495</v>
      </c>
      <c r="H24" s="37">
        <v>0.117658926096027</v>
      </c>
    </row>
    <row r="25" spans="1:8">
      <c r="A25" s="37">
        <v>24</v>
      </c>
      <c r="B25" s="37">
        <v>38</v>
      </c>
      <c r="C25" s="37">
        <v>160937.948</v>
      </c>
      <c r="D25" s="37">
        <v>801565.12483893801</v>
      </c>
      <c r="E25" s="37">
        <v>766422.06725752202</v>
      </c>
      <c r="F25" s="37">
        <v>35141.643381415903</v>
      </c>
      <c r="G25" s="37">
        <v>766422.06725752202</v>
      </c>
      <c r="H25" s="37">
        <v>4.3841360225008202E-2</v>
      </c>
    </row>
    <row r="26" spans="1:8">
      <c r="A26" s="37">
        <v>25</v>
      </c>
      <c r="B26" s="37">
        <v>39</v>
      </c>
      <c r="C26" s="37">
        <v>65121.830999999998</v>
      </c>
      <c r="D26" s="37">
        <v>123142.847198495</v>
      </c>
      <c r="E26" s="37">
        <v>94373.841362456107</v>
      </c>
      <c r="F26" s="37">
        <v>28768.407545440401</v>
      </c>
      <c r="G26" s="37">
        <v>94373.841362456107</v>
      </c>
      <c r="H26" s="37">
        <v>0.23361931262890601</v>
      </c>
    </row>
    <row r="27" spans="1:8">
      <c r="A27" s="37">
        <v>26</v>
      </c>
      <c r="B27" s="37">
        <v>42</v>
      </c>
      <c r="C27" s="37">
        <v>10321.916999999999</v>
      </c>
      <c r="D27" s="37">
        <v>208688.31510000001</v>
      </c>
      <c r="E27" s="37">
        <v>179739.38039999999</v>
      </c>
      <c r="F27" s="37">
        <v>28947.785500000002</v>
      </c>
      <c r="G27" s="37">
        <v>179739.38039999999</v>
      </c>
      <c r="H27" s="37">
        <v>0.138713779427487</v>
      </c>
    </row>
    <row r="28" spans="1:8">
      <c r="A28" s="37">
        <v>27</v>
      </c>
      <c r="B28" s="37">
        <v>75</v>
      </c>
      <c r="C28" s="37">
        <v>60</v>
      </c>
      <c r="D28" s="37">
        <v>31535.897435897401</v>
      </c>
      <c r="E28" s="37">
        <v>29284.670940170901</v>
      </c>
      <c r="F28" s="37">
        <v>2251.2264957265002</v>
      </c>
      <c r="G28" s="37">
        <v>29284.670940170901</v>
      </c>
      <c r="H28" s="37">
        <v>7.1386156056047895E-2</v>
      </c>
    </row>
    <row r="29" spans="1:8">
      <c r="A29" s="37">
        <v>28</v>
      </c>
      <c r="B29" s="37">
        <v>76</v>
      </c>
      <c r="C29" s="37">
        <v>1623</v>
      </c>
      <c r="D29" s="37">
        <v>303525.19158205099</v>
      </c>
      <c r="E29" s="37">
        <v>289795.19850512798</v>
      </c>
      <c r="F29" s="37">
        <v>13687.258034188</v>
      </c>
      <c r="G29" s="37">
        <v>289795.19850512798</v>
      </c>
      <c r="H29" s="37">
        <v>4.5100656526466602E-2</v>
      </c>
    </row>
    <row r="30" spans="1:8">
      <c r="A30" s="37">
        <v>29</v>
      </c>
      <c r="B30" s="37">
        <v>99</v>
      </c>
      <c r="C30" s="37">
        <v>12</v>
      </c>
      <c r="D30" s="37">
        <v>2812.0058997050101</v>
      </c>
      <c r="E30" s="37">
        <v>2664.4892822025599</v>
      </c>
      <c r="F30" s="37">
        <v>147.51661750245799</v>
      </c>
      <c r="G30" s="37">
        <v>2664.4892822025599</v>
      </c>
      <c r="H30" s="37">
        <v>5.24595689923456E-2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61</v>
      </c>
      <c r="D34" s="34">
        <v>91153.89</v>
      </c>
      <c r="E34" s="34">
        <v>89056.08</v>
      </c>
      <c r="F34" s="30"/>
      <c r="G34" s="30"/>
      <c r="H34" s="30"/>
    </row>
    <row r="35" spans="1:8">
      <c r="A35" s="30"/>
      <c r="B35" s="33">
        <v>71</v>
      </c>
      <c r="C35" s="34">
        <v>71</v>
      </c>
      <c r="D35" s="34">
        <v>135553.93</v>
      </c>
      <c r="E35" s="34">
        <v>166825.18</v>
      </c>
      <c r="F35" s="30"/>
      <c r="G35" s="30"/>
      <c r="H35" s="30"/>
    </row>
    <row r="36" spans="1:8">
      <c r="A36" s="30"/>
      <c r="B36" s="33">
        <v>72</v>
      </c>
      <c r="C36" s="34">
        <v>50</v>
      </c>
      <c r="D36" s="34">
        <v>146104.23000000001</v>
      </c>
      <c r="E36" s="34">
        <v>152511.19</v>
      </c>
      <c r="F36" s="30"/>
      <c r="G36" s="30"/>
      <c r="H36" s="30"/>
    </row>
    <row r="37" spans="1:8">
      <c r="A37" s="30"/>
      <c r="B37" s="33">
        <v>73</v>
      </c>
      <c r="C37" s="34">
        <v>87</v>
      </c>
      <c r="D37" s="34">
        <v>142890.71</v>
      </c>
      <c r="E37" s="34">
        <v>169874.52</v>
      </c>
      <c r="F37" s="30"/>
      <c r="G37" s="30"/>
      <c r="H37" s="30"/>
    </row>
    <row r="38" spans="1:8">
      <c r="A38" s="30"/>
      <c r="B38" s="33">
        <v>77</v>
      </c>
      <c r="C38" s="34">
        <v>61</v>
      </c>
      <c r="D38" s="34">
        <v>75615.47</v>
      </c>
      <c r="E38" s="34">
        <v>91513.34</v>
      </c>
      <c r="F38" s="30"/>
      <c r="G38" s="30"/>
      <c r="H38" s="30"/>
    </row>
    <row r="39" spans="1:8">
      <c r="A39" s="30"/>
      <c r="B39" s="33">
        <v>78</v>
      </c>
      <c r="C39" s="34">
        <v>47</v>
      </c>
      <c r="D39" s="34">
        <v>38524.870000000003</v>
      </c>
      <c r="E39" s="34">
        <v>33307.9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2016-08-10T01:47:52Z</dcterms:modified>
</cp:coreProperties>
</file>