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<sst xmlns="http://schemas.openxmlformats.org/spreadsheetml/2006/main" count="121" uniqueCount="80">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</sst>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76" fontId="44" fillId="35" borderId="20" xfId="0" applyNumberFormat="1" applyFont="1" applyFill="1" applyBorder="1" applyAlignment="1">
      <alignment horizontal="righ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7" t="s">
        <v>4</v>
      </c>
      <c r="D2" s="67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18579325.117800005</v>
      </c>
      <c r="F3" s="25">
        <f>RA!I7</f>
        <v>2355810.1009</v>
      </c>
      <c r="G3" s="16">
        <f>SUM(G4:G42)</f>
        <v>16223515.016900001</v>
      </c>
      <c r="H3" s="27">
        <f>RA!J7</f>
        <v>12.679739904239099</v>
      </c>
      <c r="I3" s="20">
        <f>SUM(I4:I42)</f>
        <v>18579329.413543262</v>
      </c>
      <c r="J3" s="21">
        <f>SUM(J4:J42)</f>
        <v>16223515.039589114</v>
      </c>
      <c r="K3" s="22">
        <f>E3-I3</f>
        <v>-4.2957432568073273</v>
      </c>
      <c r="L3" s="22">
        <f>G3-J3</f>
        <v>-2.2689113393425941E-2</v>
      </c>
    </row>
    <row r="4" spans="1:13">
      <c r="A4" s="69">
        <f>RA!A8</f>
        <v>42592</v>
      </c>
      <c r="B4" s="12">
        <v>12</v>
      </c>
      <c r="C4" s="64" t="s">
        <v>6</v>
      </c>
      <c r="D4" s="64"/>
      <c r="E4" s="15">
        <f>VLOOKUP(C4,RA!B8:D35,3,0)</f>
        <v>747849.57909999997</v>
      </c>
      <c r="F4" s="25">
        <f>VLOOKUP(C4,RA!B8:I38,8,0)</f>
        <v>163033.4852</v>
      </c>
      <c r="G4" s="16">
        <f t="shared" ref="G4:G42" si="0">E4-F4</f>
        <v>584816.09389999998</v>
      </c>
      <c r="H4" s="27">
        <f>RA!J8</f>
        <v>21.800304467136701</v>
      </c>
      <c r="I4" s="20">
        <f>VLOOKUP(B4,RMS!B:D,3,FALSE)</f>
        <v>747850.33538632502</v>
      </c>
      <c r="J4" s="21">
        <f>VLOOKUP(B4,RMS!B:E,4,FALSE)</f>
        <v>584816.10456581204</v>
      </c>
      <c r="K4" s="22">
        <f t="shared" ref="K4:K42" si="1">E4-I4</f>
        <v>-0.75628632504958659</v>
      </c>
      <c r="L4" s="22">
        <f t="shared" ref="L4:L42" si="2">G4-J4</f>
        <v>-1.0665812063962221E-2</v>
      </c>
    </row>
    <row r="5" spans="1:13">
      <c r="A5" s="69"/>
      <c r="B5" s="12">
        <v>13</v>
      </c>
      <c r="C5" s="64" t="s">
        <v>7</v>
      </c>
      <c r="D5" s="64"/>
      <c r="E5" s="15">
        <f>VLOOKUP(C5,RA!B8:D36,3,0)</f>
        <v>110722.8024</v>
      </c>
      <c r="F5" s="25">
        <f>VLOOKUP(C5,RA!B9:I39,8,0)</f>
        <v>22810.2582</v>
      </c>
      <c r="G5" s="16">
        <f t="shared" si="0"/>
        <v>87912.544200000004</v>
      </c>
      <c r="H5" s="27">
        <f>RA!J9</f>
        <v>20.6012291105089</v>
      </c>
      <c r="I5" s="20">
        <f>VLOOKUP(B5,RMS!B:D,3,FALSE)</f>
        <v>110722.917135043</v>
      </c>
      <c r="J5" s="21">
        <f>VLOOKUP(B5,RMS!B:E,4,FALSE)</f>
        <v>87912.5696529915</v>
      </c>
      <c r="K5" s="22">
        <f t="shared" si="1"/>
        <v>-0.11473504299647175</v>
      </c>
      <c r="L5" s="22">
        <f t="shared" si="2"/>
        <v>-2.5452991496422328E-2</v>
      </c>
      <c r="M5" s="32"/>
    </row>
    <row r="6" spans="1:13">
      <c r="A6" s="69"/>
      <c r="B6" s="12">
        <v>14</v>
      </c>
      <c r="C6" s="64" t="s">
        <v>8</v>
      </c>
      <c r="D6" s="64"/>
      <c r="E6" s="15">
        <f>VLOOKUP(C6,RA!B10:D37,3,0)</f>
        <v>146578.63519999999</v>
      </c>
      <c r="F6" s="25">
        <f>VLOOKUP(C6,RA!B10:I40,8,0)</f>
        <v>46601.875999999997</v>
      </c>
      <c r="G6" s="16">
        <f t="shared" si="0"/>
        <v>99976.7592</v>
      </c>
      <c r="H6" s="27">
        <f>RA!J10</f>
        <v>31.793089038122002</v>
      </c>
      <c r="I6" s="20">
        <f>VLOOKUP(B6,RMS!B:D,3,FALSE)</f>
        <v>146580.933156796</v>
      </c>
      <c r="J6" s="21">
        <f>VLOOKUP(B6,RMS!B:E,4,FALSE)</f>
        <v>99976.758808853105</v>
      </c>
      <c r="K6" s="22">
        <f>E6-I6</f>
        <v>-2.2979567960137501</v>
      </c>
      <c r="L6" s="22">
        <f t="shared" si="2"/>
        <v>3.9114689570851624E-4</v>
      </c>
      <c r="M6" s="32"/>
    </row>
    <row r="7" spans="1:13">
      <c r="A7" s="69"/>
      <c r="B7" s="12">
        <v>15</v>
      </c>
      <c r="C7" s="64" t="s">
        <v>9</v>
      </c>
      <c r="D7" s="64"/>
      <c r="E7" s="15">
        <f>VLOOKUP(C7,RA!B10:D38,3,0)</f>
        <v>62403.444600000003</v>
      </c>
      <c r="F7" s="25">
        <f>VLOOKUP(C7,RA!B11:I41,8,0)</f>
        <v>13280.299000000001</v>
      </c>
      <c r="G7" s="16">
        <f t="shared" si="0"/>
        <v>49123.145600000003</v>
      </c>
      <c r="H7" s="27">
        <f>RA!J11</f>
        <v>21.281355676958899</v>
      </c>
      <c r="I7" s="20">
        <f>VLOOKUP(B7,RMS!B:D,3,FALSE)</f>
        <v>62403.460595060897</v>
      </c>
      <c r="J7" s="21">
        <f>VLOOKUP(B7,RMS!B:E,4,FALSE)</f>
        <v>49123.145309553001</v>
      </c>
      <c r="K7" s="22">
        <f t="shared" si="1"/>
        <v>-1.5995060894056223E-2</v>
      </c>
      <c r="L7" s="22">
        <f t="shared" si="2"/>
        <v>2.9044700204394758E-4</v>
      </c>
      <c r="M7" s="32"/>
    </row>
    <row r="8" spans="1:13">
      <c r="A8" s="69"/>
      <c r="B8" s="12">
        <v>16</v>
      </c>
      <c r="C8" s="64" t="s">
        <v>10</v>
      </c>
      <c r="D8" s="64"/>
      <c r="E8" s="15">
        <f>VLOOKUP(C8,RA!B12:D38,3,0)</f>
        <v>187784.55540000001</v>
      </c>
      <c r="F8" s="25">
        <f>VLOOKUP(C8,RA!B12:I42,8,0)</f>
        <v>38093.902499999997</v>
      </c>
      <c r="G8" s="16">
        <f t="shared" si="0"/>
        <v>149690.65290000002</v>
      </c>
      <c r="H8" s="27">
        <f>RA!J12</f>
        <v>20.285961440681898</v>
      </c>
      <c r="I8" s="20">
        <f>VLOOKUP(B8,RMS!B:D,3,FALSE)</f>
        <v>187784.54391794899</v>
      </c>
      <c r="J8" s="21">
        <f>VLOOKUP(B8,RMS!B:E,4,FALSE)</f>
        <v>149690.65368803401</v>
      </c>
      <c r="K8" s="22">
        <f t="shared" si="1"/>
        <v>1.1482051020720974E-2</v>
      </c>
      <c r="L8" s="22">
        <f t="shared" si="2"/>
        <v>-7.8803399810567498E-4</v>
      </c>
      <c r="M8" s="32"/>
    </row>
    <row r="9" spans="1:13">
      <c r="A9" s="69"/>
      <c r="B9" s="12">
        <v>17</v>
      </c>
      <c r="C9" s="64" t="s">
        <v>11</v>
      </c>
      <c r="D9" s="64"/>
      <c r="E9" s="15">
        <f>VLOOKUP(C9,RA!B12:D39,3,0)</f>
        <v>332590.37920000002</v>
      </c>
      <c r="F9" s="25">
        <f>VLOOKUP(C9,RA!B13:I43,8,0)</f>
        <v>73830.929199999999</v>
      </c>
      <c r="G9" s="16">
        <f t="shared" si="0"/>
        <v>258759.45</v>
      </c>
      <c r="H9" s="27">
        <f>RA!J13</f>
        <v>22.198756734211599</v>
      </c>
      <c r="I9" s="20">
        <f>VLOOKUP(B9,RMS!B:D,3,FALSE)</f>
        <v>332590.847141026</v>
      </c>
      <c r="J9" s="21">
        <f>VLOOKUP(B9,RMS!B:E,4,FALSE)</f>
        <v>258759.44887435899</v>
      </c>
      <c r="K9" s="22">
        <f t="shared" si="1"/>
        <v>-0.46794102597050369</v>
      </c>
      <c r="L9" s="22">
        <f t="shared" si="2"/>
        <v>1.1256410216446966E-3</v>
      </c>
      <c r="M9" s="32"/>
    </row>
    <row r="10" spans="1:13">
      <c r="A10" s="69"/>
      <c r="B10" s="12">
        <v>18</v>
      </c>
      <c r="C10" s="64" t="s">
        <v>12</v>
      </c>
      <c r="D10" s="64"/>
      <c r="E10" s="15">
        <f>VLOOKUP(C10,RA!B14:D40,3,0)</f>
        <v>101673.626</v>
      </c>
      <c r="F10" s="25">
        <f>VLOOKUP(C10,RA!B14:I43,8,0)</f>
        <v>16994.715199999999</v>
      </c>
      <c r="G10" s="16">
        <f t="shared" si="0"/>
        <v>84678.910800000012</v>
      </c>
      <c r="H10" s="27">
        <f>RA!J14</f>
        <v>16.714969130736002</v>
      </c>
      <c r="I10" s="20">
        <f>VLOOKUP(B10,RMS!B:D,3,FALSE)</f>
        <v>101673.63510854699</v>
      </c>
      <c r="J10" s="21">
        <f>VLOOKUP(B10,RMS!B:E,4,FALSE)</f>
        <v>84678.909632478593</v>
      </c>
      <c r="K10" s="22">
        <f t="shared" si="1"/>
        <v>-9.1085469903191552E-3</v>
      </c>
      <c r="L10" s="22">
        <f t="shared" si="2"/>
        <v>1.1675214191200212E-3</v>
      </c>
      <c r="M10" s="32"/>
    </row>
    <row r="11" spans="1:13">
      <c r="A11" s="69"/>
      <c r="B11" s="12">
        <v>19</v>
      </c>
      <c r="C11" s="64" t="s">
        <v>13</v>
      </c>
      <c r="D11" s="64"/>
      <c r="E11" s="15">
        <f>VLOOKUP(C11,RA!B14:D41,3,0)</f>
        <v>111129.9798</v>
      </c>
      <c r="F11" s="25">
        <f>VLOOKUP(C11,RA!B15:I44,8,0)</f>
        <v>-6985.8272999999999</v>
      </c>
      <c r="G11" s="16">
        <f t="shared" si="0"/>
        <v>118115.80710000001</v>
      </c>
      <c r="H11" s="27">
        <f>RA!J15</f>
        <v>-6.2861770627263303</v>
      </c>
      <c r="I11" s="20">
        <f>VLOOKUP(B11,RMS!B:D,3,FALSE)</f>
        <v>111130.099094017</v>
      </c>
      <c r="J11" s="21">
        <f>VLOOKUP(B11,RMS!B:E,4,FALSE)</f>
        <v>118115.807111111</v>
      </c>
      <c r="K11" s="22">
        <f t="shared" si="1"/>
        <v>-0.11929401700035669</v>
      </c>
      <c r="L11" s="22">
        <f t="shared" si="2"/>
        <v>-1.1110998457297683E-5</v>
      </c>
      <c r="M11" s="32"/>
    </row>
    <row r="12" spans="1:13">
      <c r="A12" s="69"/>
      <c r="B12" s="12">
        <v>21</v>
      </c>
      <c r="C12" s="64" t="s">
        <v>14</v>
      </c>
      <c r="D12" s="64"/>
      <c r="E12" s="15">
        <f>VLOOKUP(C12,RA!B16:D42,3,0)</f>
        <v>984798.70629999996</v>
      </c>
      <c r="F12" s="25">
        <f>VLOOKUP(C12,RA!B16:I45,8,0)</f>
        <v>5511.6394</v>
      </c>
      <c r="G12" s="16">
        <f t="shared" si="0"/>
        <v>979287.06689999998</v>
      </c>
      <c r="H12" s="27">
        <f>RA!J16</f>
        <v>0.55967167348420399</v>
      </c>
      <c r="I12" s="20">
        <f>VLOOKUP(B12,RMS!B:D,3,FALSE)</f>
        <v>984797.86163136701</v>
      </c>
      <c r="J12" s="21">
        <f>VLOOKUP(B12,RMS!B:E,4,FALSE)</f>
        <v>979287.0673</v>
      </c>
      <c r="K12" s="22">
        <f t="shared" si="1"/>
        <v>0.84466863295529038</v>
      </c>
      <c r="L12" s="22">
        <f t="shared" si="2"/>
        <v>-4.0000001899898052E-4</v>
      </c>
      <c r="M12" s="32"/>
    </row>
    <row r="13" spans="1:13">
      <c r="A13" s="69"/>
      <c r="B13" s="12">
        <v>22</v>
      </c>
      <c r="C13" s="64" t="s">
        <v>15</v>
      </c>
      <c r="D13" s="64"/>
      <c r="E13" s="15">
        <f>VLOOKUP(C13,RA!B16:D43,3,0)</f>
        <v>614606.80180000002</v>
      </c>
      <c r="F13" s="25">
        <f>VLOOKUP(C13,RA!B17:I46,8,0)</f>
        <v>123047.8593</v>
      </c>
      <c r="G13" s="16">
        <f t="shared" si="0"/>
        <v>491558.9425</v>
      </c>
      <c r="H13" s="27">
        <f>RA!J17</f>
        <v>20.020582092425499</v>
      </c>
      <c r="I13" s="20">
        <f>VLOOKUP(B13,RMS!B:D,3,FALSE)</f>
        <v>614606.24098547001</v>
      </c>
      <c r="J13" s="21">
        <f>VLOOKUP(B13,RMS!B:E,4,FALSE)</f>
        <v>491558.94113418797</v>
      </c>
      <c r="K13" s="22">
        <f t="shared" si="1"/>
        <v>0.56081453000660986</v>
      </c>
      <c r="L13" s="22">
        <f t="shared" si="2"/>
        <v>1.3658120296895504E-3</v>
      </c>
      <c r="M13" s="32"/>
    </row>
    <row r="14" spans="1:13">
      <c r="A14" s="69"/>
      <c r="B14" s="12">
        <v>23</v>
      </c>
      <c r="C14" s="64" t="s">
        <v>16</v>
      </c>
      <c r="D14" s="64"/>
      <c r="E14" s="15">
        <f>VLOOKUP(C14,RA!B18:D43,3,0)</f>
        <v>2086864.6497</v>
      </c>
      <c r="F14" s="25">
        <f>VLOOKUP(C14,RA!B18:I47,8,0)</f>
        <v>340207.53600000002</v>
      </c>
      <c r="G14" s="16">
        <f t="shared" si="0"/>
        <v>1746657.1136999999</v>
      </c>
      <c r="H14" s="27">
        <f>RA!J18</f>
        <v>16.302328761422402</v>
      </c>
      <c r="I14" s="20">
        <f>VLOOKUP(B14,RMS!B:D,3,FALSE)</f>
        <v>2086864.2433153801</v>
      </c>
      <c r="J14" s="21">
        <f>VLOOKUP(B14,RMS!B:E,4,FALSE)</f>
        <v>1746657.0858324801</v>
      </c>
      <c r="K14" s="22">
        <f t="shared" si="1"/>
        <v>0.40638461988419294</v>
      </c>
      <c r="L14" s="22">
        <f t="shared" si="2"/>
        <v>2.786751976236701E-2</v>
      </c>
      <c r="M14" s="32"/>
    </row>
    <row r="15" spans="1:13">
      <c r="A15" s="69"/>
      <c r="B15" s="12">
        <v>24</v>
      </c>
      <c r="C15" s="64" t="s">
        <v>17</v>
      </c>
      <c r="D15" s="64"/>
      <c r="E15" s="15">
        <f>VLOOKUP(C15,RA!B18:D44,3,0)</f>
        <v>561654.28399999999</v>
      </c>
      <c r="F15" s="25">
        <f>VLOOKUP(C15,RA!B19:I48,8,0)</f>
        <v>42709.848299999998</v>
      </c>
      <c r="G15" s="16">
        <f t="shared" si="0"/>
        <v>518944.43569999997</v>
      </c>
      <c r="H15" s="27">
        <f>RA!J19</f>
        <v>7.6042949402661399</v>
      </c>
      <c r="I15" s="20">
        <f>VLOOKUP(B15,RMS!B:D,3,FALSE)</f>
        <v>561654.17879145301</v>
      </c>
      <c r="J15" s="21">
        <f>VLOOKUP(B15,RMS!B:E,4,FALSE)</f>
        <v>518944.43315042701</v>
      </c>
      <c r="K15" s="22">
        <f t="shared" si="1"/>
        <v>0.10520854697097093</v>
      </c>
      <c r="L15" s="22">
        <f t="shared" si="2"/>
        <v>2.5495729641988873E-3</v>
      </c>
      <c r="M15" s="32"/>
    </row>
    <row r="16" spans="1:13">
      <c r="A16" s="69"/>
      <c r="B16" s="12">
        <v>25</v>
      </c>
      <c r="C16" s="64" t="s">
        <v>18</v>
      </c>
      <c r="D16" s="64"/>
      <c r="E16" s="15">
        <f>VLOOKUP(C16,RA!B20:D45,3,0)</f>
        <v>1579052.919</v>
      </c>
      <c r="F16" s="25">
        <f>VLOOKUP(C16,RA!B20:I49,8,0)</f>
        <v>332372.52990000002</v>
      </c>
      <c r="G16" s="16">
        <f t="shared" si="0"/>
        <v>1246680.3891</v>
      </c>
      <c r="H16" s="27">
        <f>RA!J20</f>
        <v>21.0488531385312</v>
      </c>
      <c r="I16" s="20">
        <f>VLOOKUP(B16,RMS!B:D,3,FALSE)</f>
        <v>1579052.9246650301</v>
      </c>
      <c r="J16" s="21">
        <f>VLOOKUP(B16,RMS!B:E,4,FALSE)</f>
        <v>1246680.3891</v>
      </c>
      <c r="K16" s="22">
        <f t="shared" si="1"/>
        <v>-5.6650300975888968E-3</v>
      </c>
      <c r="L16" s="22">
        <f t="shared" si="2"/>
        <v>0</v>
      </c>
      <c r="M16" s="32"/>
    </row>
    <row r="17" spans="1:13">
      <c r="A17" s="69"/>
      <c r="B17" s="12">
        <v>26</v>
      </c>
      <c r="C17" s="64" t="s">
        <v>19</v>
      </c>
      <c r="D17" s="64"/>
      <c r="E17" s="15">
        <f>VLOOKUP(C17,RA!B20:D46,3,0)</f>
        <v>405063.77130000002</v>
      </c>
      <c r="F17" s="25">
        <f>VLOOKUP(C17,RA!B21:I50,8,0)</f>
        <v>81285.612999999998</v>
      </c>
      <c r="G17" s="16">
        <f t="shared" si="0"/>
        <v>323778.15830000001</v>
      </c>
      <c r="H17" s="27">
        <f>RA!J21</f>
        <v>20.067361921586901</v>
      </c>
      <c r="I17" s="20">
        <f>VLOOKUP(B17,RMS!B:D,3,FALSE)</f>
        <v>405063.31888088601</v>
      </c>
      <c r="J17" s="21">
        <f>VLOOKUP(B17,RMS!B:E,4,FALSE)</f>
        <v>323778.15796219697</v>
      </c>
      <c r="K17" s="22">
        <f t="shared" si="1"/>
        <v>0.45241911400808021</v>
      </c>
      <c r="L17" s="22">
        <f t="shared" si="2"/>
        <v>3.3780303783714771E-4</v>
      </c>
      <c r="M17" s="32"/>
    </row>
    <row r="18" spans="1:13">
      <c r="A18" s="69"/>
      <c r="B18" s="12">
        <v>27</v>
      </c>
      <c r="C18" s="64" t="s">
        <v>20</v>
      </c>
      <c r="D18" s="64"/>
      <c r="E18" s="15">
        <f>VLOOKUP(C18,RA!B22:D47,3,0)</f>
        <v>1392075.3418000001</v>
      </c>
      <c r="F18" s="25">
        <f>VLOOKUP(C18,RA!B22:I51,8,0)</f>
        <v>117690.8472</v>
      </c>
      <c r="G18" s="16">
        <f t="shared" si="0"/>
        <v>1274384.4946000001</v>
      </c>
      <c r="H18" s="27">
        <f>RA!J22</f>
        <v>8.4543446511897695</v>
      </c>
      <c r="I18" s="20">
        <f>VLOOKUP(B18,RMS!B:D,3,FALSE)</f>
        <v>1392076.54584854</v>
      </c>
      <c r="J18" s="21">
        <f>VLOOKUP(B18,RMS!B:E,4,FALSE)</f>
        <v>1274384.49487869</v>
      </c>
      <c r="K18" s="22">
        <f t="shared" si="1"/>
        <v>-1.2040485399775207</v>
      </c>
      <c r="L18" s="22">
        <f t="shared" si="2"/>
        <v>-2.7868989855051041E-4</v>
      </c>
      <c r="M18" s="32"/>
    </row>
    <row r="19" spans="1:13">
      <c r="A19" s="69"/>
      <c r="B19" s="12">
        <v>29</v>
      </c>
      <c r="C19" s="64" t="s">
        <v>21</v>
      </c>
      <c r="D19" s="64"/>
      <c r="E19" s="15">
        <f>VLOOKUP(C19,RA!B22:D48,3,0)</f>
        <v>3018935.7987000002</v>
      </c>
      <c r="F19" s="25">
        <f>VLOOKUP(C19,RA!B23:I52,8,0)</f>
        <v>370277.90519999998</v>
      </c>
      <c r="G19" s="16">
        <f t="shared" si="0"/>
        <v>2648657.8935000002</v>
      </c>
      <c r="H19" s="27">
        <f>RA!J23</f>
        <v>12.2651798477943</v>
      </c>
      <c r="I19" s="20">
        <f>VLOOKUP(B19,RMS!B:D,3,FALSE)</f>
        <v>3018937.0679615401</v>
      </c>
      <c r="J19" s="21">
        <f>VLOOKUP(B19,RMS!B:E,4,FALSE)</f>
        <v>2648657.9241923098</v>
      </c>
      <c r="K19" s="22">
        <f t="shared" si="1"/>
        <v>-1.2692615399137139</v>
      </c>
      <c r="L19" s="22">
        <f t="shared" si="2"/>
        <v>-3.0692309606820345E-2</v>
      </c>
      <c r="M19" s="32"/>
    </row>
    <row r="20" spans="1:13">
      <c r="A20" s="69"/>
      <c r="B20" s="12">
        <v>31</v>
      </c>
      <c r="C20" s="64" t="s">
        <v>22</v>
      </c>
      <c r="D20" s="64"/>
      <c r="E20" s="15">
        <f>VLOOKUP(C20,RA!B24:D49,3,0)</f>
        <v>294663.8787</v>
      </c>
      <c r="F20" s="25">
        <f>VLOOKUP(C20,RA!B24:I53,8,0)</f>
        <v>45917.244599999998</v>
      </c>
      <c r="G20" s="16">
        <f t="shared" si="0"/>
        <v>248746.6341</v>
      </c>
      <c r="H20" s="27">
        <f>RA!J24</f>
        <v>15.5829227534023</v>
      </c>
      <c r="I20" s="20">
        <f>VLOOKUP(B20,RMS!B:D,3,FALSE)</f>
        <v>294664.026991861</v>
      </c>
      <c r="J20" s="21">
        <f>VLOOKUP(B20,RMS!B:E,4,FALSE)</f>
        <v>248746.638930952</v>
      </c>
      <c r="K20" s="22">
        <f t="shared" si="1"/>
        <v>-0.14829186099814251</v>
      </c>
      <c r="L20" s="22">
        <f t="shared" si="2"/>
        <v>-4.8309520061593503E-3</v>
      </c>
      <c r="M20" s="32"/>
    </row>
    <row r="21" spans="1:13">
      <c r="A21" s="69"/>
      <c r="B21" s="12">
        <v>32</v>
      </c>
      <c r="C21" s="64" t="s">
        <v>23</v>
      </c>
      <c r="D21" s="64"/>
      <c r="E21" s="15">
        <f>VLOOKUP(C21,RA!B24:D50,3,0)</f>
        <v>302486.73859999998</v>
      </c>
      <c r="F21" s="25">
        <f>VLOOKUP(C21,RA!B25:I54,8,0)</f>
        <v>22269.529299999998</v>
      </c>
      <c r="G21" s="16">
        <f t="shared" si="0"/>
        <v>280217.20929999999</v>
      </c>
      <c r="H21" s="27">
        <f>RA!J25</f>
        <v>7.3621506195842201</v>
      </c>
      <c r="I21" s="20">
        <f>VLOOKUP(B21,RMS!B:D,3,FALSE)</f>
        <v>302486.75525054801</v>
      </c>
      <c r="J21" s="21">
        <f>VLOOKUP(B21,RMS!B:E,4,FALSE)</f>
        <v>280217.209266313</v>
      </c>
      <c r="K21" s="22">
        <f t="shared" si="1"/>
        <v>-1.6650548030156642E-2</v>
      </c>
      <c r="L21" s="22">
        <f t="shared" si="2"/>
        <v>3.36869852617383E-5</v>
      </c>
      <c r="M21" s="32"/>
    </row>
    <row r="22" spans="1:13">
      <c r="A22" s="69"/>
      <c r="B22" s="12">
        <v>33</v>
      </c>
      <c r="C22" s="64" t="s">
        <v>24</v>
      </c>
      <c r="D22" s="64"/>
      <c r="E22" s="15">
        <f>VLOOKUP(C22,RA!B26:D51,3,0)</f>
        <v>551926.87639999995</v>
      </c>
      <c r="F22" s="25">
        <f>VLOOKUP(C22,RA!B26:I55,8,0)</f>
        <v>113592.22960000001</v>
      </c>
      <c r="G22" s="16">
        <f t="shared" si="0"/>
        <v>438334.64679999993</v>
      </c>
      <c r="H22" s="27">
        <f>RA!J26</f>
        <v>20.581028838623901</v>
      </c>
      <c r="I22" s="20">
        <f>VLOOKUP(B22,RMS!B:D,3,FALSE)</f>
        <v>551926.89853150304</v>
      </c>
      <c r="J22" s="21">
        <f>VLOOKUP(B22,RMS!B:E,4,FALSE)</f>
        <v>438334.65271500102</v>
      </c>
      <c r="K22" s="22">
        <f t="shared" si="1"/>
        <v>-2.2131503093987703E-2</v>
      </c>
      <c r="L22" s="22">
        <f t="shared" si="2"/>
        <v>-5.9150010929442942E-3</v>
      </c>
      <c r="M22" s="32"/>
    </row>
    <row r="23" spans="1:13">
      <c r="A23" s="69"/>
      <c r="B23" s="12">
        <v>34</v>
      </c>
      <c r="C23" s="64" t="s">
        <v>25</v>
      </c>
      <c r="D23" s="64"/>
      <c r="E23" s="15">
        <f>VLOOKUP(C23,RA!B26:D52,3,0)</f>
        <v>268005.62280000001</v>
      </c>
      <c r="F23" s="25">
        <f>VLOOKUP(C23,RA!B27:I56,8,0)</f>
        <v>71597.3508</v>
      </c>
      <c r="G23" s="16">
        <f t="shared" si="0"/>
        <v>196408.272</v>
      </c>
      <c r="H23" s="27">
        <f>RA!J27</f>
        <v>26.714868909086199</v>
      </c>
      <c r="I23" s="20">
        <f>VLOOKUP(B23,RMS!B:D,3,FALSE)</f>
        <v>268005.379060434</v>
      </c>
      <c r="J23" s="21">
        <f>VLOOKUP(B23,RMS!B:E,4,FALSE)</f>
        <v>196408.26367136501</v>
      </c>
      <c r="K23" s="22">
        <f t="shared" si="1"/>
        <v>0.24373956600902602</v>
      </c>
      <c r="L23" s="22">
        <f t="shared" si="2"/>
        <v>8.3286349836271256E-3</v>
      </c>
      <c r="M23" s="32"/>
    </row>
    <row r="24" spans="1:13">
      <c r="A24" s="69"/>
      <c r="B24" s="12">
        <v>35</v>
      </c>
      <c r="C24" s="64" t="s">
        <v>26</v>
      </c>
      <c r="D24" s="64"/>
      <c r="E24" s="15">
        <f>VLOOKUP(C24,RA!B28:D53,3,0)</f>
        <v>978887.21970000002</v>
      </c>
      <c r="F24" s="25">
        <f>VLOOKUP(C24,RA!B28:I57,8,0)</f>
        <v>55466.616300000002</v>
      </c>
      <c r="G24" s="16">
        <f t="shared" si="0"/>
        <v>923420.60340000002</v>
      </c>
      <c r="H24" s="27">
        <f>RA!J28</f>
        <v>5.6662928255411202</v>
      </c>
      <c r="I24" s="20">
        <f>VLOOKUP(B24,RMS!B:D,3,FALSE)</f>
        <v>978887.23389999999</v>
      </c>
      <c r="J24" s="21">
        <f>VLOOKUP(B24,RMS!B:E,4,FALSE)</f>
        <v>923420.59389999998</v>
      </c>
      <c r="K24" s="22">
        <f t="shared" si="1"/>
        <v>-1.4199999975971878E-2</v>
      </c>
      <c r="L24" s="22">
        <f t="shared" si="2"/>
        <v>9.500000043772161E-3</v>
      </c>
      <c r="M24" s="32"/>
    </row>
    <row r="25" spans="1:13">
      <c r="A25" s="69"/>
      <c r="B25" s="12">
        <v>36</v>
      </c>
      <c r="C25" s="64" t="s">
        <v>27</v>
      </c>
      <c r="D25" s="64"/>
      <c r="E25" s="15">
        <f>VLOOKUP(C25,RA!B28:D54,3,0)</f>
        <v>732977.58750000002</v>
      </c>
      <c r="F25" s="25">
        <f>VLOOKUP(C25,RA!B29:I58,8,0)</f>
        <v>110403.43399999999</v>
      </c>
      <c r="G25" s="16">
        <f t="shared" si="0"/>
        <v>622574.15350000001</v>
      </c>
      <c r="H25" s="27">
        <f>RA!J29</f>
        <v>15.062320578799399</v>
      </c>
      <c r="I25" s="20">
        <f>VLOOKUP(B25,RMS!B:D,3,FALSE)</f>
        <v>732978.20175044204</v>
      </c>
      <c r="J25" s="21">
        <f>VLOOKUP(B25,RMS!B:E,4,FALSE)</f>
        <v>622574.14603712002</v>
      </c>
      <c r="K25" s="22">
        <f t="shared" si="1"/>
        <v>-0.61425044201314449</v>
      </c>
      <c r="L25" s="22">
        <f t="shared" si="2"/>
        <v>7.4628799920901656E-3</v>
      </c>
      <c r="M25" s="32"/>
    </row>
    <row r="26" spans="1:13">
      <c r="A26" s="69"/>
      <c r="B26" s="12">
        <v>37</v>
      </c>
      <c r="C26" s="64" t="s">
        <v>67</v>
      </c>
      <c r="D26" s="64"/>
      <c r="E26" s="15">
        <f>VLOOKUP(C26,RA!B30:D55,3,0)</f>
        <v>1008890.1301</v>
      </c>
      <c r="F26" s="25">
        <f>VLOOKUP(C26,RA!B30:I59,8,0)</f>
        <v>111573.5156</v>
      </c>
      <c r="G26" s="16">
        <f t="shared" si="0"/>
        <v>897316.61449999991</v>
      </c>
      <c r="H26" s="27">
        <f>RA!J30</f>
        <v>11.0590352974254</v>
      </c>
      <c r="I26" s="20">
        <f>VLOOKUP(B26,RMS!B:D,3,FALSE)</f>
        <v>1008890.14786814</v>
      </c>
      <c r="J26" s="21">
        <f>VLOOKUP(B26,RMS!B:E,4,FALSE)</f>
        <v>897316.60022914002</v>
      </c>
      <c r="K26" s="22">
        <f t="shared" si="1"/>
        <v>-1.7768140067346394E-2</v>
      </c>
      <c r="L26" s="22">
        <f t="shared" si="2"/>
        <v>1.427085988689214E-2</v>
      </c>
      <c r="M26" s="32"/>
    </row>
    <row r="27" spans="1:13">
      <c r="A27" s="69"/>
      <c r="B27" s="12">
        <v>38</v>
      </c>
      <c r="C27" s="64" t="s">
        <v>29</v>
      </c>
      <c r="D27" s="64"/>
      <c r="E27" s="15">
        <f>VLOOKUP(C27,RA!B30:D56,3,0)</f>
        <v>884658.63219999999</v>
      </c>
      <c r="F27" s="25">
        <f>VLOOKUP(C27,RA!B31:I60,8,0)</f>
        <v>71843.307100000005</v>
      </c>
      <c r="G27" s="16">
        <f t="shared" si="0"/>
        <v>812815.32510000002</v>
      </c>
      <c r="H27" s="27">
        <f>RA!J31</f>
        <v>8.1210202992466805</v>
      </c>
      <c r="I27" s="20">
        <f>VLOOKUP(B27,RMS!B:D,3,FALSE)</f>
        <v>884658.58255752199</v>
      </c>
      <c r="J27" s="21">
        <f>VLOOKUP(B27,RMS!B:E,4,FALSE)</f>
        <v>812815.33226902701</v>
      </c>
      <c r="K27" s="22">
        <f t="shared" si="1"/>
        <v>4.9642477999441326E-2</v>
      </c>
      <c r="L27" s="22">
        <f t="shared" si="2"/>
        <v>-7.1690269978716969E-3</v>
      </c>
      <c r="M27" s="32"/>
    </row>
    <row r="28" spans="1:13">
      <c r="A28" s="69"/>
      <c r="B28" s="12">
        <v>39</v>
      </c>
      <c r="C28" s="64" t="s">
        <v>30</v>
      </c>
      <c r="D28" s="64"/>
      <c r="E28" s="15">
        <f>VLOOKUP(C28,RA!B32:D57,3,0)</f>
        <v>117216.8449</v>
      </c>
      <c r="F28" s="25">
        <f>VLOOKUP(C28,RA!B32:I61,8,0)</f>
        <v>27397.697700000001</v>
      </c>
      <c r="G28" s="16">
        <f t="shared" si="0"/>
        <v>89819.147199999992</v>
      </c>
      <c r="H28" s="27">
        <f>RA!J32</f>
        <v>23.373515746285001</v>
      </c>
      <c r="I28" s="20">
        <f>VLOOKUP(B28,RMS!B:D,3,FALSE)</f>
        <v>117216.726132411</v>
      </c>
      <c r="J28" s="21">
        <f>VLOOKUP(B28,RMS!B:E,4,FALSE)</f>
        <v>89819.161063686304</v>
      </c>
      <c r="K28" s="22">
        <f t="shared" si="1"/>
        <v>0.11876758899597917</v>
      </c>
      <c r="L28" s="22">
        <f t="shared" si="2"/>
        <v>-1.3863686312106438E-2</v>
      </c>
      <c r="M28" s="32"/>
    </row>
    <row r="29" spans="1:13">
      <c r="A29" s="69"/>
      <c r="B29" s="12">
        <v>40</v>
      </c>
      <c r="C29" s="64" t="s">
        <v>69</v>
      </c>
      <c r="D29" s="6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4" t="s">
        <v>31</v>
      </c>
      <c r="D30" s="64"/>
      <c r="E30" s="15">
        <f>VLOOKUP(C30,RA!B34:D60,3,0)</f>
        <v>193485.4203</v>
      </c>
      <c r="F30" s="25">
        <f>VLOOKUP(C30,RA!B34:I64,8,0)</f>
        <v>26767.6335</v>
      </c>
      <c r="G30" s="16">
        <f t="shared" si="0"/>
        <v>166717.7868</v>
      </c>
      <c r="H30" s="27">
        <f>RA!J34</f>
        <v>0</v>
      </c>
      <c r="I30" s="20">
        <f>VLOOKUP(B30,RMS!B:D,3,FALSE)</f>
        <v>193485.41940000001</v>
      </c>
      <c r="J30" s="21">
        <f>VLOOKUP(B30,RMS!B:E,4,FALSE)</f>
        <v>166717.78219999999</v>
      </c>
      <c r="K30" s="22">
        <f t="shared" si="1"/>
        <v>8.9999998454004526E-4</v>
      </c>
      <c r="L30" s="22">
        <f t="shared" si="2"/>
        <v>4.6000000147614628E-3</v>
      </c>
      <c r="M30" s="32"/>
    </row>
    <row r="31" spans="1:13" s="36" customFormat="1" ht="12" thickBot="1">
      <c r="A31" s="69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13.8344447134552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81782.929999999993</v>
      </c>
      <c r="F32" s="25">
        <f>VLOOKUP(C32,RA!B34:I65,8,0)</f>
        <v>8018.36</v>
      </c>
      <c r="G32" s="16">
        <f t="shared" si="0"/>
        <v>73764.569999999992</v>
      </c>
      <c r="H32" s="27">
        <f>RA!J34</f>
        <v>0</v>
      </c>
      <c r="I32" s="20">
        <f>VLOOKUP(B32,RMS!B:D,3,FALSE)</f>
        <v>81782.929999999993</v>
      </c>
      <c r="J32" s="21">
        <f>VLOOKUP(B32,RMS!B:E,4,FALSE)</f>
        <v>73764.570000000007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4" t="s">
        <v>35</v>
      </c>
      <c r="D33" s="64"/>
      <c r="E33" s="15">
        <f>VLOOKUP(C33,RA!B34:D61,3,0)</f>
        <v>108269.3</v>
      </c>
      <c r="F33" s="25">
        <f>VLOOKUP(C33,RA!B34:I65,8,0)</f>
        <v>-1291.1300000000001</v>
      </c>
      <c r="G33" s="16">
        <f t="shared" si="0"/>
        <v>109560.43000000001</v>
      </c>
      <c r="H33" s="27">
        <f>RA!J34</f>
        <v>0</v>
      </c>
      <c r="I33" s="20">
        <f>VLOOKUP(B33,RMS!B:D,3,FALSE)</f>
        <v>108269.3</v>
      </c>
      <c r="J33" s="21">
        <f>VLOOKUP(B33,RMS!B:E,4,FALSE)</f>
        <v>109560.43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4" t="s">
        <v>36</v>
      </c>
      <c r="D34" s="64"/>
      <c r="E34" s="15">
        <f>VLOOKUP(C34,RA!B34:D62,3,0)</f>
        <v>81462.38</v>
      </c>
      <c r="F34" s="25">
        <f>VLOOKUP(C34,RA!B34:I66,8,0)</f>
        <v>-1105.1199999999999</v>
      </c>
      <c r="G34" s="16">
        <f t="shared" si="0"/>
        <v>82567.5</v>
      </c>
      <c r="H34" s="27">
        <f>RA!J35</f>
        <v>13.8344447134552</v>
      </c>
      <c r="I34" s="20">
        <f>VLOOKUP(B34,RMS!B:D,3,FALSE)</f>
        <v>81462.38</v>
      </c>
      <c r="J34" s="21">
        <f>VLOOKUP(B34,RMS!B:E,4,FALSE)</f>
        <v>82567.5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4" t="s">
        <v>37</v>
      </c>
      <c r="D35" s="64"/>
      <c r="E35" s="15">
        <f>VLOOKUP(C35,RA!B34:D63,3,0)</f>
        <v>127940.28</v>
      </c>
      <c r="F35" s="25">
        <f>VLOOKUP(C35,RA!B34:I67,8,0)</f>
        <v>-45155.58</v>
      </c>
      <c r="G35" s="16">
        <f t="shared" si="0"/>
        <v>173095.86</v>
      </c>
      <c r="H35" s="27">
        <f>RA!J34</f>
        <v>0</v>
      </c>
      <c r="I35" s="20">
        <f>VLOOKUP(B35,RMS!B:D,3,FALSE)</f>
        <v>127940.28</v>
      </c>
      <c r="J35" s="21">
        <f>VLOOKUP(B35,RMS!B:E,4,FALSE)</f>
        <v>173095.86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4" t="s">
        <v>65</v>
      </c>
      <c r="D36" s="64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13.8344447134552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4" t="s">
        <v>32</v>
      </c>
      <c r="D37" s="64"/>
      <c r="E37" s="15">
        <f>VLOOKUP(C37,RA!B8:D64,3,0)</f>
        <v>24046.153699999999</v>
      </c>
      <c r="F37" s="25">
        <f>VLOOKUP(C37,RA!B8:I68,8,0)</f>
        <v>1661.3503000000001</v>
      </c>
      <c r="G37" s="16">
        <f t="shared" si="0"/>
        <v>22384.803399999997</v>
      </c>
      <c r="H37" s="27">
        <f>RA!J35</f>
        <v>13.8344447134552</v>
      </c>
      <c r="I37" s="20">
        <f>VLOOKUP(B37,RMS!B:D,3,FALSE)</f>
        <v>24046.1538461538</v>
      </c>
      <c r="J37" s="21">
        <f>VLOOKUP(B37,RMS!B:E,4,FALSE)</f>
        <v>22384.8034188034</v>
      </c>
      <c r="K37" s="22">
        <f t="shared" si="1"/>
        <v>-1.4615380132454447E-4</v>
      </c>
      <c r="L37" s="22">
        <f t="shared" si="2"/>
        <v>-1.8803402781486511E-5</v>
      </c>
      <c r="M37" s="32"/>
    </row>
    <row r="38" spans="1:13">
      <c r="A38" s="69"/>
      <c r="B38" s="12">
        <v>76</v>
      </c>
      <c r="C38" s="64" t="s">
        <v>33</v>
      </c>
      <c r="D38" s="64"/>
      <c r="E38" s="15">
        <f>VLOOKUP(C38,RA!B8:D65,3,0)</f>
        <v>245696.10740000001</v>
      </c>
      <c r="F38" s="25">
        <f>VLOOKUP(C38,RA!B8:I69,8,0)</f>
        <v>10249.769899999999</v>
      </c>
      <c r="G38" s="16">
        <f t="shared" si="0"/>
        <v>235446.33750000002</v>
      </c>
      <c r="H38" s="27">
        <f>RA!J36</f>
        <v>0</v>
      </c>
      <c r="I38" s="20">
        <f>VLOOKUP(B38,RMS!B:D,3,FALSE)</f>
        <v>245696.10342735</v>
      </c>
      <c r="J38" s="21">
        <f>VLOOKUP(B38,RMS!B:E,4,FALSE)</f>
        <v>235446.33937692299</v>
      </c>
      <c r="K38" s="22">
        <f t="shared" si="1"/>
        <v>3.972650010837242E-3</v>
      </c>
      <c r="L38" s="22">
        <f t="shared" si="2"/>
        <v>-1.8769229645840824E-3</v>
      </c>
      <c r="M38" s="32"/>
    </row>
    <row r="39" spans="1:13">
      <c r="A39" s="69"/>
      <c r="B39" s="12">
        <v>77</v>
      </c>
      <c r="C39" s="64" t="s">
        <v>38</v>
      </c>
      <c r="D39" s="64"/>
      <c r="E39" s="15">
        <f>VLOOKUP(C39,RA!B9:D66,3,0)</f>
        <v>101010.3</v>
      </c>
      <c r="F39" s="25">
        <f>VLOOKUP(C39,RA!B9:I70,8,0)</f>
        <v>-58359.03</v>
      </c>
      <c r="G39" s="16">
        <f t="shared" si="0"/>
        <v>159369.33000000002</v>
      </c>
      <c r="H39" s="27">
        <f>RA!J37</f>
        <v>9.8044420761154001</v>
      </c>
      <c r="I39" s="20">
        <f>VLOOKUP(B39,RMS!B:D,3,FALSE)</f>
        <v>101010.3</v>
      </c>
      <c r="J39" s="21">
        <f>VLOOKUP(B39,RMS!B:E,4,FALSE)</f>
        <v>159369.32999999999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4" t="s">
        <v>39</v>
      </c>
      <c r="D40" s="64"/>
      <c r="E40" s="15">
        <f>VLOOKUP(C40,RA!B10:D67,3,0)</f>
        <v>27894.87</v>
      </c>
      <c r="F40" s="25">
        <f>VLOOKUP(C40,RA!B10:I71,8,0)</f>
        <v>3885.64</v>
      </c>
      <c r="G40" s="16">
        <f t="shared" si="0"/>
        <v>24009.23</v>
      </c>
      <c r="H40" s="27">
        <f>RA!J38</f>
        <v>-1.1925171770760501</v>
      </c>
      <c r="I40" s="20">
        <f>VLOOKUP(B40,RMS!B:D,3,FALSE)</f>
        <v>27894.87</v>
      </c>
      <c r="J40" s="21">
        <f>VLOOKUP(B40,RMS!B:E,4,FALSE)</f>
        <v>24009.23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65" t="s">
        <v>71</v>
      </c>
      <c r="D41" s="66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-1.35660166079115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4" t="s">
        <v>34</v>
      </c>
      <c r="D42" s="64"/>
      <c r="E42" s="15">
        <f>VLOOKUP(C42,RA!B8:D68,3,0)</f>
        <v>4238.5712000000003</v>
      </c>
      <c r="F42" s="25">
        <f>VLOOKUP(C42,RA!B8:I72,8,0)</f>
        <v>313.86590000000001</v>
      </c>
      <c r="G42" s="16">
        <f t="shared" si="0"/>
        <v>3924.7053000000005</v>
      </c>
      <c r="H42" s="27">
        <f>RA!J39</f>
        <v>-1.35660166079115</v>
      </c>
      <c r="I42" s="20">
        <f>VLOOKUP(B42,RMS!B:D,3,FALSE)</f>
        <v>4238.5712124650199</v>
      </c>
      <c r="J42" s="21">
        <f>VLOOKUP(B42,RMS!B:E,4,FALSE)</f>
        <v>3924.7053172982401</v>
      </c>
      <c r="K42" s="22">
        <f t="shared" si="1"/>
        <v>-1.2465019608498551E-5</v>
      </c>
      <c r="L42" s="22">
        <f t="shared" si="2"/>
        <v>-1.7298239527008263E-5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44" t="s">
        <v>45</v>
      </c>
      <c r="W1" s="77"/>
    </row>
    <row r="2" spans="1:23" ht="12.7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44"/>
      <c r="W2" s="77"/>
    </row>
    <row r="3" spans="1:23" ht="23.25" thickBo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45" t="s">
        <v>46</v>
      </c>
      <c r="W3" s="77"/>
    </row>
    <row r="4" spans="1:23" ht="12.75" thickTop="1" thickBo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W4" s="77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8" t="s">
        <v>4</v>
      </c>
      <c r="C6" s="79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0" t="s">
        <v>5</v>
      </c>
      <c r="B7" s="81"/>
      <c r="C7" s="82"/>
      <c r="D7" s="53">
        <v>18579325.117800001</v>
      </c>
      <c r="E7" s="53">
        <v>18099856.951299999</v>
      </c>
      <c r="F7" s="54">
        <v>102.649016330848</v>
      </c>
      <c r="G7" s="53">
        <v>16517395.9849</v>
      </c>
      <c r="H7" s="54">
        <v>12.483378946566299</v>
      </c>
      <c r="I7" s="53">
        <v>2355810.1009</v>
      </c>
      <c r="J7" s="54">
        <v>12.679739904239099</v>
      </c>
      <c r="K7" s="53">
        <v>1872849.9653</v>
      </c>
      <c r="L7" s="54">
        <v>11.3386514860583</v>
      </c>
      <c r="M7" s="54">
        <v>0.25787443978334801</v>
      </c>
      <c r="N7" s="53">
        <v>195705743.93700001</v>
      </c>
      <c r="O7" s="53">
        <v>4865463434.8755999</v>
      </c>
      <c r="P7" s="53">
        <v>1012565</v>
      </c>
      <c r="Q7" s="53">
        <v>1052381</v>
      </c>
      <c r="R7" s="54">
        <v>-3.78342064328413</v>
      </c>
      <c r="S7" s="53">
        <v>18.3487727877223</v>
      </c>
      <c r="T7" s="53">
        <v>17.435048039540799</v>
      </c>
      <c r="U7" s="55">
        <v>4.9797594572256996</v>
      </c>
    </row>
    <row r="8" spans="1:23" ht="12" thickBot="1">
      <c r="A8" s="72">
        <v>42592</v>
      </c>
      <c r="B8" s="70" t="s">
        <v>6</v>
      </c>
      <c r="C8" s="71"/>
      <c r="D8" s="56">
        <v>747849.57909999997</v>
      </c>
      <c r="E8" s="56">
        <v>563102.25619999995</v>
      </c>
      <c r="F8" s="57">
        <v>132.80884082168899</v>
      </c>
      <c r="G8" s="56">
        <v>554417.38009999995</v>
      </c>
      <c r="H8" s="57">
        <v>34.889274027648703</v>
      </c>
      <c r="I8" s="56">
        <v>163033.4852</v>
      </c>
      <c r="J8" s="57">
        <v>21.800304467136701</v>
      </c>
      <c r="K8" s="56">
        <v>127970.9765</v>
      </c>
      <c r="L8" s="57">
        <v>23.082064360413401</v>
      </c>
      <c r="M8" s="57">
        <v>0.27398797492179799</v>
      </c>
      <c r="N8" s="56">
        <v>6646344.2385999998</v>
      </c>
      <c r="O8" s="56">
        <v>174213378.0205</v>
      </c>
      <c r="P8" s="56">
        <v>32897</v>
      </c>
      <c r="Q8" s="56">
        <v>29826</v>
      </c>
      <c r="R8" s="57">
        <v>10.296385703748401</v>
      </c>
      <c r="S8" s="56">
        <v>22.733063169893899</v>
      </c>
      <c r="T8" s="56">
        <v>20.900330993093299</v>
      </c>
      <c r="U8" s="58">
        <v>8.0619675540592297</v>
      </c>
    </row>
    <row r="9" spans="1:23" ht="12" thickBot="1">
      <c r="A9" s="73"/>
      <c r="B9" s="70" t="s">
        <v>7</v>
      </c>
      <c r="C9" s="71"/>
      <c r="D9" s="56">
        <v>110722.8024</v>
      </c>
      <c r="E9" s="56">
        <v>125250.15609999999</v>
      </c>
      <c r="F9" s="57">
        <v>88.401328866687095</v>
      </c>
      <c r="G9" s="56">
        <v>102202.8527</v>
      </c>
      <c r="H9" s="57">
        <v>8.3363130039128404</v>
      </c>
      <c r="I9" s="56">
        <v>22810.2582</v>
      </c>
      <c r="J9" s="57">
        <v>20.6012291105089</v>
      </c>
      <c r="K9" s="56">
        <v>21350.0452</v>
      </c>
      <c r="L9" s="57">
        <v>20.889872088668199</v>
      </c>
      <c r="M9" s="57">
        <v>6.8393906725780995E-2</v>
      </c>
      <c r="N9" s="56">
        <v>1114967.8965</v>
      </c>
      <c r="O9" s="56">
        <v>24938709.358199999</v>
      </c>
      <c r="P9" s="56">
        <v>7006</v>
      </c>
      <c r="Q9" s="56">
        <v>7328</v>
      </c>
      <c r="R9" s="57">
        <v>-4.39410480349345</v>
      </c>
      <c r="S9" s="56">
        <v>15.8039969169283</v>
      </c>
      <c r="T9" s="56">
        <v>15.9344592248908</v>
      </c>
      <c r="U9" s="58">
        <v>-0.82550198312641998</v>
      </c>
    </row>
    <row r="10" spans="1:23" ht="12" thickBot="1">
      <c r="A10" s="73"/>
      <c r="B10" s="70" t="s">
        <v>8</v>
      </c>
      <c r="C10" s="71"/>
      <c r="D10" s="56">
        <v>146578.63519999999</v>
      </c>
      <c r="E10" s="56">
        <v>187892.092</v>
      </c>
      <c r="F10" s="57">
        <v>78.012136455428902</v>
      </c>
      <c r="G10" s="56">
        <v>151153.73689999999</v>
      </c>
      <c r="H10" s="57">
        <v>-3.0267870274532398</v>
      </c>
      <c r="I10" s="56">
        <v>46601.875999999997</v>
      </c>
      <c r="J10" s="57">
        <v>31.793089038122002</v>
      </c>
      <c r="K10" s="56">
        <v>42094.300499999998</v>
      </c>
      <c r="L10" s="57">
        <v>27.848666770209402</v>
      </c>
      <c r="M10" s="57">
        <v>0.107082798537061</v>
      </c>
      <c r="N10" s="56">
        <v>1479135.5138000001</v>
      </c>
      <c r="O10" s="56">
        <v>42536598.564300001</v>
      </c>
      <c r="P10" s="56">
        <v>102912</v>
      </c>
      <c r="Q10" s="56">
        <v>113324</v>
      </c>
      <c r="R10" s="57">
        <v>-9.1878154671561205</v>
      </c>
      <c r="S10" s="56">
        <v>1.4243104322139299</v>
      </c>
      <c r="T10" s="56">
        <v>1.29252194151283</v>
      </c>
      <c r="U10" s="58">
        <v>9.2527926300623609</v>
      </c>
    </row>
    <row r="11" spans="1:23" ht="12" thickBot="1">
      <c r="A11" s="73"/>
      <c r="B11" s="70" t="s">
        <v>9</v>
      </c>
      <c r="C11" s="71"/>
      <c r="D11" s="56">
        <v>62403.444600000003</v>
      </c>
      <c r="E11" s="56">
        <v>50176.700499999999</v>
      </c>
      <c r="F11" s="57">
        <v>124.36737365782</v>
      </c>
      <c r="G11" s="56">
        <v>42137.901899999997</v>
      </c>
      <c r="H11" s="57">
        <v>48.093383358510302</v>
      </c>
      <c r="I11" s="56">
        <v>13280.299000000001</v>
      </c>
      <c r="J11" s="57">
        <v>21.281355676958899</v>
      </c>
      <c r="K11" s="56">
        <v>8801.1136999999999</v>
      </c>
      <c r="L11" s="57">
        <v>20.8864544819684</v>
      </c>
      <c r="M11" s="57">
        <v>0.50893392048781305</v>
      </c>
      <c r="N11" s="56">
        <v>499202.5232</v>
      </c>
      <c r="O11" s="56">
        <v>14616058.302300001</v>
      </c>
      <c r="P11" s="56">
        <v>2921</v>
      </c>
      <c r="Q11" s="56">
        <v>2359</v>
      </c>
      <c r="R11" s="57">
        <v>23.823654090716399</v>
      </c>
      <c r="S11" s="56">
        <v>21.363726326600499</v>
      </c>
      <c r="T11" s="56">
        <v>18.346323272573098</v>
      </c>
      <c r="U11" s="58">
        <v>14.123954819016401</v>
      </c>
    </row>
    <row r="12" spans="1:23" ht="12" thickBot="1">
      <c r="A12" s="73"/>
      <c r="B12" s="70" t="s">
        <v>10</v>
      </c>
      <c r="C12" s="71"/>
      <c r="D12" s="56">
        <v>187784.55540000001</v>
      </c>
      <c r="E12" s="56">
        <v>107338.8412</v>
      </c>
      <c r="F12" s="57">
        <v>174.94557729583499</v>
      </c>
      <c r="G12" s="56">
        <v>93848.451300000001</v>
      </c>
      <c r="H12" s="57">
        <v>100.093398238102</v>
      </c>
      <c r="I12" s="56">
        <v>38093.902499999997</v>
      </c>
      <c r="J12" s="57">
        <v>20.285961440681898</v>
      </c>
      <c r="K12" s="56">
        <v>11918.270200000001</v>
      </c>
      <c r="L12" s="57">
        <v>12.6994852178237</v>
      </c>
      <c r="M12" s="57">
        <v>2.1962610228454098</v>
      </c>
      <c r="N12" s="56">
        <v>1570221.6379</v>
      </c>
      <c r="O12" s="56">
        <v>52224938.200400002</v>
      </c>
      <c r="P12" s="56">
        <v>2093</v>
      </c>
      <c r="Q12" s="56">
        <v>1422</v>
      </c>
      <c r="R12" s="57">
        <v>47.187060478199697</v>
      </c>
      <c r="S12" s="56">
        <v>89.720284472049698</v>
      </c>
      <c r="T12" s="56">
        <v>89.775756258790395</v>
      </c>
      <c r="U12" s="58">
        <v>-6.1827475321949002E-2</v>
      </c>
    </row>
    <row r="13" spans="1:23" ht="12" thickBot="1">
      <c r="A13" s="73"/>
      <c r="B13" s="70" t="s">
        <v>11</v>
      </c>
      <c r="C13" s="71"/>
      <c r="D13" s="56">
        <v>332590.37920000002</v>
      </c>
      <c r="E13" s="56">
        <v>274766.10979999998</v>
      </c>
      <c r="F13" s="57">
        <v>121.044905953682</v>
      </c>
      <c r="G13" s="56">
        <v>241394.916</v>
      </c>
      <c r="H13" s="57">
        <v>37.778535153573799</v>
      </c>
      <c r="I13" s="56">
        <v>73830.929199999999</v>
      </c>
      <c r="J13" s="57">
        <v>22.198756734211599</v>
      </c>
      <c r="K13" s="56">
        <v>59577.383500000004</v>
      </c>
      <c r="L13" s="57">
        <v>24.680463237262199</v>
      </c>
      <c r="M13" s="57">
        <v>0.23924423770641101</v>
      </c>
      <c r="N13" s="56">
        <v>2918867.7206999999</v>
      </c>
      <c r="O13" s="56">
        <v>74368834.559100002</v>
      </c>
      <c r="P13" s="56">
        <v>15253</v>
      </c>
      <c r="Q13" s="56">
        <v>13155</v>
      </c>
      <c r="R13" s="57">
        <v>15.948308627898101</v>
      </c>
      <c r="S13" s="56">
        <v>21.804915701829199</v>
      </c>
      <c r="T13" s="56">
        <v>20.902030695553002</v>
      </c>
      <c r="U13" s="58">
        <v>4.14074064134258</v>
      </c>
    </row>
    <row r="14" spans="1:23" ht="12" thickBot="1">
      <c r="A14" s="73"/>
      <c r="B14" s="70" t="s">
        <v>12</v>
      </c>
      <c r="C14" s="71"/>
      <c r="D14" s="56">
        <v>101673.626</v>
      </c>
      <c r="E14" s="56">
        <v>125082.2164</v>
      </c>
      <c r="F14" s="57">
        <v>81.2854368320899</v>
      </c>
      <c r="G14" s="56">
        <v>139772.3775</v>
      </c>
      <c r="H14" s="57">
        <v>-27.257711560354601</v>
      </c>
      <c r="I14" s="56">
        <v>16994.715199999999</v>
      </c>
      <c r="J14" s="57">
        <v>16.714969130736002</v>
      </c>
      <c r="K14" s="56">
        <v>-52377.928599999999</v>
      </c>
      <c r="L14" s="57">
        <v>-37.473733749717503</v>
      </c>
      <c r="M14" s="57">
        <v>-1.3244632931131199</v>
      </c>
      <c r="N14" s="56">
        <v>1150916.7794000001</v>
      </c>
      <c r="O14" s="56">
        <v>33626311.754799999</v>
      </c>
      <c r="P14" s="56">
        <v>2643</v>
      </c>
      <c r="Q14" s="56">
        <v>2684</v>
      </c>
      <c r="R14" s="57">
        <v>-1.5275707898658699</v>
      </c>
      <c r="S14" s="56">
        <v>38.469022323117699</v>
      </c>
      <c r="T14" s="56">
        <v>40.859029918032803</v>
      </c>
      <c r="U14" s="58">
        <v>-6.2128108555513304</v>
      </c>
    </row>
    <row r="15" spans="1:23" ht="12" thickBot="1">
      <c r="A15" s="73"/>
      <c r="B15" s="70" t="s">
        <v>13</v>
      </c>
      <c r="C15" s="71"/>
      <c r="D15" s="56">
        <v>111129.9798</v>
      </c>
      <c r="E15" s="56">
        <v>106872.3061</v>
      </c>
      <c r="F15" s="57">
        <v>103.983888675534</v>
      </c>
      <c r="G15" s="56">
        <v>90536.590599999996</v>
      </c>
      <c r="H15" s="57">
        <v>22.745929644052701</v>
      </c>
      <c r="I15" s="56">
        <v>-6985.8272999999999</v>
      </c>
      <c r="J15" s="57">
        <v>-6.2861770627263303</v>
      </c>
      <c r="K15" s="56">
        <v>15840.591899999999</v>
      </c>
      <c r="L15" s="57">
        <v>17.4963424125229</v>
      </c>
      <c r="M15" s="57">
        <v>-1.4410079714256101</v>
      </c>
      <c r="N15" s="56">
        <v>1161788.226</v>
      </c>
      <c r="O15" s="56">
        <v>28536654.5231</v>
      </c>
      <c r="P15" s="56">
        <v>6562</v>
      </c>
      <c r="Q15" s="56">
        <v>5876</v>
      </c>
      <c r="R15" s="57">
        <v>11.674608577263401</v>
      </c>
      <c r="S15" s="56">
        <v>16.935382474855199</v>
      </c>
      <c r="T15" s="56">
        <v>16.162873621511199</v>
      </c>
      <c r="U15" s="58">
        <v>4.5615081589741298</v>
      </c>
    </row>
    <row r="16" spans="1:23" ht="12" thickBot="1">
      <c r="A16" s="73"/>
      <c r="B16" s="70" t="s">
        <v>14</v>
      </c>
      <c r="C16" s="71"/>
      <c r="D16" s="56">
        <v>984798.70629999996</v>
      </c>
      <c r="E16" s="56">
        <v>1044319.1281</v>
      </c>
      <c r="F16" s="57">
        <v>94.3005523696296</v>
      </c>
      <c r="G16" s="56">
        <v>827599.05390000006</v>
      </c>
      <c r="H16" s="57">
        <v>18.9946631353924</v>
      </c>
      <c r="I16" s="56">
        <v>5511.6394</v>
      </c>
      <c r="J16" s="57">
        <v>0.55967167348420399</v>
      </c>
      <c r="K16" s="56">
        <v>52917.510900000001</v>
      </c>
      <c r="L16" s="57">
        <v>6.3940999751788103</v>
      </c>
      <c r="M16" s="57">
        <v>-0.89584469665597999</v>
      </c>
      <c r="N16" s="56">
        <v>10691306.992000001</v>
      </c>
      <c r="O16" s="56">
        <v>251074401.3563</v>
      </c>
      <c r="P16" s="56">
        <v>56069</v>
      </c>
      <c r="Q16" s="56">
        <v>64909</v>
      </c>
      <c r="R16" s="57">
        <v>-13.6190666933707</v>
      </c>
      <c r="S16" s="56">
        <v>17.564049765467601</v>
      </c>
      <c r="T16" s="56">
        <v>15.939965248270701</v>
      </c>
      <c r="U16" s="58">
        <v>9.2466403755583997</v>
      </c>
    </row>
    <row r="17" spans="1:21" ht="12" thickBot="1">
      <c r="A17" s="73"/>
      <c r="B17" s="70" t="s">
        <v>15</v>
      </c>
      <c r="C17" s="71"/>
      <c r="D17" s="56">
        <v>614606.80180000002</v>
      </c>
      <c r="E17" s="56">
        <v>695023.31039999996</v>
      </c>
      <c r="F17" s="57">
        <v>88.429667408749395</v>
      </c>
      <c r="G17" s="56">
        <v>521353.08980000002</v>
      </c>
      <c r="H17" s="57">
        <v>17.886862823767601</v>
      </c>
      <c r="I17" s="56">
        <v>123047.8593</v>
      </c>
      <c r="J17" s="57">
        <v>20.020582092425499</v>
      </c>
      <c r="K17" s="56">
        <v>56520.601699999999</v>
      </c>
      <c r="L17" s="57">
        <v>10.841136804556401</v>
      </c>
      <c r="M17" s="57">
        <v>1.17704439795445</v>
      </c>
      <c r="N17" s="56">
        <v>6031894.017</v>
      </c>
      <c r="O17" s="56">
        <v>251888819.3813</v>
      </c>
      <c r="P17" s="56">
        <v>15251</v>
      </c>
      <c r="Q17" s="56">
        <v>16408</v>
      </c>
      <c r="R17" s="57">
        <v>-7.0514383227693802</v>
      </c>
      <c r="S17" s="56">
        <v>40.299442777522799</v>
      </c>
      <c r="T17" s="56">
        <v>31.049666339590399</v>
      </c>
      <c r="U17" s="58">
        <v>22.9526162160521</v>
      </c>
    </row>
    <row r="18" spans="1:21" ht="12" thickBot="1">
      <c r="A18" s="73"/>
      <c r="B18" s="70" t="s">
        <v>16</v>
      </c>
      <c r="C18" s="71"/>
      <c r="D18" s="56">
        <v>2086864.6497</v>
      </c>
      <c r="E18" s="56">
        <v>1968773.2068</v>
      </c>
      <c r="F18" s="57">
        <v>105.99822480781999</v>
      </c>
      <c r="G18" s="56">
        <v>1900685.2444</v>
      </c>
      <c r="H18" s="57">
        <v>9.7953833149671397</v>
      </c>
      <c r="I18" s="56">
        <v>340207.53600000002</v>
      </c>
      <c r="J18" s="57">
        <v>16.302328761422402</v>
      </c>
      <c r="K18" s="56">
        <v>264990.87170000002</v>
      </c>
      <c r="L18" s="57">
        <v>13.9418597835041</v>
      </c>
      <c r="M18" s="57">
        <v>0.283846246542235</v>
      </c>
      <c r="N18" s="56">
        <v>21968151.165199999</v>
      </c>
      <c r="O18" s="56">
        <v>508898048.48430002</v>
      </c>
      <c r="P18" s="56">
        <v>88651</v>
      </c>
      <c r="Q18" s="56">
        <v>106718</v>
      </c>
      <c r="R18" s="57">
        <v>-16.9296650986713</v>
      </c>
      <c r="S18" s="56">
        <v>23.540226841208799</v>
      </c>
      <c r="T18" s="56">
        <v>27.748233617571501</v>
      </c>
      <c r="U18" s="58">
        <v>-17.8758123477228</v>
      </c>
    </row>
    <row r="19" spans="1:21" ht="12" thickBot="1">
      <c r="A19" s="73"/>
      <c r="B19" s="70" t="s">
        <v>17</v>
      </c>
      <c r="C19" s="71"/>
      <c r="D19" s="56">
        <v>561654.28399999999</v>
      </c>
      <c r="E19" s="56">
        <v>565261.22479999997</v>
      </c>
      <c r="F19" s="57">
        <v>99.361898421163403</v>
      </c>
      <c r="G19" s="56">
        <v>441324.31910000002</v>
      </c>
      <c r="H19" s="57">
        <v>27.265654688006101</v>
      </c>
      <c r="I19" s="56">
        <v>42709.848299999998</v>
      </c>
      <c r="J19" s="57">
        <v>7.6042949402661399</v>
      </c>
      <c r="K19" s="56">
        <v>42761.107600000003</v>
      </c>
      <c r="L19" s="57">
        <v>9.6892706223857008</v>
      </c>
      <c r="M19" s="57">
        <v>-1.19873648923E-3</v>
      </c>
      <c r="N19" s="56">
        <v>5194370.8317999998</v>
      </c>
      <c r="O19" s="56">
        <v>147288888.76429999</v>
      </c>
      <c r="P19" s="56">
        <v>10204</v>
      </c>
      <c r="Q19" s="56">
        <v>9328</v>
      </c>
      <c r="R19" s="57">
        <v>9.3910806174957209</v>
      </c>
      <c r="S19" s="56">
        <v>55.042560172481402</v>
      </c>
      <c r="T19" s="56">
        <v>43.1286542024014</v>
      </c>
      <c r="U19" s="58">
        <v>21.6448979348827</v>
      </c>
    </row>
    <row r="20" spans="1:21" ht="12" thickBot="1">
      <c r="A20" s="73"/>
      <c r="B20" s="70" t="s">
        <v>18</v>
      </c>
      <c r="C20" s="71"/>
      <c r="D20" s="56">
        <v>1579052.919</v>
      </c>
      <c r="E20" s="56">
        <v>1052770.9236000001</v>
      </c>
      <c r="F20" s="57">
        <v>149.99017199300599</v>
      </c>
      <c r="G20" s="56">
        <v>944213.1237</v>
      </c>
      <c r="H20" s="57">
        <v>67.234798941611004</v>
      </c>
      <c r="I20" s="56">
        <v>332372.52990000002</v>
      </c>
      <c r="J20" s="57">
        <v>21.0488531385312</v>
      </c>
      <c r="K20" s="56">
        <v>86749.367499999993</v>
      </c>
      <c r="L20" s="57">
        <v>9.1874774161222508</v>
      </c>
      <c r="M20" s="57">
        <v>2.8314115650468601</v>
      </c>
      <c r="N20" s="56">
        <v>11983537.293299999</v>
      </c>
      <c r="O20" s="56">
        <v>279169560.4321</v>
      </c>
      <c r="P20" s="56">
        <v>48963</v>
      </c>
      <c r="Q20" s="56">
        <v>42246</v>
      </c>
      <c r="R20" s="57">
        <v>15.899730151967001</v>
      </c>
      <c r="S20" s="56">
        <v>32.249921757245303</v>
      </c>
      <c r="T20" s="56">
        <v>23.348753429910499</v>
      </c>
      <c r="U20" s="58">
        <v>27.600588907894</v>
      </c>
    </row>
    <row r="21" spans="1:21" ht="12" thickBot="1">
      <c r="A21" s="73"/>
      <c r="B21" s="70" t="s">
        <v>19</v>
      </c>
      <c r="C21" s="71"/>
      <c r="D21" s="56">
        <v>405063.77130000002</v>
      </c>
      <c r="E21" s="56">
        <v>371123.74599999998</v>
      </c>
      <c r="F21" s="57">
        <v>109.14520444078499</v>
      </c>
      <c r="G21" s="56">
        <v>381139.12109999999</v>
      </c>
      <c r="H21" s="57">
        <v>6.2771436663209697</v>
      </c>
      <c r="I21" s="56">
        <v>81285.612999999998</v>
      </c>
      <c r="J21" s="57">
        <v>20.067361921586901</v>
      </c>
      <c r="K21" s="56">
        <v>40895.291799999999</v>
      </c>
      <c r="L21" s="57">
        <v>10.729754448184901</v>
      </c>
      <c r="M21" s="57">
        <v>0.98765210913594703</v>
      </c>
      <c r="N21" s="56">
        <v>4369557.8558999998</v>
      </c>
      <c r="O21" s="56">
        <v>93150110.362299994</v>
      </c>
      <c r="P21" s="56">
        <v>34456</v>
      </c>
      <c r="Q21" s="56">
        <v>32955</v>
      </c>
      <c r="R21" s="57">
        <v>4.5546957972993498</v>
      </c>
      <c r="S21" s="56">
        <v>11.7559720019735</v>
      </c>
      <c r="T21" s="56">
        <v>11.0344200242755</v>
      </c>
      <c r="U21" s="58">
        <v>6.1377483510242596</v>
      </c>
    </row>
    <row r="22" spans="1:21" ht="12" thickBot="1">
      <c r="A22" s="73"/>
      <c r="B22" s="70" t="s">
        <v>20</v>
      </c>
      <c r="C22" s="71"/>
      <c r="D22" s="56">
        <v>1392075.3418000001</v>
      </c>
      <c r="E22" s="56">
        <v>1580049.5194999999</v>
      </c>
      <c r="F22" s="57">
        <v>88.103273006311596</v>
      </c>
      <c r="G22" s="56">
        <v>1378183.5625</v>
      </c>
      <c r="H22" s="57">
        <v>1.0079774333399101</v>
      </c>
      <c r="I22" s="56">
        <v>117690.8472</v>
      </c>
      <c r="J22" s="57">
        <v>8.4543446511897695</v>
      </c>
      <c r="K22" s="56">
        <v>169361.35060000001</v>
      </c>
      <c r="L22" s="57">
        <v>12.288736798803599</v>
      </c>
      <c r="M22" s="57">
        <v>-0.305090289000093</v>
      </c>
      <c r="N22" s="56">
        <v>15105389.949100001</v>
      </c>
      <c r="O22" s="56">
        <v>327089322.08969998</v>
      </c>
      <c r="P22" s="56">
        <v>81005</v>
      </c>
      <c r="Q22" s="56">
        <v>89981</v>
      </c>
      <c r="R22" s="57">
        <v>-9.9754392593992094</v>
      </c>
      <c r="S22" s="56">
        <v>17.185054525029301</v>
      </c>
      <c r="T22" s="56">
        <v>17.0413901168024</v>
      </c>
      <c r="U22" s="58">
        <v>0.83598459357601396</v>
      </c>
    </row>
    <row r="23" spans="1:21" ht="12" thickBot="1">
      <c r="A23" s="73"/>
      <c r="B23" s="70" t="s">
        <v>21</v>
      </c>
      <c r="C23" s="71"/>
      <c r="D23" s="56">
        <v>3018935.7987000002</v>
      </c>
      <c r="E23" s="56">
        <v>2604462.1756000002</v>
      </c>
      <c r="F23" s="57">
        <v>115.91398128116499</v>
      </c>
      <c r="G23" s="56">
        <v>2432414.5747000002</v>
      </c>
      <c r="H23" s="57">
        <v>24.112716232689799</v>
      </c>
      <c r="I23" s="56">
        <v>370277.90519999998</v>
      </c>
      <c r="J23" s="57">
        <v>12.2651798477943</v>
      </c>
      <c r="K23" s="56">
        <v>296037.79690000002</v>
      </c>
      <c r="L23" s="57">
        <v>12.170532111554699</v>
      </c>
      <c r="M23" s="57">
        <v>0.25077915413982699</v>
      </c>
      <c r="N23" s="56">
        <v>29342902.1393</v>
      </c>
      <c r="O23" s="56">
        <v>710373185.44079995</v>
      </c>
      <c r="P23" s="56">
        <v>86432</v>
      </c>
      <c r="Q23" s="56">
        <v>83619</v>
      </c>
      <c r="R23" s="57">
        <v>3.3640679749817699</v>
      </c>
      <c r="S23" s="56">
        <v>34.928450096029302</v>
      </c>
      <c r="T23" s="56">
        <v>30.0929433155144</v>
      </c>
      <c r="U23" s="58">
        <v>13.8440347831653</v>
      </c>
    </row>
    <row r="24" spans="1:21" ht="12" thickBot="1">
      <c r="A24" s="73"/>
      <c r="B24" s="70" t="s">
        <v>22</v>
      </c>
      <c r="C24" s="71"/>
      <c r="D24" s="56">
        <v>294663.8787</v>
      </c>
      <c r="E24" s="56">
        <v>282302.33360000001</v>
      </c>
      <c r="F24" s="57">
        <v>104.378832063611</v>
      </c>
      <c r="G24" s="56">
        <v>280508.97240000003</v>
      </c>
      <c r="H24" s="57">
        <v>5.0461509943487304</v>
      </c>
      <c r="I24" s="56">
        <v>45917.244599999998</v>
      </c>
      <c r="J24" s="57">
        <v>15.5829227534023</v>
      </c>
      <c r="K24" s="56">
        <v>48456.944100000001</v>
      </c>
      <c r="L24" s="57">
        <v>17.274650320597001</v>
      </c>
      <c r="M24" s="57">
        <v>-5.2411466450687998E-2</v>
      </c>
      <c r="N24" s="56">
        <v>3212411.2299000002</v>
      </c>
      <c r="O24" s="56">
        <v>68036897.386999995</v>
      </c>
      <c r="P24" s="56">
        <v>27789</v>
      </c>
      <c r="Q24" s="56">
        <v>29587</v>
      </c>
      <c r="R24" s="57">
        <v>-6.0769932740730699</v>
      </c>
      <c r="S24" s="56">
        <v>10.603615772427901</v>
      </c>
      <c r="T24" s="56">
        <v>10.755379876297001</v>
      </c>
      <c r="U24" s="58">
        <v>-1.43124861487067</v>
      </c>
    </row>
    <row r="25" spans="1:21" ht="12" thickBot="1">
      <c r="A25" s="73"/>
      <c r="B25" s="70" t="s">
        <v>23</v>
      </c>
      <c r="C25" s="71"/>
      <c r="D25" s="56">
        <v>302486.73859999998</v>
      </c>
      <c r="E25" s="56">
        <v>285696.57789999997</v>
      </c>
      <c r="F25" s="57">
        <v>105.87692048095801</v>
      </c>
      <c r="G25" s="56">
        <v>250073.91639999999</v>
      </c>
      <c r="H25" s="57">
        <v>20.958932044781601</v>
      </c>
      <c r="I25" s="56">
        <v>22269.529299999998</v>
      </c>
      <c r="J25" s="57">
        <v>7.3621506195842201</v>
      </c>
      <c r="K25" s="56">
        <v>22453.079300000001</v>
      </c>
      <c r="L25" s="57">
        <v>8.9785770636253392</v>
      </c>
      <c r="M25" s="57">
        <v>-8.1748252677310007E-3</v>
      </c>
      <c r="N25" s="56">
        <v>3232158.0855</v>
      </c>
      <c r="O25" s="56">
        <v>81143026.759800002</v>
      </c>
      <c r="P25" s="56">
        <v>19957</v>
      </c>
      <c r="Q25" s="56">
        <v>21085</v>
      </c>
      <c r="R25" s="57">
        <v>-5.3497747213659004</v>
      </c>
      <c r="S25" s="56">
        <v>15.156924317282201</v>
      </c>
      <c r="T25" s="56">
        <v>15.515392473322301</v>
      </c>
      <c r="U25" s="58">
        <v>-2.3650454969375301</v>
      </c>
    </row>
    <row r="26" spans="1:21" ht="12" thickBot="1">
      <c r="A26" s="73"/>
      <c r="B26" s="70" t="s">
        <v>24</v>
      </c>
      <c r="C26" s="71"/>
      <c r="D26" s="56">
        <v>551926.87639999995</v>
      </c>
      <c r="E26" s="56">
        <v>640485.01049999997</v>
      </c>
      <c r="F26" s="57">
        <v>86.173269842667096</v>
      </c>
      <c r="G26" s="56">
        <v>591914.84100000001</v>
      </c>
      <c r="H26" s="57">
        <v>-6.7556955545232</v>
      </c>
      <c r="I26" s="56">
        <v>113592.22960000001</v>
      </c>
      <c r="J26" s="57">
        <v>20.581028838623901</v>
      </c>
      <c r="K26" s="56">
        <v>119484.37420000001</v>
      </c>
      <c r="L26" s="57">
        <v>20.186075077647899</v>
      </c>
      <c r="M26" s="57">
        <v>-4.9313097544767003E-2</v>
      </c>
      <c r="N26" s="56">
        <v>6709289.1924000001</v>
      </c>
      <c r="O26" s="56">
        <v>160312799.24399999</v>
      </c>
      <c r="P26" s="56">
        <v>41240</v>
      </c>
      <c r="Q26" s="56">
        <v>43365</v>
      </c>
      <c r="R26" s="57">
        <v>-4.9002651908221004</v>
      </c>
      <c r="S26" s="56">
        <v>13.3832899224054</v>
      </c>
      <c r="T26" s="56">
        <v>13.5050256404935</v>
      </c>
      <c r="U26" s="58">
        <v>-0.90960981039688604</v>
      </c>
    </row>
    <row r="27" spans="1:21" ht="12" thickBot="1">
      <c r="A27" s="73"/>
      <c r="B27" s="70" t="s">
        <v>25</v>
      </c>
      <c r="C27" s="71"/>
      <c r="D27" s="56">
        <v>268005.62280000001</v>
      </c>
      <c r="E27" s="56">
        <v>321438.89689999999</v>
      </c>
      <c r="F27" s="57">
        <v>83.376848721384505</v>
      </c>
      <c r="G27" s="56">
        <v>282817.70370000001</v>
      </c>
      <c r="H27" s="57">
        <v>-5.2373245048732802</v>
      </c>
      <c r="I27" s="56">
        <v>71597.3508</v>
      </c>
      <c r="J27" s="57">
        <v>26.714868909086199</v>
      </c>
      <c r="K27" s="56">
        <v>77943.757100000003</v>
      </c>
      <c r="L27" s="57">
        <v>27.559716411062801</v>
      </c>
      <c r="M27" s="57">
        <v>-8.1422894355190997E-2</v>
      </c>
      <c r="N27" s="56">
        <v>2701047.2072999999</v>
      </c>
      <c r="O27" s="56">
        <v>54279512.049900003</v>
      </c>
      <c r="P27" s="56">
        <v>32091</v>
      </c>
      <c r="Q27" s="56">
        <v>34676</v>
      </c>
      <c r="R27" s="57">
        <v>-7.4547237282270196</v>
      </c>
      <c r="S27" s="56">
        <v>8.3514263438347207</v>
      </c>
      <c r="T27" s="56">
        <v>8.4631147479524707</v>
      </c>
      <c r="U27" s="58">
        <v>-1.33735723120165</v>
      </c>
    </row>
    <row r="28" spans="1:21" ht="12" thickBot="1">
      <c r="A28" s="73"/>
      <c r="B28" s="70" t="s">
        <v>26</v>
      </c>
      <c r="C28" s="71"/>
      <c r="D28" s="56">
        <v>978887.21970000002</v>
      </c>
      <c r="E28" s="56">
        <v>997272.04740000004</v>
      </c>
      <c r="F28" s="57">
        <v>98.156488217239101</v>
      </c>
      <c r="G28" s="56">
        <v>914595.5196</v>
      </c>
      <c r="H28" s="57">
        <v>7.0295227477298603</v>
      </c>
      <c r="I28" s="56">
        <v>55466.616300000002</v>
      </c>
      <c r="J28" s="57">
        <v>5.6662928255411202</v>
      </c>
      <c r="K28" s="56">
        <v>48769.214500000002</v>
      </c>
      <c r="L28" s="57">
        <v>5.3323259796122002</v>
      </c>
      <c r="M28" s="57">
        <v>0.13732847388796901</v>
      </c>
      <c r="N28" s="56">
        <v>10753401.4803</v>
      </c>
      <c r="O28" s="56">
        <v>230418412.9395</v>
      </c>
      <c r="P28" s="56">
        <v>44610</v>
      </c>
      <c r="Q28" s="56">
        <v>45025</v>
      </c>
      <c r="R28" s="57">
        <v>-0.92171016102164904</v>
      </c>
      <c r="S28" s="56">
        <v>21.943223934095499</v>
      </c>
      <c r="T28" s="56">
        <v>22.3757593203776</v>
      </c>
      <c r="U28" s="58">
        <v>-1.9711569620815901</v>
      </c>
    </row>
    <row r="29" spans="1:21" ht="12" thickBot="1">
      <c r="A29" s="73"/>
      <c r="B29" s="70" t="s">
        <v>27</v>
      </c>
      <c r="C29" s="71"/>
      <c r="D29" s="56">
        <v>732977.58750000002</v>
      </c>
      <c r="E29" s="56">
        <v>680467.76179999998</v>
      </c>
      <c r="F29" s="57">
        <v>107.716724971819</v>
      </c>
      <c r="G29" s="56">
        <v>620681.94209999999</v>
      </c>
      <c r="H29" s="57">
        <v>18.092301029422899</v>
      </c>
      <c r="I29" s="56">
        <v>110403.43399999999</v>
      </c>
      <c r="J29" s="57">
        <v>15.062320578799399</v>
      </c>
      <c r="K29" s="56">
        <v>98276.317599999995</v>
      </c>
      <c r="L29" s="57">
        <v>15.833603482565399</v>
      </c>
      <c r="M29" s="57">
        <v>0.123398156302104</v>
      </c>
      <c r="N29" s="56">
        <v>8060357.8986</v>
      </c>
      <c r="O29" s="56">
        <v>168239109.98069999</v>
      </c>
      <c r="P29" s="56">
        <v>110879</v>
      </c>
      <c r="Q29" s="56">
        <v>108872</v>
      </c>
      <c r="R29" s="57">
        <v>1.84344918803734</v>
      </c>
      <c r="S29" s="56">
        <v>6.6106078472930001</v>
      </c>
      <c r="T29" s="56">
        <v>6.8693600264530801</v>
      </c>
      <c r="U29" s="58">
        <v>-3.9141964723568599</v>
      </c>
    </row>
    <row r="30" spans="1:21" ht="12" thickBot="1">
      <c r="A30" s="73"/>
      <c r="B30" s="70" t="s">
        <v>28</v>
      </c>
      <c r="C30" s="71"/>
      <c r="D30" s="56">
        <v>1008890.1301</v>
      </c>
      <c r="E30" s="56">
        <v>1364044.4057</v>
      </c>
      <c r="F30" s="57">
        <v>73.963144153086304</v>
      </c>
      <c r="G30" s="56">
        <v>1216336.7113999999</v>
      </c>
      <c r="H30" s="57">
        <v>-17.055029200033701</v>
      </c>
      <c r="I30" s="56">
        <v>111573.5156</v>
      </c>
      <c r="J30" s="57">
        <v>11.0590352974254</v>
      </c>
      <c r="K30" s="56">
        <v>144135.36679999999</v>
      </c>
      <c r="L30" s="57">
        <v>11.849956138715999</v>
      </c>
      <c r="M30" s="57">
        <v>-0.22591159909546901</v>
      </c>
      <c r="N30" s="56">
        <v>11328428.421800001</v>
      </c>
      <c r="O30" s="56">
        <v>264550428.84009999</v>
      </c>
      <c r="P30" s="56">
        <v>73825</v>
      </c>
      <c r="Q30" s="56">
        <v>78404</v>
      </c>
      <c r="R30" s="57">
        <v>-5.8402632518748998</v>
      </c>
      <c r="S30" s="56">
        <v>13.665968575685699</v>
      </c>
      <c r="T30" s="56">
        <v>14.3206135401255</v>
      </c>
      <c r="U30" s="58">
        <v>-4.7903297948781596</v>
      </c>
    </row>
    <row r="31" spans="1:21" ht="12" thickBot="1">
      <c r="A31" s="73"/>
      <c r="B31" s="70" t="s">
        <v>29</v>
      </c>
      <c r="C31" s="71"/>
      <c r="D31" s="56">
        <v>884658.63219999999</v>
      </c>
      <c r="E31" s="56">
        <v>1047351.2913</v>
      </c>
      <c r="F31" s="57">
        <v>84.466275980997594</v>
      </c>
      <c r="G31" s="56">
        <v>725355.59349999996</v>
      </c>
      <c r="H31" s="57">
        <v>21.9620611087215</v>
      </c>
      <c r="I31" s="56">
        <v>71843.307100000005</v>
      </c>
      <c r="J31" s="57">
        <v>8.1210202992466805</v>
      </c>
      <c r="K31" s="56">
        <v>42684.010699999999</v>
      </c>
      <c r="L31" s="57">
        <v>5.8845635275300303</v>
      </c>
      <c r="M31" s="57">
        <v>0.68314331108533799</v>
      </c>
      <c r="N31" s="56">
        <v>11919958.323100001</v>
      </c>
      <c r="O31" s="56">
        <v>283031590.62180001</v>
      </c>
      <c r="P31" s="56">
        <v>31458</v>
      </c>
      <c r="Q31" s="56">
        <v>30587</v>
      </c>
      <c r="R31" s="57">
        <v>2.8476149998365199</v>
      </c>
      <c r="S31" s="56">
        <v>28.1218968847352</v>
      </c>
      <c r="T31" s="56">
        <v>26.206073125837801</v>
      </c>
      <c r="U31" s="58">
        <v>6.8125694605521199</v>
      </c>
    </row>
    <row r="32" spans="1:21" ht="12" thickBot="1">
      <c r="A32" s="73"/>
      <c r="B32" s="70" t="s">
        <v>30</v>
      </c>
      <c r="C32" s="71"/>
      <c r="D32" s="56">
        <v>117216.8449</v>
      </c>
      <c r="E32" s="56">
        <v>130714.2833</v>
      </c>
      <c r="F32" s="57">
        <v>89.674090650811095</v>
      </c>
      <c r="G32" s="56">
        <v>125759.7656</v>
      </c>
      <c r="H32" s="57">
        <v>-6.7930475691026597</v>
      </c>
      <c r="I32" s="56">
        <v>27397.697700000001</v>
      </c>
      <c r="J32" s="57">
        <v>23.373515746285001</v>
      </c>
      <c r="K32" s="56">
        <v>31927.013900000002</v>
      </c>
      <c r="L32" s="57">
        <v>25.387303918448101</v>
      </c>
      <c r="M32" s="57">
        <v>-0.14186469847090799</v>
      </c>
      <c r="N32" s="56">
        <v>1263136.0015</v>
      </c>
      <c r="O32" s="56">
        <v>27725108.197900001</v>
      </c>
      <c r="P32" s="56">
        <v>22562</v>
      </c>
      <c r="Q32" s="56">
        <v>22888</v>
      </c>
      <c r="R32" s="57">
        <v>-1.42432715833625</v>
      </c>
      <c r="S32" s="56">
        <v>5.19532155394025</v>
      </c>
      <c r="T32" s="56">
        <v>5.3802416419084196</v>
      </c>
      <c r="U32" s="58">
        <v>-3.55935789629654</v>
      </c>
    </row>
    <row r="33" spans="1:21" ht="12" thickBot="1">
      <c r="A33" s="73"/>
      <c r="B33" s="70" t="s">
        <v>70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27.9419</v>
      </c>
      <c r="O33" s="56">
        <v>490.22190000000001</v>
      </c>
      <c r="P33" s="59"/>
      <c r="Q33" s="59"/>
      <c r="R33" s="59"/>
      <c r="S33" s="59"/>
      <c r="T33" s="59"/>
      <c r="U33" s="60"/>
    </row>
    <row r="34" spans="1:21" ht="12" thickBot="1">
      <c r="A34" s="73"/>
      <c r="B34" s="70" t="s">
        <v>79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3"/>
      <c r="B35" s="70" t="s">
        <v>31</v>
      </c>
      <c r="C35" s="71"/>
      <c r="D35" s="56">
        <v>193485.4203</v>
      </c>
      <c r="E35" s="56">
        <v>207819.95009999999</v>
      </c>
      <c r="F35" s="57">
        <v>93.102428427539095</v>
      </c>
      <c r="G35" s="56">
        <v>194586.29019999999</v>
      </c>
      <c r="H35" s="57">
        <v>-0.56574895326310104</v>
      </c>
      <c r="I35" s="56">
        <v>26767.6335</v>
      </c>
      <c r="J35" s="57">
        <v>13.8344447134552</v>
      </c>
      <c r="K35" s="56">
        <v>19599.672900000001</v>
      </c>
      <c r="L35" s="57">
        <v>10.072483976057599</v>
      </c>
      <c r="M35" s="57">
        <v>0.36571837890212999</v>
      </c>
      <c r="N35" s="56">
        <v>2066190.6163000001</v>
      </c>
      <c r="O35" s="56">
        <v>44484430.743799999</v>
      </c>
      <c r="P35" s="56">
        <v>13099</v>
      </c>
      <c r="Q35" s="56">
        <v>13748</v>
      </c>
      <c r="R35" s="57">
        <v>-4.7206866453302299</v>
      </c>
      <c r="S35" s="56">
        <v>14.7710069699977</v>
      </c>
      <c r="T35" s="56">
        <v>15.179540100378199</v>
      </c>
      <c r="U35" s="58">
        <v>-2.7657771146565899</v>
      </c>
    </row>
    <row r="36" spans="1:21" ht="12" thickBot="1">
      <c r="A36" s="73"/>
      <c r="B36" s="70" t="s">
        <v>78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thickBot="1">
      <c r="A37" s="73"/>
      <c r="B37" s="70" t="s">
        <v>64</v>
      </c>
      <c r="C37" s="71"/>
      <c r="D37" s="56">
        <v>81782.929999999993</v>
      </c>
      <c r="E37" s="59"/>
      <c r="F37" s="59"/>
      <c r="G37" s="56">
        <v>78837.63</v>
      </c>
      <c r="H37" s="57">
        <v>3.7359063178332299</v>
      </c>
      <c r="I37" s="56">
        <v>8018.36</v>
      </c>
      <c r="J37" s="57">
        <v>9.8044420761154001</v>
      </c>
      <c r="K37" s="56">
        <v>3164.72</v>
      </c>
      <c r="L37" s="57">
        <v>4.0142251866272503</v>
      </c>
      <c r="M37" s="57">
        <v>1.5336712252584701</v>
      </c>
      <c r="N37" s="56">
        <v>1435915.89</v>
      </c>
      <c r="O37" s="56">
        <v>36587952.159999996</v>
      </c>
      <c r="P37" s="56">
        <v>52</v>
      </c>
      <c r="Q37" s="56">
        <v>67</v>
      </c>
      <c r="R37" s="57">
        <v>-22.388059701492502</v>
      </c>
      <c r="S37" s="56">
        <v>1572.7486538461501</v>
      </c>
      <c r="T37" s="56">
        <v>1360.5058208955199</v>
      </c>
      <c r="U37" s="58">
        <v>13.4950255676005</v>
      </c>
    </row>
    <row r="38" spans="1:21" ht="12" thickBot="1">
      <c r="A38" s="73"/>
      <c r="B38" s="70" t="s">
        <v>35</v>
      </c>
      <c r="C38" s="71"/>
      <c r="D38" s="56">
        <v>108269.3</v>
      </c>
      <c r="E38" s="59"/>
      <c r="F38" s="59"/>
      <c r="G38" s="56">
        <v>133198.35999999999</v>
      </c>
      <c r="H38" s="57">
        <v>-18.715740944558199</v>
      </c>
      <c r="I38" s="56">
        <v>-1291.1300000000001</v>
      </c>
      <c r="J38" s="57">
        <v>-1.1925171770760501</v>
      </c>
      <c r="K38" s="56">
        <v>-15128.63</v>
      </c>
      <c r="L38" s="57">
        <v>-11.357970173206301</v>
      </c>
      <c r="M38" s="57">
        <v>-0.91465651549413296</v>
      </c>
      <c r="N38" s="56">
        <v>1649315.87</v>
      </c>
      <c r="O38" s="56">
        <v>90110413.390000001</v>
      </c>
      <c r="P38" s="56">
        <v>61</v>
      </c>
      <c r="Q38" s="56">
        <v>77</v>
      </c>
      <c r="R38" s="57">
        <v>-20.7792207792208</v>
      </c>
      <c r="S38" s="56">
        <v>1774.9065573770499</v>
      </c>
      <c r="T38" s="56">
        <v>1760.4406493506499</v>
      </c>
      <c r="U38" s="58">
        <v>0.81502363976713799</v>
      </c>
    </row>
    <row r="39" spans="1:21" ht="12" thickBot="1">
      <c r="A39" s="73"/>
      <c r="B39" s="70" t="s">
        <v>36</v>
      </c>
      <c r="C39" s="71"/>
      <c r="D39" s="56">
        <v>81462.38</v>
      </c>
      <c r="E39" s="59"/>
      <c r="F39" s="59"/>
      <c r="G39" s="56">
        <v>119626.47</v>
      </c>
      <c r="H39" s="57">
        <v>-31.9027135047954</v>
      </c>
      <c r="I39" s="56">
        <v>-1105.1199999999999</v>
      </c>
      <c r="J39" s="57">
        <v>-1.35660166079115</v>
      </c>
      <c r="K39" s="56">
        <v>-7139.95</v>
      </c>
      <c r="L39" s="57">
        <v>-5.9685368965581</v>
      </c>
      <c r="M39" s="57">
        <v>-0.84522020462328196</v>
      </c>
      <c r="N39" s="56">
        <v>2380926.56</v>
      </c>
      <c r="O39" s="56">
        <v>86774751.090000004</v>
      </c>
      <c r="P39" s="56">
        <v>34</v>
      </c>
      <c r="Q39" s="56">
        <v>58</v>
      </c>
      <c r="R39" s="57">
        <v>-41.379310344827601</v>
      </c>
      <c r="S39" s="56">
        <v>2395.9523529411799</v>
      </c>
      <c r="T39" s="56">
        <v>2519.03844827586</v>
      </c>
      <c r="U39" s="58">
        <v>-5.1372513807960303</v>
      </c>
    </row>
    <row r="40" spans="1:21" ht="12" thickBot="1">
      <c r="A40" s="73"/>
      <c r="B40" s="70" t="s">
        <v>37</v>
      </c>
      <c r="C40" s="71"/>
      <c r="D40" s="56">
        <v>127940.28</v>
      </c>
      <c r="E40" s="59"/>
      <c r="F40" s="59"/>
      <c r="G40" s="56">
        <v>212575.41</v>
      </c>
      <c r="H40" s="57">
        <v>-39.814167593514199</v>
      </c>
      <c r="I40" s="56">
        <v>-45155.58</v>
      </c>
      <c r="J40" s="57">
        <v>-35.294263854979803</v>
      </c>
      <c r="K40" s="56">
        <v>-28988.11</v>
      </c>
      <c r="L40" s="57">
        <v>-13.6366242925275</v>
      </c>
      <c r="M40" s="57">
        <v>0.55772763384711899</v>
      </c>
      <c r="N40" s="56">
        <v>1925673.5</v>
      </c>
      <c r="O40" s="56">
        <v>63410912.5</v>
      </c>
      <c r="P40" s="56">
        <v>88</v>
      </c>
      <c r="Q40" s="56">
        <v>93</v>
      </c>
      <c r="R40" s="57">
        <v>-5.3763440860214997</v>
      </c>
      <c r="S40" s="56">
        <v>1453.86681818182</v>
      </c>
      <c r="T40" s="56">
        <v>1536.45924731183</v>
      </c>
      <c r="U40" s="58">
        <v>-5.6808799882576801</v>
      </c>
    </row>
    <row r="41" spans="1:21" ht="12" thickBot="1">
      <c r="A41" s="73"/>
      <c r="B41" s="70" t="s">
        <v>66</v>
      </c>
      <c r="C41" s="71"/>
      <c r="D41" s="59"/>
      <c r="E41" s="59"/>
      <c r="F41" s="59"/>
      <c r="G41" s="56">
        <v>0.27</v>
      </c>
      <c r="H41" s="59"/>
      <c r="I41" s="59"/>
      <c r="J41" s="59"/>
      <c r="K41" s="56">
        <v>0.27</v>
      </c>
      <c r="L41" s="57">
        <v>100</v>
      </c>
      <c r="M41" s="59"/>
      <c r="N41" s="56">
        <v>0.11</v>
      </c>
      <c r="O41" s="56">
        <v>1380.96</v>
      </c>
      <c r="P41" s="59"/>
      <c r="Q41" s="59"/>
      <c r="R41" s="59"/>
      <c r="S41" s="59"/>
      <c r="T41" s="59"/>
      <c r="U41" s="60"/>
    </row>
    <row r="42" spans="1:21" ht="12" thickBot="1">
      <c r="A42" s="73"/>
      <c r="B42" s="70" t="s">
        <v>32</v>
      </c>
      <c r="C42" s="71"/>
      <c r="D42" s="56">
        <v>24046.153699999999</v>
      </c>
      <c r="E42" s="59"/>
      <c r="F42" s="59"/>
      <c r="G42" s="56">
        <v>116664.9574</v>
      </c>
      <c r="H42" s="57">
        <v>-79.388709141207798</v>
      </c>
      <c r="I42" s="56">
        <v>1661.3503000000001</v>
      </c>
      <c r="J42" s="57">
        <v>6.9090064079562099</v>
      </c>
      <c r="K42" s="56">
        <v>7776.0771999999997</v>
      </c>
      <c r="L42" s="57">
        <v>6.6653066810274302</v>
      </c>
      <c r="M42" s="57">
        <v>-0.78635110515620898</v>
      </c>
      <c r="N42" s="56">
        <v>355555.55440000002</v>
      </c>
      <c r="O42" s="56">
        <v>16642038.0217</v>
      </c>
      <c r="P42" s="56">
        <v>69</v>
      </c>
      <c r="Q42" s="56">
        <v>57</v>
      </c>
      <c r="R42" s="57">
        <v>21.052631578947398</v>
      </c>
      <c r="S42" s="56">
        <v>348.49498115941998</v>
      </c>
      <c r="T42" s="56">
        <v>553.26135263157903</v>
      </c>
      <c r="U42" s="58">
        <v>-58.757337276684503</v>
      </c>
    </row>
    <row r="43" spans="1:21" ht="12" thickBot="1">
      <c r="A43" s="73"/>
      <c r="B43" s="70" t="s">
        <v>33</v>
      </c>
      <c r="C43" s="71"/>
      <c r="D43" s="56">
        <v>245696.10740000001</v>
      </c>
      <c r="E43" s="56">
        <v>720000.47970000003</v>
      </c>
      <c r="F43" s="57">
        <v>34.124436625705201</v>
      </c>
      <c r="G43" s="56">
        <v>321854.62560000003</v>
      </c>
      <c r="H43" s="57">
        <v>-23.662396666826101</v>
      </c>
      <c r="I43" s="56">
        <v>10249.769899999999</v>
      </c>
      <c r="J43" s="57">
        <v>4.1717266131990796</v>
      </c>
      <c r="K43" s="56">
        <v>14679.142900000001</v>
      </c>
      <c r="L43" s="57">
        <v>4.56079911004392</v>
      </c>
      <c r="M43" s="57">
        <v>-0.301746023604689</v>
      </c>
      <c r="N43" s="56">
        <v>3978673.4353999998</v>
      </c>
      <c r="O43" s="56">
        <v>108557699.3283</v>
      </c>
      <c r="P43" s="56">
        <v>1320</v>
      </c>
      <c r="Q43" s="56">
        <v>1532</v>
      </c>
      <c r="R43" s="57">
        <v>-13.8381201044386</v>
      </c>
      <c r="S43" s="56">
        <v>186.13341469696999</v>
      </c>
      <c r="T43" s="56">
        <v>198.12349549608399</v>
      </c>
      <c r="U43" s="58">
        <v>-6.4416595046268501</v>
      </c>
    </row>
    <row r="44" spans="1:21" ht="12" thickBot="1">
      <c r="A44" s="73"/>
      <c r="B44" s="70" t="s">
        <v>38</v>
      </c>
      <c r="C44" s="71"/>
      <c r="D44" s="56">
        <v>101010.3</v>
      </c>
      <c r="E44" s="59"/>
      <c r="F44" s="59"/>
      <c r="G44" s="56">
        <v>59508.58</v>
      </c>
      <c r="H44" s="57">
        <v>69.740733185029796</v>
      </c>
      <c r="I44" s="56">
        <v>-58359.03</v>
      </c>
      <c r="J44" s="57">
        <v>-57.775325882608001</v>
      </c>
      <c r="K44" s="56">
        <v>-3320.12</v>
      </c>
      <c r="L44" s="57">
        <v>-5.5792290792352999</v>
      </c>
      <c r="M44" s="57">
        <v>16.5773857571413</v>
      </c>
      <c r="N44" s="56">
        <v>920133.05</v>
      </c>
      <c r="O44" s="56">
        <v>42502742.420000002</v>
      </c>
      <c r="P44" s="56">
        <v>77</v>
      </c>
      <c r="Q44" s="56">
        <v>61</v>
      </c>
      <c r="R44" s="57">
        <v>26.229508196721302</v>
      </c>
      <c r="S44" s="56">
        <v>1311.8220779220801</v>
      </c>
      <c r="T44" s="56">
        <v>1239.5978688524599</v>
      </c>
      <c r="U44" s="58">
        <v>5.5056406112650604</v>
      </c>
    </row>
    <row r="45" spans="1:21" ht="12" thickBot="1">
      <c r="A45" s="73"/>
      <c r="B45" s="70" t="s">
        <v>39</v>
      </c>
      <c r="C45" s="71"/>
      <c r="D45" s="56">
        <v>27894.87</v>
      </c>
      <c r="E45" s="59"/>
      <c r="F45" s="59"/>
      <c r="G45" s="56">
        <v>8490.6200000000008</v>
      </c>
      <c r="H45" s="57">
        <v>228.53749196171799</v>
      </c>
      <c r="I45" s="56">
        <v>3885.64</v>
      </c>
      <c r="J45" s="57">
        <v>13.929586336125601</v>
      </c>
      <c r="K45" s="56">
        <v>1199.1300000000001</v>
      </c>
      <c r="L45" s="57">
        <v>14.1229969071752</v>
      </c>
      <c r="M45" s="57">
        <v>2.24038261072611</v>
      </c>
      <c r="N45" s="56">
        <v>469750.68</v>
      </c>
      <c r="O45" s="56">
        <v>18312671.34</v>
      </c>
      <c r="P45" s="56">
        <v>25</v>
      </c>
      <c r="Q45" s="56">
        <v>49</v>
      </c>
      <c r="R45" s="57">
        <v>-48.979591836734699</v>
      </c>
      <c r="S45" s="56">
        <v>1115.7947999999999</v>
      </c>
      <c r="T45" s="56">
        <v>786.22183673469397</v>
      </c>
      <c r="U45" s="58">
        <v>29.537058540271602</v>
      </c>
    </row>
    <row r="46" spans="1:21" ht="12" thickBot="1">
      <c r="A46" s="73"/>
      <c r="B46" s="70" t="s">
        <v>72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74"/>
      <c r="B47" s="70" t="s">
        <v>34</v>
      </c>
      <c r="C47" s="71"/>
      <c r="D47" s="61">
        <v>4238.5712000000003</v>
      </c>
      <c r="E47" s="62"/>
      <c r="F47" s="62"/>
      <c r="G47" s="61">
        <v>21631.5098</v>
      </c>
      <c r="H47" s="63">
        <v>-80.405569286707902</v>
      </c>
      <c r="I47" s="61">
        <v>313.86590000000001</v>
      </c>
      <c r="J47" s="63">
        <v>7.4049929844283398</v>
      </c>
      <c r="K47" s="61">
        <v>1469.0325</v>
      </c>
      <c r="L47" s="63">
        <v>6.7911695188285002</v>
      </c>
      <c r="M47" s="63">
        <v>-0.78634516254745901</v>
      </c>
      <c r="N47" s="61">
        <v>114834.5448</v>
      </c>
      <c r="O47" s="61">
        <v>5914884.0667000003</v>
      </c>
      <c r="P47" s="61">
        <v>11</v>
      </c>
      <c r="Q47" s="61">
        <v>12</v>
      </c>
      <c r="R47" s="63">
        <v>-8.3333333333333393</v>
      </c>
      <c r="S47" s="61">
        <v>385.32465454545502</v>
      </c>
      <c r="T47" s="61">
        <v>234.33384166666701</v>
      </c>
      <c r="U47" s="83">
        <v>39.185349574089201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86848</v>
      </c>
      <c r="D2" s="37">
        <v>747850.33538632502</v>
      </c>
      <c r="E2" s="37">
        <v>584816.10456581204</v>
      </c>
      <c r="F2" s="37">
        <v>101981.034239316</v>
      </c>
      <c r="G2" s="37">
        <v>584816.10456581204</v>
      </c>
      <c r="H2" s="37">
        <v>0.14848785540478501</v>
      </c>
    </row>
    <row r="3" spans="1:8">
      <c r="A3" s="37">
        <v>2</v>
      </c>
      <c r="B3" s="37">
        <v>13</v>
      </c>
      <c r="C3" s="37">
        <v>14001</v>
      </c>
      <c r="D3" s="37">
        <v>110722.917135043</v>
      </c>
      <c r="E3" s="37">
        <v>87912.5696529915</v>
      </c>
      <c r="F3" s="37">
        <v>22592.210729914499</v>
      </c>
      <c r="G3" s="37">
        <v>87912.5696529915</v>
      </c>
      <c r="H3" s="37">
        <v>0.204445551148386</v>
      </c>
    </row>
    <row r="4" spans="1:8">
      <c r="A4" s="37">
        <v>3</v>
      </c>
      <c r="B4" s="37">
        <v>14</v>
      </c>
      <c r="C4" s="37">
        <v>122618</v>
      </c>
      <c r="D4" s="37">
        <v>146580.933156796</v>
      </c>
      <c r="E4" s="37">
        <v>99976.758808853105</v>
      </c>
      <c r="F4" s="37">
        <v>37446.541869310502</v>
      </c>
      <c r="G4" s="37">
        <v>99976.758808853105</v>
      </c>
      <c r="H4" s="37">
        <v>0.27249048512528301</v>
      </c>
    </row>
    <row r="5" spans="1:8">
      <c r="A5" s="37">
        <v>4</v>
      </c>
      <c r="B5" s="37">
        <v>15</v>
      </c>
      <c r="C5" s="37">
        <v>3839</v>
      </c>
      <c r="D5" s="37">
        <v>62403.460595060897</v>
      </c>
      <c r="E5" s="37">
        <v>49123.145309553001</v>
      </c>
      <c r="F5" s="37">
        <v>4510.8708410634599</v>
      </c>
      <c r="G5" s="37">
        <v>49123.145309553001</v>
      </c>
      <c r="H5" s="37">
        <v>8.4104662764688601E-2</v>
      </c>
    </row>
    <row r="6" spans="1:8">
      <c r="A6" s="37">
        <v>5</v>
      </c>
      <c r="B6" s="37">
        <v>16</v>
      </c>
      <c r="C6" s="37">
        <v>3340</v>
      </c>
      <c r="D6" s="37">
        <v>187784.54391794899</v>
      </c>
      <c r="E6" s="37">
        <v>149690.65368803401</v>
      </c>
      <c r="F6" s="37">
        <v>10806.7534777778</v>
      </c>
      <c r="G6" s="37">
        <v>149690.65368803401</v>
      </c>
      <c r="H6" s="37">
        <v>6.7332885113920701E-2</v>
      </c>
    </row>
    <row r="7" spans="1:8">
      <c r="A7" s="37">
        <v>6</v>
      </c>
      <c r="B7" s="37">
        <v>17</v>
      </c>
      <c r="C7" s="37">
        <v>30915</v>
      </c>
      <c r="D7" s="37">
        <v>332590.847141026</v>
      </c>
      <c r="E7" s="37">
        <v>258759.44887435899</v>
      </c>
      <c r="F7" s="37">
        <v>41809.876899145303</v>
      </c>
      <c r="G7" s="37">
        <v>258759.44887435899</v>
      </c>
      <c r="H7" s="37">
        <v>0.13910227463015101</v>
      </c>
    </row>
    <row r="8" spans="1:8">
      <c r="A8" s="37">
        <v>7</v>
      </c>
      <c r="B8" s="37">
        <v>18</v>
      </c>
      <c r="C8" s="37">
        <v>43434</v>
      </c>
      <c r="D8" s="37">
        <v>101673.63510854699</v>
      </c>
      <c r="E8" s="37">
        <v>84678.909632478593</v>
      </c>
      <c r="F8" s="37">
        <v>16276.725476068401</v>
      </c>
      <c r="G8" s="37">
        <v>84678.909632478593</v>
      </c>
      <c r="H8" s="37">
        <v>0.16122651755464401</v>
      </c>
    </row>
    <row r="9" spans="1:8">
      <c r="A9" s="37">
        <v>8</v>
      </c>
      <c r="B9" s="37">
        <v>19</v>
      </c>
      <c r="C9" s="37">
        <v>22472</v>
      </c>
      <c r="D9" s="37">
        <v>111130.099094017</v>
      </c>
      <c r="E9" s="37">
        <v>118115.807111111</v>
      </c>
      <c r="F9" s="37">
        <v>-15309.8105811966</v>
      </c>
      <c r="G9" s="37">
        <v>118115.807111111</v>
      </c>
      <c r="H9" s="37">
        <v>-0.14891943172538299</v>
      </c>
    </row>
    <row r="10" spans="1:8">
      <c r="A10" s="37">
        <v>9</v>
      </c>
      <c r="B10" s="37">
        <v>21</v>
      </c>
      <c r="C10" s="37">
        <v>250473</v>
      </c>
      <c r="D10" s="37">
        <v>984797.86163136701</v>
      </c>
      <c r="E10" s="37">
        <v>979287.0673</v>
      </c>
      <c r="F10" s="37">
        <v>-13894.8603846154</v>
      </c>
      <c r="G10" s="37">
        <v>979287.0673</v>
      </c>
      <c r="H10" s="37">
        <v>-1.43929692875936E-2</v>
      </c>
    </row>
    <row r="11" spans="1:8">
      <c r="A11" s="37">
        <v>10</v>
      </c>
      <c r="B11" s="37">
        <v>22</v>
      </c>
      <c r="C11" s="37">
        <v>90555.964999999997</v>
      </c>
      <c r="D11" s="37">
        <v>614606.24098547001</v>
      </c>
      <c r="E11" s="37">
        <v>491558.94113418797</v>
      </c>
      <c r="F11" s="37">
        <v>56999.231475213703</v>
      </c>
      <c r="G11" s="37">
        <v>491558.94113418797</v>
      </c>
      <c r="H11" s="37">
        <v>0.10390735991422299</v>
      </c>
    </row>
    <row r="12" spans="1:8">
      <c r="A12" s="37">
        <v>11</v>
      </c>
      <c r="B12" s="37">
        <v>23</v>
      </c>
      <c r="C12" s="37">
        <v>240517.527</v>
      </c>
      <c r="D12" s="37">
        <v>2086864.2433153801</v>
      </c>
      <c r="E12" s="37">
        <v>1746657.0858324801</v>
      </c>
      <c r="F12" s="37">
        <v>198793.75414957301</v>
      </c>
      <c r="G12" s="37">
        <v>1746657.0858324801</v>
      </c>
      <c r="H12" s="37">
        <v>0.102183900031834</v>
      </c>
    </row>
    <row r="13" spans="1:8">
      <c r="A13" s="37">
        <v>12</v>
      </c>
      <c r="B13" s="37">
        <v>24</v>
      </c>
      <c r="C13" s="37">
        <v>16764</v>
      </c>
      <c r="D13" s="37">
        <v>561654.17879145301</v>
      </c>
      <c r="E13" s="37">
        <v>518944.43315042701</v>
      </c>
      <c r="F13" s="37">
        <v>14255.2584615385</v>
      </c>
      <c r="G13" s="37">
        <v>518944.43315042701</v>
      </c>
      <c r="H13" s="37">
        <v>2.6735308901702601E-2</v>
      </c>
    </row>
    <row r="14" spans="1:8">
      <c r="A14" s="37">
        <v>13</v>
      </c>
      <c r="B14" s="37">
        <v>25</v>
      </c>
      <c r="C14" s="37">
        <v>103503</v>
      </c>
      <c r="D14" s="37">
        <v>1579052.9246650301</v>
      </c>
      <c r="E14" s="37">
        <v>1246680.3891</v>
      </c>
      <c r="F14" s="37">
        <v>60013.0412</v>
      </c>
      <c r="G14" s="37">
        <v>1246680.3891</v>
      </c>
      <c r="H14" s="37">
        <v>4.5927407154883901E-2</v>
      </c>
    </row>
    <row r="15" spans="1:8">
      <c r="A15" s="37">
        <v>14</v>
      </c>
      <c r="B15" s="37">
        <v>26</v>
      </c>
      <c r="C15" s="37">
        <v>74921</v>
      </c>
      <c r="D15" s="37">
        <v>405063.31888088601</v>
      </c>
      <c r="E15" s="37">
        <v>323778.15796219697</v>
      </c>
      <c r="F15" s="37">
        <v>52928.407254065503</v>
      </c>
      <c r="G15" s="37">
        <v>323778.15796219697</v>
      </c>
      <c r="H15" s="37">
        <v>0.14050301253358799</v>
      </c>
    </row>
    <row r="16" spans="1:8">
      <c r="A16" s="37">
        <v>15</v>
      </c>
      <c r="B16" s="37">
        <v>27</v>
      </c>
      <c r="C16" s="37">
        <v>180842.50700000001</v>
      </c>
      <c r="D16" s="37">
        <v>1392076.54584854</v>
      </c>
      <c r="E16" s="37">
        <v>1274384.49487869</v>
      </c>
      <c r="F16" s="37">
        <v>97716.0027919446</v>
      </c>
      <c r="G16" s="37">
        <v>1274384.49487869</v>
      </c>
      <c r="H16" s="37">
        <v>7.1216359849612595E-2</v>
      </c>
    </row>
    <row r="17" spans="1:8">
      <c r="A17" s="37">
        <v>16</v>
      </c>
      <c r="B17" s="37">
        <v>29</v>
      </c>
      <c r="C17" s="37">
        <v>220172</v>
      </c>
      <c r="D17" s="37">
        <v>3018937.0679615401</v>
      </c>
      <c r="E17" s="37">
        <v>2648657.9241923098</v>
      </c>
      <c r="F17" s="37">
        <v>72124.818982905999</v>
      </c>
      <c r="G17" s="37">
        <v>2648657.9241923098</v>
      </c>
      <c r="H17" s="37">
        <v>2.6508849030237099E-2</v>
      </c>
    </row>
    <row r="18" spans="1:8">
      <c r="A18" s="37">
        <v>17</v>
      </c>
      <c r="B18" s="37">
        <v>31</v>
      </c>
      <c r="C18" s="37">
        <v>31005.463</v>
      </c>
      <c r="D18" s="37">
        <v>294664.026991861</v>
      </c>
      <c r="E18" s="37">
        <v>248746.638930952</v>
      </c>
      <c r="F18" s="37">
        <v>45917.388060908997</v>
      </c>
      <c r="G18" s="37">
        <v>248746.638930952</v>
      </c>
      <c r="H18" s="37">
        <v>0.15582963597445601</v>
      </c>
    </row>
    <row r="19" spans="1:8">
      <c r="A19" s="37">
        <v>18</v>
      </c>
      <c r="B19" s="37">
        <v>32</v>
      </c>
      <c r="C19" s="37">
        <v>17152.64</v>
      </c>
      <c r="D19" s="37">
        <v>302486.75525054801</v>
      </c>
      <c r="E19" s="37">
        <v>280217.209266313</v>
      </c>
      <c r="F19" s="37">
        <v>22268.7668842354</v>
      </c>
      <c r="G19" s="37">
        <v>280217.209266313</v>
      </c>
      <c r="H19" s="37">
        <v>7.3619171267471098E-2</v>
      </c>
    </row>
    <row r="20" spans="1:8">
      <c r="A20" s="37">
        <v>19</v>
      </c>
      <c r="B20" s="37">
        <v>33</v>
      </c>
      <c r="C20" s="37">
        <v>48171.163999999997</v>
      </c>
      <c r="D20" s="37">
        <v>551926.89853150304</v>
      </c>
      <c r="E20" s="37">
        <v>438334.65271500102</v>
      </c>
      <c r="F20" s="37">
        <v>113585.921645864</v>
      </c>
      <c r="G20" s="37">
        <v>438334.65271500102</v>
      </c>
      <c r="H20" s="37">
        <v>0.20580120930878301</v>
      </c>
    </row>
    <row r="21" spans="1:8">
      <c r="A21" s="37">
        <v>20</v>
      </c>
      <c r="B21" s="37">
        <v>34</v>
      </c>
      <c r="C21" s="37">
        <v>47283.042999999998</v>
      </c>
      <c r="D21" s="37">
        <v>268005.379060434</v>
      </c>
      <c r="E21" s="37">
        <v>196408.26367136501</v>
      </c>
      <c r="F21" s="37">
        <v>71596.337611291106</v>
      </c>
      <c r="G21" s="37">
        <v>196408.26367136501</v>
      </c>
      <c r="H21" s="37">
        <v>0.26714592685586303</v>
      </c>
    </row>
    <row r="22" spans="1:8">
      <c r="A22" s="37">
        <v>21</v>
      </c>
      <c r="B22" s="37">
        <v>35</v>
      </c>
      <c r="C22" s="37">
        <v>31924.091</v>
      </c>
      <c r="D22" s="37">
        <v>978887.23389999999</v>
      </c>
      <c r="E22" s="37">
        <v>923420.59389999998</v>
      </c>
      <c r="F22" s="37">
        <v>55447.495900000002</v>
      </c>
      <c r="G22" s="37">
        <v>923420.59389999998</v>
      </c>
      <c r="H22" s="37">
        <v>5.6644502438861703E-2</v>
      </c>
    </row>
    <row r="23" spans="1:8">
      <c r="A23" s="37">
        <v>22</v>
      </c>
      <c r="B23" s="37">
        <v>36</v>
      </c>
      <c r="C23" s="37">
        <v>159106.77600000001</v>
      </c>
      <c r="D23" s="37">
        <v>732978.20175044204</v>
      </c>
      <c r="E23" s="37">
        <v>622574.14603712002</v>
      </c>
      <c r="F23" s="37">
        <v>110401.456013323</v>
      </c>
      <c r="G23" s="37">
        <v>622574.14603712002</v>
      </c>
      <c r="H23" s="37">
        <v>0.15062091521802801</v>
      </c>
    </row>
    <row r="24" spans="1:8">
      <c r="A24" s="37">
        <v>23</v>
      </c>
      <c r="B24" s="37">
        <v>37</v>
      </c>
      <c r="C24" s="37">
        <v>141915.86900000001</v>
      </c>
      <c r="D24" s="37">
        <v>1008890.14786814</v>
      </c>
      <c r="E24" s="37">
        <v>897316.60022914002</v>
      </c>
      <c r="F24" s="37">
        <v>111559.401178824</v>
      </c>
      <c r="G24" s="37">
        <v>897316.60022914002</v>
      </c>
      <c r="H24" s="37">
        <v>0.110577911480831</v>
      </c>
    </row>
    <row r="25" spans="1:8">
      <c r="A25" s="37">
        <v>24</v>
      </c>
      <c r="B25" s="37">
        <v>38</v>
      </c>
      <c r="C25" s="37">
        <v>158328.495</v>
      </c>
      <c r="D25" s="37">
        <v>884658.58255752199</v>
      </c>
      <c r="E25" s="37">
        <v>812815.33226902701</v>
      </c>
      <c r="F25" s="37">
        <v>37481.117861946899</v>
      </c>
      <c r="G25" s="37">
        <v>812815.33226902701</v>
      </c>
      <c r="H25" s="37">
        <v>4.4080059203085699E-2</v>
      </c>
    </row>
    <row r="26" spans="1:8">
      <c r="A26" s="37">
        <v>25</v>
      </c>
      <c r="B26" s="37">
        <v>39</v>
      </c>
      <c r="C26" s="37">
        <v>64851.639000000003</v>
      </c>
      <c r="D26" s="37">
        <v>117216.726132411</v>
      </c>
      <c r="E26" s="37">
        <v>89819.161063686304</v>
      </c>
      <c r="F26" s="37">
        <v>27396.1317353909</v>
      </c>
      <c r="G26" s="37">
        <v>89819.161063686304</v>
      </c>
      <c r="H26" s="37">
        <v>0.23372489272668201</v>
      </c>
    </row>
    <row r="27" spans="1:8">
      <c r="A27" s="37">
        <v>26</v>
      </c>
      <c r="B27" s="37">
        <v>42</v>
      </c>
      <c r="C27" s="37">
        <v>9339.4</v>
      </c>
      <c r="D27" s="37">
        <v>193485.41940000001</v>
      </c>
      <c r="E27" s="37">
        <v>166717.78219999999</v>
      </c>
      <c r="F27" s="37">
        <v>26767.147199999999</v>
      </c>
      <c r="G27" s="37">
        <v>166717.78219999999</v>
      </c>
      <c r="H27" s="37">
        <v>0.13834228476091301</v>
      </c>
    </row>
    <row r="28" spans="1:8">
      <c r="A28" s="37">
        <v>27</v>
      </c>
      <c r="B28" s="37">
        <v>75</v>
      </c>
      <c r="C28" s="37">
        <v>73</v>
      </c>
      <c r="D28" s="37">
        <v>24046.1538461538</v>
      </c>
      <c r="E28" s="37">
        <v>22384.8034188034</v>
      </c>
      <c r="F28" s="37">
        <v>1661.35042735043</v>
      </c>
      <c r="G28" s="37">
        <v>22384.8034188034</v>
      </c>
      <c r="H28" s="37">
        <v>6.9090068955711903E-2</v>
      </c>
    </row>
    <row r="29" spans="1:8">
      <c r="A29" s="37">
        <v>28</v>
      </c>
      <c r="B29" s="37">
        <v>76</v>
      </c>
      <c r="C29" s="37">
        <v>1399</v>
      </c>
      <c r="D29" s="37">
        <v>245696.10342735</v>
      </c>
      <c r="E29" s="37">
        <v>235446.33937692299</v>
      </c>
      <c r="F29" s="37">
        <v>10249.7640504274</v>
      </c>
      <c r="G29" s="37">
        <v>235446.33937692299</v>
      </c>
      <c r="H29" s="37">
        <v>4.1717242998353402E-2</v>
      </c>
    </row>
    <row r="30" spans="1:8">
      <c r="A30" s="37">
        <v>29</v>
      </c>
      <c r="B30" s="37">
        <v>99</v>
      </c>
      <c r="C30" s="37">
        <v>11</v>
      </c>
      <c r="D30" s="37">
        <v>4238.5712124650199</v>
      </c>
      <c r="E30" s="37">
        <v>3924.7053172982401</v>
      </c>
      <c r="F30" s="37">
        <v>313.86589516677998</v>
      </c>
      <c r="G30" s="37">
        <v>3924.7053172982401</v>
      </c>
      <c r="H30" s="37">
        <v>7.4049928486218802E-2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50</v>
      </c>
      <c r="D34" s="34">
        <v>81782.929999999993</v>
      </c>
      <c r="E34" s="34">
        <v>73764.570000000007</v>
      </c>
      <c r="F34" s="30"/>
      <c r="G34" s="30"/>
      <c r="H34" s="30"/>
    </row>
    <row r="35" spans="1:8">
      <c r="A35" s="30"/>
      <c r="B35" s="33">
        <v>71</v>
      </c>
      <c r="C35" s="34">
        <v>55</v>
      </c>
      <c r="D35" s="34">
        <v>108269.3</v>
      </c>
      <c r="E35" s="34">
        <v>109560.43</v>
      </c>
      <c r="F35" s="30"/>
      <c r="G35" s="30"/>
      <c r="H35" s="30"/>
    </row>
    <row r="36" spans="1:8">
      <c r="A36" s="30"/>
      <c r="B36" s="33">
        <v>72</v>
      </c>
      <c r="C36" s="34">
        <v>28</v>
      </c>
      <c r="D36" s="34">
        <v>81462.38</v>
      </c>
      <c r="E36" s="34">
        <v>82567.5</v>
      </c>
      <c r="F36" s="30"/>
      <c r="G36" s="30"/>
      <c r="H36" s="30"/>
    </row>
    <row r="37" spans="1:8">
      <c r="A37" s="30"/>
      <c r="B37" s="33">
        <v>73</v>
      </c>
      <c r="C37" s="34">
        <v>84</v>
      </c>
      <c r="D37" s="34">
        <v>127940.28</v>
      </c>
      <c r="E37" s="34">
        <v>173095.86</v>
      </c>
      <c r="F37" s="30"/>
      <c r="G37" s="30"/>
      <c r="H37" s="30"/>
    </row>
    <row r="38" spans="1:8">
      <c r="A38" s="30"/>
      <c r="B38" s="33">
        <v>77</v>
      </c>
      <c r="C38" s="34">
        <v>75</v>
      </c>
      <c r="D38" s="34">
        <v>101010.3</v>
      </c>
      <c r="E38" s="34">
        <v>159369.32999999999</v>
      </c>
      <c r="F38" s="30"/>
      <c r="G38" s="30"/>
      <c r="H38" s="30"/>
    </row>
    <row r="39" spans="1:8">
      <c r="A39" s="30"/>
      <c r="B39" s="33">
        <v>78</v>
      </c>
      <c r="C39" s="34">
        <v>23</v>
      </c>
      <c r="D39" s="34">
        <v>27894.87</v>
      </c>
      <c r="E39" s="34">
        <v>24009.23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2016-08-11T00:41:31Z</dcterms:modified>
</cp:coreProperties>
</file>