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<sst xmlns="http://schemas.openxmlformats.org/spreadsheetml/2006/main" count="121" uniqueCount="80">
  <si>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</si>
  <si>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</si>
  <si>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</si>
  <si>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</si>
  <si>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</si>
  <si>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</si>
  <si>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</si>
  <si>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</si>
  <si>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</si>
  <si>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</si>
  <si>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</si>
  <si>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</si>
  <si>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</si>
  <si>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</si>
  <si>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</si>
  <si>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</si>
  <si>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</si>
  <si>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</si>
  <si>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</si>
  <si>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</si>
  <si>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</si>
  <si>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</si>
  <si>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</si>
  <si>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</si>
  <si>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</si>
  <si>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</si>
  <si>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</si>
  <si>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</si>
  <si>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</si>
  <si>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</si>
  <si>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</si>
  <si>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</si>
  <si>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</si>
  <si>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</si>
  <si>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</si>
  <si>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</si>
  <si>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</si>
  <si>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</si>
  <si>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</si>
  <si>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</si>
  <si>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</si>
  <si>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</si>
  <si>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</si>
  <si>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</si>
  <si>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</si>
  <si>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</si>
  <si>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</si>
  <si>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</si>
  <si>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</si>
  <si>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</si>
  <si>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</si>
  <si>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</si>
  <si>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</si>
  <si>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</si>
  <si>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</si>
  <si>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</si>
  <si>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</si>
  <si>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</si>
  <si>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</si>
  <si>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</si>
  <si>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</si>
  <si>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</si>
  <si>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</si>
  <si>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</si>
  <si>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</si>
  <si>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</si>
  <si>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</si>
  <si>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</si>
  <si>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</si>
  <si>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</si>
  <si>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</si>
  <si>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</si>
  <si>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</si>
  <si>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</si>
  <si>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</si>
  <si>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</si>
  <si>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</si>
  <si>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</si>
  <si>
    <t>41-周转筐</t>
  </si>
  <si>
    <t xml:space="preserve">  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</si>
</sst>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44" fillId="33" borderId="18" xfId="0" applyFont="1" applyFill="1" applyBorder="1" applyAlignment="1">
      <alignment vertical="center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836" Type="http://schemas.openxmlformats.org/officeDocument/2006/relationships/image" Target="cid:6c942d8e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270" Type="http://schemas.openxmlformats.org/officeDocument/2006/relationships/image" Target="cid:b0aaf7de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40" Type="http://schemas.openxmlformats.org/officeDocument/2006/relationships/image" Target="cid:7052b15f13" TargetMode="External"/><Relationship Id="rId782" Type="http://schemas.openxmlformats.org/officeDocument/2006/relationships/image" Target="cid:fb68210413" TargetMode="External"/><Relationship Id="rId838" Type="http://schemas.openxmlformats.org/officeDocument/2006/relationships/image" Target="cid:72220afc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51" Type="http://schemas.openxmlformats.org/officeDocument/2006/relationships/hyperlink" Target="cid:946c3ec42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762" Type="http://schemas.openxmlformats.org/officeDocument/2006/relationships/image" Target="cid:b35bc591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731" Type="http://schemas.openxmlformats.org/officeDocument/2006/relationships/hyperlink" Target="cid:5bbb61042" TargetMode="External"/><Relationship Id="rId773" Type="http://schemas.openxmlformats.org/officeDocument/2006/relationships/hyperlink" Target="cid:d76c2dbf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829" Type="http://schemas.openxmlformats.org/officeDocument/2006/relationships/hyperlink" Target="cid:678bb78f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40" Type="http://schemas.openxmlformats.org/officeDocument/2006/relationships/image" Target="cid:770b9904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742" Type="http://schemas.openxmlformats.org/officeDocument/2006/relationships/image" Target="cid:75900290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784" Type="http://schemas.openxmlformats.org/officeDocument/2006/relationships/image" Target="cid:fb6aaa12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53" Type="http://schemas.openxmlformats.org/officeDocument/2006/relationships/hyperlink" Target="cid:95e4b25b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820" Type="http://schemas.openxmlformats.org/officeDocument/2006/relationships/image" Target="cid:43bdc69f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764" Type="http://schemas.openxmlformats.org/officeDocument/2006/relationships/image" Target="cid:b365409313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831" Type="http://schemas.openxmlformats.org/officeDocument/2006/relationships/hyperlink" Target="cid:678eaf0c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775" Type="http://schemas.openxmlformats.org/officeDocument/2006/relationships/hyperlink" Target="cid:d76e47a02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842" Type="http://schemas.openxmlformats.org/officeDocument/2006/relationships/image" Target="cid:7c1b6055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786" Type="http://schemas.openxmlformats.org/officeDocument/2006/relationships/image" Target="cid:fb6c356d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811" Type="http://schemas.openxmlformats.org/officeDocument/2006/relationships/hyperlink" Target="cid:2f0174c2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755" Type="http://schemas.openxmlformats.org/officeDocument/2006/relationships/hyperlink" Target="cid:96ccbd6b2" TargetMode="External"/><Relationship Id="rId797" Type="http://schemas.openxmlformats.org/officeDocument/2006/relationships/hyperlink" Target="cid:ae8ec21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33" Type="http://schemas.openxmlformats.org/officeDocument/2006/relationships/hyperlink" Target="cid:6791f2062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44" Type="http://schemas.openxmlformats.org/officeDocument/2006/relationships/image" Target="cid:8badad1c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824" Type="http://schemas.openxmlformats.org/officeDocument/2006/relationships/image" Target="cid:4e36e8ed13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46" Type="http://schemas.openxmlformats.org/officeDocument/2006/relationships/image" Target="cid:8bb2ca3c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26" Type="http://schemas.openxmlformats.org/officeDocument/2006/relationships/image" Target="cid:53c6858f13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37" Type="http://schemas.openxmlformats.org/officeDocument/2006/relationships/hyperlink" Target="cid:72220ad6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848" Type="http://schemas.openxmlformats.org/officeDocument/2006/relationships/image" Target="cid:8bb5484d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828" Type="http://schemas.openxmlformats.org/officeDocument/2006/relationships/image" Target="cid:583022b3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839" Type="http://schemas.openxmlformats.org/officeDocument/2006/relationships/hyperlink" Target="cid:770b98de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830" Type="http://schemas.openxmlformats.org/officeDocument/2006/relationships/image" Target="cid:678bb7bb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841" Type="http://schemas.openxmlformats.org/officeDocument/2006/relationships/hyperlink" Target="cid:7c1b602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821" Type="http://schemas.openxmlformats.org/officeDocument/2006/relationships/hyperlink" Target="cid:49151bb8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43" Type="http://schemas.openxmlformats.org/officeDocument/2006/relationships/hyperlink" Target="cid:8badacf72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823" Type="http://schemas.openxmlformats.org/officeDocument/2006/relationships/hyperlink" Target="cid:4e36e8c42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834" Type="http://schemas.openxmlformats.org/officeDocument/2006/relationships/image" Target="cid:6791f22c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845" Type="http://schemas.openxmlformats.org/officeDocument/2006/relationships/hyperlink" Target="cid:8bb2ca15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8" t="s">
        <v>4</v>
      </c>
      <c r="D2" s="68"/>
      <c r="E2" s="13"/>
      <c r="F2" s="24"/>
      <c r="G2" s="14"/>
      <c r="H2" s="24"/>
      <c r="I2" s="20"/>
      <c r="J2" s="21"/>
      <c r="K2" s="22"/>
      <c r="L2" s="22"/>
    </row>
    <row r="3" spans="1:13">
      <c r="A3" s="69" t="s">
        <v>5</v>
      </c>
      <c r="B3" s="69"/>
      <c r="C3" s="69"/>
      <c r="D3" s="69"/>
      <c r="E3" s="15">
        <f>SUM(E4:E42)</f>
        <v>22224518.233099997</v>
      </c>
      <c r="F3" s="25">
        <f>RA!I7</f>
        <v>2032406.078</v>
      </c>
      <c r="G3" s="16">
        <f>SUM(G4:G42)</f>
        <v>20192112.155099999</v>
      </c>
      <c r="H3" s="27">
        <f>RA!J7</f>
        <v>9.1448824972639606</v>
      </c>
      <c r="I3" s="20">
        <f>SUM(I4:I42)</f>
        <v>22224523.881901067</v>
      </c>
      <c r="J3" s="21">
        <f>SUM(J4:J42)</f>
        <v>20192112.159872998</v>
      </c>
      <c r="K3" s="22">
        <f>E3-I3</f>
        <v>-5.6488010697066784</v>
      </c>
      <c r="L3" s="22">
        <f>G3-J3</f>
        <v>-4.7729983925819397E-3</v>
      </c>
    </row>
    <row r="4" spans="1:13">
      <c r="A4" s="70">
        <f>RA!A8</f>
        <v>42596</v>
      </c>
      <c r="B4" s="12">
        <v>12</v>
      </c>
      <c r="C4" s="65" t="s">
        <v>6</v>
      </c>
      <c r="D4" s="65"/>
      <c r="E4" s="15">
        <f>VLOOKUP(C4,RA!B8:D35,3,0)</f>
        <v>736297.81400000001</v>
      </c>
      <c r="F4" s="25">
        <f>VLOOKUP(C4,RA!B8:I38,8,0)</f>
        <v>165577.28409999999</v>
      </c>
      <c r="G4" s="16">
        <f t="shared" ref="G4:G42" si="0">E4-F4</f>
        <v>570720.52989999996</v>
      </c>
      <c r="H4" s="27">
        <f>RA!J8</f>
        <v>22.487814163196699</v>
      </c>
      <c r="I4" s="20">
        <f>VLOOKUP(B4,RMS!B:D,3,FALSE)</f>
        <v>736298.67510598304</v>
      </c>
      <c r="J4" s="21">
        <f>VLOOKUP(B4,RMS!B:E,4,FALSE)</f>
        <v>570720.54593589704</v>
      </c>
      <c r="K4" s="22">
        <f t="shared" ref="K4:K42" si="1">E4-I4</f>
        <v>-0.86110598302911967</v>
      </c>
      <c r="L4" s="22">
        <f t="shared" ref="L4:L42" si="2">G4-J4</f>
        <v>-1.6035897075198591E-2</v>
      </c>
    </row>
    <row r="5" spans="1:13">
      <c r="A5" s="70"/>
      <c r="B5" s="12">
        <v>13</v>
      </c>
      <c r="C5" s="65" t="s">
        <v>7</v>
      </c>
      <c r="D5" s="65"/>
      <c r="E5" s="15">
        <f>VLOOKUP(C5,RA!B8:D36,3,0)</f>
        <v>130768.2355</v>
      </c>
      <c r="F5" s="25">
        <f>VLOOKUP(C5,RA!B9:I39,8,0)</f>
        <v>27579.1734</v>
      </c>
      <c r="G5" s="16">
        <f t="shared" si="0"/>
        <v>103189.0621</v>
      </c>
      <c r="H5" s="27">
        <f>RA!J9</f>
        <v>21.0901166438084</v>
      </c>
      <c r="I5" s="20">
        <f>VLOOKUP(B5,RMS!B:D,3,FALSE)</f>
        <v>130768.36502478601</v>
      </c>
      <c r="J5" s="21">
        <f>VLOOKUP(B5,RMS!B:E,4,FALSE)</f>
        <v>103189.09628119699</v>
      </c>
      <c r="K5" s="22">
        <f t="shared" si="1"/>
        <v>-0.12952478601073381</v>
      </c>
      <c r="L5" s="22">
        <f t="shared" si="2"/>
        <v>-3.4181196999270469E-2</v>
      </c>
      <c r="M5" s="32"/>
    </row>
    <row r="6" spans="1:13">
      <c r="A6" s="70"/>
      <c r="B6" s="12">
        <v>14</v>
      </c>
      <c r="C6" s="65" t="s">
        <v>8</v>
      </c>
      <c r="D6" s="65"/>
      <c r="E6" s="15">
        <f>VLOOKUP(C6,RA!B10:D37,3,0)</f>
        <v>168167.45670000001</v>
      </c>
      <c r="F6" s="25">
        <f>VLOOKUP(C6,RA!B10:I40,8,0)</f>
        <v>47923.0959</v>
      </c>
      <c r="G6" s="16">
        <f t="shared" si="0"/>
        <v>120244.36080000001</v>
      </c>
      <c r="H6" s="27">
        <f>RA!J10</f>
        <v>28.497247232258299</v>
      </c>
      <c r="I6" s="20">
        <f>VLOOKUP(B6,RMS!B:D,3,FALSE)</f>
        <v>168170.01927335301</v>
      </c>
      <c r="J6" s="21">
        <f>VLOOKUP(B6,RMS!B:E,4,FALSE)</f>
        <v>120244.360631538</v>
      </c>
      <c r="K6" s="22">
        <f>E6-I6</f>
        <v>-2.5625733530032448</v>
      </c>
      <c r="L6" s="22">
        <f t="shared" si="2"/>
        <v>1.6846200742293149E-4</v>
      </c>
      <c r="M6" s="32"/>
    </row>
    <row r="7" spans="1:13">
      <c r="A7" s="70"/>
      <c r="B7" s="12">
        <v>15</v>
      </c>
      <c r="C7" s="65" t="s">
        <v>9</v>
      </c>
      <c r="D7" s="65"/>
      <c r="E7" s="15">
        <f>VLOOKUP(C7,RA!B10:D38,3,0)</f>
        <v>54993.502899999999</v>
      </c>
      <c r="F7" s="25">
        <f>VLOOKUP(C7,RA!B11:I41,8,0)</f>
        <v>11224.372300000001</v>
      </c>
      <c r="G7" s="16">
        <f t="shared" si="0"/>
        <v>43769.130599999997</v>
      </c>
      <c r="H7" s="27">
        <f>RA!J11</f>
        <v>20.4103606937175</v>
      </c>
      <c r="I7" s="20">
        <f>VLOOKUP(B7,RMS!B:D,3,FALSE)</f>
        <v>54993.554451962802</v>
      </c>
      <c r="J7" s="21">
        <f>VLOOKUP(B7,RMS!B:E,4,FALSE)</f>
        <v>43769.129668920701</v>
      </c>
      <c r="K7" s="22">
        <f t="shared" si="1"/>
        <v>-5.1551962802477647E-2</v>
      </c>
      <c r="L7" s="22">
        <f t="shared" si="2"/>
        <v>9.3107929569669068E-4</v>
      </c>
      <c r="M7" s="32"/>
    </row>
    <row r="8" spans="1:13">
      <c r="A8" s="70"/>
      <c r="B8" s="12">
        <v>16</v>
      </c>
      <c r="C8" s="65" t="s">
        <v>10</v>
      </c>
      <c r="D8" s="65"/>
      <c r="E8" s="15">
        <f>VLOOKUP(C8,RA!B12:D38,3,0)</f>
        <v>186995.23079999999</v>
      </c>
      <c r="F8" s="25">
        <f>VLOOKUP(C8,RA!B12:I42,8,0)</f>
        <v>29476.416799999999</v>
      </c>
      <c r="G8" s="16">
        <f t="shared" si="0"/>
        <v>157518.81399999998</v>
      </c>
      <c r="H8" s="27">
        <f>RA!J12</f>
        <v>15.763191753016599</v>
      </c>
      <c r="I8" s="20">
        <f>VLOOKUP(B8,RMS!B:D,3,FALSE)</f>
        <v>186995.22073162399</v>
      </c>
      <c r="J8" s="21">
        <f>VLOOKUP(B8,RMS!B:E,4,FALSE)</f>
        <v>157518.81337948699</v>
      </c>
      <c r="K8" s="22">
        <f t="shared" si="1"/>
        <v>1.0068375995615497E-2</v>
      </c>
      <c r="L8" s="22">
        <f t="shared" si="2"/>
        <v>6.2051299028098583E-4</v>
      </c>
      <c r="M8" s="32"/>
    </row>
    <row r="9" spans="1:13">
      <c r="A9" s="70"/>
      <c r="B9" s="12">
        <v>17</v>
      </c>
      <c r="C9" s="65" t="s">
        <v>11</v>
      </c>
      <c r="D9" s="65"/>
      <c r="E9" s="15">
        <f>VLOOKUP(C9,RA!B12:D39,3,0)</f>
        <v>349436.30099999998</v>
      </c>
      <c r="F9" s="25">
        <f>VLOOKUP(C9,RA!B13:I43,8,0)</f>
        <v>59502.097099999999</v>
      </c>
      <c r="G9" s="16">
        <f t="shared" si="0"/>
        <v>289934.20389999996</v>
      </c>
      <c r="H9" s="27">
        <f>RA!J13</f>
        <v>17.028023971670901</v>
      </c>
      <c r="I9" s="20">
        <f>VLOOKUP(B9,RMS!B:D,3,FALSE)</f>
        <v>349436.72639059799</v>
      </c>
      <c r="J9" s="21">
        <f>VLOOKUP(B9,RMS!B:E,4,FALSE)</f>
        <v>289934.19994358998</v>
      </c>
      <c r="K9" s="22">
        <f t="shared" si="1"/>
        <v>-0.4253905980149284</v>
      </c>
      <c r="L9" s="22">
        <f t="shared" si="2"/>
        <v>3.9564099861308932E-3</v>
      </c>
      <c r="M9" s="32"/>
    </row>
    <row r="10" spans="1:13">
      <c r="A10" s="70"/>
      <c r="B10" s="12">
        <v>18</v>
      </c>
      <c r="C10" s="65" t="s">
        <v>12</v>
      </c>
      <c r="D10" s="65"/>
      <c r="E10" s="15">
        <f>VLOOKUP(C10,RA!B14:D40,3,0)</f>
        <v>113951.30899999999</v>
      </c>
      <c r="F10" s="25">
        <f>VLOOKUP(C10,RA!B14:I43,8,0)</f>
        <v>17686.013900000002</v>
      </c>
      <c r="G10" s="16">
        <f t="shared" si="0"/>
        <v>96265.295099999988</v>
      </c>
      <c r="H10" s="27">
        <f>RA!J14</f>
        <v>15.5206763794175</v>
      </c>
      <c r="I10" s="20">
        <f>VLOOKUP(B10,RMS!B:D,3,FALSE)</f>
        <v>113951.316002564</v>
      </c>
      <c r="J10" s="21">
        <f>VLOOKUP(B10,RMS!B:E,4,FALSE)</f>
        <v>96265.287368376099</v>
      </c>
      <c r="K10" s="22">
        <f t="shared" si="1"/>
        <v>-7.0025640015956014E-3</v>
      </c>
      <c r="L10" s="22">
        <f t="shared" si="2"/>
        <v>7.7316238894127309E-3</v>
      </c>
      <c r="M10" s="32"/>
    </row>
    <row r="11" spans="1:13">
      <c r="A11" s="70"/>
      <c r="B11" s="12">
        <v>19</v>
      </c>
      <c r="C11" s="65" t="s">
        <v>13</v>
      </c>
      <c r="D11" s="65"/>
      <c r="E11" s="15">
        <f>VLOOKUP(C11,RA!B14:D41,3,0)</f>
        <v>131149.82490000001</v>
      </c>
      <c r="F11" s="25">
        <f>VLOOKUP(C11,RA!B15:I44,8,0)</f>
        <v>-2395.1858999999999</v>
      </c>
      <c r="G11" s="16">
        <f t="shared" si="0"/>
        <v>133545.01080000002</v>
      </c>
      <c r="H11" s="27">
        <f>RA!J15</f>
        <v>-1.8262974440311299</v>
      </c>
      <c r="I11" s="20">
        <f>VLOOKUP(B11,RMS!B:D,3,FALSE)</f>
        <v>131149.93568461499</v>
      </c>
      <c r="J11" s="21">
        <f>VLOOKUP(B11,RMS!B:E,4,FALSE)</f>
        <v>133545.012126496</v>
      </c>
      <c r="K11" s="22">
        <f t="shared" si="1"/>
        <v>-0.1107846149825491</v>
      </c>
      <c r="L11" s="22">
        <f t="shared" si="2"/>
        <v>-1.3264959852676839E-3</v>
      </c>
      <c r="M11" s="32"/>
    </row>
    <row r="12" spans="1:13">
      <c r="A12" s="70"/>
      <c r="B12" s="12">
        <v>21</v>
      </c>
      <c r="C12" s="65" t="s">
        <v>14</v>
      </c>
      <c r="D12" s="65"/>
      <c r="E12" s="15">
        <f>VLOOKUP(C12,RA!B16:D42,3,0)</f>
        <v>1311437.9516</v>
      </c>
      <c r="F12" s="25">
        <f>VLOOKUP(C12,RA!B16:I45,8,0)</f>
        <v>-10950.699699999999</v>
      </c>
      <c r="G12" s="16">
        <f t="shared" si="0"/>
        <v>1322388.6513</v>
      </c>
      <c r="H12" s="27">
        <f>RA!J16</f>
        <v>-0.83501470173558501</v>
      </c>
      <c r="I12" s="20">
        <f>VLOOKUP(B12,RMS!B:D,3,FALSE)</f>
        <v>1311436.8717960401</v>
      </c>
      <c r="J12" s="21">
        <f>VLOOKUP(B12,RMS!B:E,4,FALSE)</f>
        <v>1322388.65103333</v>
      </c>
      <c r="K12" s="22">
        <f t="shared" si="1"/>
        <v>1.0798039599321783</v>
      </c>
      <c r="L12" s="22">
        <f t="shared" si="2"/>
        <v>2.6667001657187939E-4</v>
      </c>
      <c r="M12" s="32"/>
    </row>
    <row r="13" spans="1:13">
      <c r="A13" s="70"/>
      <c r="B13" s="12">
        <v>22</v>
      </c>
      <c r="C13" s="65" t="s">
        <v>15</v>
      </c>
      <c r="D13" s="65"/>
      <c r="E13" s="15">
        <f>VLOOKUP(C13,RA!B16:D43,3,0)</f>
        <v>1061812.4231</v>
      </c>
      <c r="F13" s="25">
        <f>VLOOKUP(C13,RA!B17:I46,8,0)</f>
        <v>86765.730599999995</v>
      </c>
      <c r="G13" s="16">
        <f t="shared" si="0"/>
        <v>975046.6925</v>
      </c>
      <c r="H13" s="27">
        <f>RA!J17</f>
        <v>8.1714744254624794</v>
      </c>
      <c r="I13" s="20">
        <f>VLOOKUP(B13,RMS!B:D,3,FALSE)</f>
        <v>1061812.23871026</v>
      </c>
      <c r="J13" s="21">
        <f>VLOOKUP(B13,RMS!B:E,4,FALSE)</f>
        <v>975046.68955726502</v>
      </c>
      <c r="K13" s="22">
        <f t="shared" si="1"/>
        <v>0.18438973999582231</v>
      </c>
      <c r="L13" s="22">
        <f t="shared" si="2"/>
        <v>2.9427349800243974E-3</v>
      </c>
      <c r="M13" s="32"/>
    </row>
    <row r="14" spans="1:13">
      <c r="A14" s="70"/>
      <c r="B14" s="12">
        <v>23</v>
      </c>
      <c r="C14" s="65" t="s">
        <v>16</v>
      </c>
      <c r="D14" s="65"/>
      <c r="E14" s="15">
        <f>VLOOKUP(C14,RA!B18:D43,3,0)</f>
        <v>2192991.2859999998</v>
      </c>
      <c r="F14" s="25">
        <f>VLOOKUP(C14,RA!B18:I47,8,0)</f>
        <v>296581.64069999999</v>
      </c>
      <c r="G14" s="16">
        <f t="shared" si="0"/>
        <v>1896409.6453</v>
      </c>
      <c r="H14" s="27">
        <f>RA!J18</f>
        <v>13.5240683623948</v>
      </c>
      <c r="I14" s="20">
        <f>VLOOKUP(B14,RMS!B:D,3,FALSE)</f>
        <v>2192990.77896239</v>
      </c>
      <c r="J14" s="21">
        <f>VLOOKUP(B14,RMS!B:E,4,FALSE)</f>
        <v>1896409.62745299</v>
      </c>
      <c r="K14" s="22">
        <f t="shared" si="1"/>
        <v>0.50703760981559753</v>
      </c>
      <c r="L14" s="22">
        <f t="shared" si="2"/>
        <v>1.7847009934484959E-2</v>
      </c>
      <c r="M14" s="32"/>
    </row>
    <row r="15" spans="1:13">
      <c r="A15" s="70"/>
      <c r="B15" s="12">
        <v>24</v>
      </c>
      <c r="C15" s="65" t="s">
        <v>17</v>
      </c>
      <c r="D15" s="65"/>
      <c r="E15" s="15">
        <f>VLOOKUP(C15,RA!B18:D44,3,0)</f>
        <v>600287.23259999999</v>
      </c>
      <c r="F15" s="25">
        <f>VLOOKUP(C15,RA!B19:I48,8,0)</f>
        <v>40269.083100000003</v>
      </c>
      <c r="G15" s="16">
        <f t="shared" si="0"/>
        <v>560018.14949999994</v>
      </c>
      <c r="H15" s="27">
        <f>RA!J19</f>
        <v>6.7083024447453496</v>
      </c>
      <c r="I15" s="20">
        <f>VLOOKUP(B15,RMS!B:D,3,FALSE)</f>
        <v>600287.12251794897</v>
      </c>
      <c r="J15" s="21">
        <f>VLOOKUP(B15,RMS!B:E,4,FALSE)</f>
        <v>560018.15172905999</v>
      </c>
      <c r="K15" s="22">
        <f t="shared" si="1"/>
        <v>0.11008205101825297</v>
      </c>
      <c r="L15" s="22">
        <f t="shared" si="2"/>
        <v>-2.2290600463747978E-3</v>
      </c>
      <c r="M15" s="32"/>
    </row>
    <row r="16" spans="1:13">
      <c r="A16" s="70"/>
      <c r="B16" s="12">
        <v>25</v>
      </c>
      <c r="C16" s="65" t="s">
        <v>18</v>
      </c>
      <c r="D16" s="65"/>
      <c r="E16" s="15">
        <f>VLOOKUP(C16,RA!B20:D45,3,0)</f>
        <v>1274536.0178</v>
      </c>
      <c r="F16" s="25">
        <f>VLOOKUP(C16,RA!B20:I49,8,0)</f>
        <v>146916.21539999999</v>
      </c>
      <c r="G16" s="16">
        <f t="shared" si="0"/>
        <v>1127619.8023999999</v>
      </c>
      <c r="H16" s="27">
        <f>RA!J20</f>
        <v>11.5270351993343</v>
      </c>
      <c r="I16" s="20">
        <f>VLOOKUP(B16,RMS!B:D,3,FALSE)</f>
        <v>1274536.0614672599</v>
      </c>
      <c r="J16" s="21">
        <f>VLOOKUP(B16,RMS!B:E,4,FALSE)</f>
        <v>1127619.8023999999</v>
      </c>
      <c r="K16" s="22">
        <f t="shared" si="1"/>
        <v>-4.366725985892117E-2</v>
      </c>
      <c r="L16" s="22">
        <f t="shared" si="2"/>
        <v>0</v>
      </c>
      <c r="M16" s="32"/>
    </row>
    <row r="17" spans="1:13">
      <c r="A17" s="70"/>
      <c r="B17" s="12">
        <v>26</v>
      </c>
      <c r="C17" s="65" t="s">
        <v>19</v>
      </c>
      <c r="D17" s="65"/>
      <c r="E17" s="15">
        <f>VLOOKUP(C17,RA!B20:D46,3,0)</f>
        <v>410050.98269999999</v>
      </c>
      <c r="F17" s="25">
        <f>VLOOKUP(C17,RA!B21:I50,8,0)</f>
        <v>70588.221699999995</v>
      </c>
      <c r="G17" s="16">
        <f t="shared" si="0"/>
        <v>339462.761</v>
      </c>
      <c r="H17" s="27">
        <f>RA!J21</f>
        <v>17.2144988496817</v>
      </c>
      <c r="I17" s="20">
        <f>VLOOKUP(B17,RMS!B:D,3,FALSE)</f>
        <v>410050.44128656702</v>
      </c>
      <c r="J17" s="21">
        <f>VLOOKUP(B17,RMS!B:E,4,FALSE)</f>
        <v>339462.76094967098</v>
      </c>
      <c r="K17" s="22">
        <f t="shared" si="1"/>
        <v>0.54141343297669664</v>
      </c>
      <c r="L17" s="22">
        <f t="shared" si="2"/>
        <v>5.032902117818594E-5</v>
      </c>
      <c r="M17" s="32"/>
    </row>
    <row r="18" spans="1:13">
      <c r="A18" s="70"/>
      <c r="B18" s="12">
        <v>27</v>
      </c>
      <c r="C18" s="65" t="s">
        <v>20</v>
      </c>
      <c r="D18" s="65"/>
      <c r="E18" s="15">
        <f>VLOOKUP(C18,RA!B22:D47,3,0)</f>
        <v>1724475.1129999999</v>
      </c>
      <c r="F18" s="25">
        <f>VLOOKUP(C18,RA!B22:I51,8,0)</f>
        <v>113713.084</v>
      </c>
      <c r="G18" s="16">
        <f t="shared" si="0"/>
        <v>1610762.0289999999</v>
      </c>
      <c r="H18" s="27">
        <f>RA!J22</f>
        <v>6.5940692992766898</v>
      </c>
      <c r="I18" s="20">
        <f>VLOOKUP(B18,RMS!B:D,3,FALSE)</f>
        <v>1724476.57256658</v>
      </c>
      <c r="J18" s="21">
        <f>VLOOKUP(B18,RMS!B:E,4,FALSE)</f>
        <v>1610762.0287865701</v>
      </c>
      <c r="K18" s="22">
        <f t="shared" si="1"/>
        <v>-1.45956658013165</v>
      </c>
      <c r="L18" s="22">
        <f t="shared" si="2"/>
        <v>2.1342979744076729E-4</v>
      </c>
      <c r="M18" s="32"/>
    </row>
    <row r="19" spans="1:13">
      <c r="A19" s="70"/>
      <c r="B19" s="12">
        <v>29</v>
      </c>
      <c r="C19" s="65" t="s">
        <v>21</v>
      </c>
      <c r="D19" s="65"/>
      <c r="E19" s="15">
        <f>VLOOKUP(C19,RA!B22:D48,3,0)</f>
        <v>3377945.1943999999</v>
      </c>
      <c r="F19" s="25">
        <f>VLOOKUP(C19,RA!B23:I52,8,0)</f>
        <v>311248.32250000001</v>
      </c>
      <c r="G19" s="16">
        <f t="shared" si="0"/>
        <v>3066696.8718999997</v>
      </c>
      <c r="H19" s="27">
        <f>RA!J23</f>
        <v>9.2141318046246408</v>
      </c>
      <c r="I19" s="20">
        <f>VLOOKUP(B19,RMS!B:D,3,FALSE)</f>
        <v>3377946.7924247901</v>
      </c>
      <c r="J19" s="21">
        <f>VLOOKUP(B19,RMS!B:E,4,FALSE)</f>
        <v>3066696.9081547</v>
      </c>
      <c r="K19" s="22">
        <f t="shared" si="1"/>
        <v>-1.5980247901752591</v>
      </c>
      <c r="L19" s="22">
        <f t="shared" si="2"/>
        <v>-3.6254700273275375E-2</v>
      </c>
      <c r="M19" s="32"/>
    </row>
    <row r="20" spans="1:13">
      <c r="A20" s="70"/>
      <c r="B20" s="12">
        <v>31</v>
      </c>
      <c r="C20" s="65" t="s">
        <v>22</v>
      </c>
      <c r="D20" s="65"/>
      <c r="E20" s="15">
        <f>VLOOKUP(C20,RA!B24:D49,3,0)</f>
        <v>390114.5906</v>
      </c>
      <c r="F20" s="25">
        <f>VLOOKUP(C20,RA!B24:I53,8,0)</f>
        <v>53773.9378</v>
      </c>
      <c r="G20" s="16">
        <f t="shared" si="0"/>
        <v>336340.65279999998</v>
      </c>
      <c r="H20" s="27">
        <f>RA!J24</f>
        <v>13.784139095463001</v>
      </c>
      <c r="I20" s="20">
        <f>VLOOKUP(B20,RMS!B:D,3,FALSE)</f>
        <v>390114.77325658401</v>
      </c>
      <c r="J20" s="21">
        <f>VLOOKUP(B20,RMS!B:E,4,FALSE)</f>
        <v>336340.64479250798</v>
      </c>
      <c r="K20" s="22">
        <f t="shared" si="1"/>
        <v>-0.18265658401651308</v>
      </c>
      <c r="L20" s="22">
        <f t="shared" si="2"/>
        <v>8.0074919969774783E-3</v>
      </c>
      <c r="M20" s="32"/>
    </row>
    <row r="21" spans="1:13">
      <c r="A21" s="70"/>
      <c r="B21" s="12">
        <v>32</v>
      </c>
      <c r="C21" s="65" t="s">
        <v>23</v>
      </c>
      <c r="D21" s="65"/>
      <c r="E21" s="15">
        <f>VLOOKUP(C21,RA!B24:D50,3,0)</f>
        <v>442767.8714</v>
      </c>
      <c r="F21" s="25">
        <f>VLOOKUP(C21,RA!B25:I54,8,0)</f>
        <v>28915.048200000001</v>
      </c>
      <c r="G21" s="16">
        <f t="shared" si="0"/>
        <v>413852.82319999998</v>
      </c>
      <c r="H21" s="27">
        <f>RA!J25</f>
        <v>6.5305208592874404</v>
      </c>
      <c r="I21" s="20">
        <f>VLOOKUP(B21,RMS!B:D,3,FALSE)</f>
        <v>442767.88972124603</v>
      </c>
      <c r="J21" s="21">
        <f>VLOOKUP(B21,RMS!B:E,4,FALSE)</f>
        <v>413852.82407069701</v>
      </c>
      <c r="K21" s="22">
        <f t="shared" si="1"/>
        <v>-1.8321246025152504E-2</v>
      </c>
      <c r="L21" s="22">
        <f t="shared" si="2"/>
        <v>-8.7069702567532659E-4</v>
      </c>
      <c r="M21" s="32"/>
    </row>
    <row r="22" spans="1:13">
      <c r="A22" s="70"/>
      <c r="B22" s="12">
        <v>33</v>
      </c>
      <c r="C22" s="65" t="s">
        <v>24</v>
      </c>
      <c r="D22" s="65"/>
      <c r="E22" s="15">
        <f>VLOOKUP(C22,RA!B26:D51,3,0)</f>
        <v>769063.07409999997</v>
      </c>
      <c r="F22" s="25">
        <f>VLOOKUP(C22,RA!B26:I55,8,0)</f>
        <v>133624.4578</v>
      </c>
      <c r="G22" s="16">
        <f t="shared" si="0"/>
        <v>635438.61629999999</v>
      </c>
      <c r="H22" s="27">
        <f>RA!J26</f>
        <v>17.374967320642</v>
      </c>
      <c r="I22" s="20">
        <f>VLOOKUP(B22,RMS!B:D,3,FALSE)</f>
        <v>769062.71479030303</v>
      </c>
      <c r="J22" s="21">
        <f>VLOOKUP(B22,RMS!B:E,4,FALSE)</f>
        <v>635438.61431311502</v>
      </c>
      <c r="K22" s="22">
        <f t="shared" si="1"/>
        <v>0.3593096969416365</v>
      </c>
      <c r="L22" s="22">
        <f t="shared" si="2"/>
        <v>1.9868849776685238E-3</v>
      </c>
      <c r="M22" s="32"/>
    </row>
    <row r="23" spans="1:13">
      <c r="A23" s="70"/>
      <c r="B23" s="12">
        <v>34</v>
      </c>
      <c r="C23" s="65" t="s">
        <v>25</v>
      </c>
      <c r="D23" s="65"/>
      <c r="E23" s="15">
        <f>VLOOKUP(C23,RA!B26:D52,3,0)</f>
        <v>303026.48619999998</v>
      </c>
      <c r="F23" s="25">
        <f>VLOOKUP(C23,RA!B27:I56,8,0)</f>
        <v>74625.091700000004</v>
      </c>
      <c r="G23" s="16">
        <f t="shared" si="0"/>
        <v>228401.39449999999</v>
      </c>
      <c r="H23" s="27">
        <f>RA!J27</f>
        <v>24.626590446205</v>
      </c>
      <c r="I23" s="20">
        <f>VLOOKUP(B23,RMS!B:D,3,FALSE)</f>
        <v>303026.21816349</v>
      </c>
      <c r="J23" s="21">
        <f>VLOOKUP(B23,RMS!B:E,4,FALSE)</f>
        <v>228401.389535947</v>
      </c>
      <c r="K23" s="22">
        <f t="shared" si="1"/>
        <v>0.26803650998044759</v>
      </c>
      <c r="L23" s="22">
        <f t="shared" si="2"/>
        <v>4.9640529905445874E-3</v>
      </c>
      <c r="M23" s="32"/>
    </row>
    <row r="24" spans="1:13">
      <c r="A24" s="70"/>
      <c r="B24" s="12">
        <v>35</v>
      </c>
      <c r="C24" s="65" t="s">
        <v>26</v>
      </c>
      <c r="D24" s="65"/>
      <c r="E24" s="15">
        <f>VLOOKUP(C24,RA!B28:D53,3,0)</f>
        <v>1199314.3589000001</v>
      </c>
      <c r="F24" s="25">
        <f>VLOOKUP(C24,RA!B28:I57,8,0)</f>
        <v>49534.044199999997</v>
      </c>
      <c r="G24" s="16">
        <f t="shared" si="0"/>
        <v>1149780.3147000002</v>
      </c>
      <c r="H24" s="27">
        <f>RA!J28</f>
        <v>4.1301968772751296</v>
      </c>
      <c r="I24" s="20">
        <f>VLOOKUP(B24,RMS!B:D,3,FALSE)</f>
        <v>1199315.7457938101</v>
      </c>
      <c r="J24" s="21">
        <f>VLOOKUP(B24,RMS!B:E,4,FALSE)</f>
        <v>1149780.30749912</v>
      </c>
      <c r="K24" s="22">
        <f t="shared" si="1"/>
        <v>-1.3868938100058585</v>
      </c>
      <c r="L24" s="22">
        <f t="shared" si="2"/>
        <v>7.2008802089840174E-3</v>
      </c>
      <c r="M24" s="32"/>
    </row>
    <row r="25" spans="1:13">
      <c r="A25" s="70"/>
      <c r="B25" s="12">
        <v>36</v>
      </c>
      <c r="C25" s="65" t="s">
        <v>27</v>
      </c>
      <c r="D25" s="65"/>
      <c r="E25" s="15">
        <f>VLOOKUP(C25,RA!B28:D54,3,0)</f>
        <v>792140.44850000006</v>
      </c>
      <c r="F25" s="25">
        <f>VLOOKUP(C25,RA!B29:I58,8,0)</f>
        <v>126701.94560000001</v>
      </c>
      <c r="G25" s="16">
        <f t="shared" si="0"/>
        <v>665438.50290000008</v>
      </c>
      <c r="H25" s="27">
        <f>RA!J29</f>
        <v>15.994883967852299</v>
      </c>
      <c r="I25" s="20">
        <f>VLOOKUP(B25,RMS!B:D,3,FALSE)</f>
        <v>792140.47414513305</v>
      </c>
      <c r="J25" s="21">
        <f>VLOOKUP(B25,RMS!B:E,4,FALSE)</f>
        <v>665438.46234259801</v>
      </c>
      <c r="K25" s="22">
        <f t="shared" si="1"/>
        <v>-2.5645132991485298E-2</v>
      </c>
      <c r="L25" s="22">
        <f t="shared" si="2"/>
        <v>4.0557402069680393E-2</v>
      </c>
      <c r="M25" s="32"/>
    </row>
    <row r="26" spans="1:13">
      <c r="A26" s="70"/>
      <c r="B26" s="12">
        <v>37</v>
      </c>
      <c r="C26" s="65" t="s">
        <v>67</v>
      </c>
      <c r="D26" s="65"/>
      <c r="E26" s="15">
        <f>VLOOKUP(C26,RA!B30:D55,3,0)</f>
        <v>1477268.3222000001</v>
      </c>
      <c r="F26" s="25">
        <f>VLOOKUP(C26,RA!B30:I59,8,0)</f>
        <v>149373.51130000001</v>
      </c>
      <c r="G26" s="16">
        <f t="shared" si="0"/>
        <v>1327894.8108999999</v>
      </c>
      <c r="H26" s="27">
        <f>RA!J30</f>
        <v>10.1114678393393</v>
      </c>
      <c r="I26" s="20">
        <f>VLOOKUP(B26,RMS!B:D,3,FALSE)</f>
        <v>1477268.36636549</v>
      </c>
      <c r="J26" s="21">
        <f>VLOOKUP(B26,RMS!B:E,4,FALSE)</f>
        <v>1327894.8034141499</v>
      </c>
      <c r="K26" s="22">
        <f t="shared" si="1"/>
        <v>-4.41654899623245E-2</v>
      </c>
      <c r="L26" s="22">
        <f t="shared" si="2"/>
        <v>7.48585001565516E-3</v>
      </c>
      <c r="M26" s="32"/>
    </row>
    <row r="27" spans="1:13">
      <c r="A27" s="70"/>
      <c r="B27" s="12">
        <v>38</v>
      </c>
      <c r="C27" s="65" t="s">
        <v>29</v>
      </c>
      <c r="D27" s="65"/>
      <c r="E27" s="15">
        <f>VLOOKUP(C27,RA!B30:D56,3,0)</f>
        <v>1133632.4923</v>
      </c>
      <c r="F27" s="25">
        <f>VLOOKUP(C27,RA!B31:I60,8,0)</f>
        <v>43614.433499999999</v>
      </c>
      <c r="G27" s="16">
        <f t="shared" si="0"/>
        <v>1090018.0588</v>
      </c>
      <c r="H27" s="27">
        <f>RA!J31</f>
        <v>3.8473168153033201</v>
      </c>
      <c r="I27" s="20">
        <f>VLOOKUP(B27,RMS!B:D,3,FALSE)</f>
        <v>1133632.40611504</v>
      </c>
      <c r="J27" s="21">
        <f>VLOOKUP(B27,RMS!B:E,4,FALSE)</f>
        <v>1090018.0528477901</v>
      </c>
      <c r="K27" s="22">
        <f t="shared" si="1"/>
        <v>8.6184960091486573E-2</v>
      </c>
      <c r="L27" s="22">
        <f t="shared" si="2"/>
        <v>5.9522099327296019E-3</v>
      </c>
      <c r="M27" s="32"/>
    </row>
    <row r="28" spans="1:13">
      <c r="A28" s="70"/>
      <c r="B28" s="12">
        <v>39</v>
      </c>
      <c r="C28" s="65" t="s">
        <v>30</v>
      </c>
      <c r="D28" s="65"/>
      <c r="E28" s="15">
        <f>VLOOKUP(C28,RA!B32:D57,3,0)</f>
        <v>144251.26360000001</v>
      </c>
      <c r="F28" s="25">
        <f>VLOOKUP(C28,RA!B32:I61,8,0)</f>
        <v>30746.0098</v>
      </c>
      <c r="G28" s="16">
        <f t="shared" si="0"/>
        <v>113505.25380000001</v>
      </c>
      <c r="H28" s="27">
        <f>RA!J32</f>
        <v>21.3142048344594</v>
      </c>
      <c r="I28" s="20">
        <f>VLOOKUP(B28,RMS!B:D,3,FALSE)</f>
        <v>144251.142291105</v>
      </c>
      <c r="J28" s="21">
        <f>VLOOKUP(B28,RMS!B:E,4,FALSE)</f>
        <v>113505.27514431201</v>
      </c>
      <c r="K28" s="22">
        <f t="shared" si="1"/>
        <v>0.1213088950025849</v>
      </c>
      <c r="L28" s="22">
        <f t="shared" si="2"/>
        <v>-2.1344312001019716E-2</v>
      </c>
      <c r="M28" s="32"/>
    </row>
    <row r="29" spans="1:13">
      <c r="A29" s="70"/>
      <c r="B29" s="12">
        <v>40</v>
      </c>
      <c r="C29" s="65" t="s">
        <v>68</v>
      </c>
      <c r="D29" s="65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70"/>
      <c r="B30" s="12">
        <v>42</v>
      </c>
      <c r="C30" s="65" t="s">
        <v>31</v>
      </c>
      <c r="D30" s="65"/>
      <c r="E30" s="15">
        <f>VLOOKUP(C30,RA!B34:D60,3,0)</f>
        <v>245318.853</v>
      </c>
      <c r="F30" s="25">
        <f>VLOOKUP(C30,RA!B34:I64,8,0)</f>
        <v>28838.378799999999</v>
      </c>
      <c r="G30" s="16">
        <f t="shared" si="0"/>
        <v>216480.4742</v>
      </c>
      <c r="H30" s="27">
        <f>RA!J34</f>
        <v>0</v>
      </c>
      <c r="I30" s="20">
        <f>VLOOKUP(B30,RMS!B:D,3,FALSE)</f>
        <v>245318.86749999999</v>
      </c>
      <c r="J30" s="21">
        <f>VLOOKUP(B30,RMS!B:E,4,FALSE)</f>
        <v>216480.47409999999</v>
      </c>
      <c r="K30" s="22">
        <f t="shared" si="1"/>
        <v>-1.4499999990221113E-2</v>
      </c>
      <c r="L30" s="22">
        <f t="shared" si="2"/>
        <v>1.0000000474974513E-4</v>
      </c>
      <c r="M30" s="32"/>
    </row>
    <row r="31" spans="1:13" s="36" customFormat="1" ht="12" thickBot="1">
      <c r="A31" s="70"/>
      <c r="B31" s="12">
        <v>43</v>
      </c>
      <c r="C31" s="43" t="s">
        <v>76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11.755467811517899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70"/>
      <c r="B32" s="12">
        <v>70</v>
      </c>
      <c r="C32" s="71" t="s">
        <v>64</v>
      </c>
      <c r="D32" s="72"/>
      <c r="E32" s="15">
        <f>VLOOKUP(C32,RA!B34:D61,3,0)</f>
        <v>94494.06</v>
      </c>
      <c r="F32" s="25">
        <f>VLOOKUP(C32,RA!B34:I65,8,0)</f>
        <v>1076.7</v>
      </c>
      <c r="G32" s="16">
        <f t="shared" si="0"/>
        <v>93417.36</v>
      </c>
      <c r="H32" s="27">
        <f>RA!J34</f>
        <v>0</v>
      </c>
      <c r="I32" s="20">
        <f>VLOOKUP(B32,RMS!B:D,3,FALSE)</f>
        <v>94494.06</v>
      </c>
      <c r="J32" s="21">
        <f>VLOOKUP(B32,RMS!B:E,4,FALSE)</f>
        <v>93417.36</v>
      </c>
      <c r="K32" s="22">
        <f t="shared" si="1"/>
        <v>0</v>
      </c>
      <c r="L32" s="22">
        <f t="shared" si="2"/>
        <v>0</v>
      </c>
    </row>
    <row r="33" spans="1:13">
      <c r="A33" s="70"/>
      <c r="B33" s="12">
        <v>71</v>
      </c>
      <c r="C33" s="65" t="s">
        <v>35</v>
      </c>
      <c r="D33" s="65"/>
      <c r="E33" s="15">
        <f>VLOOKUP(C33,RA!B34:D61,3,0)</f>
        <v>330523.21000000002</v>
      </c>
      <c r="F33" s="25">
        <f>VLOOKUP(C33,RA!B34:I65,8,0)</f>
        <v>-42124.51</v>
      </c>
      <c r="G33" s="16">
        <f t="shared" si="0"/>
        <v>372647.72000000003</v>
      </c>
      <c r="H33" s="27">
        <f>RA!J34</f>
        <v>0</v>
      </c>
      <c r="I33" s="20">
        <f>VLOOKUP(B33,RMS!B:D,3,FALSE)</f>
        <v>330523.21000000002</v>
      </c>
      <c r="J33" s="21">
        <f>VLOOKUP(B33,RMS!B:E,4,FALSE)</f>
        <v>372647.72</v>
      </c>
      <c r="K33" s="22">
        <f t="shared" si="1"/>
        <v>0</v>
      </c>
      <c r="L33" s="22">
        <f t="shared" si="2"/>
        <v>0</v>
      </c>
      <c r="M33" s="32"/>
    </row>
    <row r="34" spans="1:13">
      <c r="A34" s="70"/>
      <c r="B34" s="12">
        <v>72</v>
      </c>
      <c r="C34" s="65" t="s">
        <v>36</v>
      </c>
      <c r="D34" s="65"/>
      <c r="E34" s="15">
        <f>VLOOKUP(C34,RA!B34:D62,3,0)</f>
        <v>173456.45</v>
      </c>
      <c r="F34" s="25">
        <f>VLOOKUP(C34,RA!B34:I66,8,0)</f>
        <v>-791.11</v>
      </c>
      <c r="G34" s="16">
        <f t="shared" si="0"/>
        <v>174247.56</v>
      </c>
      <c r="H34" s="27">
        <f>RA!J35</f>
        <v>11.755467811517899</v>
      </c>
      <c r="I34" s="20">
        <f>VLOOKUP(B34,RMS!B:D,3,FALSE)</f>
        <v>173456.45</v>
      </c>
      <c r="J34" s="21">
        <f>VLOOKUP(B34,RMS!B:E,4,FALSE)</f>
        <v>174247.56</v>
      </c>
      <c r="K34" s="22">
        <f t="shared" si="1"/>
        <v>0</v>
      </c>
      <c r="L34" s="22">
        <f t="shared" si="2"/>
        <v>0</v>
      </c>
      <c r="M34" s="32"/>
    </row>
    <row r="35" spans="1:13">
      <c r="A35" s="70"/>
      <c r="B35" s="12">
        <v>73</v>
      </c>
      <c r="C35" s="65" t="s">
        <v>37</v>
      </c>
      <c r="D35" s="65"/>
      <c r="E35" s="15">
        <f>VLOOKUP(C35,RA!B34:D63,3,0)</f>
        <v>286664.25</v>
      </c>
      <c r="F35" s="25">
        <f>VLOOKUP(C35,RA!B34:I67,8,0)</f>
        <v>-62640.75</v>
      </c>
      <c r="G35" s="16">
        <f t="shared" si="0"/>
        <v>349305</v>
      </c>
      <c r="H35" s="27">
        <f>RA!J34</f>
        <v>0</v>
      </c>
      <c r="I35" s="20">
        <f>VLOOKUP(B35,RMS!B:D,3,FALSE)</f>
        <v>286664.25</v>
      </c>
      <c r="J35" s="21">
        <f>VLOOKUP(B35,RMS!B:E,4,FALSE)</f>
        <v>349305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70"/>
      <c r="B36" s="12">
        <v>74</v>
      </c>
      <c r="C36" s="65" t="s">
        <v>65</v>
      </c>
      <c r="D36" s="65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11.755467811517899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70"/>
      <c r="B37" s="12">
        <v>75</v>
      </c>
      <c r="C37" s="65" t="s">
        <v>32</v>
      </c>
      <c r="D37" s="65"/>
      <c r="E37" s="15">
        <f>VLOOKUP(C37,RA!B8:D64,3,0)</f>
        <v>49793.162799999998</v>
      </c>
      <c r="F37" s="25">
        <f>VLOOKUP(C37,RA!B8:I68,8,0)</f>
        <v>2851.5209</v>
      </c>
      <c r="G37" s="16">
        <f t="shared" si="0"/>
        <v>46941.641899999995</v>
      </c>
      <c r="H37" s="27">
        <f>RA!J35</f>
        <v>11.755467811517899</v>
      </c>
      <c r="I37" s="20">
        <f>VLOOKUP(B37,RMS!B:D,3,FALSE)</f>
        <v>49793.162393162398</v>
      </c>
      <c r="J37" s="21">
        <f>VLOOKUP(B37,RMS!B:E,4,FALSE)</f>
        <v>46941.641025641002</v>
      </c>
      <c r="K37" s="22">
        <f t="shared" si="1"/>
        <v>4.068376001669094E-4</v>
      </c>
      <c r="L37" s="22">
        <f t="shared" si="2"/>
        <v>8.7435899331467226E-4</v>
      </c>
      <c r="M37" s="32"/>
    </row>
    <row r="38" spans="1:13">
      <c r="A38" s="70"/>
      <c r="B38" s="12">
        <v>76</v>
      </c>
      <c r="C38" s="65" t="s">
        <v>33</v>
      </c>
      <c r="D38" s="65"/>
      <c r="E38" s="15">
        <f>VLOOKUP(C38,RA!B8:D65,3,0)</f>
        <v>362532.69290000002</v>
      </c>
      <c r="F38" s="25">
        <f>VLOOKUP(C38,RA!B8:I69,8,0)</f>
        <v>14613.0249</v>
      </c>
      <c r="G38" s="16">
        <f t="shared" si="0"/>
        <v>347919.66800000001</v>
      </c>
      <c r="H38" s="27">
        <f>RA!J36</f>
        <v>0</v>
      </c>
      <c r="I38" s="20">
        <f>VLOOKUP(B38,RMS!B:D,3,FALSE)</f>
        <v>362532.68837008497</v>
      </c>
      <c r="J38" s="21">
        <f>VLOOKUP(B38,RMS!B:E,4,FALSE)</f>
        <v>347919.67214017099</v>
      </c>
      <c r="K38" s="22">
        <f t="shared" si="1"/>
        <v>4.5299150515347719E-3</v>
      </c>
      <c r="L38" s="22">
        <f t="shared" si="2"/>
        <v>-4.1401709895581007E-3</v>
      </c>
      <c r="M38" s="32"/>
    </row>
    <row r="39" spans="1:13">
      <c r="A39" s="70"/>
      <c r="B39" s="12">
        <v>77</v>
      </c>
      <c r="C39" s="65" t="s">
        <v>38</v>
      </c>
      <c r="D39" s="65"/>
      <c r="E39" s="15">
        <f>VLOOKUP(C39,RA!B9:D66,3,0)</f>
        <v>140327.42000000001</v>
      </c>
      <c r="F39" s="25">
        <f>VLOOKUP(C39,RA!B9:I70,8,0)</f>
        <v>-19176.34</v>
      </c>
      <c r="G39" s="16">
        <f t="shared" si="0"/>
        <v>159503.76</v>
      </c>
      <c r="H39" s="27">
        <f>RA!J37</f>
        <v>1.1394367011005799</v>
      </c>
      <c r="I39" s="20">
        <f>VLOOKUP(B39,RMS!B:D,3,FALSE)</f>
        <v>140327.42000000001</v>
      </c>
      <c r="J39" s="21">
        <f>VLOOKUP(B39,RMS!B:E,4,FALSE)</f>
        <v>159503.76</v>
      </c>
      <c r="K39" s="22">
        <f t="shared" si="1"/>
        <v>0</v>
      </c>
      <c r="L39" s="22">
        <f t="shared" si="2"/>
        <v>0</v>
      </c>
      <c r="M39" s="32"/>
    </row>
    <row r="40" spans="1:13">
      <c r="A40" s="70"/>
      <c r="B40" s="12">
        <v>78</v>
      </c>
      <c r="C40" s="65" t="s">
        <v>39</v>
      </c>
      <c r="D40" s="65"/>
      <c r="E40" s="15">
        <f>VLOOKUP(C40,RA!B10:D67,3,0)</f>
        <v>52435.06</v>
      </c>
      <c r="F40" s="25">
        <f>VLOOKUP(C40,RA!B10:I71,8,0)</f>
        <v>6053.79</v>
      </c>
      <c r="G40" s="16">
        <f t="shared" si="0"/>
        <v>46381.27</v>
      </c>
      <c r="H40" s="27">
        <f>RA!J38</f>
        <v>-12.744796348794999</v>
      </c>
      <c r="I40" s="20">
        <f>VLOOKUP(B40,RMS!B:D,3,FALSE)</f>
        <v>52435.06</v>
      </c>
      <c r="J40" s="21">
        <f>VLOOKUP(B40,RMS!B:E,4,FALSE)</f>
        <v>46381.27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70"/>
      <c r="B41" s="12">
        <v>9101</v>
      </c>
      <c r="C41" s="66" t="s">
        <v>70</v>
      </c>
      <c r="D41" s="67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-0.45608566300071302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70"/>
      <c r="B42" s="12">
        <v>99</v>
      </c>
      <c r="C42" s="65" t="s">
        <v>34</v>
      </c>
      <c r="D42" s="65"/>
      <c r="E42" s="15">
        <f>VLOOKUP(C42,RA!B8:D68,3,0)</f>
        <v>12098.2906</v>
      </c>
      <c r="F42" s="25">
        <f>VLOOKUP(C42,RA!B8:I72,8,0)</f>
        <v>1092.0275999999999</v>
      </c>
      <c r="G42" s="16">
        <f t="shared" si="0"/>
        <v>11006.263000000001</v>
      </c>
      <c r="H42" s="27">
        <f>RA!J39</f>
        <v>-0.45608566300071302</v>
      </c>
      <c r="I42" s="20">
        <f>VLOOKUP(B42,RMS!B:D,3,FALSE)</f>
        <v>12098.2905982906</v>
      </c>
      <c r="J42" s="21">
        <f>VLOOKUP(B42,RMS!B:E,4,FALSE)</f>
        <v>11006.2632478632</v>
      </c>
      <c r="K42" s="22">
        <f t="shared" si="1"/>
        <v>1.7094007489504293E-6</v>
      </c>
      <c r="L42" s="22">
        <f t="shared" si="2"/>
        <v>-2.4786319954728242E-4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7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44" t="s">
        <v>45</v>
      </c>
      <c r="W1" s="78"/>
    </row>
    <row r="2" spans="1:23" ht="12.7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44"/>
      <c r="W2" s="78"/>
    </row>
    <row r="3" spans="1:23" ht="23.25" thickBo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45" t="s">
        <v>46</v>
      </c>
      <c r="W3" s="78"/>
    </row>
    <row r="4" spans="1:23" ht="12.75" thickTop="1" thickBo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W4" s="78"/>
    </row>
    <row r="5" spans="1:23" ht="22.5" thickTop="1" thickBot="1">
      <c r="A5" s="46"/>
      <c r="B5" s="47"/>
      <c r="C5" s="48"/>
      <c r="D5" s="49" t="s">
        <v>0</v>
      </c>
      <c r="E5" s="49" t="s">
        <v>72</v>
      </c>
      <c r="F5" s="49" t="s">
        <v>73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74</v>
      </c>
      <c r="Q5" s="49" t="s">
        <v>75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9" t="s">
        <v>4</v>
      </c>
      <c r="C6" s="8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81" t="s">
        <v>5</v>
      </c>
      <c r="B7" s="82"/>
      <c r="C7" s="83"/>
      <c r="D7" s="53">
        <v>22224518.233100001</v>
      </c>
      <c r="E7" s="53">
        <v>25925606.570799999</v>
      </c>
      <c r="F7" s="54">
        <v>85.724197705489601</v>
      </c>
      <c r="G7" s="53">
        <v>17656811.172400001</v>
      </c>
      <c r="H7" s="54">
        <v>25.8693770698526</v>
      </c>
      <c r="I7" s="53">
        <v>2032406.078</v>
      </c>
      <c r="J7" s="54">
        <v>9.1448824972639606</v>
      </c>
      <c r="K7" s="53">
        <v>1796136.5292</v>
      </c>
      <c r="L7" s="54">
        <v>10.172485346661</v>
      </c>
      <c r="M7" s="54">
        <v>0.13154320117593499</v>
      </c>
      <c r="N7" s="53">
        <v>279028034.36699998</v>
      </c>
      <c r="O7" s="53">
        <v>4948785725.3056002</v>
      </c>
      <c r="P7" s="53">
        <v>1167135</v>
      </c>
      <c r="Q7" s="53">
        <v>1148958</v>
      </c>
      <c r="R7" s="54">
        <v>1.5820421634211299</v>
      </c>
      <c r="S7" s="53">
        <v>19.041943076936299</v>
      </c>
      <c r="T7" s="53">
        <v>19.631486094530899</v>
      </c>
      <c r="U7" s="55">
        <v>-3.0960234216258402</v>
      </c>
    </row>
    <row r="8" spans="1:23" ht="12" thickBot="1">
      <c r="A8" s="73">
        <v>42596</v>
      </c>
      <c r="B8" s="71" t="s">
        <v>6</v>
      </c>
      <c r="C8" s="72"/>
      <c r="D8" s="56">
        <v>736297.81400000001</v>
      </c>
      <c r="E8" s="56">
        <v>866246.15960000001</v>
      </c>
      <c r="F8" s="57">
        <v>84.998681476405594</v>
      </c>
      <c r="G8" s="56">
        <v>620223.51899999997</v>
      </c>
      <c r="H8" s="57">
        <v>18.714913485891199</v>
      </c>
      <c r="I8" s="56">
        <v>165577.28409999999</v>
      </c>
      <c r="J8" s="57">
        <v>22.487814163196699</v>
      </c>
      <c r="K8" s="56">
        <v>127594.62089999999</v>
      </c>
      <c r="L8" s="57">
        <v>20.5723609297699</v>
      </c>
      <c r="M8" s="57">
        <v>0.29768232337763101</v>
      </c>
      <c r="N8" s="56">
        <v>9447470.1420000009</v>
      </c>
      <c r="O8" s="56">
        <v>177014503.92390001</v>
      </c>
      <c r="P8" s="56">
        <v>34720</v>
      </c>
      <c r="Q8" s="56">
        <v>33174</v>
      </c>
      <c r="R8" s="57">
        <v>4.6602761198528899</v>
      </c>
      <c r="S8" s="56">
        <v>21.2067342741936</v>
      </c>
      <c r="T8" s="56">
        <v>21.833450084403498</v>
      </c>
      <c r="U8" s="58">
        <v>-2.9552678979551898</v>
      </c>
    </row>
    <row r="9" spans="1:23" ht="12" thickBot="1">
      <c r="A9" s="74"/>
      <c r="B9" s="71" t="s">
        <v>7</v>
      </c>
      <c r="C9" s="72"/>
      <c r="D9" s="56">
        <v>130768.2355</v>
      </c>
      <c r="E9" s="56">
        <v>176954.1159</v>
      </c>
      <c r="F9" s="57">
        <v>73.899516173955206</v>
      </c>
      <c r="G9" s="56">
        <v>128894.72199999999</v>
      </c>
      <c r="H9" s="57">
        <v>1.45352227843742</v>
      </c>
      <c r="I9" s="56">
        <v>27579.1734</v>
      </c>
      <c r="J9" s="57">
        <v>21.0901166438084</v>
      </c>
      <c r="K9" s="56">
        <v>23738.404500000001</v>
      </c>
      <c r="L9" s="57">
        <v>18.416894137837499</v>
      </c>
      <c r="M9" s="57">
        <v>0.16179557897414701</v>
      </c>
      <c r="N9" s="56">
        <v>1583922.1595999999</v>
      </c>
      <c r="O9" s="56">
        <v>25407663.621300001</v>
      </c>
      <c r="P9" s="56">
        <v>7816</v>
      </c>
      <c r="Q9" s="56">
        <v>7530</v>
      </c>
      <c r="R9" s="57">
        <v>3.79814077025233</v>
      </c>
      <c r="S9" s="56">
        <v>16.730838728249701</v>
      </c>
      <c r="T9" s="56">
        <v>16.104754913678601</v>
      </c>
      <c r="U9" s="58">
        <v>3.7420946118737999</v>
      </c>
    </row>
    <row r="10" spans="1:23" ht="12" thickBot="1">
      <c r="A10" s="74"/>
      <c r="B10" s="71" t="s">
        <v>8</v>
      </c>
      <c r="C10" s="72"/>
      <c r="D10" s="56">
        <v>168167.45670000001</v>
      </c>
      <c r="E10" s="56">
        <v>240632.45540000001</v>
      </c>
      <c r="F10" s="57">
        <v>69.885608913584704</v>
      </c>
      <c r="G10" s="56">
        <v>162285.405</v>
      </c>
      <c r="H10" s="57">
        <v>3.6245105960083199</v>
      </c>
      <c r="I10" s="56">
        <v>47923.0959</v>
      </c>
      <c r="J10" s="57">
        <v>28.497247232258299</v>
      </c>
      <c r="K10" s="56">
        <v>42469.042000000001</v>
      </c>
      <c r="L10" s="57">
        <v>26.169353923108499</v>
      </c>
      <c r="M10" s="57">
        <v>0.12842422722885999</v>
      </c>
      <c r="N10" s="56">
        <v>2154725.1537000001</v>
      </c>
      <c r="O10" s="56">
        <v>43212188.2042</v>
      </c>
      <c r="P10" s="56">
        <v>118351</v>
      </c>
      <c r="Q10" s="56">
        <v>116420</v>
      </c>
      <c r="R10" s="57">
        <v>1.6586497165435501</v>
      </c>
      <c r="S10" s="56">
        <v>1.42092129935531</v>
      </c>
      <c r="T10" s="56">
        <v>1.5846703358529499</v>
      </c>
      <c r="U10" s="58">
        <v>-11.524145395803</v>
      </c>
    </row>
    <row r="11" spans="1:23" ht="12" thickBot="1">
      <c r="A11" s="74"/>
      <c r="B11" s="71" t="s">
        <v>9</v>
      </c>
      <c r="C11" s="72"/>
      <c r="D11" s="56">
        <v>54993.502899999999</v>
      </c>
      <c r="E11" s="56">
        <v>62907.367299999998</v>
      </c>
      <c r="F11" s="57">
        <v>87.419813068540194</v>
      </c>
      <c r="G11" s="56">
        <v>39292.706100000003</v>
      </c>
      <c r="H11" s="57">
        <v>39.958553020098599</v>
      </c>
      <c r="I11" s="56">
        <v>11224.372300000001</v>
      </c>
      <c r="J11" s="57">
        <v>20.4103606937175</v>
      </c>
      <c r="K11" s="56">
        <v>8738.2991000000002</v>
      </c>
      <c r="L11" s="57">
        <v>22.2389852146121</v>
      </c>
      <c r="M11" s="57">
        <v>0.28450310198239798</v>
      </c>
      <c r="N11" s="56">
        <v>709144.21189999999</v>
      </c>
      <c r="O11" s="56">
        <v>14825999.991</v>
      </c>
      <c r="P11" s="56">
        <v>2904</v>
      </c>
      <c r="Q11" s="56">
        <v>2928</v>
      </c>
      <c r="R11" s="57">
        <v>-0.819672131147542</v>
      </c>
      <c r="S11" s="56">
        <v>18.937156646005501</v>
      </c>
      <c r="T11" s="56">
        <v>19.199072677595598</v>
      </c>
      <c r="U11" s="58">
        <v>-1.38308002878228</v>
      </c>
    </row>
    <row r="12" spans="1:23" ht="12" thickBot="1">
      <c r="A12" s="74"/>
      <c r="B12" s="71" t="s">
        <v>10</v>
      </c>
      <c r="C12" s="72"/>
      <c r="D12" s="56">
        <v>186995.23079999999</v>
      </c>
      <c r="E12" s="56">
        <v>201672.52830000001</v>
      </c>
      <c r="F12" s="57">
        <v>92.722212775472002</v>
      </c>
      <c r="G12" s="56">
        <v>97626.058699999994</v>
      </c>
      <c r="H12" s="57">
        <v>91.542333358583093</v>
      </c>
      <c r="I12" s="56">
        <v>29476.416799999999</v>
      </c>
      <c r="J12" s="57">
        <v>15.763191753016599</v>
      </c>
      <c r="K12" s="56">
        <v>11618.8388</v>
      </c>
      <c r="L12" s="57">
        <v>11.9013703459075</v>
      </c>
      <c r="M12" s="57">
        <v>1.5369503189940099</v>
      </c>
      <c r="N12" s="56">
        <v>2284117.2667999999</v>
      </c>
      <c r="O12" s="56">
        <v>52938833.829300001</v>
      </c>
      <c r="P12" s="56">
        <v>1920</v>
      </c>
      <c r="Q12" s="56">
        <v>1865</v>
      </c>
      <c r="R12" s="57">
        <v>2.9490616621983898</v>
      </c>
      <c r="S12" s="56">
        <v>97.393349375</v>
      </c>
      <c r="T12" s="56">
        <v>92.186002949061702</v>
      </c>
      <c r="U12" s="58">
        <v>5.3467166488834303</v>
      </c>
    </row>
    <row r="13" spans="1:23" ht="12" thickBot="1">
      <c r="A13" s="74"/>
      <c r="B13" s="71" t="s">
        <v>11</v>
      </c>
      <c r="C13" s="72"/>
      <c r="D13" s="56">
        <v>349436.30099999998</v>
      </c>
      <c r="E13" s="56">
        <v>416274.3138</v>
      </c>
      <c r="F13" s="57">
        <v>83.943757617456001</v>
      </c>
      <c r="G13" s="56">
        <v>282933.18150000001</v>
      </c>
      <c r="H13" s="57">
        <v>23.504885198486399</v>
      </c>
      <c r="I13" s="56">
        <v>59502.097099999999</v>
      </c>
      <c r="J13" s="57">
        <v>17.028023971670901</v>
      </c>
      <c r="K13" s="56">
        <v>55196.895600000003</v>
      </c>
      <c r="L13" s="57">
        <v>19.508809573825101</v>
      </c>
      <c r="M13" s="57">
        <v>7.7997167289966002E-2</v>
      </c>
      <c r="N13" s="56">
        <v>4210914.0497000003</v>
      </c>
      <c r="O13" s="56">
        <v>75660880.888099998</v>
      </c>
      <c r="P13" s="56">
        <v>16128</v>
      </c>
      <c r="Q13" s="56">
        <v>15691</v>
      </c>
      <c r="R13" s="57">
        <v>2.78503600790263</v>
      </c>
      <c r="S13" s="56">
        <v>21.666437313988101</v>
      </c>
      <c r="T13" s="56">
        <v>21.229688248040301</v>
      </c>
      <c r="U13" s="58">
        <v>2.01578625788121</v>
      </c>
    </row>
    <row r="14" spans="1:23" ht="12" thickBot="1">
      <c r="A14" s="74"/>
      <c r="B14" s="71" t="s">
        <v>12</v>
      </c>
      <c r="C14" s="72"/>
      <c r="D14" s="56">
        <v>113951.30899999999</v>
      </c>
      <c r="E14" s="56">
        <v>181689.47080000001</v>
      </c>
      <c r="F14" s="57">
        <v>62.7176184168841</v>
      </c>
      <c r="G14" s="56">
        <v>123784.7037</v>
      </c>
      <c r="H14" s="57">
        <v>-7.94394978222177</v>
      </c>
      <c r="I14" s="56">
        <v>17686.013900000002</v>
      </c>
      <c r="J14" s="57">
        <v>15.5206763794175</v>
      </c>
      <c r="K14" s="56">
        <v>17291.2</v>
      </c>
      <c r="L14" s="57">
        <v>13.968769551613001</v>
      </c>
      <c r="M14" s="57">
        <v>2.2833227306374999E-2</v>
      </c>
      <c r="N14" s="56">
        <v>1583436.4617000001</v>
      </c>
      <c r="O14" s="56">
        <v>34058831.437100001</v>
      </c>
      <c r="P14" s="56">
        <v>2641</v>
      </c>
      <c r="Q14" s="56">
        <v>2774</v>
      </c>
      <c r="R14" s="57">
        <v>-4.7945205479451998</v>
      </c>
      <c r="S14" s="56">
        <v>43.147031048845101</v>
      </c>
      <c r="T14" s="56">
        <v>41.7119251261716</v>
      </c>
      <c r="U14" s="58">
        <v>3.3260826707842499</v>
      </c>
    </row>
    <row r="15" spans="1:23" ht="12" thickBot="1">
      <c r="A15" s="74"/>
      <c r="B15" s="71" t="s">
        <v>13</v>
      </c>
      <c r="C15" s="72"/>
      <c r="D15" s="56">
        <v>131149.82490000001</v>
      </c>
      <c r="E15" s="56">
        <v>166891.2114</v>
      </c>
      <c r="F15" s="57">
        <v>78.584021171530694</v>
      </c>
      <c r="G15" s="56">
        <v>87188.028999999995</v>
      </c>
      <c r="H15" s="57">
        <v>50.4218255696547</v>
      </c>
      <c r="I15" s="56">
        <v>-2395.1858999999999</v>
      </c>
      <c r="J15" s="57">
        <v>-1.8262974440311299</v>
      </c>
      <c r="K15" s="56">
        <v>16682.563699999999</v>
      </c>
      <c r="L15" s="57">
        <v>19.134007146783901</v>
      </c>
      <c r="M15" s="57">
        <v>-1.1435742097601</v>
      </c>
      <c r="N15" s="56">
        <v>1631844.0925</v>
      </c>
      <c r="O15" s="56">
        <v>29006710.389600001</v>
      </c>
      <c r="P15" s="56">
        <v>6957</v>
      </c>
      <c r="Q15" s="56">
        <v>6841</v>
      </c>
      <c r="R15" s="57">
        <v>1.6956585294547699</v>
      </c>
      <c r="S15" s="56">
        <v>18.8514912893489</v>
      </c>
      <c r="T15" s="56">
        <v>17.857288393509702</v>
      </c>
      <c r="U15" s="58">
        <v>5.2738686853960504</v>
      </c>
    </row>
    <row r="16" spans="1:23" ht="12" thickBot="1">
      <c r="A16" s="74"/>
      <c r="B16" s="71" t="s">
        <v>14</v>
      </c>
      <c r="C16" s="72"/>
      <c r="D16" s="56">
        <v>1311437.9516</v>
      </c>
      <c r="E16" s="56">
        <v>1526670.673</v>
      </c>
      <c r="F16" s="57">
        <v>85.901823804799093</v>
      </c>
      <c r="G16" s="56">
        <v>881155.44929999998</v>
      </c>
      <c r="H16" s="57">
        <v>48.831622461374003</v>
      </c>
      <c r="I16" s="56">
        <v>-10950.699699999999</v>
      </c>
      <c r="J16" s="57">
        <v>-0.83501470173558501</v>
      </c>
      <c r="K16" s="56">
        <v>28946.6273</v>
      </c>
      <c r="L16" s="57">
        <v>3.2850761262380601</v>
      </c>
      <c r="M16" s="57">
        <v>-1.37830658427001</v>
      </c>
      <c r="N16" s="56">
        <v>15388556.9331</v>
      </c>
      <c r="O16" s="56">
        <v>255771651.2974</v>
      </c>
      <c r="P16" s="56">
        <v>71330</v>
      </c>
      <c r="Q16" s="56">
        <v>73061</v>
      </c>
      <c r="R16" s="57">
        <v>-2.3692530898837898</v>
      </c>
      <c r="S16" s="56">
        <v>18.385503316977399</v>
      </c>
      <c r="T16" s="56">
        <v>17.9740332954654</v>
      </c>
      <c r="U16" s="58">
        <v>2.23801336530201</v>
      </c>
    </row>
    <row r="17" spans="1:21" ht="12" thickBot="1">
      <c r="A17" s="74"/>
      <c r="B17" s="71" t="s">
        <v>15</v>
      </c>
      <c r="C17" s="72"/>
      <c r="D17" s="56">
        <v>1061812.4231</v>
      </c>
      <c r="E17" s="56">
        <v>1228967.8861</v>
      </c>
      <c r="F17" s="57">
        <v>86.398711887383001</v>
      </c>
      <c r="G17" s="56">
        <v>439128.33490000002</v>
      </c>
      <c r="H17" s="57">
        <v>141.80002489290499</v>
      </c>
      <c r="I17" s="56">
        <v>86765.730599999995</v>
      </c>
      <c r="J17" s="57">
        <v>8.1714744254624794</v>
      </c>
      <c r="K17" s="56">
        <v>56760.088799999998</v>
      </c>
      <c r="L17" s="57">
        <v>12.9256265854322</v>
      </c>
      <c r="M17" s="57">
        <v>0.52863979663118499</v>
      </c>
      <c r="N17" s="56">
        <v>10832833.337200001</v>
      </c>
      <c r="O17" s="56">
        <v>256689758.7015</v>
      </c>
      <c r="P17" s="56">
        <v>17588</v>
      </c>
      <c r="Q17" s="56">
        <v>18004</v>
      </c>
      <c r="R17" s="57">
        <v>-2.3105976449677801</v>
      </c>
      <c r="S17" s="56">
        <v>60.371413639981803</v>
      </c>
      <c r="T17" s="56">
        <v>98.276346050877606</v>
      </c>
      <c r="U17" s="58">
        <v>-62.786226337083299</v>
      </c>
    </row>
    <row r="18" spans="1:21" ht="12" customHeight="1" thickBot="1">
      <c r="A18" s="74"/>
      <c r="B18" s="71" t="s">
        <v>16</v>
      </c>
      <c r="C18" s="72"/>
      <c r="D18" s="56">
        <v>2192991.2859999998</v>
      </c>
      <c r="E18" s="56">
        <v>2408062.4341000002</v>
      </c>
      <c r="F18" s="57">
        <v>91.068705484773602</v>
      </c>
      <c r="G18" s="56">
        <v>1910703.1954999999</v>
      </c>
      <c r="H18" s="57">
        <v>14.7740418901707</v>
      </c>
      <c r="I18" s="56">
        <v>296581.64069999999</v>
      </c>
      <c r="J18" s="57">
        <v>13.5240683623948</v>
      </c>
      <c r="K18" s="56">
        <v>278388.0539</v>
      </c>
      <c r="L18" s="57">
        <v>14.5699266403933</v>
      </c>
      <c r="M18" s="57">
        <v>6.5353331599980996E-2</v>
      </c>
      <c r="N18" s="56">
        <v>30377372.173</v>
      </c>
      <c r="O18" s="56">
        <v>517307269.4921</v>
      </c>
      <c r="P18" s="56">
        <v>97532</v>
      </c>
      <c r="Q18" s="56">
        <v>94715</v>
      </c>
      <c r="R18" s="57">
        <v>2.9741857150398499</v>
      </c>
      <c r="S18" s="56">
        <v>22.484838678587501</v>
      </c>
      <c r="T18" s="56">
        <v>22.579309752415099</v>
      </c>
      <c r="U18" s="58">
        <v>-0.42015455471139601</v>
      </c>
    </row>
    <row r="19" spans="1:21" ht="12" customHeight="1" thickBot="1">
      <c r="A19" s="74"/>
      <c r="B19" s="71" t="s">
        <v>17</v>
      </c>
      <c r="C19" s="72"/>
      <c r="D19" s="56">
        <v>600287.23259999999</v>
      </c>
      <c r="E19" s="56">
        <v>691618.35430000001</v>
      </c>
      <c r="F19" s="57">
        <v>86.794578088888699</v>
      </c>
      <c r="G19" s="56">
        <v>401857.11570000002</v>
      </c>
      <c r="H19" s="57">
        <v>49.378276294635803</v>
      </c>
      <c r="I19" s="56">
        <v>40269.083100000003</v>
      </c>
      <c r="J19" s="57">
        <v>6.7083024447453496</v>
      </c>
      <c r="K19" s="56">
        <v>48043.246700000003</v>
      </c>
      <c r="L19" s="57">
        <v>11.9553057101684</v>
      </c>
      <c r="M19" s="57">
        <v>-0.161815949878342</v>
      </c>
      <c r="N19" s="56">
        <v>7293049.3756999997</v>
      </c>
      <c r="O19" s="56">
        <v>149387567.3082</v>
      </c>
      <c r="P19" s="56">
        <v>11221</v>
      </c>
      <c r="Q19" s="56">
        <v>10541</v>
      </c>
      <c r="R19" s="57">
        <v>6.4510008538089396</v>
      </c>
      <c r="S19" s="56">
        <v>53.4967678994742</v>
      </c>
      <c r="T19" s="56">
        <v>52.323264329760001</v>
      </c>
      <c r="U19" s="58">
        <v>2.1935971382782502</v>
      </c>
    </row>
    <row r="20" spans="1:21" ht="12" thickBot="1">
      <c r="A20" s="74"/>
      <c r="B20" s="71" t="s">
        <v>18</v>
      </c>
      <c r="C20" s="72"/>
      <c r="D20" s="56">
        <v>1274536.0178</v>
      </c>
      <c r="E20" s="56">
        <v>1465418.7138</v>
      </c>
      <c r="F20" s="57">
        <v>86.974187363486095</v>
      </c>
      <c r="G20" s="56">
        <v>928724.7291</v>
      </c>
      <c r="H20" s="57">
        <v>37.235068461579097</v>
      </c>
      <c r="I20" s="56">
        <v>146916.21539999999</v>
      </c>
      <c r="J20" s="57">
        <v>11.5270351993343</v>
      </c>
      <c r="K20" s="56">
        <v>41089.428999999996</v>
      </c>
      <c r="L20" s="57">
        <v>4.4242850128281397</v>
      </c>
      <c r="M20" s="57">
        <v>2.57552341260328</v>
      </c>
      <c r="N20" s="56">
        <v>17173026.0339</v>
      </c>
      <c r="O20" s="56">
        <v>284359049.17269999</v>
      </c>
      <c r="P20" s="56">
        <v>49273</v>
      </c>
      <c r="Q20" s="56">
        <v>49061</v>
      </c>
      <c r="R20" s="57">
        <v>0.432115121990995</v>
      </c>
      <c r="S20" s="56">
        <v>25.8668239766201</v>
      </c>
      <c r="T20" s="56">
        <v>28.562316236929501</v>
      </c>
      <c r="U20" s="58">
        <v>-10.4206541272551</v>
      </c>
    </row>
    <row r="21" spans="1:21" ht="12" customHeight="1" thickBot="1">
      <c r="A21" s="74"/>
      <c r="B21" s="71" t="s">
        <v>19</v>
      </c>
      <c r="C21" s="72"/>
      <c r="D21" s="56">
        <v>410050.98269999999</v>
      </c>
      <c r="E21" s="56">
        <v>494370.43040000001</v>
      </c>
      <c r="F21" s="57">
        <v>82.944075431094006</v>
      </c>
      <c r="G21" s="56">
        <v>358528.69380000001</v>
      </c>
      <c r="H21" s="57">
        <v>14.370478511474699</v>
      </c>
      <c r="I21" s="56">
        <v>70588.221699999995</v>
      </c>
      <c r="J21" s="57">
        <v>17.2144988496817</v>
      </c>
      <c r="K21" s="56">
        <v>48330.006999999998</v>
      </c>
      <c r="L21" s="57">
        <v>13.4800945742324</v>
      </c>
      <c r="M21" s="57">
        <v>0.46054648202306298</v>
      </c>
      <c r="N21" s="56">
        <v>5981949.2249999996</v>
      </c>
      <c r="O21" s="56">
        <v>94762501.731399998</v>
      </c>
      <c r="P21" s="56">
        <v>34906</v>
      </c>
      <c r="Q21" s="56">
        <v>34715</v>
      </c>
      <c r="R21" s="57">
        <v>0.55019444044361898</v>
      </c>
      <c r="S21" s="56">
        <v>11.747292233426901</v>
      </c>
      <c r="T21" s="56">
        <v>11.9727706409333</v>
      </c>
      <c r="U21" s="58">
        <v>-1.91940749430577</v>
      </c>
    </row>
    <row r="22" spans="1:21" ht="12" customHeight="1" thickBot="1">
      <c r="A22" s="74"/>
      <c r="B22" s="71" t="s">
        <v>20</v>
      </c>
      <c r="C22" s="72"/>
      <c r="D22" s="56">
        <v>1724475.1129999999</v>
      </c>
      <c r="E22" s="56">
        <v>1873551.8809</v>
      </c>
      <c r="F22" s="57">
        <v>92.043093686394897</v>
      </c>
      <c r="G22" s="56">
        <v>1408374.0360000001</v>
      </c>
      <c r="H22" s="57">
        <v>22.444398215248</v>
      </c>
      <c r="I22" s="56">
        <v>113713.084</v>
      </c>
      <c r="J22" s="57">
        <v>6.5940692992766898</v>
      </c>
      <c r="K22" s="56">
        <v>150329.3848</v>
      </c>
      <c r="L22" s="57">
        <v>10.673967352235399</v>
      </c>
      <c r="M22" s="57">
        <v>-0.243573808598464</v>
      </c>
      <c r="N22" s="56">
        <v>21488430.702500001</v>
      </c>
      <c r="O22" s="56">
        <v>333472362.84310001</v>
      </c>
      <c r="P22" s="56">
        <v>97257</v>
      </c>
      <c r="Q22" s="56">
        <v>96356</v>
      </c>
      <c r="R22" s="57">
        <v>0.93507410021171899</v>
      </c>
      <c r="S22" s="56">
        <v>17.731115631779701</v>
      </c>
      <c r="T22" s="56">
        <v>17.6409967838017</v>
      </c>
      <c r="U22" s="58">
        <v>0.50825255358699495</v>
      </c>
    </row>
    <row r="23" spans="1:21" ht="12" thickBot="1">
      <c r="A23" s="74"/>
      <c r="B23" s="71" t="s">
        <v>21</v>
      </c>
      <c r="C23" s="72"/>
      <c r="D23" s="56">
        <v>3377945.1943999999</v>
      </c>
      <c r="E23" s="56">
        <v>4938388.8361</v>
      </c>
      <c r="F23" s="57">
        <v>68.401766375846407</v>
      </c>
      <c r="G23" s="56">
        <v>2701051.8742</v>
      </c>
      <c r="H23" s="57">
        <v>25.060359879259401</v>
      </c>
      <c r="I23" s="56">
        <v>311248.32250000001</v>
      </c>
      <c r="J23" s="57">
        <v>9.2141318046246408</v>
      </c>
      <c r="K23" s="56">
        <v>272313.0085</v>
      </c>
      <c r="L23" s="57">
        <v>10.0817393068637</v>
      </c>
      <c r="M23" s="57">
        <v>0.142980000164039</v>
      </c>
      <c r="N23" s="56">
        <v>41457601.459600002</v>
      </c>
      <c r="O23" s="56">
        <v>722487884.76110005</v>
      </c>
      <c r="P23" s="56">
        <v>95034</v>
      </c>
      <c r="Q23" s="56">
        <v>90979</v>
      </c>
      <c r="R23" s="57">
        <v>4.4570725112388603</v>
      </c>
      <c r="S23" s="56">
        <v>35.544596611739003</v>
      </c>
      <c r="T23" s="56">
        <v>33.968825853218902</v>
      </c>
      <c r="U23" s="58">
        <v>4.4332216672270901</v>
      </c>
    </row>
    <row r="24" spans="1:21" ht="12" thickBot="1">
      <c r="A24" s="74"/>
      <c r="B24" s="71" t="s">
        <v>22</v>
      </c>
      <c r="C24" s="72"/>
      <c r="D24" s="56">
        <v>390114.5906</v>
      </c>
      <c r="E24" s="56">
        <v>373464.93579999998</v>
      </c>
      <c r="F24" s="57">
        <v>104.458157434334</v>
      </c>
      <c r="G24" s="56">
        <v>300715.35729999997</v>
      </c>
      <c r="H24" s="57">
        <v>29.7288552545767</v>
      </c>
      <c r="I24" s="56">
        <v>53773.9378</v>
      </c>
      <c r="J24" s="57">
        <v>13.784139095463001</v>
      </c>
      <c r="K24" s="56">
        <v>46575.603799999997</v>
      </c>
      <c r="L24" s="57">
        <v>15.4882691120877</v>
      </c>
      <c r="M24" s="57">
        <v>0.154551598105101</v>
      </c>
      <c r="N24" s="56">
        <v>4683370.6427999996</v>
      </c>
      <c r="O24" s="56">
        <v>69507856.799899995</v>
      </c>
      <c r="P24" s="56">
        <v>33315</v>
      </c>
      <c r="Q24" s="56">
        <v>32509</v>
      </c>
      <c r="R24" s="57">
        <v>2.4793134208988201</v>
      </c>
      <c r="S24" s="56">
        <v>11.709878150983</v>
      </c>
      <c r="T24" s="56">
        <v>11.8502126365007</v>
      </c>
      <c r="U24" s="58">
        <v>-1.19842823049221</v>
      </c>
    </row>
    <row r="25" spans="1:21" ht="12" thickBot="1">
      <c r="A25" s="74"/>
      <c r="B25" s="71" t="s">
        <v>23</v>
      </c>
      <c r="C25" s="72"/>
      <c r="D25" s="56">
        <v>442767.8714</v>
      </c>
      <c r="E25" s="56">
        <v>422734.01209999999</v>
      </c>
      <c r="F25" s="57">
        <v>104.73911696872401</v>
      </c>
      <c r="G25" s="56">
        <v>307929.9865</v>
      </c>
      <c r="H25" s="57">
        <v>43.788487906811902</v>
      </c>
      <c r="I25" s="56">
        <v>28915.048200000001</v>
      </c>
      <c r="J25" s="57">
        <v>6.5305208592874404</v>
      </c>
      <c r="K25" s="56">
        <v>19761.1535</v>
      </c>
      <c r="L25" s="57">
        <v>6.41741771388023</v>
      </c>
      <c r="M25" s="57">
        <v>0.46322673926904101</v>
      </c>
      <c r="N25" s="56">
        <v>4731860.5387000004</v>
      </c>
      <c r="O25" s="56">
        <v>82642729.213</v>
      </c>
      <c r="P25" s="56">
        <v>24569</v>
      </c>
      <c r="Q25" s="56">
        <v>24941</v>
      </c>
      <c r="R25" s="57">
        <v>-1.49151998716972</v>
      </c>
      <c r="S25" s="56">
        <v>18.021403858520902</v>
      </c>
      <c r="T25" s="56">
        <v>15.3885356120444</v>
      </c>
      <c r="U25" s="58">
        <v>14.6096734036156</v>
      </c>
    </row>
    <row r="26" spans="1:21" ht="12" thickBot="1">
      <c r="A26" s="74"/>
      <c r="B26" s="71" t="s">
        <v>24</v>
      </c>
      <c r="C26" s="72"/>
      <c r="D26" s="56">
        <v>769063.07409999997</v>
      </c>
      <c r="E26" s="56">
        <v>825703.38139999995</v>
      </c>
      <c r="F26" s="57">
        <v>93.140356624922006</v>
      </c>
      <c r="G26" s="56">
        <v>556420.46239999996</v>
      </c>
      <c r="H26" s="57">
        <v>38.216173931276998</v>
      </c>
      <c r="I26" s="56">
        <v>133624.4578</v>
      </c>
      <c r="J26" s="57">
        <v>17.374967320642</v>
      </c>
      <c r="K26" s="56">
        <v>103783.694</v>
      </c>
      <c r="L26" s="57">
        <v>18.6520268417792</v>
      </c>
      <c r="M26" s="57">
        <v>0.28752844160663599</v>
      </c>
      <c r="N26" s="56">
        <v>9587004.0483999997</v>
      </c>
      <c r="O26" s="56">
        <v>163190514.09999999</v>
      </c>
      <c r="P26" s="56">
        <v>53052</v>
      </c>
      <c r="Q26" s="56">
        <v>52108</v>
      </c>
      <c r="R26" s="57">
        <v>1.8116220158133101</v>
      </c>
      <c r="S26" s="56">
        <v>14.4964011554701</v>
      </c>
      <c r="T26" s="56">
        <v>14.0952778824749</v>
      </c>
      <c r="U26" s="58">
        <v>2.7670541722273301</v>
      </c>
    </row>
    <row r="27" spans="1:21" ht="12" thickBot="1">
      <c r="A27" s="74"/>
      <c r="B27" s="71" t="s">
        <v>25</v>
      </c>
      <c r="C27" s="72"/>
      <c r="D27" s="56">
        <v>303026.48619999998</v>
      </c>
      <c r="E27" s="56">
        <v>369863.80859999999</v>
      </c>
      <c r="F27" s="57">
        <v>81.929207225494395</v>
      </c>
      <c r="G27" s="56">
        <v>262342.76650000003</v>
      </c>
      <c r="H27" s="57">
        <v>15.5078488508659</v>
      </c>
      <c r="I27" s="56">
        <v>74625.091700000004</v>
      </c>
      <c r="J27" s="57">
        <v>24.626590446205</v>
      </c>
      <c r="K27" s="56">
        <v>73564.416200000007</v>
      </c>
      <c r="L27" s="57">
        <v>28.041335837632101</v>
      </c>
      <c r="M27" s="57">
        <v>1.4418322808630001E-2</v>
      </c>
      <c r="N27" s="56">
        <v>3851750.3648999999</v>
      </c>
      <c r="O27" s="56">
        <v>55430215.207500003</v>
      </c>
      <c r="P27" s="56">
        <v>35524</v>
      </c>
      <c r="Q27" s="56">
        <v>33807</v>
      </c>
      <c r="R27" s="57">
        <v>5.0788298281420996</v>
      </c>
      <c r="S27" s="56">
        <v>8.5301904684157197</v>
      </c>
      <c r="T27" s="56">
        <v>8.6070696216759899</v>
      </c>
      <c r="U27" s="58">
        <v>-0.90125951518811898</v>
      </c>
    </row>
    <row r="28" spans="1:21" ht="12" thickBot="1">
      <c r="A28" s="74"/>
      <c r="B28" s="71" t="s">
        <v>26</v>
      </c>
      <c r="C28" s="72"/>
      <c r="D28" s="56">
        <v>1199314.3589000001</v>
      </c>
      <c r="E28" s="56">
        <v>1305594.9195000001</v>
      </c>
      <c r="F28" s="57">
        <v>91.859606757607295</v>
      </c>
      <c r="G28" s="56">
        <v>941439.48250000004</v>
      </c>
      <c r="H28" s="57">
        <v>27.391551044280799</v>
      </c>
      <c r="I28" s="56">
        <v>49534.044199999997</v>
      </c>
      <c r="J28" s="57">
        <v>4.1301968772751296</v>
      </c>
      <c r="K28" s="56">
        <v>50995.848899999997</v>
      </c>
      <c r="L28" s="57">
        <v>5.41679522135402</v>
      </c>
      <c r="M28" s="57">
        <v>-2.8665170431156E-2</v>
      </c>
      <c r="N28" s="56">
        <v>15179882.496200001</v>
      </c>
      <c r="O28" s="56">
        <v>234844893.95539999</v>
      </c>
      <c r="P28" s="56">
        <v>51099</v>
      </c>
      <c r="Q28" s="56">
        <v>50860</v>
      </c>
      <c r="R28" s="57">
        <v>0.46991742036963702</v>
      </c>
      <c r="S28" s="56">
        <v>23.470407618544399</v>
      </c>
      <c r="T28" s="56">
        <v>23.522533749508501</v>
      </c>
      <c r="U28" s="58">
        <v>-0.22209299391492601</v>
      </c>
    </row>
    <row r="29" spans="1:21" ht="12" thickBot="1">
      <c r="A29" s="74"/>
      <c r="B29" s="71" t="s">
        <v>27</v>
      </c>
      <c r="C29" s="72"/>
      <c r="D29" s="56">
        <v>792140.44850000006</v>
      </c>
      <c r="E29" s="56">
        <v>914893.60290000006</v>
      </c>
      <c r="F29" s="57">
        <v>86.582794544534906</v>
      </c>
      <c r="G29" s="56">
        <v>664372.38459999999</v>
      </c>
      <c r="H29" s="57">
        <v>19.231392944925901</v>
      </c>
      <c r="I29" s="56">
        <v>126701.94560000001</v>
      </c>
      <c r="J29" s="57">
        <v>15.994883967852299</v>
      </c>
      <c r="K29" s="56">
        <v>102703.3486</v>
      </c>
      <c r="L29" s="57">
        <v>15.4587022249329</v>
      </c>
      <c r="M29" s="57">
        <v>0.233669080191997</v>
      </c>
      <c r="N29" s="56">
        <v>11145373.5241</v>
      </c>
      <c r="O29" s="56">
        <v>171324125.60620001</v>
      </c>
      <c r="P29" s="56">
        <v>118988</v>
      </c>
      <c r="Q29" s="56">
        <v>118547</v>
      </c>
      <c r="R29" s="57">
        <v>0.37200435270399201</v>
      </c>
      <c r="S29" s="56">
        <v>6.6573137501260602</v>
      </c>
      <c r="T29" s="56">
        <v>6.8409749677343203</v>
      </c>
      <c r="U29" s="58">
        <v>-2.7587886721543602</v>
      </c>
    </row>
    <row r="30" spans="1:21" ht="12" thickBot="1">
      <c r="A30" s="74"/>
      <c r="B30" s="71" t="s">
        <v>28</v>
      </c>
      <c r="C30" s="72"/>
      <c r="D30" s="56">
        <v>1477268.3222000001</v>
      </c>
      <c r="E30" s="56">
        <v>1711270.1573000001</v>
      </c>
      <c r="F30" s="57">
        <v>86.325839079131597</v>
      </c>
      <c r="G30" s="56">
        <v>1232383.1576</v>
      </c>
      <c r="H30" s="57">
        <v>19.870862652561801</v>
      </c>
      <c r="I30" s="56">
        <v>149373.51130000001</v>
      </c>
      <c r="J30" s="57">
        <v>10.1114678393393</v>
      </c>
      <c r="K30" s="56">
        <v>156036.03750000001</v>
      </c>
      <c r="L30" s="57">
        <v>12.6613250544475</v>
      </c>
      <c r="M30" s="57">
        <v>-4.2698637486228E-2</v>
      </c>
      <c r="N30" s="56">
        <v>16710684.986199999</v>
      </c>
      <c r="O30" s="56">
        <v>269932685.40450001</v>
      </c>
      <c r="P30" s="56">
        <v>99065</v>
      </c>
      <c r="Q30" s="56">
        <v>98433</v>
      </c>
      <c r="R30" s="57">
        <v>0.64206109739619599</v>
      </c>
      <c r="S30" s="56">
        <v>14.9121114641902</v>
      </c>
      <c r="T30" s="56">
        <v>15.0313295480174</v>
      </c>
      <c r="U30" s="58">
        <v>-0.79947151758853097</v>
      </c>
    </row>
    <row r="31" spans="1:21" ht="12" thickBot="1">
      <c r="A31" s="74"/>
      <c r="B31" s="71" t="s">
        <v>29</v>
      </c>
      <c r="C31" s="72"/>
      <c r="D31" s="56">
        <v>1133632.4923</v>
      </c>
      <c r="E31" s="56">
        <v>1460234.4631000001</v>
      </c>
      <c r="F31" s="57">
        <v>77.633593847207194</v>
      </c>
      <c r="G31" s="56">
        <v>860565.98540000001</v>
      </c>
      <c r="H31" s="57">
        <v>31.731036496065499</v>
      </c>
      <c r="I31" s="56">
        <v>43614.433499999999</v>
      </c>
      <c r="J31" s="57">
        <v>3.8473168153033201</v>
      </c>
      <c r="K31" s="56">
        <v>43242.294800000003</v>
      </c>
      <c r="L31" s="57">
        <v>5.0248668357372397</v>
      </c>
      <c r="M31" s="57">
        <v>8.6058961884700001E-3</v>
      </c>
      <c r="N31" s="56">
        <v>15830763.869899999</v>
      </c>
      <c r="O31" s="56">
        <v>286942396.16860002</v>
      </c>
      <c r="P31" s="56">
        <v>39880</v>
      </c>
      <c r="Q31" s="56">
        <v>37884</v>
      </c>
      <c r="R31" s="57">
        <v>5.2687150248125896</v>
      </c>
      <c r="S31" s="56">
        <v>28.426090579237702</v>
      </c>
      <c r="T31" s="56">
        <v>27.603364285714299</v>
      </c>
      <c r="U31" s="58">
        <v>2.8942646588354499</v>
      </c>
    </row>
    <row r="32" spans="1:21" ht="12" thickBot="1">
      <c r="A32" s="74"/>
      <c r="B32" s="71" t="s">
        <v>30</v>
      </c>
      <c r="C32" s="72"/>
      <c r="D32" s="56">
        <v>144251.26360000001</v>
      </c>
      <c r="E32" s="56">
        <v>146561.7985</v>
      </c>
      <c r="F32" s="57">
        <v>98.423508087613996</v>
      </c>
      <c r="G32" s="56">
        <v>120310.8529</v>
      </c>
      <c r="H32" s="57">
        <v>19.8987955973505</v>
      </c>
      <c r="I32" s="56">
        <v>30746.0098</v>
      </c>
      <c r="J32" s="57">
        <v>21.3142048344594</v>
      </c>
      <c r="K32" s="56">
        <v>31553.4123</v>
      </c>
      <c r="L32" s="57">
        <v>26.226571867316601</v>
      </c>
      <c r="M32" s="57">
        <v>-2.5588436912099E-2</v>
      </c>
      <c r="N32" s="56">
        <v>1789819.2964000001</v>
      </c>
      <c r="O32" s="56">
        <v>28251791.492800001</v>
      </c>
      <c r="P32" s="56">
        <v>26945</v>
      </c>
      <c r="Q32" s="56">
        <v>25997</v>
      </c>
      <c r="R32" s="57">
        <v>3.6465746047621002</v>
      </c>
      <c r="S32" s="56">
        <v>5.3535447615513103</v>
      </c>
      <c r="T32" s="56">
        <v>5.17068857175828</v>
      </c>
      <c r="U32" s="58">
        <v>3.4156096182530402</v>
      </c>
    </row>
    <row r="33" spans="1:21" ht="12" thickBot="1">
      <c r="A33" s="74"/>
      <c r="B33" s="71" t="s">
        <v>69</v>
      </c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27.9419</v>
      </c>
      <c r="O33" s="56">
        <v>490.22190000000001</v>
      </c>
      <c r="P33" s="59"/>
      <c r="Q33" s="59"/>
      <c r="R33" s="59"/>
      <c r="S33" s="59"/>
      <c r="T33" s="59"/>
      <c r="U33" s="60"/>
    </row>
    <row r="34" spans="1:21" ht="12" thickBot="1">
      <c r="A34" s="74"/>
      <c r="B34" s="71" t="s">
        <v>78</v>
      </c>
      <c r="C34" s="72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6">
        <v>1</v>
      </c>
      <c r="O34" s="56">
        <v>1</v>
      </c>
      <c r="P34" s="59"/>
      <c r="Q34" s="59"/>
      <c r="R34" s="59"/>
      <c r="S34" s="59"/>
      <c r="T34" s="59"/>
      <c r="U34" s="60"/>
    </row>
    <row r="35" spans="1:21" ht="12" thickBot="1">
      <c r="A35" s="74"/>
      <c r="B35" s="71" t="s">
        <v>31</v>
      </c>
      <c r="C35" s="72"/>
      <c r="D35" s="56">
        <v>245318.853</v>
      </c>
      <c r="E35" s="56">
        <v>254979.17499999999</v>
      </c>
      <c r="F35" s="57">
        <v>96.211329023242797</v>
      </c>
      <c r="G35" s="56">
        <v>189330.6042</v>
      </c>
      <c r="H35" s="57">
        <v>29.571684428185002</v>
      </c>
      <c r="I35" s="56">
        <v>28838.378799999999</v>
      </c>
      <c r="J35" s="57">
        <v>11.755467811517899</v>
      </c>
      <c r="K35" s="56">
        <v>26971.643700000001</v>
      </c>
      <c r="L35" s="57">
        <v>14.245791806330701</v>
      </c>
      <c r="M35" s="57">
        <v>6.9211024762276002E-2</v>
      </c>
      <c r="N35" s="56">
        <v>3017413.9164</v>
      </c>
      <c r="O35" s="56">
        <v>45435654.043899998</v>
      </c>
      <c r="P35" s="56">
        <v>16633</v>
      </c>
      <c r="Q35" s="56">
        <v>16731</v>
      </c>
      <c r="R35" s="57">
        <v>-0.58573904727751203</v>
      </c>
      <c r="S35" s="56">
        <v>14.7489240064931</v>
      </c>
      <c r="T35" s="56">
        <v>14.6774581734505</v>
      </c>
      <c r="U35" s="58">
        <v>0.48454946958282002</v>
      </c>
    </row>
    <row r="36" spans="1:21" ht="12" customHeight="1" thickBot="1">
      <c r="A36" s="74"/>
      <c r="B36" s="71" t="s">
        <v>77</v>
      </c>
      <c r="C36" s="7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6">
        <v>2.5640999999999998</v>
      </c>
      <c r="O36" s="56">
        <v>434485.3518</v>
      </c>
      <c r="P36" s="59"/>
      <c r="Q36" s="59"/>
      <c r="R36" s="59"/>
      <c r="S36" s="59"/>
      <c r="T36" s="59"/>
      <c r="U36" s="60"/>
    </row>
    <row r="37" spans="1:21" ht="12" customHeight="1" thickBot="1">
      <c r="A37" s="74"/>
      <c r="B37" s="71" t="s">
        <v>64</v>
      </c>
      <c r="C37" s="72"/>
      <c r="D37" s="56">
        <v>94494.06</v>
      </c>
      <c r="E37" s="59"/>
      <c r="F37" s="59"/>
      <c r="G37" s="56">
        <v>82172.7</v>
      </c>
      <c r="H37" s="57">
        <v>14.994468965970499</v>
      </c>
      <c r="I37" s="56">
        <v>1076.7</v>
      </c>
      <c r="J37" s="57">
        <v>1.1394367011005799</v>
      </c>
      <c r="K37" s="56">
        <v>3053.43</v>
      </c>
      <c r="L37" s="57">
        <v>3.71586913902062</v>
      </c>
      <c r="M37" s="57">
        <v>-0.64738015936176696</v>
      </c>
      <c r="N37" s="56">
        <v>1893287.1</v>
      </c>
      <c r="O37" s="56">
        <v>37045323.369999997</v>
      </c>
      <c r="P37" s="56">
        <v>84</v>
      </c>
      <c r="Q37" s="56">
        <v>118</v>
      </c>
      <c r="R37" s="57">
        <v>-28.8135593220339</v>
      </c>
      <c r="S37" s="56">
        <v>1124.92928571429</v>
      </c>
      <c r="T37" s="56">
        <v>1011.17016949153</v>
      </c>
      <c r="U37" s="58">
        <v>10.1125570884687</v>
      </c>
    </row>
    <row r="38" spans="1:21" ht="12" thickBot="1">
      <c r="A38" s="74"/>
      <c r="B38" s="71" t="s">
        <v>35</v>
      </c>
      <c r="C38" s="72"/>
      <c r="D38" s="56">
        <v>330523.21000000002</v>
      </c>
      <c r="E38" s="59"/>
      <c r="F38" s="59"/>
      <c r="G38" s="56">
        <v>443654.91</v>
      </c>
      <c r="H38" s="57">
        <v>-25.499931917805199</v>
      </c>
      <c r="I38" s="56">
        <v>-42124.51</v>
      </c>
      <c r="J38" s="57">
        <v>-12.744796348794999</v>
      </c>
      <c r="K38" s="56">
        <v>-45146.33</v>
      </c>
      <c r="L38" s="57">
        <v>-10.176001433186</v>
      </c>
      <c r="M38" s="57">
        <v>-6.6933901382459998E-2</v>
      </c>
      <c r="N38" s="56">
        <v>2841865.19</v>
      </c>
      <c r="O38" s="56">
        <v>91302962.709999993</v>
      </c>
      <c r="P38" s="56">
        <v>147</v>
      </c>
      <c r="Q38" s="56">
        <v>134</v>
      </c>
      <c r="R38" s="57">
        <v>9.7014925373134293</v>
      </c>
      <c r="S38" s="56">
        <v>2248.4572108843499</v>
      </c>
      <c r="T38" s="56">
        <v>2449.7331343283599</v>
      </c>
      <c r="U38" s="58">
        <v>-8.9517346591994507</v>
      </c>
    </row>
    <row r="39" spans="1:21" ht="12" thickBot="1">
      <c r="A39" s="74"/>
      <c r="B39" s="71" t="s">
        <v>36</v>
      </c>
      <c r="C39" s="72"/>
      <c r="D39" s="56">
        <v>173456.45</v>
      </c>
      <c r="E39" s="59"/>
      <c r="F39" s="59"/>
      <c r="G39" s="56">
        <v>165727.35999999999</v>
      </c>
      <c r="H39" s="57">
        <v>4.6637380816299903</v>
      </c>
      <c r="I39" s="56">
        <v>-791.11</v>
      </c>
      <c r="J39" s="57">
        <v>-0.45608566300071302</v>
      </c>
      <c r="K39" s="56">
        <v>-14747.88</v>
      </c>
      <c r="L39" s="57">
        <v>-8.8988806676218104</v>
      </c>
      <c r="M39" s="57">
        <v>-0.94635771378666</v>
      </c>
      <c r="N39" s="56">
        <v>3138276.26</v>
      </c>
      <c r="O39" s="56">
        <v>87532100.790000007</v>
      </c>
      <c r="P39" s="56">
        <v>71</v>
      </c>
      <c r="Q39" s="56">
        <v>88</v>
      </c>
      <c r="R39" s="57">
        <v>-19.318181818181799</v>
      </c>
      <c r="S39" s="56">
        <v>2443.0485915493</v>
      </c>
      <c r="T39" s="56">
        <v>2670.0764772727298</v>
      </c>
      <c r="U39" s="58">
        <v>-9.2928108965470102</v>
      </c>
    </row>
    <row r="40" spans="1:21" ht="12" thickBot="1">
      <c r="A40" s="74"/>
      <c r="B40" s="71" t="s">
        <v>37</v>
      </c>
      <c r="C40" s="72"/>
      <c r="D40" s="56">
        <v>286664.25</v>
      </c>
      <c r="E40" s="59"/>
      <c r="F40" s="59"/>
      <c r="G40" s="56">
        <v>243466.83</v>
      </c>
      <c r="H40" s="57">
        <v>17.742630484818001</v>
      </c>
      <c r="I40" s="56">
        <v>-62640.75</v>
      </c>
      <c r="J40" s="57">
        <v>-21.851608632747201</v>
      </c>
      <c r="K40" s="56">
        <v>-41860.69</v>
      </c>
      <c r="L40" s="57">
        <v>-17.193590601233002</v>
      </c>
      <c r="M40" s="57">
        <v>0.496409877620269</v>
      </c>
      <c r="N40" s="56">
        <v>2952075.97</v>
      </c>
      <c r="O40" s="56">
        <v>64437314.969999999</v>
      </c>
      <c r="P40" s="56">
        <v>148</v>
      </c>
      <c r="Q40" s="56">
        <v>140</v>
      </c>
      <c r="R40" s="57">
        <v>5.7142857142857197</v>
      </c>
      <c r="S40" s="56">
        <v>1936.9206081081099</v>
      </c>
      <c r="T40" s="56">
        <v>2118.73092857143</v>
      </c>
      <c r="U40" s="58">
        <v>-9.3865654432219703</v>
      </c>
    </row>
    <row r="41" spans="1:21" ht="12" thickBot="1">
      <c r="A41" s="74"/>
      <c r="B41" s="71" t="s">
        <v>66</v>
      </c>
      <c r="C41" s="72"/>
      <c r="D41" s="59"/>
      <c r="E41" s="59"/>
      <c r="F41" s="59"/>
      <c r="G41" s="56">
        <v>3.42</v>
      </c>
      <c r="H41" s="59"/>
      <c r="I41" s="59"/>
      <c r="J41" s="59"/>
      <c r="K41" s="56">
        <v>3.42</v>
      </c>
      <c r="L41" s="57">
        <v>100</v>
      </c>
      <c r="M41" s="59"/>
      <c r="N41" s="56">
        <v>0.11</v>
      </c>
      <c r="O41" s="56">
        <v>1380.96</v>
      </c>
      <c r="P41" s="59"/>
      <c r="Q41" s="59"/>
      <c r="R41" s="59"/>
      <c r="S41" s="59"/>
      <c r="T41" s="59"/>
      <c r="U41" s="60"/>
    </row>
    <row r="42" spans="1:21" ht="12" customHeight="1" thickBot="1">
      <c r="A42" s="74"/>
      <c r="B42" s="71" t="s">
        <v>32</v>
      </c>
      <c r="C42" s="72"/>
      <c r="D42" s="56">
        <v>49793.162799999998</v>
      </c>
      <c r="E42" s="59"/>
      <c r="F42" s="59"/>
      <c r="G42" s="56">
        <v>139163.25630000001</v>
      </c>
      <c r="H42" s="57">
        <v>-64.219604999283206</v>
      </c>
      <c r="I42" s="56">
        <v>2851.5209</v>
      </c>
      <c r="J42" s="57">
        <v>5.7267318235105202</v>
      </c>
      <c r="K42" s="56">
        <v>8327.2883000000002</v>
      </c>
      <c r="L42" s="57">
        <v>5.9838268530081802</v>
      </c>
      <c r="M42" s="57">
        <v>-0.65756909124906804</v>
      </c>
      <c r="N42" s="56">
        <v>552482.05039999995</v>
      </c>
      <c r="O42" s="56">
        <v>16838964.517700002</v>
      </c>
      <c r="P42" s="56">
        <v>77</v>
      </c>
      <c r="Q42" s="56">
        <v>93</v>
      </c>
      <c r="R42" s="57">
        <v>-17.204301075268798</v>
      </c>
      <c r="S42" s="56">
        <v>646.66445194805203</v>
      </c>
      <c r="T42" s="56">
        <v>896.26873010752695</v>
      </c>
      <c r="U42" s="58">
        <v>-38.598731909192097</v>
      </c>
    </row>
    <row r="43" spans="1:21" ht="12" thickBot="1">
      <c r="A43" s="74"/>
      <c r="B43" s="71" t="s">
        <v>33</v>
      </c>
      <c r="C43" s="72"/>
      <c r="D43" s="56">
        <v>362532.69290000002</v>
      </c>
      <c r="E43" s="56">
        <v>1199989.4853999999</v>
      </c>
      <c r="F43" s="57">
        <v>30.211322458309301</v>
      </c>
      <c r="G43" s="56">
        <v>321552.65039999998</v>
      </c>
      <c r="H43" s="57">
        <v>12.744426907699999</v>
      </c>
      <c r="I43" s="56">
        <v>14613.0249</v>
      </c>
      <c r="J43" s="57">
        <v>4.0308157543272403</v>
      </c>
      <c r="K43" s="56">
        <v>11783.375099999999</v>
      </c>
      <c r="L43" s="57">
        <v>3.6645243276153701</v>
      </c>
      <c r="M43" s="57">
        <v>0.24013916012908701</v>
      </c>
      <c r="N43" s="56">
        <v>5247746.4530999996</v>
      </c>
      <c r="O43" s="56">
        <v>109826772.346</v>
      </c>
      <c r="P43" s="56">
        <v>1813</v>
      </c>
      <c r="Q43" s="56">
        <v>1756</v>
      </c>
      <c r="R43" s="57">
        <v>3.2460136674259599</v>
      </c>
      <c r="S43" s="56">
        <v>199.96287528957501</v>
      </c>
      <c r="T43" s="56">
        <v>205.68159646924801</v>
      </c>
      <c r="U43" s="58">
        <v>-2.8598914530467199</v>
      </c>
    </row>
    <row r="44" spans="1:21" ht="12" thickBot="1">
      <c r="A44" s="74"/>
      <c r="B44" s="71" t="s">
        <v>38</v>
      </c>
      <c r="C44" s="72"/>
      <c r="D44" s="56">
        <v>140327.42000000001</v>
      </c>
      <c r="E44" s="59"/>
      <c r="F44" s="59"/>
      <c r="G44" s="56">
        <v>158835.93</v>
      </c>
      <c r="H44" s="57">
        <v>-11.652596487457201</v>
      </c>
      <c r="I44" s="56">
        <v>-19176.34</v>
      </c>
      <c r="J44" s="57">
        <v>-13.6654261868422</v>
      </c>
      <c r="K44" s="56">
        <v>-16274.36</v>
      </c>
      <c r="L44" s="57">
        <v>-10.2460192728434</v>
      </c>
      <c r="M44" s="57">
        <v>0.178316075102185</v>
      </c>
      <c r="N44" s="56">
        <v>1465775.18</v>
      </c>
      <c r="O44" s="56">
        <v>43048384.549999997</v>
      </c>
      <c r="P44" s="56">
        <v>98</v>
      </c>
      <c r="Q44" s="56">
        <v>100</v>
      </c>
      <c r="R44" s="57">
        <v>-2</v>
      </c>
      <c r="S44" s="56">
        <v>1431.91244897959</v>
      </c>
      <c r="T44" s="56">
        <v>1591.4283</v>
      </c>
      <c r="U44" s="58">
        <v>-11.140056162936601</v>
      </c>
    </row>
    <row r="45" spans="1:21" ht="12" thickBot="1">
      <c r="A45" s="74"/>
      <c r="B45" s="71" t="s">
        <v>39</v>
      </c>
      <c r="C45" s="72"/>
      <c r="D45" s="56">
        <v>52435.06</v>
      </c>
      <c r="E45" s="59"/>
      <c r="F45" s="59"/>
      <c r="G45" s="56">
        <v>69670.100000000006</v>
      </c>
      <c r="H45" s="57">
        <v>-24.738072716990501</v>
      </c>
      <c r="I45" s="56">
        <v>6053.79</v>
      </c>
      <c r="J45" s="57">
        <v>11.5453095695895</v>
      </c>
      <c r="K45" s="56">
        <v>6477.74</v>
      </c>
      <c r="L45" s="57">
        <v>9.2977331739153506</v>
      </c>
      <c r="M45" s="57">
        <v>-6.5447208439981003E-2</v>
      </c>
      <c r="N45" s="56">
        <v>661745.68999999994</v>
      </c>
      <c r="O45" s="56">
        <v>18504666.350000001</v>
      </c>
      <c r="P45" s="56">
        <v>35</v>
      </c>
      <c r="Q45" s="56">
        <v>41</v>
      </c>
      <c r="R45" s="57">
        <v>-14.634146341463399</v>
      </c>
      <c r="S45" s="56">
        <v>1498.1445714285701</v>
      </c>
      <c r="T45" s="56">
        <v>1072.0043902438999</v>
      </c>
      <c r="U45" s="58">
        <v>28.444529941347302</v>
      </c>
    </row>
    <row r="46" spans="1:21" ht="12" thickBot="1">
      <c r="A46" s="74"/>
      <c r="B46" s="71" t="s">
        <v>71</v>
      </c>
      <c r="C46" s="72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6">
        <v>-2123.3330999999998</v>
      </c>
      <c r="P46" s="59"/>
      <c r="Q46" s="59"/>
      <c r="R46" s="59"/>
      <c r="S46" s="59"/>
      <c r="T46" s="59"/>
      <c r="U46" s="60"/>
    </row>
    <row r="47" spans="1:21" ht="12" thickBot="1">
      <c r="A47" s="75"/>
      <c r="B47" s="71" t="s">
        <v>34</v>
      </c>
      <c r="C47" s="72"/>
      <c r="D47" s="61">
        <v>12098.2906</v>
      </c>
      <c r="E47" s="62"/>
      <c r="F47" s="62"/>
      <c r="G47" s="61">
        <v>25001.222300000001</v>
      </c>
      <c r="H47" s="63">
        <v>-51.609203522821403</v>
      </c>
      <c r="I47" s="61">
        <v>1092.0275999999999</v>
      </c>
      <c r="J47" s="63">
        <v>9.0262966571492402</v>
      </c>
      <c r="K47" s="61">
        <v>1803.3719000000001</v>
      </c>
      <c r="L47" s="63">
        <v>7.2131349354067398</v>
      </c>
      <c r="M47" s="63">
        <v>-0.39445235893938502</v>
      </c>
      <c r="N47" s="61">
        <v>148432.39559999999</v>
      </c>
      <c r="O47" s="61">
        <v>5948481.9175000004</v>
      </c>
      <c r="P47" s="61">
        <v>14</v>
      </c>
      <c r="Q47" s="61">
        <v>16</v>
      </c>
      <c r="R47" s="63">
        <v>-12.5</v>
      </c>
      <c r="S47" s="61">
        <v>864.16361428571395</v>
      </c>
      <c r="T47" s="61">
        <v>796.14475625</v>
      </c>
      <c r="U47" s="64">
        <v>7.8710624829924303</v>
      </c>
    </row>
  </sheetData>
  <mergeCells count="45">
    <mergeCell ref="A8:A47"/>
    <mergeCell ref="B47:C47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topLeftCell="A13" workbookViewId="0">
      <selection activeCell="B34" sqref="B34:E39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79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96907</v>
      </c>
      <c r="D2" s="37">
        <v>736298.67510598304</v>
      </c>
      <c r="E2" s="37">
        <v>570720.54593589704</v>
      </c>
      <c r="F2" s="37">
        <v>146681.67617863201</v>
      </c>
      <c r="G2" s="37">
        <v>570720.54593589704</v>
      </c>
      <c r="H2" s="37">
        <v>0.20446225514369201</v>
      </c>
    </row>
    <row r="3" spans="1:8">
      <c r="A3" s="37">
        <v>2</v>
      </c>
      <c r="B3" s="37">
        <v>13</v>
      </c>
      <c r="C3" s="37">
        <v>15013</v>
      </c>
      <c r="D3" s="37">
        <v>130768.36502478601</v>
      </c>
      <c r="E3" s="37">
        <v>103189.09628119699</v>
      </c>
      <c r="F3" s="37">
        <v>27494.627717948701</v>
      </c>
      <c r="G3" s="37">
        <v>103189.09628119699</v>
      </c>
      <c r="H3" s="37">
        <v>0.21039060471010601</v>
      </c>
    </row>
    <row r="4" spans="1:8">
      <c r="A4" s="37">
        <v>3</v>
      </c>
      <c r="B4" s="37">
        <v>14</v>
      </c>
      <c r="C4" s="37">
        <v>137764</v>
      </c>
      <c r="D4" s="37">
        <v>168170.01927335301</v>
      </c>
      <c r="E4" s="37">
        <v>120244.360631538</v>
      </c>
      <c r="F4" s="37">
        <v>44270.633000789698</v>
      </c>
      <c r="G4" s="37">
        <v>120244.360631538</v>
      </c>
      <c r="H4" s="37">
        <v>0.26909786168019201</v>
      </c>
    </row>
    <row r="5" spans="1:8">
      <c r="A5" s="37">
        <v>4</v>
      </c>
      <c r="B5" s="37">
        <v>15</v>
      </c>
      <c r="C5" s="37">
        <v>3794</v>
      </c>
      <c r="D5" s="37">
        <v>54993.554451962802</v>
      </c>
      <c r="E5" s="37">
        <v>43769.129668920701</v>
      </c>
      <c r="F5" s="37">
        <v>9386.0914497087997</v>
      </c>
      <c r="G5" s="37">
        <v>43769.129668920701</v>
      </c>
      <c r="H5" s="37">
        <v>0.17657891834861</v>
      </c>
    </row>
    <row r="6" spans="1:8">
      <c r="A6" s="37">
        <v>5</v>
      </c>
      <c r="B6" s="37">
        <v>16</v>
      </c>
      <c r="C6" s="37">
        <v>3282</v>
      </c>
      <c r="D6" s="37">
        <v>186995.22073162399</v>
      </c>
      <c r="E6" s="37">
        <v>157518.81337948699</v>
      </c>
      <c r="F6" s="37">
        <v>18433.843249572601</v>
      </c>
      <c r="G6" s="37">
        <v>157518.81337948699</v>
      </c>
      <c r="H6" s="37">
        <v>0.10476592739622299</v>
      </c>
    </row>
    <row r="7" spans="1:8">
      <c r="A7" s="37">
        <v>6</v>
      </c>
      <c r="B7" s="37">
        <v>17</v>
      </c>
      <c r="C7" s="37">
        <v>31437</v>
      </c>
      <c r="D7" s="37">
        <v>349436.72639059799</v>
      </c>
      <c r="E7" s="37">
        <v>289934.19994358998</v>
      </c>
      <c r="F7" s="37">
        <v>44314.116190598303</v>
      </c>
      <c r="G7" s="37">
        <v>289934.19994358998</v>
      </c>
      <c r="H7" s="37">
        <v>0.13257842762866101</v>
      </c>
    </row>
    <row r="8" spans="1:8">
      <c r="A8" s="37">
        <v>7</v>
      </c>
      <c r="B8" s="37">
        <v>18</v>
      </c>
      <c r="C8" s="37">
        <v>55596</v>
      </c>
      <c r="D8" s="37">
        <v>113951.316002564</v>
      </c>
      <c r="E8" s="37">
        <v>96265.287368376099</v>
      </c>
      <c r="F8" s="37">
        <v>17232.1824803419</v>
      </c>
      <c r="G8" s="37">
        <v>96265.287368376099</v>
      </c>
      <c r="H8" s="37">
        <v>0.151828780882172</v>
      </c>
    </row>
    <row r="9" spans="1:8">
      <c r="A9" s="37">
        <v>8</v>
      </c>
      <c r="B9" s="37">
        <v>19</v>
      </c>
      <c r="C9" s="37">
        <v>25146</v>
      </c>
      <c r="D9" s="37">
        <v>131149.93568461499</v>
      </c>
      <c r="E9" s="37">
        <v>133545.012126496</v>
      </c>
      <c r="F9" s="37">
        <v>-6811.5465273504296</v>
      </c>
      <c r="G9" s="37">
        <v>133545.012126496</v>
      </c>
      <c r="H9" s="37">
        <v>-5.3747023291347298E-2</v>
      </c>
    </row>
    <row r="10" spans="1:8">
      <c r="A10" s="37">
        <v>9</v>
      </c>
      <c r="B10" s="37">
        <v>21</v>
      </c>
      <c r="C10" s="37">
        <v>338901</v>
      </c>
      <c r="D10" s="37">
        <v>1311436.8717960401</v>
      </c>
      <c r="E10" s="37">
        <v>1322388.65103333</v>
      </c>
      <c r="F10" s="37">
        <v>-23573.661772649601</v>
      </c>
      <c r="G10" s="37">
        <v>1322388.65103333</v>
      </c>
      <c r="H10" s="37">
        <v>-1.81501306710883E-2</v>
      </c>
    </row>
    <row r="11" spans="1:8">
      <c r="A11" s="37">
        <v>10</v>
      </c>
      <c r="B11" s="37">
        <v>22</v>
      </c>
      <c r="C11" s="37">
        <v>103519.211</v>
      </c>
      <c r="D11" s="37">
        <v>1061812.23871026</v>
      </c>
      <c r="E11" s="37">
        <v>975046.68955726502</v>
      </c>
      <c r="F11" s="37">
        <v>62857.660178632497</v>
      </c>
      <c r="G11" s="37">
        <v>975046.68955726502</v>
      </c>
      <c r="H11" s="37">
        <v>6.0562093409308002E-2</v>
      </c>
    </row>
    <row r="12" spans="1:8">
      <c r="A12" s="37">
        <v>11</v>
      </c>
      <c r="B12" s="37">
        <v>23</v>
      </c>
      <c r="C12" s="37">
        <v>271114.52600000001</v>
      </c>
      <c r="D12" s="37">
        <v>2192990.77896239</v>
      </c>
      <c r="E12" s="37">
        <v>1896409.62745299</v>
      </c>
      <c r="F12" s="37">
        <v>228333.37253504299</v>
      </c>
      <c r="G12" s="37">
        <v>1896409.62745299</v>
      </c>
      <c r="H12" s="37">
        <v>0.10746399566268899</v>
      </c>
    </row>
    <row r="13" spans="1:8">
      <c r="A13" s="37">
        <v>12</v>
      </c>
      <c r="B13" s="37">
        <v>24</v>
      </c>
      <c r="C13" s="37">
        <v>19136.900000000001</v>
      </c>
      <c r="D13" s="37">
        <v>600287.12251794897</v>
      </c>
      <c r="E13" s="37">
        <v>560018.15172905999</v>
      </c>
      <c r="F13" s="37">
        <v>21669.569079487199</v>
      </c>
      <c r="G13" s="37">
        <v>560018.15172905999</v>
      </c>
      <c r="H13" s="37">
        <v>3.7252925073554002E-2</v>
      </c>
    </row>
    <row r="14" spans="1:8">
      <c r="A14" s="37">
        <v>13</v>
      </c>
      <c r="B14" s="37">
        <v>25</v>
      </c>
      <c r="C14" s="37">
        <v>101178</v>
      </c>
      <c r="D14" s="37">
        <v>1274536.0614672599</v>
      </c>
      <c r="E14" s="37">
        <v>1127619.8023999999</v>
      </c>
      <c r="F14" s="37">
        <v>91824.3223</v>
      </c>
      <c r="G14" s="37">
        <v>1127619.8023999999</v>
      </c>
      <c r="H14" s="37">
        <v>7.5300147370499698E-2</v>
      </c>
    </row>
    <row r="15" spans="1:8">
      <c r="A15" s="37">
        <v>14</v>
      </c>
      <c r="B15" s="37">
        <v>26</v>
      </c>
      <c r="C15" s="37">
        <v>72768</v>
      </c>
      <c r="D15" s="37">
        <v>410050.44128656702</v>
      </c>
      <c r="E15" s="37">
        <v>339462.76094967098</v>
      </c>
      <c r="F15" s="37">
        <v>57120.524549890302</v>
      </c>
      <c r="G15" s="37">
        <v>339462.76094967098</v>
      </c>
      <c r="H15" s="37">
        <v>0.14403159850253799</v>
      </c>
    </row>
    <row r="16" spans="1:8">
      <c r="A16" s="37">
        <v>15</v>
      </c>
      <c r="B16" s="37">
        <v>27</v>
      </c>
      <c r="C16" s="37">
        <v>225696.75200000001</v>
      </c>
      <c r="D16" s="37">
        <v>1724476.57256658</v>
      </c>
      <c r="E16" s="37">
        <v>1610762.0287865701</v>
      </c>
      <c r="F16" s="37">
        <v>100386.10463017201</v>
      </c>
      <c r="G16" s="37">
        <v>1610762.0287865701</v>
      </c>
      <c r="H16" s="37">
        <v>5.8665934684290301E-2</v>
      </c>
    </row>
    <row r="17" spans="1:8">
      <c r="A17" s="37">
        <v>16</v>
      </c>
      <c r="B17" s="37">
        <v>29</v>
      </c>
      <c r="C17" s="37">
        <v>251449</v>
      </c>
      <c r="D17" s="37">
        <v>3377946.7924247901</v>
      </c>
      <c r="E17" s="37">
        <v>3066696.9081547</v>
      </c>
      <c r="F17" s="37">
        <v>148809.606492308</v>
      </c>
      <c r="G17" s="37">
        <v>3066696.9081547</v>
      </c>
      <c r="H17" s="37">
        <v>4.6278745141539103E-2</v>
      </c>
    </row>
    <row r="18" spans="1:8">
      <c r="A18" s="37">
        <v>17</v>
      </c>
      <c r="B18" s="37">
        <v>31</v>
      </c>
      <c r="C18" s="37">
        <v>39320.909</v>
      </c>
      <c r="D18" s="37">
        <v>390114.77325658401</v>
      </c>
      <c r="E18" s="37">
        <v>336340.64479250798</v>
      </c>
      <c r="F18" s="37">
        <v>53773.284532452199</v>
      </c>
      <c r="G18" s="37">
        <v>336340.64479250798</v>
      </c>
      <c r="H18" s="37">
        <v>0.13783995005125699</v>
      </c>
    </row>
    <row r="19" spans="1:8">
      <c r="A19" s="37">
        <v>18</v>
      </c>
      <c r="B19" s="37">
        <v>32</v>
      </c>
      <c r="C19" s="37">
        <v>26501.727999999999</v>
      </c>
      <c r="D19" s="37">
        <v>442767.88972124603</v>
      </c>
      <c r="E19" s="37">
        <v>413852.82407069701</v>
      </c>
      <c r="F19" s="37">
        <v>28914.570075328102</v>
      </c>
      <c r="G19" s="37">
        <v>413852.82407069701</v>
      </c>
      <c r="H19" s="37">
        <v>6.5304199129423895E-2</v>
      </c>
    </row>
    <row r="20" spans="1:8">
      <c r="A20" s="37">
        <v>19</v>
      </c>
      <c r="B20" s="37">
        <v>33</v>
      </c>
      <c r="C20" s="37">
        <v>64369.093999999997</v>
      </c>
      <c r="D20" s="37">
        <v>769062.71479030303</v>
      </c>
      <c r="E20" s="37">
        <v>635438.61431311502</v>
      </c>
      <c r="F20" s="37">
        <v>133623.57158829999</v>
      </c>
      <c r="G20" s="37">
        <v>635438.61431311502</v>
      </c>
      <c r="H20" s="37">
        <v>0.17374872154412299</v>
      </c>
    </row>
    <row r="21" spans="1:8">
      <c r="A21" s="37">
        <v>20</v>
      </c>
      <c r="B21" s="37">
        <v>34</v>
      </c>
      <c r="C21" s="37">
        <v>52227.398999999998</v>
      </c>
      <c r="D21" s="37">
        <v>303026.21816349</v>
      </c>
      <c r="E21" s="37">
        <v>228401.389535947</v>
      </c>
      <c r="F21" s="37">
        <v>74621.957516431896</v>
      </c>
      <c r="G21" s="37">
        <v>228401.389535947</v>
      </c>
      <c r="H21" s="37">
        <v>0.246258112592008</v>
      </c>
    </row>
    <row r="22" spans="1:8">
      <c r="A22" s="37">
        <v>21</v>
      </c>
      <c r="B22" s="37">
        <v>35</v>
      </c>
      <c r="C22" s="37">
        <v>38143.220999999998</v>
      </c>
      <c r="D22" s="37">
        <v>1199315.7457938101</v>
      </c>
      <c r="E22" s="37">
        <v>1149780.30749912</v>
      </c>
      <c r="F22" s="37">
        <v>49531.553994690301</v>
      </c>
      <c r="G22" s="37">
        <v>1149780.30749912</v>
      </c>
      <c r="H22" s="37">
        <v>4.1299978416786599E-2</v>
      </c>
    </row>
    <row r="23" spans="1:8">
      <c r="A23" s="37">
        <v>22</v>
      </c>
      <c r="B23" s="37">
        <v>36</v>
      </c>
      <c r="C23" s="37">
        <v>199252.71799999999</v>
      </c>
      <c r="D23" s="37">
        <v>792140.47414513305</v>
      </c>
      <c r="E23" s="37">
        <v>665438.46234259801</v>
      </c>
      <c r="F23" s="37">
        <v>126699.283802534</v>
      </c>
      <c r="G23" s="37">
        <v>665438.46234259801</v>
      </c>
      <c r="H23" s="37">
        <v>0.15994602506837399</v>
      </c>
    </row>
    <row r="24" spans="1:8">
      <c r="A24" s="37">
        <v>23</v>
      </c>
      <c r="B24" s="37">
        <v>37</v>
      </c>
      <c r="C24" s="37">
        <v>214300.321</v>
      </c>
      <c r="D24" s="37">
        <v>1477268.36636549</v>
      </c>
      <c r="E24" s="37">
        <v>1327894.8034141499</v>
      </c>
      <c r="F24" s="37">
        <v>149368.99542920999</v>
      </c>
      <c r="G24" s="37">
        <v>1327894.8034141499</v>
      </c>
      <c r="H24" s="37">
        <v>0.101111931089193</v>
      </c>
    </row>
    <row r="25" spans="1:8">
      <c r="A25" s="37">
        <v>24</v>
      </c>
      <c r="B25" s="37">
        <v>38</v>
      </c>
      <c r="C25" s="37">
        <v>236031.23800000001</v>
      </c>
      <c r="D25" s="37">
        <v>1133632.40611504</v>
      </c>
      <c r="E25" s="37">
        <v>1090018.0528477901</v>
      </c>
      <c r="F25" s="37">
        <v>26493.9992849558</v>
      </c>
      <c r="G25" s="37">
        <v>1090018.0528477901</v>
      </c>
      <c r="H25" s="37">
        <v>2.37292550800032E-2</v>
      </c>
    </row>
    <row r="26" spans="1:8">
      <c r="A26" s="37">
        <v>25</v>
      </c>
      <c r="B26" s="37">
        <v>39</v>
      </c>
      <c r="C26" s="37">
        <v>84751.982000000004</v>
      </c>
      <c r="D26" s="37">
        <v>144251.142291105</v>
      </c>
      <c r="E26" s="37">
        <v>113505.27514431201</v>
      </c>
      <c r="F26" s="37">
        <v>30744.875266450999</v>
      </c>
      <c r="G26" s="37">
        <v>113505.27514431201</v>
      </c>
      <c r="H26" s="37">
        <v>0.21313582813537901</v>
      </c>
    </row>
    <row r="27" spans="1:8">
      <c r="A27" s="37">
        <v>26</v>
      </c>
      <c r="B27" s="37">
        <v>42</v>
      </c>
      <c r="C27" s="37">
        <v>12242.527</v>
      </c>
      <c r="D27" s="37">
        <v>245318.86749999999</v>
      </c>
      <c r="E27" s="37">
        <v>216480.47409999999</v>
      </c>
      <c r="F27" s="37">
        <v>28838.393400000001</v>
      </c>
      <c r="G27" s="37">
        <v>216480.47409999999</v>
      </c>
      <c r="H27" s="37">
        <v>0.117554730681284</v>
      </c>
    </row>
    <row r="28" spans="1:8">
      <c r="A28" s="37">
        <v>27</v>
      </c>
      <c r="B28" s="37">
        <v>75</v>
      </c>
      <c r="C28" s="37">
        <v>81</v>
      </c>
      <c r="D28" s="37">
        <v>49793.162393162398</v>
      </c>
      <c r="E28" s="37">
        <v>46941.641025641002</v>
      </c>
      <c r="F28" s="37">
        <v>2851.5213675213699</v>
      </c>
      <c r="G28" s="37">
        <v>46941.641025641002</v>
      </c>
      <c r="H28" s="37">
        <v>5.7267328092279197E-2</v>
      </c>
    </row>
    <row r="29" spans="1:8">
      <c r="A29" s="37">
        <v>28</v>
      </c>
      <c r="B29" s="37">
        <v>76</v>
      </c>
      <c r="C29" s="37">
        <v>2071</v>
      </c>
      <c r="D29" s="37">
        <v>362532.68837008497</v>
      </c>
      <c r="E29" s="37">
        <v>347919.67214017099</v>
      </c>
      <c r="F29" s="37">
        <v>13758.3153752137</v>
      </c>
      <c r="G29" s="37">
        <v>347919.67214017099</v>
      </c>
      <c r="H29" s="37">
        <v>3.8040234269519801E-2</v>
      </c>
    </row>
    <row r="30" spans="1:8">
      <c r="A30" s="37">
        <v>29</v>
      </c>
      <c r="B30" s="37">
        <v>99</v>
      </c>
      <c r="C30" s="37">
        <v>12</v>
      </c>
      <c r="D30" s="37">
        <v>12098.2905982906</v>
      </c>
      <c r="E30" s="37">
        <v>11006.2632478632</v>
      </c>
      <c r="F30" s="37">
        <v>1092.02735042735</v>
      </c>
      <c r="G30" s="37">
        <v>11006.2632478632</v>
      </c>
      <c r="H30" s="37">
        <v>9.0262945955492793E-2</v>
      </c>
    </row>
    <row r="31" spans="1:8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43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>
        <v>33</v>
      </c>
      <c r="B33" s="39">
        <v>9101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84</v>
      </c>
      <c r="D34" s="34">
        <v>94494.06</v>
      </c>
      <c r="E34" s="34">
        <v>93417.36</v>
      </c>
      <c r="F34" s="30"/>
      <c r="G34" s="30"/>
      <c r="H34" s="30"/>
    </row>
    <row r="35" spans="1:8">
      <c r="A35" s="30"/>
      <c r="B35" s="33">
        <v>71</v>
      </c>
      <c r="C35" s="34">
        <v>131</v>
      </c>
      <c r="D35" s="34">
        <v>330523.21000000002</v>
      </c>
      <c r="E35" s="34">
        <v>372647.72</v>
      </c>
      <c r="F35" s="30"/>
      <c r="G35" s="30"/>
      <c r="H35" s="30"/>
    </row>
    <row r="36" spans="1:8">
      <c r="A36" s="30"/>
      <c r="B36" s="33">
        <v>72</v>
      </c>
      <c r="C36" s="34">
        <v>69</v>
      </c>
      <c r="D36" s="34">
        <v>173456.45</v>
      </c>
      <c r="E36" s="34">
        <v>174247.56</v>
      </c>
      <c r="F36" s="30"/>
      <c r="G36" s="30"/>
      <c r="H36" s="30"/>
    </row>
    <row r="37" spans="1:8">
      <c r="A37" s="30"/>
      <c r="B37" s="33">
        <v>73</v>
      </c>
      <c r="C37" s="34">
        <v>144</v>
      </c>
      <c r="D37" s="34">
        <v>286664.25</v>
      </c>
      <c r="E37" s="34">
        <v>349305</v>
      </c>
      <c r="F37" s="30"/>
      <c r="G37" s="30"/>
      <c r="H37" s="30"/>
    </row>
    <row r="38" spans="1:8">
      <c r="A38" s="30"/>
      <c r="B38" s="33">
        <v>77</v>
      </c>
      <c r="C38" s="34">
        <v>90</v>
      </c>
      <c r="D38" s="34">
        <v>140327.42000000001</v>
      </c>
      <c r="E38" s="34">
        <v>159503.76</v>
      </c>
      <c r="F38" s="30"/>
      <c r="G38" s="30"/>
      <c r="H38" s="30"/>
    </row>
    <row r="39" spans="1:8">
      <c r="A39" s="30"/>
      <c r="B39" s="33">
        <v>78</v>
      </c>
      <c r="C39" s="34">
        <v>35</v>
      </c>
      <c r="D39" s="34">
        <v>52435.06</v>
      </c>
      <c r="E39" s="34">
        <v>46381.27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2016-08-15T01:00:14Z</dcterms:modified>
</cp:coreProperties>
</file>