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<sst xmlns="http://schemas.openxmlformats.org/spreadsheetml/2006/main" count="118" uniqueCount="77">
  <si>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</si>
  <si>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</si>
  <si>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</si>
  <si>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</si>
  <si>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</si>
  <si>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</si>
  <si>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</si>
  <si>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</si>
  <si>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</si>
  <si>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</si>
  <si>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</si>
  <si>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</si>
  <si>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</si>
  <si>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</si>
  <si>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</si>
  <si>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</si>
  <si>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</si>
  <si>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</si>
  <si>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</si>
  <si>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</si>
  <si>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</si>
  <si>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</si>
  <si>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</si>
  <si>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</si>
  <si>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</si>
  <si>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</si>
  <si>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</si>
  <si>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</si>
  <si>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</si>
  <si>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</si>
  <si>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</si>
  <si>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</si>
  <si>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</si>
  <si>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</si>
  <si>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</si>
  <si>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</si>
  <si>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</si>
  <si>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</si>
  <si>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</si>
  <si>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</si>
  <si>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4" type="noConversion"/>
  </si>
  <si>
    <t>COST</t>
    <phoneticPr fontId="24" type="noConversion"/>
  </si>
  <si>
    <t>成本</t>
    <phoneticPr fontId="24" type="noConversion"/>
  </si>
  <si>
    <t>销售金额差异</t>
    <phoneticPr fontId="24" type="noConversion"/>
  </si>
  <si>
    <t>销售成本差异</t>
    <phoneticPr fontId="2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</si>
  <si>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</si>
  <si>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</si>
  <si>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</si>
  <si>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</si>
  <si>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</si>
  <si>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</si>
  <si>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</si>
  <si>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</si>
  <si>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</si>
  <si>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</si>
  <si>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</si>
  <si>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</si>
  <si>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</si>
  <si>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</si>
  <si>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</si>
  <si>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</si>
  <si>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</si>
  <si>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</si>
  <si>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</si>
  <si>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</si>
  <si>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</si>
  <si>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</si>
  <si>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</si>
  <si>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</si>
  <si>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</si>
  <si>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</si>
  <si>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4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</si>
  <si>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</si>
  <si>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4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</si>
  <si>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</si>
  <si>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4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</si>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</sst>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7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5">
    <xf numFmtId="0" fontId="0" fillId="0" borderId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20" fillId="8" borderId="8" applyNumberFormat="0" applyFont="0" applyAlignment="0" applyProtection="0">
      <alignment vertical="center"/>
    </xf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4" fillId="0" borderId="0" applyNumberForma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  <xf numFmtId="0" fontId="57" fillId="0" borderId="0"/>
    <xf numFmtId="180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8" fillId="5" borderId="4" applyNumberFormat="0" applyAlignment="0" applyProtection="0">
      <alignment vertical="center"/>
    </xf>
    <xf numFmtId="0" fontId="69" fillId="6" borderId="5" applyNumberFormat="0" applyAlignment="0" applyProtection="0">
      <alignment vertical="center"/>
    </xf>
    <xf numFmtId="0" fontId="70" fillId="6" borderId="4" applyNumberFormat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2" fillId="7" borderId="7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9" applyNumberFormat="0" applyFill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</cellStyleXfs>
  <cellXfs count="82">
    <xf numFmtId="0" fontId="0" fillId="0" borderId="0" xfId="0"/>
    <xf numFmtId="0" fontId="21" fillId="0" borderId="0" xfId="0" applyFont="1"/>
    <xf numFmtId="177" fontId="21" fillId="0" borderId="0" xfId="0" applyNumberFormat="1" applyFont="1"/>
    <xf numFmtId="0" fontId="0" fillId="0" borderId="0" xfId="0" applyAlignment="1"/>
    <xf numFmtId="0" fontId="21" fillId="0" borderId="0" xfId="0" applyNumberFormat="1" applyFont="1"/>
    <xf numFmtId="0" fontId="22" fillId="0" borderId="18" xfId="0" applyFont="1" applyBorder="1" applyAlignment="1">
      <alignment wrapText="1"/>
    </xf>
    <xf numFmtId="0" fontId="22" fillId="0" borderId="18" xfId="0" applyNumberFormat="1" applyFont="1" applyBorder="1" applyAlignment="1">
      <alignment wrapText="1"/>
    </xf>
    <xf numFmtId="0" fontId="21" fillId="0" borderId="18" xfId="0" applyFont="1" applyBorder="1" applyAlignment="1">
      <alignment wrapText="1"/>
    </xf>
    <xf numFmtId="0" fontId="21" fillId="0" borderId="18" xfId="0" applyFont="1" applyBorder="1" applyAlignment="1">
      <alignment horizontal="right" vertical="center" wrapText="1"/>
    </xf>
    <xf numFmtId="49" fontId="22" fillId="36" borderId="18" xfId="0" applyNumberFormat="1" applyFont="1" applyFill="1" applyBorder="1" applyAlignment="1">
      <alignment vertical="center" wrapText="1"/>
    </xf>
    <xf numFmtId="49" fontId="25" fillId="37" borderId="18" xfId="0" applyNumberFormat="1" applyFont="1" applyFill="1" applyBorder="1" applyAlignment="1">
      <alignment horizontal="center" vertical="center" wrapText="1"/>
    </xf>
    <xf numFmtId="0" fontId="22" fillId="33" borderId="18" xfId="0" applyFont="1" applyFill="1" applyBorder="1" applyAlignment="1">
      <alignment vertical="center" wrapText="1"/>
    </xf>
    <xf numFmtId="0" fontId="22" fillId="33" borderId="18" xfId="0" applyNumberFormat="1" applyFont="1" applyFill="1" applyBorder="1" applyAlignment="1">
      <alignment vertical="center" wrapText="1"/>
    </xf>
    <xf numFmtId="0" fontId="22" fillId="36" borderId="18" xfId="0" applyFont="1" applyFill="1" applyBorder="1" applyAlignment="1">
      <alignment vertical="center" wrapText="1"/>
    </xf>
    <xf numFmtId="0" fontId="22" fillId="37" borderId="18" xfId="0" applyFont="1" applyFill="1" applyBorder="1" applyAlignment="1">
      <alignment vertical="center" wrapText="1"/>
    </xf>
    <xf numFmtId="4" fontId="22" fillId="36" borderId="18" xfId="0" applyNumberFormat="1" applyFont="1" applyFill="1" applyBorder="1" applyAlignment="1">
      <alignment horizontal="right" vertical="top" wrapText="1"/>
    </xf>
    <xf numFmtId="4" fontId="22" fillId="37" borderId="18" xfId="0" applyNumberFormat="1" applyFont="1" applyFill="1" applyBorder="1" applyAlignment="1">
      <alignment horizontal="right" vertical="top" wrapText="1"/>
    </xf>
    <xf numFmtId="177" fontId="21" fillId="36" borderId="18" xfId="0" applyNumberFormat="1" applyFont="1" applyFill="1" applyBorder="1" applyAlignment="1">
      <alignment horizontal="center" vertical="center"/>
    </xf>
    <xf numFmtId="177" fontId="21" fillId="37" borderId="18" xfId="0" applyNumberFormat="1" applyFont="1" applyFill="1" applyBorder="1" applyAlignment="1">
      <alignment horizontal="center" vertical="center"/>
    </xf>
    <xf numFmtId="177" fontId="26" fillId="0" borderId="18" xfId="0" applyNumberFormat="1" applyFont="1" applyBorder="1"/>
    <xf numFmtId="177" fontId="21" fillId="36" borderId="18" xfId="0" applyNumberFormat="1" applyFont="1" applyFill="1" applyBorder="1"/>
    <xf numFmtId="177" fontId="21" fillId="37" borderId="18" xfId="0" applyNumberFormat="1" applyFont="1" applyFill="1" applyBorder="1"/>
    <xf numFmtId="177" fontId="21" fillId="0" borderId="18" xfId="0" applyNumberFormat="1" applyFont="1" applyBorder="1"/>
    <xf numFmtId="49" fontId="22" fillId="0" borderId="18" xfId="0" applyNumberFormat="1" applyFont="1" applyFill="1" applyBorder="1" applyAlignment="1">
      <alignment vertical="center" wrapText="1"/>
    </xf>
    <xf numFmtId="0" fontId="22" fillId="0" borderId="18" xfId="0" applyFont="1" applyFill="1" applyBorder="1" applyAlignment="1">
      <alignment vertical="center" wrapText="1"/>
    </xf>
    <xf numFmtId="4" fontId="22" fillId="0" borderId="18" xfId="0" applyNumberFormat="1" applyFont="1" applyFill="1" applyBorder="1" applyAlignment="1">
      <alignment horizontal="right" vertical="top" wrapText="1"/>
    </xf>
    <xf numFmtId="0" fontId="21" fillId="0" borderId="0" xfId="0" applyFont="1" applyFill="1"/>
    <xf numFmtId="176" fontId="2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1" fillId="0" borderId="0" xfId="0" applyFo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1" fillId="0" borderId="0" xfId="0" applyFont="1"/>
    <xf numFmtId="0" fontId="21" fillId="0" borderId="0" xfId="0" applyFont="1"/>
    <xf numFmtId="0" fontId="57" fillId="0" borderId="0" xfId="110"/>
    <xf numFmtId="0" fontId="58" fillId="0" borderId="0" xfId="110" applyNumberFormat="1" applyFont="1"/>
    <xf numFmtId="1" fontId="60" fillId="0" borderId="0" xfId="0" applyNumberFormat="1" applyFont="1" applyAlignment="1"/>
    <xf numFmtId="0" fontId="60" fillId="0" borderId="0" xfId="0" applyNumberFormat="1" applyFont="1" applyAlignment="1"/>
    <xf numFmtId="0" fontId="21" fillId="0" borderId="0" xfId="0" applyFont="1" applyAlignment="1">
      <alignment vertical="center"/>
    </xf>
    <xf numFmtId="0" fontId="22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49" fontId="23" fillId="33" borderId="18" xfId="0" applyNumberFormat="1" applyFont="1" applyFill="1" applyBorder="1" applyAlignment="1">
      <alignment horizontal="left" vertical="top" wrapText="1"/>
    </xf>
    <xf numFmtId="14" fontId="22" fillId="33" borderId="18" xfId="0" applyNumberFormat="1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49" fontId="22" fillId="33" borderId="22" xfId="0" applyNumberFormat="1" applyFont="1" applyFill="1" applyBorder="1" applyAlignment="1">
      <alignment horizontal="left" vertical="top" wrapText="1"/>
    </xf>
    <xf numFmtId="49" fontId="22" fillId="33" borderId="23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wrapText="1"/>
    </xf>
    <xf numFmtId="0" fontId="27" fillId="0" borderId="0" xfId="0" applyFont="1" applyAlignment="1">
      <alignment horizontal="left" wrapText="1"/>
    </xf>
    <xf numFmtId="0" fontId="21" fillId="0" borderId="0" xfId="0" applyFont="1" applyAlignment="1">
      <alignment horizontal="right" vertical="center" wrapText="1"/>
    </xf>
    <xf numFmtId="0" fontId="33" fillId="0" borderId="19" xfId="0" applyFont="1" applyBorder="1" applyAlignment="1">
      <alignment horizontal="left" vertical="center" wrapText="1"/>
    </xf>
    <xf numFmtId="0" fontId="21" fillId="0" borderId="19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1" xfId="0" applyFont="1" applyBorder="1" applyAlignment="1">
      <alignment horizontal="right" vertical="center" wrapText="1"/>
    </xf>
    <xf numFmtId="49" fontId="22" fillId="33" borderId="10" xfId="0" applyNumberFormat="1" applyFont="1" applyFill="1" applyBorder="1" applyAlignment="1">
      <alignment vertical="center" wrapText="1"/>
    </xf>
    <xf numFmtId="49" fontId="22" fillId="33" borderId="12" xfId="0" applyNumberFormat="1" applyFont="1" applyFill="1" applyBorder="1" applyAlignment="1">
      <alignment vertical="center" wrapText="1"/>
    </xf>
    <xf numFmtId="0" fontId="22" fillId="33" borderId="10" xfId="0" applyFont="1" applyFill="1" applyBorder="1" applyAlignment="1">
      <alignment vertical="center" wrapText="1"/>
    </xf>
    <xf numFmtId="0" fontId="22" fillId="33" borderId="13" xfId="0" applyFont="1" applyFill="1" applyBorder="1" applyAlignment="1">
      <alignment vertical="center" wrapText="1"/>
    </xf>
    <xf numFmtId="0" fontId="22" fillId="33" borderId="15" xfId="0" applyFont="1" applyFill="1" applyBorder="1" applyAlignment="1">
      <alignment vertical="center" wrapText="1"/>
    </xf>
    <xf numFmtId="0" fontId="22" fillId="33" borderId="12" xfId="0" applyFont="1" applyFill="1" applyBorder="1" applyAlignment="1">
      <alignment vertical="center" wrapText="1"/>
    </xf>
    <xf numFmtId="49" fontId="23" fillId="33" borderId="13" xfId="0" applyNumberFormat="1" applyFont="1" applyFill="1" applyBorder="1" applyAlignment="1">
      <alignment horizontal="left" vertical="top" wrapText="1"/>
    </xf>
    <xf numFmtId="49" fontId="23" fillId="33" borderId="14" xfId="0" applyNumberFormat="1" applyFont="1" applyFill="1" applyBorder="1" applyAlignment="1">
      <alignment horizontal="left" vertical="top" wrapText="1"/>
    </xf>
    <xf numFmtId="49" fontId="23" fillId="33" borderId="15" xfId="0" applyNumberFormat="1" applyFont="1" applyFill="1" applyBorder="1" applyAlignment="1">
      <alignment horizontal="left" vertical="top" wrapText="1"/>
    </xf>
    <xf numFmtId="4" fontId="23" fillId="34" borderId="10" xfId="0" applyNumberFormat="1" applyFont="1" applyFill="1" applyBorder="1" applyAlignment="1">
      <alignment horizontal="right" vertical="top" wrapText="1"/>
    </xf>
    <xf numFmtId="176" fontId="23" fillId="34" borderId="10" xfId="0" applyNumberFormat="1" applyFont="1" applyFill="1" applyBorder="1" applyAlignment="1">
      <alignment horizontal="right" vertical="top" wrapText="1"/>
    </xf>
    <xf numFmtId="176" fontId="23" fillId="34" borderId="12" xfId="0" applyNumberFormat="1" applyFont="1" applyFill="1" applyBorder="1" applyAlignment="1">
      <alignment horizontal="right" vertical="top" wrapText="1"/>
    </xf>
    <xf numFmtId="14" fontId="22" fillId="33" borderId="12" xfId="0" applyNumberFormat="1" applyFont="1" applyFill="1" applyBorder="1" applyAlignment="1">
      <alignment vertical="center" wrapText="1"/>
    </xf>
    <xf numFmtId="4" fontId="22" fillId="35" borderId="10" xfId="0" applyNumberFormat="1" applyFont="1" applyFill="1" applyBorder="1" applyAlignment="1">
      <alignment horizontal="right" vertical="top" wrapText="1"/>
    </xf>
    <xf numFmtId="176" fontId="22" fillId="35" borderId="10" xfId="0" applyNumberFormat="1" applyFont="1" applyFill="1" applyBorder="1" applyAlignment="1">
      <alignment horizontal="right" vertical="top" wrapText="1"/>
    </xf>
    <xf numFmtId="176" fontId="22" fillId="35" borderId="12" xfId="0" applyNumberFormat="1" applyFont="1" applyFill="1" applyBorder="1" applyAlignment="1">
      <alignment horizontal="right" vertical="top" wrapText="1"/>
    </xf>
    <xf numFmtId="14" fontId="22" fillId="33" borderId="16" xfId="0" applyNumberFormat="1" applyFont="1" applyFill="1" applyBorder="1" applyAlignment="1">
      <alignment vertical="center" wrapText="1"/>
    </xf>
    <xf numFmtId="0" fontId="22" fillId="35" borderId="10" xfId="0" applyFont="1" applyFill="1" applyBorder="1" applyAlignment="1">
      <alignment horizontal="right" vertical="top" wrapText="1"/>
    </xf>
    <xf numFmtId="0" fontId="22" fillId="35" borderId="12" xfId="0" applyFont="1" applyFill="1" applyBorder="1" applyAlignment="1">
      <alignment horizontal="right" vertical="top" wrapText="1"/>
    </xf>
    <xf numFmtId="14" fontId="22" fillId="33" borderId="17" xfId="0" applyNumberFormat="1" applyFont="1" applyFill="1" applyBorder="1" applyAlignment="1">
      <alignment vertical="center" wrapText="1"/>
    </xf>
    <xf numFmtId="4" fontId="22" fillId="35" borderId="13" xfId="0" applyNumberFormat="1" applyFont="1" applyFill="1" applyBorder="1" applyAlignment="1">
      <alignment horizontal="right" vertical="top" wrapText="1"/>
    </xf>
    <xf numFmtId="0" fontId="22" fillId="35" borderId="13" xfId="0" applyFont="1" applyFill="1" applyBorder="1" applyAlignment="1">
      <alignment horizontal="right" vertical="top" wrapText="1"/>
    </xf>
    <xf numFmtId="176" fontId="22" fillId="35" borderId="13" xfId="0" applyNumberFormat="1" applyFont="1" applyFill="1" applyBorder="1" applyAlignment="1">
      <alignment horizontal="right" vertical="top" wrapText="1"/>
    </xf>
    <xf numFmtId="176" fontId="22" fillId="35" borderId="20" xfId="0" applyNumberFormat="1" applyFont="1" applyFill="1" applyBorder="1" applyAlignment="1">
      <alignment horizontal="right" vertical="top" wrapText="1"/>
    </xf>
  </cellXfs>
  <cellStyles count="21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2 2" xfId="88"/>
    <cellStyle name="20% - 着色 2 3" xfId="154"/>
    <cellStyle name="20% - 着色 2 4" xfId="179"/>
    <cellStyle name="20% - 着色 3 2" xfId="92"/>
    <cellStyle name="20% - 着色 3 3" xfId="158"/>
    <cellStyle name="20% - 着色 3 4" xfId="181"/>
    <cellStyle name="20% - 着色 4 2" xfId="96"/>
    <cellStyle name="20% - 着色 4 3" xfId="162"/>
    <cellStyle name="20% - 着色 4 4" xfId="183"/>
    <cellStyle name="20% - 着色 5 2" xfId="100"/>
    <cellStyle name="20% - 着色 5 3" xfId="166"/>
    <cellStyle name="20% - 着色 5 4" xfId="185"/>
    <cellStyle name="20% - 着色 6 2" xfId="104"/>
    <cellStyle name="20% - 着色 6 3" xfId="170"/>
    <cellStyle name="20% - 着色 6 4" xfId="187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2 2" xfId="89"/>
    <cellStyle name="40% - 着色 2 3" xfId="155"/>
    <cellStyle name="40% - 着色 2 4" xfId="180"/>
    <cellStyle name="40% - 着色 3 2" xfId="93"/>
    <cellStyle name="40% - 着色 3 3" xfId="159"/>
    <cellStyle name="40% - 着色 3 4" xfId="182"/>
    <cellStyle name="40% - 着色 4 2" xfId="97"/>
    <cellStyle name="40% - 着色 4 3" xfId="163"/>
    <cellStyle name="40% - 着色 4 4" xfId="184"/>
    <cellStyle name="40% - 着色 5 2" xfId="101"/>
    <cellStyle name="40% - 着色 5 3" xfId="167"/>
    <cellStyle name="40% - 着色 5 4" xfId="186"/>
    <cellStyle name="40% - 着色 6 2" xfId="105"/>
    <cellStyle name="40% - 着色 6 3" xfId="171"/>
    <cellStyle name="40% - 着色 6 4" xfId="188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>
      <c r="A3" s="44" t="s">
        <v>5</v>
      </c>
      <c r="B3" s="44"/>
      <c r="C3" s="44"/>
      <c r="D3" s="44"/>
      <c r="E3" s="15">
        <f>SUM(E4:E41)</f>
        <v>15347032.089199999</v>
      </c>
      <c r="F3" s="25">
        <f>RA!I7</f>
        <v>1107945.0870000001</v>
      </c>
      <c r="G3" s="16">
        <f>SUM(G4:G41)</f>
        <v>14239087.002200002</v>
      </c>
      <c r="H3" s="27">
        <f>RA!J7</f>
        <v>7.21927914505165</v>
      </c>
      <c r="I3" s="20">
        <f>SUM(I4:I41)</f>
        <v>15347036.931459015</v>
      </c>
      <c r="J3" s="21">
        <f>SUM(J4:J41)</f>
        <v>14239086.781571381</v>
      </c>
      <c r="K3" s="22">
        <f>E3-I3</f>
        <v>-4.8422590158879757</v>
      </c>
      <c r="L3" s="22">
        <f>G3-J3</f>
        <v>0.22062862105667591</v>
      </c>
    </row>
    <row r="4" spans="1:13">
      <c r="A4" s="45">
        <f>RA!A8</f>
        <v>42443</v>
      </c>
      <c r="B4" s="12">
        <v>12</v>
      </c>
      <c r="C4" s="43" t="s">
        <v>6</v>
      </c>
      <c r="D4" s="43"/>
      <c r="E4" s="15">
        <f>VLOOKUP(C4,RA!B8:D36,3,0)</f>
        <v>523251.04139999999</v>
      </c>
      <c r="F4" s="25">
        <f>VLOOKUP(C4,RA!B8:I39,8,0)</f>
        <v>126491.1202</v>
      </c>
      <c r="G4" s="16">
        <f t="shared" ref="G4:G41" si="0">E4-F4</f>
        <v>396759.92119999998</v>
      </c>
      <c r="H4" s="27">
        <f>RA!J8</f>
        <v>24.174079015984901</v>
      </c>
      <c r="I4" s="20">
        <f>VLOOKUP(B4,RMS!B:D,3,FALSE)</f>
        <v>523251.71895128198</v>
      </c>
      <c r="J4" s="21">
        <f>VLOOKUP(B4,RMS!B:E,4,FALSE)</f>
        <v>396759.93250512797</v>
      </c>
      <c r="K4" s="22">
        <f t="shared" ref="K4:K41" si="1">E4-I4</f>
        <v>-0.67755128198768944</v>
      </c>
      <c r="L4" s="22">
        <f t="shared" ref="L4:L41" si="2">G4-J4</f>
        <v>-1.1305127991363406E-2</v>
      </c>
    </row>
    <row r="5" spans="1:13">
      <c r="A5" s="45"/>
      <c r="B5" s="12">
        <v>13</v>
      </c>
      <c r="C5" s="43" t="s">
        <v>7</v>
      </c>
      <c r="D5" s="43"/>
      <c r="E5" s="15">
        <f>VLOOKUP(C5,RA!B8:D37,3,0)</f>
        <v>61490.531499999997</v>
      </c>
      <c r="F5" s="25">
        <f>VLOOKUP(C5,RA!B9:I40,8,0)</f>
        <v>13158.1495</v>
      </c>
      <c r="G5" s="16">
        <f t="shared" si="0"/>
        <v>48332.381999999998</v>
      </c>
      <c r="H5" s="27">
        <f>RA!J9</f>
        <v>21.3986595643591</v>
      </c>
      <c r="I5" s="20">
        <f>VLOOKUP(B5,RMS!B:D,3,FALSE)</f>
        <v>61490.567111111101</v>
      </c>
      <c r="J5" s="21">
        <f>VLOOKUP(B5,RMS!B:E,4,FALSE)</f>
        <v>48332.387609401703</v>
      </c>
      <c r="K5" s="22">
        <f t="shared" si="1"/>
        <v>-3.5611111103207804E-2</v>
      </c>
      <c r="L5" s="22">
        <f t="shared" si="2"/>
        <v>-5.6094017054419965E-3</v>
      </c>
      <c r="M5" s="32"/>
    </row>
    <row r="6" spans="1:13">
      <c r="A6" s="45"/>
      <c r="B6" s="12">
        <v>14</v>
      </c>
      <c r="C6" s="43" t="s">
        <v>8</v>
      </c>
      <c r="D6" s="43"/>
      <c r="E6" s="15">
        <f>VLOOKUP(C6,RA!B10:D38,3,0)</f>
        <v>102768.56329999999</v>
      </c>
      <c r="F6" s="25">
        <f>VLOOKUP(C6,RA!B10:I41,8,0)</f>
        <v>22143.073700000001</v>
      </c>
      <c r="G6" s="16">
        <f t="shared" si="0"/>
        <v>80625.489600000001</v>
      </c>
      <c r="H6" s="27">
        <f>RA!J10</f>
        <v>21.5465439906563</v>
      </c>
      <c r="I6" s="20">
        <f>VLOOKUP(B6,RMS!B:D,3,FALSE)</f>
        <v>102770.284960003</v>
      </c>
      <c r="J6" s="21">
        <f>VLOOKUP(B6,RMS!B:E,4,FALSE)</f>
        <v>80625.490348968495</v>
      </c>
      <c r="K6" s="22">
        <f>E6-I6</f>
        <v>-1.7216600030078553</v>
      </c>
      <c r="L6" s="22">
        <f t="shared" si="2"/>
        <v>-7.4896849400829524E-4</v>
      </c>
      <c r="M6" s="32"/>
    </row>
    <row r="7" spans="1:13">
      <c r="A7" s="45"/>
      <c r="B7" s="12">
        <v>15</v>
      </c>
      <c r="C7" s="43" t="s">
        <v>9</v>
      </c>
      <c r="D7" s="43"/>
      <c r="E7" s="15">
        <f>VLOOKUP(C7,RA!B10:D39,3,0)</f>
        <v>42318.232600000003</v>
      </c>
      <c r="F7" s="25">
        <f>VLOOKUP(C7,RA!B11:I42,8,0)</f>
        <v>6684.8017</v>
      </c>
      <c r="G7" s="16">
        <f t="shared" si="0"/>
        <v>35633.430900000007</v>
      </c>
      <c r="H7" s="27">
        <f>RA!J11</f>
        <v>15.796504932486201</v>
      </c>
      <c r="I7" s="20">
        <f>VLOOKUP(B7,RMS!B:D,3,FALSE)</f>
        <v>42318.271999576398</v>
      </c>
      <c r="J7" s="21">
        <f>VLOOKUP(B7,RMS!B:E,4,FALSE)</f>
        <v>35633.430800173999</v>
      </c>
      <c r="K7" s="22">
        <f t="shared" si="1"/>
        <v>-3.9399576395226177E-2</v>
      </c>
      <c r="L7" s="22">
        <f t="shared" si="2"/>
        <v>9.9826007499359548E-5</v>
      </c>
      <c r="M7" s="32"/>
    </row>
    <row r="8" spans="1:13">
      <c r="A8" s="45"/>
      <c r="B8" s="12">
        <v>16</v>
      </c>
      <c r="C8" s="43" t="s">
        <v>10</v>
      </c>
      <c r="D8" s="43"/>
      <c r="E8" s="15">
        <f>VLOOKUP(C8,RA!B12:D39,3,0)</f>
        <v>116252.5953</v>
      </c>
      <c r="F8" s="25">
        <f>VLOOKUP(C8,RA!B12:I43,8,0)</f>
        <v>14395.1738</v>
      </c>
      <c r="G8" s="16">
        <f t="shared" si="0"/>
        <v>101857.4215</v>
      </c>
      <c r="H8" s="27">
        <f>RA!J12</f>
        <v>12.382668759223799</v>
      </c>
      <c r="I8" s="20">
        <f>VLOOKUP(B8,RMS!B:D,3,FALSE)</f>
        <v>116252.60375812001</v>
      </c>
      <c r="J8" s="21">
        <f>VLOOKUP(B8,RMS!B:E,4,FALSE)</f>
        <v>101857.421122222</v>
      </c>
      <c r="K8" s="22">
        <f t="shared" si="1"/>
        <v>-8.4581200062530115E-3</v>
      </c>
      <c r="L8" s="22">
        <f t="shared" si="2"/>
        <v>3.777779929805547E-4</v>
      </c>
      <c r="M8" s="32"/>
    </row>
    <row r="9" spans="1:13">
      <c r="A9" s="45"/>
      <c r="B9" s="12">
        <v>17</v>
      </c>
      <c r="C9" s="43" t="s">
        <v>11</v>
      </c>
      <c r="D9" s="43"/>
      <c r="E9" s="15">
        <f>VLOOKUP(C9,RA!B12:D40,3,0)</f>
        <v>171444.2101</v>
      </c>
      <c r="F9" s="25">
        <f>VLOOKUP(C9,RA!B13:I44,8,0)</f>
        <v>39407.0916</v>
      </c>
      <c r="G9" s="16">
        <f t="shared" si="0"/>
        <v>132037.11849999998</v>
      </c>
      <c r="H9" s="27">
        <f>RA!J13</f>
        <v>22.985373245917501</v>
      </c>
      <c r="I9" s="20">
        <f>VLOOKUP(B9,RMS!B:D,3,FALSE)</f>
        <v>171444.332798291</v>
      </c>
      <c r="J9" s="21">
        <f>VLOOKUP(B9,RMS!B:E,4,FALSE)</f>
        <v>132037.116646154</v>
      </c>
      <c r="K9" s="22">
        <f t="shared" si="1"/>
        <v>-0.12269829100114293</v>
      </c>
      <c r="L9" s="22">
        <f t="shared" si="2"/>
        <v>1.8538459844421595E-3</v>
      </c>
      <c r="M9" s="32"/>
    </row>
    <row r="10" spans="1:13">
      <c r="A10" s="45"/>
      <c r="B10" s="12">
        <v>18</v>
      </c>
      <c r="C10" s="43" t="s">
        <v>12</v>
      </c>
      <c r="D10" s="43"/>
      <c r="E10" s="15">
        <f>VLOOKUP(C10,RA!B14:D41,3,0)</f>
        <v>111086.1476</v>
      </c>
      <c r="F10" s="25">
        <f>VLOOKUP(C10,RA!B14:I44,8,0)</f>
        <v>17638.951799999999</v>
      </c>
      <c r="G10" s="16">
        <f t="shared" si="0"/>
        <v>93447.195800000001</v>
      </c>
      <c r="H10" s="27">
        <f>RA!J14</f>
        <v>15.878624095881399</v>
      </c>
      <c r="I10" s="20">
        <f>VLOOKUP(B10,RMS!B:D,3,FALSE)</f>
        <v>111086.146823077</v>
      </c>
      <c r="J10" s="21">
        <f>VLOOKUP(B10,RMS!B:E,4,FALSE)</f>
        <v>93447.197205982899</v>
      </c>
      <c r="K10" s="22">
        <f t="shared" si="1"/>
        <v>7.769229996483773E-4</v>
      </c>
      <c r="L10" s="22">
        <f t="shared" si="2"/>
        <v>-1.4059828972676769E-3</v>
      </c>
      <c r="M10" s="32"/>
    </row>
    <row r="11" spans="1:13">
      <c r="A11" s="45"/>
      <c r="B11" s="12">
        <v>19</v>
      </c>
      <c r="C11" s="43" t="s">
        <v>13</v>
      </c>
      <c r="D11" s="43"/>
      <c r="E11" s="15">
        <f>VLOOKUP(C11,RA!B14:D42,3,0)</f>
        <v>72438.997799999997</v>
      </c>
      <c r="F11" s="25">
        <f>VLOOKUP(C11,RA!B15:I45,8,0)</f>
        <v>-2487.7237</v>
      </c>
      <c r="G11" s="16">
        <f t="shared" si="0"/>
        <v>74926.7215</v>
      </c>
      <c r="H11" s="27">
        <f>RA!J15</f>
        <v>-3.4342326309765698</v>
      </c>
      <c r="I11" s="20">
        <f>VLOOKUP(B11,RMS!B:D,3,FALSE)</f>
        <v>72439.089124786304</v>
      </c>
      <c r="J11" s="21">
        <f>VLOOKUP(B11,RMS!B:E,4,FALSE)</f>
        <v>74926.722485470105</v>
      </c>
      <c r="K11" s="22">
        <f t="shared" si="1"/>
        <v>-9.1324786306358874E-2</v>
      </c>
      <c r="L11" s="22">
        <f t="shared" si="2"/>
        <v>-9.8547010566107929E-4</v>
      </c>
      <c r="M11" s="32"/>
    </row>
    <row r="12" spans="1:13">
      <c r="A12" s="45"/>
      <c r="B12" s="12">
        <v>21</v>
      </c>
      <c r="C12" s="43" t="s">
        <v>14</v>
      </c>
      <c r="D12" s="43"/>
      <c r="E12" s="15">
        <f>VLOOKUP(C12,RA!B16:D43,3,0)</f>
        <v>532593.32779999997</v>
      </c>
      <c r="F12" s="25">
        <f>VLOOKUP(C12,RA!B16:I46,8,0)</f>
        <v>30485.125700000001</v>
      </c>
      <c r="G12" s="16">
        <f t="shared" si="0"/>
        <v>502108.20209999999</v>
      </c>
      <c r="H12" s="27">
        <f>RA!J16</f>
        <v>5.7239030436084999</v>
      </c>
      <c r="I12" s="20">
        <f>VLOOKUP(B12,RMS!B:D,3,FALSE)</f>
        <v>532592.83125982899</v>
      </c>
      <c r="J12" s="21">
        <f>VLOOKUP(B12,RMS!B:E,4,FALSE)</f>
        <v>502108.202457265</v>
      </c>
      <c r="K12" s="22">
        <f t="shared" si="1"/>
        <v>0.49654017097782344</v>
      </c>
      <c r="L12" s="22">
        <f t="shared" si="2"/>
        <v>-3.5726500209420919E-4</v>
      </c>
      <c r="M12" s="32"/>
    </row>
    <row r="13" spans="1:13">
      <c r="A13" s="45"/>
      <c r="B13" s="12">
        <v>22</v>
      </c>
      <c r="C13" s="43" t="s">
        <v>15</v>
      </c>
      <c r="D13" s="43"/>
      <c r="E13" s="15">
        <f>VLOOKUP(C13,RA!B16:D44,3,0)</f>
        <v>354434.02899999998</v>
      </c>
      <c r="F13" s="25">
        <f>VLOOKUP(C13,RA!B17:I47,8,0)</f>
        <v>38576.185400000002</v>
      </c>
      <c r="G13" s="16">
        <f t="shared" si="0"/>
        <v>315857.84359999996</v>
      </c>
      <c r="H13" s="27">
        <f>RA!J17</f>
        <v>10.883883104802001</v>
      </c>
      <c r="I13" s="20">
        <f>VLOOKUP(B13,RMS!B:D,3,FALSE)</f>
        <v>354433.99640512798</v>
      </c>
      <c r="J13" s="21">
        <f>VLOOKUP(B13,RMS!B:E,4,FALSE)</f>
        <v>315857.84263076901</v>
      </c>
      <c r="K13" s="22">
        <f t="shared" si="1"/>
        <v>3.2594871998298913E-2</v>
      </c>
      <c r="L13" s="22">
        <f t="shared" si="2"/>
        <v>9.6923095406964421E-4</v>
      </c>
      <c r="M13" s="32"/>
    </row>
    <row r="14" spans="1:13">
      <c r="A14" s="45"/>
      <c r="B14" s="12">
        <v>23</v>
      </c>
      <c r="C14" s="43" t="s">
        <v>16</v>
      </c>
      <c r="D14" s="43"/>
      <c r="E14" s="15">
        <f>VLOOKUP(C14,RA!B18:D44,3,0)</f>
        <v>1225962.5066</v>
      </c>
      <c r="F14" s="25">
        <f>VLOOKUP(C14,RA!B18:I48,8,0)</f>
        <v>159100.93309999999</v>
      </c>
      <c r="G14" s="16">
        <f t="shared" si="0"/>
        <v>1066861.5734999999</v>
      </c>
      <c r="H14" s="27">
        <f>RA!J18</f>
        <v>12.9776344907349</v>
      </c>
      <c r="I14" s="20">
        <f>VLOOKUP(B14,RMS!B:D,3,FALSE)</f>
        <v>1225962.5439846199</v>
      </c>
      <c r="J14" s="21">
        <f>VLOOKUP(B14,RMS!B:E,4,FALSE)</f>
        <v>1066861.5667846201</v>
      </c>
      <c r="K14" s="22">
        <f t="shared" si="1"/>
        <v>-3.7384619936347008E-2</v>
      </c>
      <c r="L14" s="22">
        <f t="shared" si="2"/>
        <v>6.7153798881918192E-3</v>
      </c>
      <c r="M14" s="32"/>
    </row>
    <row r="15" spans="1:13">
      <c r="A15" s="45"/>
      <c r="B15" s="12">
        <v>24</v>
      </c>
      <c r="C15" s="43" t="s">
        <v>17</v>
      </c>
      <c r="D15" s="43"/>
      <c r="E15" s="15">
        <f>VLOOKUP(C15,RA!B18:D45,3,0)</f>
        <v>490306.05440000002</v>
      </c>
      <c r="F15" s="25">
        <f>VLOOKUP(C15,RA!B19:I49,8,0)</f>
        <v>45135.342100000002</v>
      </c>
      <c r="G15" s="16">
        <f t="shared" si="0"/>
        <v>445170.71230000001</v>
      </c>
      <c r="H15" s="27">
        <f>RA!J19</f>
        <v>9.2055445155033393</v>
      </c>
      <c r="I15" s="20">
        <f>VLOOKUP(B15,RMS!B:D,3,FALSE)</f>
        <v>490306.04155470099</v>
      </c>
      <c r="J15" s="21">
        <f>VLOOKUP(B15,RMS!B:E,4,FALSE)</f>
        <v>445170.71027435898</v>
      </c>
      <c r="K15" s="22">
        <f t="shared" si="1"/>
        <v>1.2845299032051116E-2</v>
      </c>
      <c r="L15" s="22">
        <f t="shared" si="2"/>
        <v>2.0256410352885723E-3</v>
      </c>
      <c r="M15" s="32"/>
    </row>
    <row r="16" spans="1:13">
      <c r="A16" s="45"/>
      <c r="B16" s="12">
        <v>25</v>
      </c>
      <c r="C16" s="43" t="s">
        <v>18</v>
      </c>
      <c r="D16" s="43"/>
      <c r="E16" s="15">
        <f>VLOOKUP(C16,RA!B20:D46,3,0)</f>
        <v>882262.32270000002</v>
      </c>
      <c r="F16" s="25">
        <f>VLOOKUP(C16,RA!B20:I50,8,0)</f>
        <v>59934.161200000002</v>
      </c>
      <c r="G16" s="16">
        <f t="shared" si="0"/>
        <v>822328.16150000005</v>
      </c>
      <c r="H16" s="27">
        <f>RA!J20</f>
        <v>6.7932359410501197</v>
      </c>
      <c r="I16" s="20">
        <f>VLOOKUP(B16,RMS!B:D,3,FALSE)</f>
        <v>882262.34039999999</v>
      </c>
      <c r="J16" s="21">
        <f>VLOOKUP(B16,RMS!B:E,4,FALSE)</f>
        <v>822328.16150000005</v>
      </c>
      <c r="K16" s="22">
        <f t="shared" si="1"/>
        <v>-1.7699999967589974E-2</v>
      </c>
      <c r="L16" s="22">
        <f t="shared" si="2"/>
        <v>0</v>
      </c>
      <c r="M16" s="32"/>
    </row>
    <row r="17" spans="1:13">
      <c r="A17" s="45"/>
      <c r="B17" s="12">
        <v>26</v>
      </c>
      <c r="C17" s="43" t="s">
        <v>19</v>
      </c>
      <c r="D17" s="43"/>
      <c r="E17" s="15">
        <f>VLOOKUP(C17,RA!B20:D47,3,0)</f>
        <v>298904.56949999998</v>
      </c>
      <c r="F17" s="25">
        <f>VLOOKUP(C17,RA!B21:I51,8,0)</f>
        <v>41900.804499999998</v>
      </c>
      <c r="G17" s="16">
        <f t="shared" si="0"/>
        <v>257003.76499999998</v>
      </c>
      <c r="H17" s="27">
        <f>RA!J21</f>
        <v>14.018121091320401</v>
      </c>
      <c r="I17" s="20">
        <f>VLOOKUP(B17,RMS!B:D,3,FALSE)</f>
        <v>298904.48975132703</v>
      </c>
      <c r="J17" s="21">
        <f>VLOOKUP(B17,RMS!B:E,4,FALSE)</f>
        <v>257003.764988496</v>
      </c>
      <c r="K17" s="22">
        <f t="shared" si="1"/>
        <v>7.9748672957066447E-2</v>
      </c>
      <c r="L17" s="22">
        <f t="shared" si="2"/>
        <v>1.1503987479954958E-5</v>
      </c>
      <c r="M17" s="32"/>
    </row>
    <row r="18" spans="1:13">
      <c r="A18" s="45"/>
      <c r="B18" s="12">
        <v>27</v>
      </c>
      <c r="C18" s="43" t="s">
        <v>20</v>
      </c>
      <c r="D18" s="43"/>
      <c r="E18" s="15">
        <f>VLOOKUP(C18,RA!B22:D48,3,0)</f>
        <v>955685.85860000004</v>
      </c>
      <c r="F18" s="25">
        <f>VLOOKUP(C18,RA!B22:I52,8,0)</f>
        <v>56922.807000000001</v>
      </c>
      <c r="G18" s="16">
        <f t="shared" si="0"/>
        <v>898763.05160000001</v>
      </c>
      <c r="H18" s="27">
        <f>RA!J22</f>
        <v>5.9562257291728899</v>
      </c>
      <c r="I18" s="20">
        <f>VLOOKUP(B18,RMS!B:D,3,FALSE)</f>
        <v>955686.95810000005</v>
      </c>
      <c r="J18" s="21">
        <f>VLOOKUP(B18,RMS!B:E,4,FALSE)</f>
        <v>898763.0503</v>
      </c>
      <c r="K18" s="22">
        <f t="shared" si="1"/>
        <v>-1.0995000000111759</v>
      </c>
      <c r="L18" s="22">
        <f t="shared" si="2"/>
        <v>1.3000000035390258E-3</v>
      </c>
      <c r="M18" s="32"/>
    </row>
    <row r="19" spans="1:13">
      <c r="A19" s="45"/>
      <c r="B19" s="12">
        <v>29</v>
      </c>
      <c r="C19" s="43" t="s">
        <v>21</v>
      </c>
      <c r="D19" s="43"/>
      <c r="E19" s="15">
        <f>VLOOKUP(C19,RA!B22:D49,3,0)</f>
        <v>2043596.3844999999</v>
      </c>
      <c r="F19" s="25">
        <f>VLOOKUP(C19,RA!B23:I53,8,0)</f>
        <v>220684.6194</v>
      </c>
      <c r="G19" s="16">
        <f t="shared" si="0"/>
        <v>1822911.7651</v>
      </c>
      <c r="H19" s="27">
        <f>RA!J23</f>
        <v>10.798835869637401</v>
      </c>
      <c r="I19" s="20">
        <f>VLOOKUP(B19,RMS!B:D,3,FALSE)</f>
        <v>2043597.7018504301</v>
      </c>
      <c r="J19" s="21">
        <f>VLOOKUP(B19,RMS!B:E,4,FALSE)</f>
        <v>1822911.7925333299</v>
      </c>
      <c r="K19" s="22">
        <f t="shared" si="1"/>
        <v>-1.31735043018125</v>
      </c>
      <c r="L19" s="22">
        <f t="shared" si="2"/>
        <v>-2.7433329960331321E-2</v>
      </c>
      <c r="M19" s="32"/>
    </row>
    <row r="20" spans="1:13">
      <c r="A20" s="45"/>
      <c r="B20" s="12">
        <v>31</v>
      </c>
      <c r="C20" s="43" t="s">
        <v>22</v>
      </c>
      <c r="D20" s="43"/>
      <c r="E20" s="15">
        <f>VLOOKUP(C20,RA!B24:D50,3,0)</f>
        <v>197240.79689999999</v>
      </c>
      <c r="F20" s="25">
        <f>VLOOKUP(C20,RA!B24:I54,8,0)</f>
        <v>27761.6001</v>
      </c>
      <c r="G20" s="16">
        <f t="shared" si="0"/>
        <v>169479.19679999998</v>
      </c>
      <c r="H20" s="27">
        <f>RA!J24</f>
        <v>14.074978673947999</v>
      </c>
      <c r="I20" s="20">
        <f>VLOOKUP(B20,RMS!B:D,3,FALSE)</f>
        <v>197240.78137559199</v>
      </c>
      <c r="J20" s="21">
        <f>VLOOKUP(B20,RMS!B:E,4,FALSE)</f>
        <v>169479.18358594601</v>
      </c>
      <c r="K20" s="22">
        <f t="shared" si="1"/>
        <v>1.5524407994234934E-2</v>
      </c>
      <c r="L20" s="22">
        <f t="shared" si="2"/>
        <v>1.321405396447517E-2</v>
      </c>
      <c r="M20" s="32"/>
    </row>
    <row r="21" spans="1:13">
      <c r="A21" s="45"/>
      <c r="B21" s="12">
        <v>32</v>
      </c>
      <c r="C21" s="43" t="s">
        <v>23</v>
      </c>
      <c r="D21" s="43"/>
      <c r="E21" s="15">
        <f>VLOOKUP(C21,RA!B24:D51,3,0)</f>
        <v>221202.1537</v>
      </c>
      <c r="F21" s="25">
        <f>VLOOKUP(C21,RA!B25:I55,8,0)</f>
        <v>17676.605500000001</v>
      </c>
      <c r="G21" s="16">
        <f t="shared" si="0"/>
        <v>203525.54819999999</v>
      </c>
      <c r="H21" s="27">
        <f>RA!J25</f>
        <v>7.99115433748148</v>
      </c>
      <c r="I21" s="20">
        <f>VLOOKUP(B21,RMS!B:D,3,FALSE)</f>
        <v>221202.15783076899</v>
      </c>
      <c r="J21" s="21">
        <f>VLOOKUP(B21,RMS!B:E,4,FALSE)</f>
        <v>203525.54676261701</v>
      </c>
      <c r="K21" s="22">
        <f t="shared" si="1"/>
        <v>-4.1307689971290529E-3</v>
      </c>
      <c r="L21" s="22">
        <f t="shared" si="2"/>
        <v>1.4373829762917012E-3</v>
      </c>
      <c r="M21" s="32"/>
    </row>
    <row r="22" spans="1:13">
      <c r="A22" s="45"/>
      <c r="B22" s="12">
        <v>33</v>
      </c>
      <c r="C22" s="43" t="s">
        <v>24</v>
      </c>
      <c r="D22" s="43"/>
      <c r="E22" s="15">
        <f>VLOOKUP(C22,RA!B26:D52,3,0)</f>
        <v>534720.17749999999</v>
      </c>
      <c r="F22" s="25">
        <f>VLOOKUP(C22,RA!B26:I56,8,0)</f>
        <v>119781.9621</v>
      </c>
      <c r="G22" s="16">
        <f t="shared" si="0"/>
        <v>414938.21539999999</v>
      </c>
      <c r="H22" s="27">
        <f>RA!J26</f>
        <v>22.400868181189999</v>
      </c>
      <c r="I22" s="20">
        <f>VLOOKUP(B22,RMS!B:D,3,FALSE)</f>
        <v>534720.19573498203</v>
      </c>
      <c r="J22" s="21">
        <f>VLOOKUP(B22,RMS!B:E,4,FALSE)</f>
        <v>414938.21436007402</v>
      </c>
      <c r="K22" s="22">
        <f t="shared" si="1"/>
        <v>-1.8234982038848102E-2</v>
      </c>
      <c r="L22" s="22">
        <f t="shared" si="2"/>
        <v>1.0399259626865387E-3</v>
      </c>
      <c r="M22" s="32"/>
    </row>
    <row r="23" spans="1:13">
      <c r="A23" s="45"/>
      <c r="B23" s="12">
        <v>34</v>
      </c>
      <c r="C23" s="43" t="s">
        <v>25</v>
      </c>
      <c r="D23" s="43"/>
      <c r="E23" s="15">
        <f>VLOOKUP(C23,RA!B26:D53,3,0)</f>
        <v>212066.99280000001</v>
      </c>
      <c r="F23" s="25">
        <f>VLOOKUP(C23,RA!B27:I57,8,0)</f>
        <v>57442.640099999997</v>
      </c>
      <c r="G23" s="16">
        <f t="shared" si="0"/>
        <v>154624.35270000002</v>
      </c>
      <c r="H23" s="27">
        <f>RA!J27</f>
        <v>27.0870253506042</v>
      </c>
      <c r="I23" s="20">
        <f>VLOOKUP(B23,RMS!B:D,3,FALSE)</f>
        <v>212066.851253612</v>
      </c>
      <c r="J23" s="21">
        <f>VLOOKUP(B23,RMS!B:E,4,FALSE)</f>
        <v>154624.38649970799</v>
      </c>
      <c r="K23" s="22">
        <f t="shared" si="1"/>
        <v>0.1415463880111929</v>
      </c>
      <c r="L23" s="22">
        <f t="shared" si="2"/>
        <v>-3.3799707976868376E-2</v>
      </c>
      <c r="M23" s="32"/>
    </row>
    <row r="24" spans="1:13">
      <c r="A24" s="45"/>
      <c r="B24" s="12">
        <v>35</v>
      </c>
      <c r="C24" s="43" t="s">
        <v>26</v>
      </c>
      <c r="D24" s="43"/>
      <c r="E24" s="15">
        <f>VLOOKUP(C24,RA!B28:D54,3,0)</f>
        <v>713113.43180000002</v>
      </c>
      <c r="F24" s="25">
        <f>VLOOKUP(C24,RA!B28:I58,8,0)</f>
        <v>30372.427100000001</v>
      </c>
      <c r="G24" s="16">
        <f t="shared" si="0"/>
        <v>682741.00470000005</v>
      </c>
      <c r="H24" s="27">
        <f>RA!J28</f>
        <v>4.2591298586727904</v>
      </c>
      <c r="I24" s="20">
        <f>VLOOKUP(B24,RMS!B:D,3,FALSE)</f>
        <v>713113.43180000002</v>
      </c>
      <c r="J24" s="21">
        <f>VLOOKUP(B24,RMS!B:E,4,FALSE)</f>
        <v>682740.99899999995</v>
      </c>
      <c r="K24" s="22">
        <f t="shared" si="1"/>
        <v>0</v>
      </c>
      <c r="L24" s="22">
        <f t="shared" si="2"/>
        <v>5.7000000961124897E-3</v>
      </c>
      <c r="M24" s="32"/>
    </row>
    <row r="25" spans="1:13">
      <c r="A25" s="45"/>
      <c r="B25" s="12">
        <v>36</v>
      </c>
      <c r="C25" s="43" t="s">
        <v>27</v>
      </c>
      <c r="D25" s="43"/>
      <c r="E25" s="15">
        <f>VLOOKUP(C25,RA!B28:D55,3,0)</f>
        <v>683630.43099999998</v>
      </c>
      <c r="F25" s="25">
        <f>VLOOKUP(C25,RA!B29:I59,8,0)</f>
        <v>92396.133799999996</v>
      </c>
      <c r="G25" s="16">
        <f t="shared" si="0"/>
        <v>591234.29720000003</v>
      </c>
      <c r="H25" s="27">
        <f>RA!J29</f>
        <v>13.5155092006137</v>
      </c>
      <c r="I25" s="20">
        <f>VLOOKUP(B25,RMS!B:D,3,FALSE)</f>
        <v>683631.02793805301</v>
      </c>
      <c r="J25" s="21">
        <f>VLOOKUP(B25,RMS!B:E,4,FALSE)</f>
        <v>591234.27687804098</v>
      </c>
      <c r="K25" s="22">
        <f t="shared" si="1"/>
        <v>-0.59693805302958935</v>
      </c>
      <c r="L25" s="22">
        <f t="shared" si="2"/>
        <v>2.0321959047578275E-2</v>
      </c>
      <c r="M25" s="32"/>
    </row>
    <row r="26" spans="1:13">
      <c r="A26" s="45"/>
      <c r="B26" s="12">
        <v>37</v>
      </c>
      <c r="C26" s="43" t="s">
        <v>71</v>
      </c>
      <c r="D26" s="43"/>
      <c r="E26" s="15">
        <f>VLOOKUP(C26,RA!B30:D56,3,0)</f>
        <v>982254.34160000004</v>
      </c>
      <c r="F26" s="25">
        <f>VLOOKUP(C26,RA!B30:I60,8,0)</f>
        <v>105665.386</v>
      </c>
      <c r="G26" s="16">
        <f t="shared" si="0"/>
        <v>876588.95559999999</v>
      </c>
      <c r="H26" s="27">
        <f>RA!J30</f>
        <v>10.757436391462599</v>
      </c>
      <c r="I26" s="20">
        <f>VLOOKUP(B26,RMS!B:D,3,FALSE)</f>
        <v>982254.34728761099</v>
      </c>
      <c r="J26" s="21">
        <f>VLOOKUP(B26,RMS!B:E,4,FALSE)</f>
        <v>876588.74279930396</v>
      </c>
      <c r="K26" s="22">
        <f t="shared" si="1"/>
        <v>-5.6876109447330236E-3</v>
      </c>
      <c r="L26" s="22">
        <f t="shared" si="2"/>
        <v>0.21280069602653384</v>
      </c>
      <c r="M26" s="32"/>
    </row>
    <row r="27" spans="1:13">
      <c r="A27" s="45"/>
      <c r="B27" s="12">
        <v>38</v>
      </c>
      <c r="C27" s="43" t="s">
        <v>29</v>
      </c>
      <c r="D27" s="43"/>
      <c r="E27" s="15">
        <f>VLOOKUP(C27,RA!B30:D57,3,0)</f>
        <v>646311.82640000002</v>
      </c>
      <c r="F27" s="25">
        <f>VLOOKUP(C27,RA!B31:I61,8,0)</f>
        <v>43456.472900000001</v>
      </c>
      <c r="G27" s="16">
        <f t="shared" si="0"/>
        <v>602855.35349999997</v>
      </c>
      <c r="H27" s="27">
        <f>RA!J31</f>
        <v>6.7237626057464297</v>
      </c>
      <c r="I27" s="20">
        <f>VLOOKUP(B27,RMS!B:D,3,FALSE)</f>
        <v>646311.69771238905</v>
      </c>
      <c r="J27" s="21">
        <f>VLOOKUP(B27,RMS!B:E,4,FALSE)</f>
        <v>602855.33764424804</v>
      </c>
      <c r="K27" s="22">
        <f t="shared" si="1"/>
        <v>0.12868761096615344</v>
      </c>
      <c r="L27" s="22">
        <f t="shared" si="2"/>
        <v>1.5855751931667328E-2</v>
      </c>
      <c r="M27" s="32"/>
    </row>
    <row r="28" spans="1:13">
      <c r="A28" s="45"/>
      <c r="B28" s="12">
        <v>39</v>
      </c>
      <c r="C28" s="43" t="s">
        <v>30</v>
      </c>
      <c r="D28" s="43"/>
      <c r="E28" s="15">
        <f>VLOOKUP(C28,RA!B32:D58,3,0)</f>
        <v>101810.0573</v>
      </c>
      <c r="F28" s="25">
        <f>VLOOKUP(C28,RA!B32:I62,8,0)</f>
        <v>29245.059700000002</v>
      </c>
      <c r="G28" s="16">
        <f t="shared" si="0"/>
        <v>72564.997600000002</v>
      </c>
      <c r="H28" s="27">
        <f>RA!J32</f>
        <v>28.725118593956399</v>
      </c>
      <c r="I28" s="20">
        <f>VLOOKUP(B28,RMS!B:D,3,FALSE)</f>
        <v>101810.01941757</v>
      </c>
      <c r="J28" s="21">
        <f>VLOOKUP(B28,RMS!B:E,4,FALSE)</f>
        <v>72564.978744477194</v>
      </c>
      <c r="K28" s="22">
        <f t="shared" si="1"/>
        <v>3.7882429998717271E-2</v>
      </c>
      <c r="L28" s="22">
        <f t="shared" si="2"/>
        <v>1.8855522808735259E-2</v>
      </c>
      <c r="M28" s="32"/>
    </row>
    <row r="29" spans="1:13">
      <c r="A29" s="45"/>
      <c r="B29" s="12">
        <v>40</v>
      </c>
      <c r="C29" s="43" t="s">
        <v>73</v>
      </c>
      <c r="D29" s="4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5"/>
      <c r="B30" s="12">
        <v>42</v>
      </c>
      <c r="C30" s="43" t="s">
        <v>31</v>
      </c>
      <c r="D30" s="43"/>
      <c r="E30" s="15">
        <f>VLOOKUP(C30,RA!B34:D61,3,0)</f>
        <v>213726.20800000001</v>
      </c>
      <c r="F30" s="25">
        <f>VLOOKUP(C30,RA!B34:I65,8,0)</f>
        <v>13468.9671</v>
      </c>
      <c r="G30" s="16">
        <f t="shared" si="0"/>
        <v>200257.2409</v>
      </c>
      <c r="H30" s="27">
        <f>RA!J34</f>
        <v>6.3019726153565596</v>
      </c>
      <c r="I30" s="20">
        <f>VLOOKUP(B30,RMS!B:D,3,FALSE)</f>
        <v>213726.20740000001</v>
      </c>
      <c r="J30" s="21">
        <f>VLOOKUP(B30,RMS!B:E,4,FALSE)</f>
        <v>200257.23970000001</v>
      </c>
      <c r="K30" s="22">
        <f t="shared" si="1"/>
        <v>5.9999999939464033E-4</v>
      </c>
      <c r="L30" s="22">
        <f t="shared" si="2"/>
        <v>1.1999999987892807E-3</v>
      </c>
      <c r="M30" s="32"/>
    </row>
    <row r="31" spans="1:13" s="35" customFormat="1" ht="12" thickBot="1">
      <c r="A31" s="45"/>
      <c r="B31" s="12">
        <v>70</v>
      </c>
      <c r="C31" s="46" t="s">
        <v>68</v>
      </c>
      <c r="D31" s="47"/>
      <c r="E31" s="15">
        <f>VLOOKUP(C31,RA!B35:D62,3,0)</f>
        <v>95280.37</v>
      </c>
      <c r="F31" s="25">
        <f>VLOOKUP(C31,RA!B35:I66,8,0)</f>
        <v>242.27</v>
      </c>
      <c r="G31" s="16">
        <f t="shared" si="0"/>
        <v>95038.099999999991</v>
      </c>
      <c r="H31" s="27">
        <f>RA!J35</f>
        <v>0.254270633080035</v>
      </c>
      <c r="I31" s="20">
        <f>VLOOKUP(B31,RMS!B:D,3,FALSE)</f>
        <v>95280.37</v>
      </c>
      <c r="J31" s="21">
        <f>VLOOKUP(B31,RMS!B:E,4,FALSE)</f>
        <v>95038.1</v>
      </c>
      <c r="K31" s="22">
        <f t="shared" si="1"/>
        <v>0</v>
      </c>
      <c r="L31" s="22">
        <f t="shared" si="2"/>
        <v>0</v>
      </c>
    </row>
    <row r="32" spans="1:13">
      <c r="A32" s="45"/>
      <c r="B32" s="12">
        <v>71</v>
      </c>
      <c r="C32" s="43" t="s">
        <v>35</v>
      </c>
      <c r="D32" s="43"/>
      <c r="E32" s="15">
        <f>VLOOKUP(C32,RA!B34:D62,3,0)</f>
        <v>567396.71</v>
      </c>
      <c r="F32" s="25">
        <f>VLOOKUP(C32,RA!B34:I66,8,0)</f>
        <v>-77922.94</v>
      </c>
      <c r="G32" s="16">
        <f t="shared" si="0"/>
        <v>645319.64999999991</v>
      </c>
      <c r="H32" s="27">
        <f>RA!J35</f>
        <v>0.254270633080035</v>
      </c>
      <c r="I32" s="20">
        <f>VLOOKUP(B32,RMS!B:D,3,FALSE)</f>
        <v>567396.71</v>
      </c>
      <c r="J32" s="21">
        <f>VLOOKUP(B32,RMS!B:E,4,FALSE)</f>
        <v>645319.65</v>
      </c>
      <c r="K32" s="22">
        <f t="shared" si="1"/>
        <v>0</v>
      </c>
      <c r="L32" s="22">
        <f t="shared" si="2"/>
        <v>0</v>
      </c>
      <c r="M32" s="32"/>
    </row>
    <row r="33" spans="1:13">
      <c r="A33" s="45"/>
      <c r="B33" s="12">
        <v>72</v>
      </c>
      <c r="C33" s="43" t="s">
        <v>36</v>
      </c>
      <c r="D33" s="43"/>
      <c r="E33" s="15">
        <f>VLOOKUP(C33,RA!B34:D63,3,0)</f>
        <v>778657.23</v>
      </c>
      <c r="F33" s="25">
        <f>VLOOKUP(C33,RA!B34:I67,8,0)</f>
        <v>-66186.399999999994</v>
      </c>
      <c r="G33" s="16">
        <f t="shared" si="0"/>
        <v>844843.63</v>
      </c>
      <c r="H33" s="27">
        <f>RA!J34</f>
        <v>6.3019726153565596</v>
      </c>
      <c r="I33" s="20">
        <f>VLOOKUP(B33,RMS!B:D,3,FALSE)</f>
        <v>778657.23</v>
      </c>
      <c r="J33" s="21">
        <f>VLOOKUP(B33,RMS!B:E,4,FALSE)</f>
        <v>844843.63</v>
      </c>
      <c r="K33" s="22">
        <f t="shared" si="1"/>
        <v>0</v>
      </c>
      <c r="L33" s="22">
        <f t="shared" si="2"/>
        <v>0</v>
      </c>
      <c r="M33" s="32"/>
    </row>
    <row r="34" spans="1:13">
      <c r="A34" s="45"/>
      <c r="B34" s="12">
        <v>73</v>
      </c>
      <c r="C34" s="43" t="s">
        <v>37</v>
      </c>
      <c r="D34" s="43"/>
      <c r="E34" s="15">
        <f>VLOOKUP(C34,RA!B35:D64,3,0)</f>
        <v>483223.1</v>
      </c>
      <c r="F34" s="25">
        <f>VLOOKUP(C34,RA!B35:I68,8,0)</f>
        <v>-114692.47</v>
      </c>
      <c r="G34" s="16">
        <f t="shared" si="0"/>
        <v>597915.56999999995</v>
      </c>
      <c r="H34" s="27">
        <f>RA!J35</f>
        <v>0.254270633080035</v>
      </c>
      <c r="I34" s="20">
        <f>VLOOKUP(B34,RMS!B:D,3,FALSE)</f>
        <v>483223.1</v>
      </c>
      <c r="J34" s="21">
        <f>VLOOKUP(B34,RMS!B:E,4,FALSE)</f>
        <v>597915.56999999995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5"/>
      <c r="B35" s="12">
        <v>74</v>
      </c>
      <c r="C35" s="43" t="s">
        <v>69</v>
      </c>
      <c r="D35" s="43"/>
      <c r="E35" s="15">
        <f>VLOOKUP(C35,RA!B36:D65,3,0)</f>
        <v>6.82</v>
      </c>
      <c r="F35" s="25">
        <f>VLOOKUP(C35,RA!B36:I69,8,0)</f>
        <v>-1176.98</v>
      </c>
      <c r="G35" s="16">
        <f t="shared" si="0"/>
        <v>1183.8</v>
      </c>
      <c r="H35" s="27">
        <f>RA!J36</f>
        <v>-13.733414139817601</v>
      </c>
      <c r="I35" s="20">
        <f>VLOOKUP(B35,RMS!B:D,3,FALSE)</f>
        <v>6.82</v>
      </c>
      <c r="J35" s="21">
        <f>VLOOKUP(B35,RMS!B:E,4,FALSE)</f>
        <v>1183.8</v>
      </c>
      <c r="K35" s="22">
        <f t="shared" si="1"/>
        <v>0</v>
      </c>
      <c r="L35" s="22">
        <f t="shared" si="2"/>
        <v>0</v>
      </c>
    </row>
    <row r="36" spans="1:13" ht="11.25" customHeight="1">
      <c r="A36" s="45"/>
      <c r="B36" s="12">
        <v>75</v>
      </c>
      <c r="C36" s="43" t="s">
        <v>32</v>
      </c>
      <c r="D36" s="43"/>
      <c r="E36" s="15">
        <f>VLOOKUP(C36,RA!B8:D65,3,0)</f>
        <v>43854.700299999997</v>
      </c>
      <c r="F36" s="25">
        <f>VLOOKUP(C36,RA!B8:I69,8,0)</f>
        <v>3507.654</v>
      </c>
      <c r="G36" s="16">
        <f t="shared" si="0"/>
        <v>40347.046299999995</v>
      </c>
      <c r="H36" s="27">
        <f>RA!J36</f>
        <v>-13.733414139817601</v>
      </c>
      <c r="I36" s="20">
        <f>VLOOKUP(B36,RMS!B:D,3,FALSE)</f>
        <v>43854.700854700903</v>
      </c>
      <c r="J36" s="21">
        <f>VLOOKUP(B36,RMS!B:E,4,FALSE)</f>
        <v>40347.047008547001</v>
      </c>
      <c r="K36" s="22">
        <f t="shared" si="1"/>
        <v>-5.547009059228003E-4</v>
      </c>
      <c r="L36" s="22">
        <f t="shared" si="2"/>
        <v>-7.085470060701482E-4</v>
      </c>
      <c r="M36" s="32"/>
    </row>
    <row r="37" spans="1:13">
      <c r="A37" s="45"/>
      <c r="B37" s="12">
        <v>76</v>
      </c>
      <c r="C37" s="43" t="s">
        <v>33</v>
      </c>
      <c r="D37" s="43"/>
      <c r="E37" s="15">
        <f>VLOOKUP(C37,RA!B8:D66,3,0)</f>
        <v>371602.40509999997</v>
      </c>
      <c r="F37" s="25">
        <f>VLOOKUP(C37,RA!B8:I70,8,0)</f>
        <v>20405.488700000002</v>
      </c>
      <c r="G37" s="16">
        <f t="shared" si="0"/>
        <v>351196.91639999999</v>
      </c>
      <c r="H37" s="27">
        <f>RA!J37</f>
        <v>-8.5000687658162501</v>
      </c>
      <c r="I37" s="20">
        <f>VLOOKUP(B37,RMS!B:D,3,FALSE)</f>
        <v>371602.40002478601</v>
      </c>
      <c r="J37" s="21">
        <f>VLOOKUP(B37,RMS!B:E,4,FALSE)</f>
        <v>351196.91714957298</v>
      </c>
      <c r="K37" s="22">
        <f t="shared" si="1"/>
        <v>5.0752139650285244E-3</v>
      </c>
      <c r="L37" s="22">
        <f t="shared" si="2"/>
        <v>-7.4957299511879683E-4</v>
      </c>
      <c r="M37" s="32"/>
    </row>
    <row r="38" spans="1:13">
      <c r="A38" s="45"/>
      <c r="B38" s="12">
        <v>77</v>
      </c>
      <c r="C38" s="43" t="s">
        <v>38</v>
      </c>
      <c r="D38" s="43"/>
      <c r="E38" s="15">
        <f>VLOOKUP(C38,RA!B9:D67,3,0)</f>
        <v>383897.5</v>
      </c>
      <c r="F38" s="25">
        <f>VLOOKUP(C38,RA!B9:I71,8,0)</f>
        <v>-96473.82</v>
      </c>
      <c r="G38" s="16">
        <f t="shared" si="0"/>
        <v>480371.32</v>
      </c>
      <c r="H38" s="27">
        <f>RA!J38</f>
        <v>-23.7348897434746</v>
      </c>
      <c r="I38" s="20">
        <f>VLOOKUP(B38,RMS!B:D,3,FALSE)</f>
        <v>383897.5</v>
      </c>
      <c r="J38" s="21">
        <f>VLOOKUP(B38,RMS!B:E,4,FALSE)</f>
        <v>480371.32</v>
      </c>
      <c r="K38" s="22">
        <f t="shared" si="1"/>
        <v>0</v>
      </c>
      <c r="L38" s="22">
        <f t="shared" si="2"/>
        <v>0</v>
      </c>
      <c r="M38" s="32"/>
    </row>
    <row r="39" spans="1:13">
      <c r="A39" s="45"/>
      <c r="B39" s="12">
        <v>78</v>
      </c>
      <c r="C39" s="43" t="s">
        <v>39</v>
      </c>
      <c r="D39" s="43"/>
      <c r="E39" s="15">
        <f>VLOOKUP(C39,RA!B10:D68,3,0)</f>
        <v>107385.5</v>
      </c>
      <c r="F39" s="25">
        <f>VLOOKUP(C39,RA!B10:I72,8,0)</f>
        <v>11140.77</v>
      </c>
      <c r="G39" s="16">
        <f t="shared" si="0"/>
        <v>96244.73</v>
      </c>
      <c r="H39" s="27">
        <f>RA!J39</f>
        <v>-17257.771260997099</v>
      </c>
      <c r="I39" s="20">
        <f>VLOOKUP(B39,RMS!B:D,3,FALSE)</f>
        <v>107385.5</v>
      </c>
      <c r="J39" s="21">
        <f>VLOOKUP(B39,RMS!B:E,4,FALSE)</f>
        <v>96244.73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45"/>
      <c r="B40" s="12">
        <v>9101</v>
      </c>
      <c r="C40" s="48" t="s">
        <v>75</v>
      </c>
      <c r="D40" s="49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7.9983535995114297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45"/>
      <c r="B41" s="12">
        <v>99</v>
      </c>
      <c r="C41" s="43" t="s">
        <v>34</v>
      </c>
      <c r="D41" s="43"/>
      <c r="E41" s="15">
        <f>VLOOKUP(C41,RA!B8:D69,3,0)</f>
        <v>24855.964100000001</v>
      </c>
      <c r="F41" s="25">
        <f>VLOOKUP(C41,RA!B8:I73,8,0)</f>
        <v>1663.6429000000001</v>
      </c>
      <c r="G41" s="16">
        <f t="shared" si="0"/>
        <v>23192.321200000002</v>
      </c>
      <c r="H41" s="27">
        <f>RA!J40</f>
        <v>7.9983535995114297</v>
      </c>
      <c r="I41" s="20">
        <f>VLOOKUP(B41,RMS!B:D,3,FALSE)</f>
        <v>24855.963996671999</v>
      </c>
      <c r="J41" s="21">
        <f>VLOOKUP(B41,RMS!B:E,4,FALSE)</f>
        <v>23192.3212465018</v>
      </c>
      <c r="K41" s="22">
        <f t="shared" si="1"/>
        <v>1.0332800229662098E-4</v>
      </c>
      <c r="L41" s="22">
        <f t="shared" si="2"/>
        <v>-4.6501798351528123E-5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 t="s">
        <v>45</v>
      </c>
      <c r="W1" s="52"/>
    </row>
    <row r="2" spans="1:23" ht="12.7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52"/>
    </row>
    <row r="3" spans="1:23" ht="23.25" thickBo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3" t="s">
        <v>46</v>
      </c>
      <c r="W3" s="52"/>
    </row>
    <row r="4" spans="1:23" ht="12.75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2"/>
    </row>
    <row r="5" spans="1:23" ht="22.5" thickTop="1" thickBot="1">
      <c r="A5" s="55"/>
      <c r="B5" s="56"/>
      <c r="C5" s="57"/>
      <c r="D5" s="58" t="s">
        <v>0</v>
      </c>
      <c r="E5" s="58" t="s">
        <v>58</v>
      </c>
      <c r="F5" s="58" t="s">
        <v>59</v>
      </c>
      <c r="G5" s="58" t="s">
        <v>47</v>
      </c>
      <c r="H5" s="58" t="s">
        <v>48</v>
      </c>
      <c r="I5" s="58" t="s">
        <v>1</v>
      </c>
      <c r="J5" s="58" t="s">
        <v>2</v>
      </c>
      <c r="K5" s="58" t="s">
        <v>49</v>
      </c>
      <c r="L5" s="58" t="s">
        <v>50</v>
      </c>
      <c r="M5" s="58" t="s">
        <v>51</v>
      </c>
      <c r="N5" s="58" t="s">
        <v>52</v>
      </c>
      <c r="O5" s="58" t="s">
        <v>53</v>
      </c>
      <c r="P5" s="58" t="s">
        <v>60</v>
      </c>
      <c r="Q5" s="58" t="s">
        <v>61</v>
      </c>
      <c r="R5" s="58" t="s">
        <v>54</v>
      </c>
      <c r="S5" s="58" t="s">
        <v>55</v>
      </c>
      <c r="T5" s="58" t="s">
        <v>56</v>
      </c>
      <c r="U5" s="59" t="s">
        <v>57</v>
      </c>
    </row>
    <row r="6" spans="1:23" ht="12" thickBot="1">
      <c r="A6" s="60" t="s">
        <v>3</v>
      </c>
      <c r="B6" s="61" t="s">
        <v>4</v>
      </c>
      <c r="C6" s="62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3"/>
    </row>
    <row r="7" spans="1:23" ht="12" thickBot="1">
      <c r="A7" s="64" t="s">
        <v>5</v>
      </c>
      <c r="B7" s="65"/>
      <c r="C7" s="66"/>
      <c r="D7" s="67">
        <v>15347032.089199999</v>
      </c>
      <c r="E7" s="67">
        <v>13996917.750299999</v>
      </c>
      <c r="F7" s="68">
        <v>109.645797474741</v>
      </c>
      <c r="G7" s="67">
        <v>25229903.1719</v>
      </c>
      <c r="H7" s="68">
        <v>-39.171260449810703</v>
      </c>
      <c r="I7" s="67">
        <v>1107945.0870000001</v>
      </c>
      <c r="J7" s="68">
        <v>7.21927914505165</v>
      </c>
      <c r="K7" s="67">
        <v>1067221.4701</v>
      </c>
      <c r="L7" s="68">
        <v>4.2299863888840701</v>
      </c>
      <c r="M7" s="68">
        <v>3.8158543508485E-2</v>
      </c>
      <c r="N7" s="67">
        <v>292095762.4932</v>
      </c>
      <c r="O7" s="67">
        <v>2031186860.9038999</v>
      </c>
      <c r="P7" s="67">
        <v>732775</v>
      </c>
      <c r="Q7" s="67">
        <v>1000896</v>
      </c>
      <c r="R7" s="68">
        <v>-26.788097864313599</v>
      </c>
      <c r="S7" s="67">
        <v>20.943716815120599</v>
      </c>
      <c r="T7" s="67">
        <v>21.667410148806699</v>
      </c>
      <c r="U7" s="69">
        <v>-3.4554197809033602</v>
      </c>
    </row>
    <row r="8" spans="1:23" ht="12" thickBot="1">
      <c r="A8" s="70">
        <v>42443</v>
      </c>
      <c r="B8" s="46" t="s">
        <v>6</v>
      </c>
      <c r="C8" s="47"/>
      <c r="D8" s="71">
        <v>523251.04139999999</v>
      </c>
      <c r="E8" s="71">
        <v>619267.43740000005</v>
      </c>
      <c r="F8" s="72">
        <v>84.495164738012804</v>
      </c>
      <c r="G8" s="71">
        <v>753995.17429999996</v>
      </c>
      <c r="H8" s="72">
        <v>-30.602866008289801</v>
      </c>
      <c r="I8" s="71">
        <v>126491.1202</v>
      </c>
      <c r="J8" s="72">
        <v>24.174079015984901</v>
      </c>
      <c r="K8" s="71">
        <v>200848.97880000001</v>
      </c>
      <c r="L8" s="72">
        <v>26.637966083332799</v>
      </c>
      <c r="M8" s="72">
        <v>-0.370217757860963</v>
      </c>
      <c r="N8" s="71">
        <v>10642510.161599999</v>
      </c>
      <c r="O8" s="71">
        <v>79929708.803499997</v>
      </c>
      <c r="P8" s="71">
        <v>21237</v>
      </c>
      <c r="Q8" s="71">
        <v>28746</v>
      </c>
      <c r="R8" s="72">
        <v>-26.1218952202046</v>
      </c>
      <c r="S8" s="71">
        <v>24.6386514761972</v>
      </c>
      <c r="T8" s="71">
        <v>24.9843646420372</v>
      </c>
      <c r="U8" s="73">
        <v>-1.4031334717077999</v>
      </c>
    </row>
    <row r="9" spans="1:23" ht="12" thickBot="1">
      <c r="A9" s="74"/>
      <c r="B9" s="46" t="s">
        <v>7</v>
      </c>
      <c r="C9" s="47"/>
      <c r="D9" s="71">
        <v>61490.531499999997</v>
      </c>
      <c r="E9" s="71">
        <v>99093.176999999996</v>
      </c>
      <c r="F9" s="72">
        <v>62.053244594226697</v>
      </c>
      <c r="G9" s="71">
        <v>155192.45670000001</v>
      </c>
      <c r="H9" s="72">
        <v>-60.3778863950415</v>
      </c>
      <c r="I9" s="71">
        <v>13158.1495</v>
      </c>
      <c r="J9" s="72">
        <v>21.3986595643591</v>
      </c>
      <c r="K9" s="71">
        <v>37633.652300000002</v>
      </c>
      <c r="L9" s="72">
        <v>24.249665931089002</v>
      </c>
      <c r="M9" s="72">
        <v>-0.65036214409623005</v>
      </c>
      <c r="N9" s="71">
        <v>1440847.0157999999</v>
      </c>
      <c r="O9" s="71">
        <v>10693035.671800001</v>
      </c>
      <c r="P9" s="71">
        <v>3525</v>
      </c>
      <c r="Q9" s="71">
        <v>7016</v>
      </c>
      <c r="R9" s="72">
        <v>-49.7576966932725</v>
      </c>
      <c r="S9" s="71">
        <v>17.4441224113475</v>
      </c>
      <c r="T9" s="71">
        <v>18.4141090079818</v>
      </c>
      <c r="U9" s="73">
        <v>-5.5605353698003004</v>
      </c>
    </row>
    <row r="10" spans="1:23" ht="12" thickBot="1">
      <c r="A10" s="74"/>
      <c r="B10" s="46" t="s">
        <v>8</v>
      </c>
      <c r="C10" s="47"/>
      <c r="D10" s="71">
        <v>102768.56329999999</v>
      </c>
      <c r="E10" s="71">
        <v>127511.33839999999</v>
      </c>
      <c r="F10" s="72">
        <v>80.595627486567096</v>
      </c>
      <c r="G10" s="71">
        <v>194468.1336</v>
      </c>
      <c r="H10" s="72">
        <v>-47.154034238131899</v>
      </c>
      <c r="I10" s="71">
        <v>22143.073700000001</v>
      </c>
      <c r="J10" s="72">
        <v>21.5465439906563</v>
      </c>
      <c r="K10" s="71">
        <v>49592.107000000004</v>
      </c>
      <c r="L10" s="72">
        <v>25.501405336673599</v>
      </c>
      <c r="M10" s="72">
        <v>-0.55349600895158602</v>
      </c>
      <c r="N10" s="71">
        <v>2052594.9685</v>
      </c>
      <c r="O10" s="71">
        <v>19073619.642499998</v>
      </c>
      <c r="P10" s="71">
        <v>77197</v>
      </c>
      <c r="Q10" s="71">
        <v>110912</v>
      </c>
      <c r="R10" s="72">
        <v>-30.397973167916899</v>
      </c>
      <c r="S10" s="71">
        <v>1.3312507390183601</v>
      </c>
      <c r="T10" s="71">
        <v>1.6760077493868999</v>
      </c>
      <c r="U10" s="73">
        <v>-25.897225839120601</v>
      </c>
    </row>
    <row r="11" spans="1:23" ht="12" thickBot="1">
      <c r="A11" s="74"/>
      <c r="B11" s="46" t="s">
        <v>9</v>
      </c>
      <c r="C11" s="47"/>
      <c r="D11" s="71">
        <v>42318.232600000003</v>
      </c>
      <c r="E11" s="71">
        <v>51119.058400000002</v>
      </c>
      <c r="F11" s="72">
        <v>82.783669974641001</v>
      </c>
      <c r="G11" s="71">
        <v>65397.597300000001</v>
      </c>
      <c r="H11" s="72">
        <v>-35.290845004790398</v>
      </c>
      <c r="I11" s="71">
        <v>6684.8017</v>
      </c>
      <c r="J11" s="72">
        <v>15.796504932486201</v>
      </c>
      <c r="K11" s="71">
        <v>16116.671899999999</v>
      </c>
      <c r="L11" s="72">
        <v>24.6441345942231</v>
      </c>
      <c r="M11" s="72">
        <v>-0.58522443458068996</v>
      </c>
      <c r="N11" s="71">
        <v>676749.11979999999</v>
      </c>
      <c r="O11" s="71">
        <v>6305337.5806999998</v>
      </c>
      <c r="P11" s="71">
        <v>2060</v>
      </c>
      <c r="Q11" s="71">
        <v>2962</v>
      </c>
      <c r="R11" s="72">
        <v>-30.452397029034401</v>
      </c>
      <c r="S11" s="71">
        <v>20.5428313592233</v>
      </c>
      <c r="T11" s="71">
        <v>19.4844448345712</v>
      </c>
      <c r="U11" s="73">
        <v>5.1520966421061303</v>
      </c>
    </row>
    <row r="12" spans="1:23" ht="12" thickBot="1">
      <c r="A12" s="74"/>
      <c r="B12" s="46" t="s">
        <v>10</v>
      </c>
      <c r="C12" s="47"/>
      <c r="D12" s="71">
        <v>116252.5953</v>
      </c>
      <c r="E12" s="71">
        <v>122009.1623</v>
      </c>
      <c r="F12" s="72">
        <v>95.281856795438401</v>
      </c>
      <c r="G12" s="71">
        <v>269773.25949999999</v>
      </c>
      <c r="H12" s="72">
        <v>-56.907294846248497</v>
      </c>
      <c r="I12" s="71">
        <v>14395.1738</v>
      </c>
      <c r="J12" s="72">
        <v>12.382668759223799</v>
      </c>
      <c r="K12" s="71">
        <v>-29502.032899999998</v>
      </c>
      <c r="L12" s="72">
        <v>-10.9358625664676</v>
      </c>
      <c r="M12" s="72">
        <v>-1.4879383684776499</v>
      </c>
      <c r="N12" s="71">
        <v>3420275.6778000002</v>
      </c>
      <c r="O12" s="71">
        <v>21737011.988600001</v>
      </c>
      <c r="P12" s="71">
        <v>1485</v>
      </c>
      <c r="Q12" s="71">
        <v>2410</v>
      </c>
      <c r="R12" s="72">
        <v>-38.381742738589203</v>
      </c>
      <c r="S12" s="71">
        <v>78.284575959595998</v>
      </c>
      <c r="T12" s="71">
        <v>110.670708381743</v>
      </c>
      <c r="U12" s="73">
        <v>-41.369748798105299</v>
      </c>
    </row>
    <row r="13" spans="1:23" ht="12" thickBot="1">
      <c r="A13" s="74"/>
      <c r="B13" s="46" t="s">
        <v>11</v>
      </c>
      <c r="C13" s="47"/>
      <c r="D13" s="71">
        <v>171444.2101</v>
      </c>
      <c r="E13" s="71">
        <v>226063.23639999999</v>
      </c>
      <c r="F13" s="72">
        <v>75.8390496527458</v>
      </c>
      <c r="G13" s="71">
        <v>279666.53110000002</v>
      </c>
      <c r="H13" s="72">
        <v>-38.696915420781302</v>
      </c>
      <c r="I13" s="71">
        <v>39407.0916</v>
      </c>
      <c r="J13" s="72">
        <v>22.985373245917501</v>
      </c>
      <c r="K13" s="71">
        <v>67415.0092</v>
      </c>
      <c r="L13" s="72">
        <v>24.105497692140499</v>
      </c>
      <c r="M13" s="72">
        <v>-0.41545522180244698</v>
      </c>
      <c r="N13" s="71">
        <v>10909772.1513</v>
      </c>
      <c r="O13" s="71">
        <v>36511703.377899997</v>
      </c>
      <c r="P13" s="71">
        <v>6480</v>
      </c>
      <c r="Q13" s="71">
        <v>12877</v>
      </c>
      <c r="R13" s="72">
        <v>-49.677719965830597</v>
      </c>
      <c r="S13" s="71">
        <v>26.457439830246901</v>
      </c>
      <c r="T13" s="71">
        <v>33.868909039372497</v>
      </c>
      <c r="U13" s="73">
        <v>-28.012798126644899</v>
      </c>
    </row>
    <row r="14" spans="1:23" ht="12" thickBot="1">
      <c r="A14" s="74"/>
      <c r="B14" s="46" t="s">
        <v>12</v>
      </c>
      <c r="C14" s="47"/>
      <c r="D14" s="71">
        <v>111086.1476</v>
      </c>
      <c r="E14" s="71">
        <v>129690.0797</v>
      </c>
      <c r="F14" s="72">
        <v>85.655084688794403</v>
      </c>
      <c r="G14" s="71">
        <v>164760.87150000001</v>
      </c>
      <c r="H14" s="72">
        <v>-32.577348864047501</v>
      </c>
      <c r="I14" s="71">
        <v>17638.951799999999</v>
      </c>
      <c r="J14" s="72">
        <v>15.878624095881399</v>
      </c>
      <c r="K14" s="71">
        <v>27290.6247</v>
      </c>
      <c r="L14" s="72">
        <v>16.563777826339098</v>
      </c>
      <c r="M14" s="72">
        <v>-0.35366258581834498</v>
      </c>
      <c r="N14" s="71">
        <v>2066413.0360999999</v>
      </c>
      <c r="O14" s="71">
        <v>14241631.398600001</v>
      </c>
      <c r="P14" s="71">
        <v>1619</v>
      </c>
      <c r="Q14" s="71">
        <v>2461</v>
      </c>
      <c r="R14" s="72">
        <v>-34.213734254368099</v>
      </c>
      <c r="S14" s="71">
        <v>68.614050401482402</v>
      </c>
      <c r="T14" s="71">
        <v>59.168505891913902</v>
      </c>
      <c r="U14" s="73">
        <v>13.7661957781237</v>
      </c>
    </row>
    <row r="15" spans="1:23" ht="12" thickBot="1">
      <c r="A15" s="74"/>
      <c r="B15" s="46" t="s">
        <v>13</v>
      </c>
      <c r="C15" s="47"/>
      <c r="D15" s="71">
        <v>72438.997799999997</v>
      </c>
      <c r="E15" s="71">
        <v>78874.941300000006</v>
      </c>
      <c r="F15" s="72">
        <v>91.840319125536993</v>
      </c>
      <c r="G15" s="71">
        <v>105021.8342</v>
      </c>
      <c r="H15" s="72">
        <v>-31.0248213128237</v>
      </c>
      <c r="I15" s="71">
        <v>-2487.7237</v>
      </c>
      <c r="J15" s="72">
        <v>-3.4342326309765698</v>
      </c>
      <c r="K15" s="71">
        <v>17366.9863</v>
      </c>
      <c r="L15" s="72">
        <v>16.536548263789498</v>
      </c>
      <c r="M15" s="72">
        <v>-1.1432444096532699</v>
      </c>
      <c r="N15" s="71">
        <v>2748281.8303</v>
      </c>
      <c r="O15" s="71">
        <v>12164276.563200001</v>
      </c>
      <c r="P15" s="71">
        <v>3257</v>
      </c>
      <c r="Q15" s="71">
        <v>6325</v>
      </c>
      <c r="R15" s="72">
        <v>-48.505928853754902</v>
      </c>
      <c r="S15" s="71">
        <v>22.241018667485399</v>
      </c>
      <c r="T15" s="71">
        <v>21.006384853754899</v>
      </c>
      <c r="U15" s="73">
        <v>5.5511567711393104</v>
      </c>
    </row>
    <row r="16" spans="1:23" ht="12" thickBot="1">
      <c r="A16" s="74"/>
      <c r="B16" s="46" t="s">
        <v>14</v>
      </c>
      <c r="C16" s="47"/>
      <c r="D16" s="71">
        <v>532593.32779999997</v>
      </c>
      <c r="E16" s="71">
        <v>597441.49049999996</v>
      </c>
      <c r="F16" s="72">
        <v>89.145688116550403</v>
      </c>
      <c r="G16" s="71">
        <v>869721.69810000004</v>
      </c>
      <c r="H16" s="72">
        <v>-38.762787111842002</v>
      </c>
      <c r="I16" s="71">
        <v>30485.125700000001</v>
      </c>
      <c r="J16" s="72">
        <v>5.7239030436084999</v>
      </c>
      <c r="K16" s="71">
        <v>80882.028099999996</v>
      </c>
      <c r="L16" s="72">
        <v>9.2997597135607197</v>
      </c>
      <c r="M16" s="72">
        <v>-0.62309147759859396</v>
      </c>
      <c r="N16" s="71">
        <v>11124618.597899999</v>
      </c>
      <c r="O16" s="71">
        <v>98302668.423600003</v>
      </c>
      <c r="P16" s="71">
        <v>27822</v>
      </c>
      <c r="Q16" s="71">
        <v>45821</v>
      </c>
      <c r="R16" s="72">
        <v>-39.281115645664698</v>
      </c>
      <c r="S16" s="71">
        <v>19.142884328948298</v>
      </c>
      <c r="T16" s="71">
        <v>22.173208843106899</v>
      </c>
      <c r="U16" s="73">
        <v>-15.8300309508532</v>
      </c>
    </row>
    <row r="17" spans="1:21" ht="12" thickBot="1">
      <c r="A17" s="74"/>
      <c r="B17" s="46" t="s">
        <v>15</v>
      </c>
      <c r="C17" s="47"/>
      <c r="D17" s="71">
        <v>354434.02899999998</v>
      </c>
      <c r="E17" s="71">
        <v>611896.77269999997</v>
      </c>
      <c r="F17" s="72">
        <v>57.923827157325398</v>
      </c>
      <c r="G17" s="71">
        <v>517269.53639999998</v>
      </c>
      <c r="H17" s="72">
        <v>-31.479817762567901</v>
      </c>
      <c r="I17" s="71">
        <v>38576.185400000002</v>
      </c>
      <c r="J17" s="72">
        <v>10.883883104802001</v>
      </c>
      <c r="K17" s="71">
        <v>73836.612599999993</v>
      </c>
      <c r="L17" s="72">
        <v>14.274301385284501</v>
      </c>
      <c r="M17" s="72">
        <v>-0.47754665278347302</v>
      </c>
      <c r="N17" s="71">
        <v>6909690.5587999998</v>
      </c>
      <c r="O17" s="71">
        <v>133543650.23190001</v>
      </c>
      <c r="P17" s="71">
        <v>7590</v>
      </c>
      <c r="Q17" s="71">
        <v>9924</v>
      </c>
      <c r="R17" s="72">
        <v>-23.5187424425635</v>
      </c>
      <c r="S17" s="71">
        <v>46.697500527009197</v>
      </c>
      <c r="T17" s="71">
        <v>48.007121201128598</v>
      </c>
      <c r="U17" s="73">
        <v>-2.80447702626372</v>
      </c>
    </row>
    <row r="18" spans="1:21" ht="12" customHeight="1" thickBot="1">
      <c r="A18" s="74"/>
      <c r="B18" s="46" t="s">
        <v>16</v>
      </c>
      <c r="C18" s="47"/>
      <c r="D18" s="71">
        <v>1225962.5066</v>
      </c>
      <c r="E18" s="71">
        <v>1506920.6584000001</v>
      </c>
      <c r="F18" s="72">
        <v>81.355478124620603</v>
      </c>
      <c r="G18" s="71">
        <v>2088615.763</v>
      </c>
      <c r="H18" s="72">
        <v>-41.302630751044497</v>
      </c>
      <c r="I18" s="71">
        <v>159100.93309999999</v>
      </c>
      <c r="J18" s="72">
        <v>12.9776344907349</v>
      </c>
      <c r="K18" s="71">
        <v>250860.64249999999</v>
      </c>
      <c r="L18" s="72">
        <v>12.0108565177002</v>
      </c>
      <c r="M18" s="72">
        <v>-0.36577961566848799</v>
      </c>
      <c r="N18" s="71">
        <v>21442918.806600001</v>
      </c>
      <c r="O18" s="71">
        <v>253060836.78099999</v>
      </c>
      <c r="P18" s="71">
        <v>57902</v>
      </c>
      <c r="Q18" s="71">
        <v>93370</v>
      </c>
      <c r="R18" s="72">
        <v>-37.986505301488698</v>
      </c>
      <c r="S18" s="71">
        <v>21.173059766502</v>
      </c>
      <c r="T18" s="71">
        <v>22.048338089322101</v>
      </c>
      <c r="U18" s="73">
        <v>-4.1339245837524903</v>
      </c>
    </row>
    <row r="19" spans="1:21" ht="12" customHeight="1" thickBot="1">
      <c r="A19" s="74"/>
      <c r="B19" s="46" t="s">
        <v>17</v>
      </c>
      <c r="C19" s="47"/>
      <c r="D19" s="71">
        <v>490306.05440000002</v>
      </c>
      <c r="E19" s="71">
        <v>489424.94799999997</v>
      </c>
      <c r="F19" s="72">
        <v>100.18002891017299</v>
      </c>
      <c r="G19" s="71">
        <v>659107.51630000002</v>
      </c>
      <c r="H19" s="72">
        <v>-25.610610974002</v>
      </c>
      <c r="I19" s="71">
        <v>45135.342100000002</v>
      </c>
      <c r="J19" s="72">
        <v>9.2055445155033393</v>
      </c>
      <c r="K19" s="71">
        <v>75286.4228</v>
      </c>
      <c r="L19" s="72">
        <v>11.422479783364</v>
      </c>
      <c r="M19" s="72">
        <v>-0.40048496898434099</v>
      </c>
      <c r="N19" s="71">
        <v>8364253.2373000002</v>
      </c>
      <c r="O19" s="71">
        <v>67655161.165800005</v>
      </c>
      <c r="P19" s="71">
        <v>10043</v>
      </c>
      <c r="Q19" s="71">
        <v>15260</v>
      </c>
      <c r="R19" s="72">
        <v>-34.187418086500699</v>
      </c>
      <c r="S19" s="71">
        <v>48.820676530917098</v>
      </c>
      <c r="T19" s="71">
        <v>43.793551788990797</v>
      </c>
      <c r="U19" s="73">
        <v>10.2971222423407</v>
      </c>
    </row>
    <row r="20" spans="1:21" ht="12" thickBot="1">
      <c r="A20" s="74"/>
      <c r="B20" s="46" t="s">
        <v>18</v>
      </c>
      <c r="C20" s="47"/>
      <c r="D20" s="71">
        <v>882262.32270000002</v>
      </c>
      <c r="E20" s="71">
        <v>717676.99679999996</v>
      </c>
      <c r="F20" s="72">
        <v>122.933064126879</v>
      </c>
      <c r="G20" s="71">
        <v>914741.25600000005</v>
      </c>
      <c r="H20" s="72">
        <v>-3.5506142405804102</v>
      </c>
      <c r="I20" s="71">
        <v>59934.161200000002</v>
      </c>
      <c r="J20" s="72">
        <v>6.7932359410501197</v>
      </c>
      <c r="K20" s="71">
        <v>76942.7215</v>
      </c>
      <c r="L20" s="72">
        <v>8.4114191849678601</v>
      </c>
      <c r="M20" s="72">
        <v>-0.22105483102777901</v>
      </c>
      <c r="N20" s="71">
        <v>17417927.3539</v>
      </c>
      <c r="O20" s="71">
        <v>111623049.44580001</v>
      </c>
      <c r="P20" s="71">
        <v>35346</v>
      </c>
      <c r="Q20" s="71">
        <v>43999</v>
      </c>
      <c r="R20" s="72">
        <v>-19.6663560535467</v>
      </c>
      <c r="S20" s="71">
        <v>24.960740188422999</v>
      </c>
      <c r="T20" s="71">
        <v>22.2133984340553</v>
      </c>
      <c r="U20" s="73">
        <v>11.0066517804706</v>
      </c>
    </row>
    <row r="21" spans="1:21" ht="12" customHeight="1" thickBot="1">
      <c r="A21" s="74"/>
      <c r="B21" s="46" t="s">
        <v>19</v>
      </c>
      <c r="C21" s="47"/>
      <c r="D21" s="71">
        <v>298904.56949999998</v>
      </c>
      <c r="E21" s="71">
        <v>348483.26280000003</v>
      </c>
      <c r="F21" s="72">
        <v>85.773005882221099</v>
      </c>
      <c r="G21" s="71">
        <v>439029.71490000002</v>
      </c>
      <c r="H21" s="72">
        <v>-31.9170071283027</v>
      </c>
      <c r="I21" s="71">
        <v>41900.804499999998</v>
      </c>
      <c r="J21" s="72">
        <v>14.018121091320401</v>
      </c>
      <c r="K21" s="71">
        <v>51322.5913</v>
      </c>
      <c r="L21" s="72">
        <v>11.6900040152612</v>
      </c>
      <c r="M21" s="72">
        <v>-0.18357971726186001</v>
      </c>
      <c r="N21" s="71">
        <v>4835457.5319999997</v>
      </c>
      <c r="O21" s="71">
        <v>41535532.407600001</v>
      </c>
      <c r="P21" s="71">
        <v>25108</v>
      </c>
      <c r="Q21" s="71">
        <v>33662</v>
      </c>
      <c r="R21" s="72">
        <v>-25.411443170340402</v>
      </c>
      <c r="S21" s="71">
        <v>11.904754241676001</v>
      </c>
      <c r="T21" s="71">
        <v>12.4730597350128</v>
      </c>
      <c r="U21" s="73">
        <v>-4.7737692169007504</v>
      </c>
    </row>
    <row r="22" spans="1:21" ht="12" customHeight="1" thickBot="1">
      <c r="A22" s="74"/>
      <c r="B22" s="46" t="s">
        <v>20</v>
      </c>
      <c r="C22" s="47"/>
      <c r="D22" s="71">
        <v>955685.85860000004</v>
      </c>
      <c r="E22" s="71">
        <v>1143195.0874999999</v>
      </c>
      <c r="F22" s="72">
        <v>83.597792629597905</v>
      </c>
      <c r="G22" s="71">
        <v>1318161.8241999999</v>
      </c>
      <c r="H22" s="72">
        <v>-27.4985937951881</v>
      </c>
      <c r="I22" s="71">
        <v>56922.807000000001</v>
      </c>
      <c r="J22" s="72">
        <v>5.9562257291728899</v>
      </c>
      <c r="K22" s="71">
        <v>146807.46170000001</v>
      </c>
      <c r="L22" s="72">
        <v>11.137286712812999</v>
      </c>
      <c r="M22" s="72">
        <v>-0.61226216746175099</v>
      </c>
      <c r="N22" s="71">
        <v>15639610.2141</v>
      </c>
      <c r="O22" s="71">
        <v>124357846.8115</v>
      </c>
      <c r="P22" s="71">
        <v>58244</v>
      </c>
      <c r="Q22" s="71">
        <v>82006</v>
      </c>
      <c r="R22" s="72">
        <v>-28.9759285905909</v>
      </c>
      <c r="S22" s="71">
        <v>16.408314308769999</v>
      </c>
      <c r="T22" s="71">
        <v>16.949071191132401</v>
      </c>
      <c r="U22" s="73">
        <v>-3.2956272788687699</v>
      </c>
    </row>
    <row r="23" spans="1:21" ht="12" thickBot="1">
      <c r="A23" s="74"/>
      <c r="B23" s="46" t="s">
        <v>21</v>
      </c>
      <c r="C23" s="47"/>
      <c r="D23" s="71">
        <v>2043596.3844999999</v>
      </c>
      <c r="E23" s="71">
        <v>2231155.1825000001</v>
      </c>
      <c r="F23" s="72">
        <v>91.593646220975103</v>
      </c>
      <c r="G23" s="71">
        <v>3088712.8114999998</v>
      </c>
      <c r="H23" s="72">
        <v>-33.8366332767743</v>
      </c>
      <c r="I23" s="71">
        <v>220684.6194</v>
      </c>
      <c r="J23" s="72">
        <v>10.798835869637401</v>
      </c>
      <c r="K23" s="71">
        <v>245162.7556</v>
      </c>
      <c r="L23" s="72">
        <v>7.9373762004418698</v>
      </c>
      <c r="M23" s="72">
        <v>-9.9844432487688997E-2</v>
      </c>
      <c r="N23" s="71">
        <v>79930242.202800006</v>
      </c>
      <c r="O23" s="71">
        <v>280675445.86070001</v>
      </c>
      <c r="P23" s="71">
        <v>65280</v>
      </c>
      <c r="Q23" s="71">
        <v>83849</v>
      </c>
      <c r="R23" s="72">
        <v>-22.1457620245918</v>
      </c>
      <c r="S23" s="71">
        <v>31.305091674326</v>
      </c>
      <c r="T23" s="71">
        <v>30.629557303009001</v>
      </c>
      <c r="U23" s="73">
        <v>2.15790574371972</v>
      </c>
    </row>
    <row r="24" spans="1:21" ht="12" thickBot="1">
      <c r="A24" s="74"/>
      <c r="B24" s="46" t="s">
        <v>22</v>
      </c>
      <c r="C24" s="47"/>
      <c r="D24" s="71">
        <v>197240.79689999999</v>
      </c>
      <c r="E24" s="71">
        <v>181266.7953</v>
      </c>
      <c r="F24" s="72">
        <v>108.812425669888</v>
      </c>
      <c r="G24" s="71">
        <v>236593.2936</v>
      </c>
      <c r="H24" s="72">
        <v>-16.632972178210501</v>
      </c>
      <c r="I24" s="71">
        <v>27761.6001</v>
      </c>
      <c r="J24" s="72">
        <v>14.074978673947999</v>
      </c>
      <c r="K24" s="71">
        <v>40578.630899999996</v>
      </c>
      <c r="L24" s="72">
        <v>17.151217721582999</v>
      </c>
      <c r="M24" s="72">
        <v>-0.31585665942218899</v>
      </c>
      <c r="N24" s="71">
        <v>3062594.7949000001</v>
      </c>
      <c r="O24" s="71">
        <v>29146686.243299998</v>
      </c>
      <c r="P24" s="71">
        <v>21172</v>
      </c>
      <c r="Q24" s="71">
        <v>29262</v>
      </c>
      <c r="R24" s="72">
        <v>-27.646777390472302</v>
      </c>
      <c r="S24" s="71">
        <v>9.3161154779898006</v>
      </c>
      <c r="T24" s="71">
        <v>9.7574830360194102</v>
      </c>
      <c r="U24" s="73">
        <v>-4.7376780491008903</v>
      </c>
    </row>
    <row r="25" spans="1:21" ht="12" thickBot="1">
      <c r="A25" s="74"/>
      <c r="B25" s="46" t="s">
        <v>23</v>
      </c>
      <c r="C25" s="47"/>
      <c r="D25" s="71">
        <v>221202.1537</v>
      </c>
      <c r="E25" s="71">
        <v>174346.17300000001</v>
      </c>
      <c r="F25" s="72">
        <v>126.875256217984</v>
      </c>
      <c r="G25" s="71">
        <v>260503.80309999999</v>
      </c>
      <c r="H25" s="72">
        <v>-15.0867852723491</v>
      </c>
      <c r="I25" s="71">
        <v>17676.605500000001</v>
      </c>
      <c r="J25" s="72">
        <v>7.99115433748148</v>
      </c>
      <c r="K25" s="71">
        <v>18505.665199999999</v>
      </c>
      <c r="L25" s="72">
        <v>7.1037984780960004</v>
      </c>
      <c r="M25" s="72">
        <v>-4.4800318769410999E-2</v>
      </c>
      <c r="N25" s="71">
        <v>3601170.4597999998</v>
      </c>
      <c r="O25" s="71">
        <v>40435935.279899999</v>
      </c>
      <c r="P25" s="71">
        <v>14011</v>
      </c>
      <c r="Q25" s="71">
        <v>19907</v>
      </c>
      <c r="R25" s="72">
        <v>-29.617722409202798</v>
      </c>
      <c r="S25" s="71">
        <v>15.787749175647701</v>
      </c>
      <c r="T25" s="71">
        <v>18.548548857185899</v>
      </c>
      <c r="U25" s="73">
        <v>-17.486974557441599</v>
      </c>
    </row>
    <row r="26" spans="1:21" ht="12" thickBot="1">
      <c r="A26" s="74"/>
      <c r="B26" s="46" t="s">
        <v>24</v>
      </c>
      <c r="C26" s="47"/>
      <c r="D26" s="71">
        <v>534720.17749999999</v>
      </c>
      <c r="E26" s="71">
        <v>487748.24609999999</v>
      </c>
      <c r="F26" s="72">
        <v>109.63036397887301</v>
      </c>
      <c r="G26" s="71">
        <v>579784.22479999997</v>
      </c>
      <c r="H26" s="72">
        <v>-7.7725549217116399</v>
      </c>
      <c r="I26" s="71">
        <v>119781.9621</v>
      </c>
      <c r="J26" s="72">
        <v>22.400868181189999</v>
      </c>
      <c r="K26" s="71">
        <v>119130.0333</v>
      </c>
      <c r="L26" s="72">
        <v>20.547305049752701</v>
      </c>
      <c r="M26" s="72">
        <v>5.4724134791290001E-3</v>
      </c>
      <c r="N26" s="71">
        <v>7456110.9757000003</v>
      </c>
      <c r="O26" s="71">
        <v>66572838.666299999</v>
      </c>
      <c r="P26" s="71">
        <v>36222</v>
      </c>
      <c r="Q26" s="71">
        <v>44386</v>
      </c>
      <c r="R26" s="72">
        <v>-18.3931870409589</v>
      </c>
      <c r="S26" s="71">
        <v>14.7623040555464</v>
      </c>
      <c r="T26" s="71">
        <v>14.866664842517901</v>
      </c>
      <c r="U26" s="73">
        <v>-0.70694104781257705</v>
      </c>
    </row>
    <row r="27" spans="1:21" ht="12" thickBot="1">
      <c r="A27" s="74"/>
      <c r="B27" s="46" t="s">
        <v>25</v>
      </c>
      <c r="C27" s="47"/>
      <c r="D27" s="71">
        <v>212066.99280000001</v>
      </c>
      <c r="E27" s="71">
        <v>207908.43160000001</v>
      </c>
      <c r="F27" s="72">
        <v>102.000188817739</v>
      </c>
      <c r="G27" s="71">
        <v>277662.36259999999</v>
      </c>
      <c r="H27" s="72">
        <v>-23.6241488352156</v>
      </c>
      <c r="I27" s="71">
        <v>57442.640099999997</v>
      </c>
      <c r="J27" s="72">
        <v>27.0870253506042</v>
      </c>
      <c r="K27" s="71">
        <v>73408.471999999994</v>
      </c>
      <c r="L27" s="72">
        <v>26.438034781743902</v>
      </c>
      <c r="M27" s="72">
        <v>-0.21749304221997701</v>
      </c>
      <c r="N27" s="71">
        <v>3171528.3365000002</v>
      </c>
      <c r="O27" s="71">
        <v>21114261.5449</v>
      </c>
      <c r="P27" s="71">
        <v>26249</v>
      </c>
      <c r="Q27" s="71">
        <v>37261</v>
      </c>
      <c r="R27" s="72">
        <v>-29.553688843562998</v>
      </c>
      <c r="S27" s="71">
        <v>8.0790503562040499</v>
      </c>
      <c r="T27" s="71">
        <v>8.2208560022543704</v>
      </c>
      <c r="U27" s="73">
        <v>-1.7552266640029699</v>
      </c>
    </row>
    <row r="28" spans="1:21" ht="12" thickBot="1">
      <c r="A28" s="74"/>
      <c r="B28" s="46" t="s">
        <v>26</v>
      </c>
      <c r="C28" s="47"/>
      <c r="D28" s="71">
        <v>713113.43180000002</v>
      </c>
      <c r="E28" s="71">
        <v>574491.75699999998</v>
      </c>
      <c r="F28" s="72">
        <v>124.129445394288</v>
      </c>
      <c r="G28" s="71">
        <v>773922.94310000003</v>
      </c>
      <c r="H28" s="72">
        <v>-7.8573082555768901</v>
      </c>
      <c r="I28" s="71">
        <v>30372.427100000001</v>
      </c>
      <c r="J28" s="72">
        <v>4.2591298586727904</v>
      </c>
      <c r="K28" s="71">
        <v>42448.280899999998</v>
      </c>
      <c r="L28" s="72">
        <v>5.4848200687746198</v>
      </c>
      <c r="M28" s="72">
        <v>-0.284483930655482</v>
      </c>
      <c r="N28" s="71">
        <v>10478652.789899999</v>
      </c>
      <c r="O28" s="71">
        <v>94900312.126900002</v>
      </c>
      <c r="P28" s="71">
        <v>31955</v>
      </c>
      <c r="Q28" s="71">
        <v>40284</v>
      </c>
      <c r="R28" s="72">
        <v>-20.6757025121636</v>
      </c>
      <c r="S28" s="71">
        <v>22.316176867469899</v>
      </c>
      <c r="T28" s="71">
        <v>23.397262516135399</v>
      </c>
      <c r="U28" s="73">
        <v>-4.8444034795290003</v>
      </c>
    </row>
    <row r="29" spans="1:21" ht="12" thickBot="1">
      <c r="A29" s="74"/>
      <c r="B29" s="46" t="s">
        <v>27</v>
      </c>
      <c r="C29" s="47"/>
      <c r="D29" s="71">
        <v>683630.43099999998</v>
      </c>
      <c r="E29" s="71">
        <v>603587.39850000001</v>
      </c>
      <c r="F29" s="72">
        <v>113.261216635556</v>
      </c>
      <c r="G29" s="71">
        <v>878852.67740000004</v>
      </c>
      <c r="H29" s="72">
        <v>-22.2133073517562</v>
      </c>
      <c r="I29" s="71">
        <v>92396.133799999996</v>
      </c>
      <c r="J29" s="72">
        <v>13.5155092006137</v>
      </c>
      <c r="K29" s="71">
        <v>117968.7686</v>
      </c>
      <c r="L29" s="72">
        <v>13.4230425227809</v>
      </c>
      <c r="M29" s="72">
        <v>-0.21677461843066101</v>
      </c>
      <c r="N29" s="71">
        <v>9324265.2670000009</v>
      </c>
      <c r="O29" s="71">
        <v>60415975.7729</v>
      </c>
      <c r="P29" s="71">
        <v>84384</v>
      </c>
      <c r="Q29" s="71">
        <v>99144</v>
      </c>
      <c r="R29" s="72">
        <v>-14.887436456063901</v>
      </c>
      <c r="S29" s="71">
        <v>8.1014224379029205</v>
      </c>
      <c r="T29" s="71">
        <v>8.2305360273944999</v>
      </c>
      <c r="U29" s="73">
        <v>-1.59371506030239</v>
      </c>
    </row>
    <row r="30" spans="1:21" ht="12" thickBot="1">
      <c r="A30" s="74"/>
      <c r="B30" s="46" t="s">
        <v>28</v>
      </c>
      <c r="C30" s="47"/>
      <c r="D30" s="71">
        <v>982254.34160000004</v>
      </c>
      <c r="E30" s="71">
        <v>942949.98120000004</v>
      </c>
      <c r="F30" s="72">
        <v>104.16823386007999</v>
      </c>
      <c r="G30" s="71">
        <v>1253817.8444999999</v>
      </c>
      <c r="H30" s="72">
        <v>-21.658927897001998</v>
      </c>
      <c r="I30" s="71">
        <v>105665.386</v>
      </c>
      <c r="J30" s="72">
        <v>10.757436391462599</v>
      </c>
      <c r="K30" s="71">
        <v>122975.98360000001</v>
      </c>
      <c r="L30" s="72">
        <v>9.8081219803535902</v>
      </c>
      <c r="M30" s="72">
        <v>-0.140764050778448</v>
      </c>
      <c r="N30" s="71">
        <v>13134486.7522</v>
      </c>
      <c r="O30" s="71">
        <v>84242623.586500004</v>
      </c>
      <c r="P30" s="71">
        <v>58981</v>
      </c>
      <c r="Q30" s="71">
        <v>77109</v>
      </c>
      <c r="R30" s="72">
        <v>-23.509577351541299</v>
      </c>
      <c r="S30" s="71">
        <v>16.653741740560498</v>
      </c>
      <c r="T30" s="71">
        <v>16.489965690127001</v>
      </c>
      <c r="U30" s="73">
        <v>0.98341893962891402</v>
      </c>
    </row>
    <row r="31" spans="1:21" ht="12" thickBot="1">
      <c r="A31" s="74"/>
      <c r="B31" s="46" t="s">
        <v>29</v>
      </c>
      <c r="C31" s="47"/>
      <c r="D31" s="71">
        <v>646311.82640000002</v>
      </c>
      <c r="E31" s="71">
        <v>662261.56550000003</v>
      </c>
      <c r="F31" s="72">
        <v>97.591625434588195</v>
      </c>
      <c r="G31" s="71">
        <v>606739.88740000001</v>
      </c>
      <c r="H31" s="72">
        <v>6.52205991756591</v>
      </c>
      <c r="I31" s="71">
        <v>43456.472900000001</v>
      </c>
      <c r="J31" s="72">
        <v>6.7237626057464297</v>
      </c>
      <c r="K31" s="71">
        <v>31795.328399999999</v>
      </c>
      <c r="L31" s="72">
        <v>5.2403557208426301</v>
      </c>
      <c r="M31" s="72">
        <v>0.36675653584380002</v>
      </c>
      <c r="N31" s="71">
        <v>10194275.116900001</v>
      </c>
      <c r="O31" s="71">
        <v>106578181.54629999</v>
      </c>
      <c r="P31" s="71">
        <v>26299</v>
      </c>
      <c r="Q31" s="71">
        <v>34134</v>
      </c>
      <c r="R31" s="72">
        <v>-22.953653248959998</v>
      </c>
      <c r="S31" s="71">
        <v>24.575528590440701</v>
      </c>
      <c r="T31" s="71">
        <v>24.746321339426999</v>
      </c>
      <c r="U31" s="73">
        <v>-0.694970805440565</v>
      </c>
    </row>
    <row r="32" spans="1:21" ht="12" thickBot="1">
      <c r="A32" s="74"/>
      <c r="B32" s="46" t="s">
        <v>30</v>
      </c>
      <c r="C32" s="47"/>
      <c r="D32" s="71">
        <v>101810.0573</v>
      </c>
      <c r="E32" s="71">
        <v>131667.3743</v>
      </c>
      <c r="F32" s="72">
        <v>77.323678581171507</v>
      </c>
      <c r="G32" s="71">
        <v>134494.88930000001</v>
      </c>
      <c r="H32" s="72">
        <v>-24.301913753090101</v>
      </c>
      <c r="I32" s="71">
        <v>29245.059700000002</v>
      </c>
      <c r="J32" s="72">
        <v>28.725118593956399</v>
      </c>
      <c r="K32" s="71">
        <v>35362.922599999998</v>
      </c>
      <c r="L32" s="72">
        <v>26.2931348425594</v>
      </c>
      <c r="M32" s="72">
        <v>-0.17300218562817599</v>
      </c>
      <c r="N32" s="71">
        <v>1511097.0962</v>
      </c>
      <c r="O32" s="71">
        <v>10459532.9871</v>
      </c>
      <c r="P32" s="71">
        <v>20087</v>
      </c>
      <c r="Q32" s="71">
        <v>25440</v>
      </c>
      <c r="R32" s="72">
        <v>-21.0416666666667</v>
      </c>
      <c r="S32" s="71">
        <v>5.0684550853786003</v>
      </c>
      <c r="T32" s="71">
        <v>5.4859989622641496</v>
      </c>
      <c r="U32" s="73">
        <v>-8.2380897108089499</v>
      </c>
    </row>
    <row r="33" spans="1:21" ht="12" thickBot="1">
      <c r="A33" s="74"/>
      <c r="B33" s="46" t="s">
        <v>74</v>
      </c>
      <c r="C33" s="47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1">
        <v>15.6319</v>
      </c>
      <c r="O33" s="71">
        <v>241.59880000000001</v>
      </c>
      <c r="P33" s="75"/>
      <c r="Q33" s="75"/>
      <c r="R33" s="75"/>
      <c r="S33" s="75"/>
      <c r="T33" s="75"/>
      <c r="U33" s="76"/>
    </row>
    <row r="34" spans="1:21" ht="12" thickBot="1">
      <c r="A34" s="74"/>
      <c r="B34" s="46" t="s">
        <v>31</v>
      </c>
      <c r="C34" s="47"/>
      <c r="D34" s="71">
        <v>213726.20800000001</v>
      </c>
      <c r="E34" s="71">
        <v>88289.870899999994</v>
      </c>
      <c r="F34" s="72">
        <v>242.073304470083</v>
      </c>
      <c r="G34" s="71">
        <v>115555.93610000001</v>
      </c>
      <c r="H34" s="72">
        <v>84.954763219645599</v>
      </c>
      <c r="I34" s="71">
        <v>13468.9671</v>
      </c>
      <c r="J34" s="72">
        <v>6.3019726153565596</v>
      </c>
      <c r="K34" s="71">
        <v>16519.1702</v>
      </c>
      <c r="L34" s="72">
        <v>14.295388672810899</v>
      </c>
      <c r="M34" s="72">
        <v>-0.18464626631185099</v>
      </c>
      <c r="N34" s="71">
        <v>1610193.6554</v>
      </c>
      <c r="O34" s="71">
        <v>20238892.658</v>
      </c>
      <c r="P34" s="71">
        <v>6311</v>
      </c>
      <c r="Q34" s="71">
        <v>8408</v>
      </c>
      <c r="R34" s="72">
        <v>-24.940532825880101</v>
      </c>
      <c r="S34" s="71">
        <v>33.865664395499898</v>
      </c>
      <c r="T34" s="71">
        <v>15.667950737392999</v>
      </c>
      <c r="U34" s="73">
        <v>53.734996737654697</v>
      </c>
    </row>
    <row r="35" spans="1:21" ht="12" customHeight="1" thickBot="1">
      <c r="A35" s="74"/>
      <c r="B35" s="46" t="s">
        <v>68</v>
      </c>
      <c r="C35" s="47"/>
      <c r="D35" s="71">
        <v>95280.37</v>
      </c>
      <c r="E35" s="75"/>
      <c r="F35" s="75"/>
      <c r="G35" s="71">
        <v>213603.44</v>
      </c>
      <c r="H35" s="72">
        <v>-55.393803582938602</v>
      </c>
      <c r="I35" s="71">
        <v>242.27</v>
      </c>
      <c r="J35" s="72">
        <v>0.254270633080035</v>
      </c>
      <c r="K35" s="71">
        <v>-30482.63</v>
      </c>
      <c r="L35" s="72">
        <v>-14.2706643675776</v>
      </c>
      <c r="M35" s="72">
        <v>-1.0079478050286299</v>
      </c>
      <c r="N35" s="71">
        <v>1195156.8899999999</v>
      </c>
      <c r="O35" s="71">
        <v>13346687.16</v>
      </c>
      <c r="P35" s="71">
        <v>63</v>
      </c>
      <c r="Q35" s="71">
        <v>61</v>
      </c>
      <c r="R35" s="72">
        <v>3.2786885245901698</v>
      </c>
      <c r="S35" s="71">
        <v>1512.3868253968301</v>
      </c>
      <c r="T35" s="71">
        <v>1263.5562295082</v>
      </c>
      <c r="U35" s="73">
        <v>16.452840748817</v>
      </c>
    </row>
    <row r="36" spans="1:21" ht="12" thickBot="1">
      <c r="A36" s="74"/>
      <c r="B36" s="46" t="s">
        <v>35</v>
      </c>
      <c r="C36" s="47"/>
      <c r="D36" s="71">
        <v>567396.71</v>
      </c>
      <c r="E36" s="75"/>
      <c r="F36" s="75"/>
      <c r="G36" s="71">
        <v>1024974.51</v>
      </c>
      <c r="H36" s="72">
        <v>-44.642846776745699</v>
      </c>
      <c r="I36" s="71">
        <v>-77922.94</v>
      </c>
      <c r="J36" s="72">
        <v>-13.733414139817601</v>
      </c>
      <c r="K36" s="71">
        <v>-163366.78</v>
      </c>
      <c r="L36" s="72">
        <v>-15.9386188052618</v>
      </c>
      <c r="M36" s="72">
        <v>-0.52301844965053501</v>
      </c>
      <c r="N36" s="71">
        <v>6098310.5499999998</v>
      </c>
      <c r="O36" s="71">
        <v>45079283.369999997</v>
      </c>
      <c r="P36" s="71">
        <v>229</v>
      </c>
      <c r="Q36" s="71">
        <v>331</v>
      </c>
      <c r="R36" s="72">
        <v>-30.8157099697885</v>
      </c>
      <c r="S36" s="71">
        <v>2477.7148908296899</v>
      </c>
      <c r="T36" s="71">
        <v>2724.5670392749198</v>
      </c>
      <c r="U36" s="73">
        <v>-9.9628956244666593</v>
      </c>
    </row>
    <row r="37" spans="1:21" ht="12" thickBot="1">
      <c r="A37" s="74"/>
      <c r="B37" s="46" t="s">
        <v>36</v>
      </c>
      <c r="C37" s="47"/>
      <c r="D37" s="71">
        <v>778657.23</v>
      </c>
      <c r="E37" s="75"/>
      <c r="F37" s="75"/>
      <c r="G37" s="71">
        <v>4496431.62</v>
      </c>
      <c r="H37" s="72">
        <v>-82.682773901496603</v>
      </c>
      <c r="I37" s="71">
        <v>-66186.399999999994</v>
      </c>
      <c r="J37" s="72">
        <v>-8.5000687658162501</v>
      </c>
      <c r="K37" s="71">
        <v>-641054.80000000005</v>
      </c>
      <c r="L37" s="72">
        <v>-14.256967617357001</v>
      </c>
      <c r="M37" s="72">
        <v>-0.89675391245803004</v>
      </c>
      <c r="N37" s="71">
        <v>5847621.9400000004</v>
      </c>
      <c r="O37" s="71">
        <v>16818693.559999999</v>
      </c>
      <c r="P37" s="71">
        <v>286</v>
      </c>
      <c r="Q37" s="71">
        <v>442</v>
      </c>
      <c r="R37" s="72">
        <v>-35.294117647058798</v>
      </c>
      <c r="S37" s="71">
        <v>2722.57772727273</v>
      </c>
      <c r="T37" s="71">
        <v>2731.1496380090498</v>
      </c>
      <c r="U37" s="73">
        <v>-0.31484540002127798</v>
      </c>
    </row>
    <row r="38" spans="1:21" ht="12" thickBot="1">
      <c r="A38" s="74"/>
      <c r="B38" s="46" t="s">
        <v>37</v>
      </c>
      <c r="C38" s="47"/>
      <c r="D38" s="71">
        <v>483223.1</v>
      </c>
      <c r="E38" s="75"/>
      <c r="F38" s="75"/>
      <c r="G38" s="71">
        <v>739257.49</v>
      </c>
      <c r="H38" s="72">
        <v>-34.6339933600132</v>
      </c>
      <c r="I38" s="71">
        <v>-114692.47</v>
      </c>
      <c r="J38" s="72">
        <v>-23.7348897434746</v>
      </c>
      <c r="K38" s="71">
        <v>-104202.02</v>
      </c>
      <c r="L38" s="72">
        <v>-14.095497361819101</v>
      </c>
      <c r="M38" s="72">
        <v>0.10067415199820499</v>
      </c>
      <c r="N38" s="71">
        <v>4282250.08</v>
      </c>
      <c r="O38" s="71">
        <v>24917984.09</v>
      </c>
      <c r="P38" s="71">
        <v>196</v>
      </c>
      <c r="Q38" s="71">
        <v>308</v>
      </c>
      <c r="R38" s="72">
        <v>-36.363636363636402</v>
      </c>
      <c r="S38" s="71">
        <v>2465.4239795918402</v>
      </c>
      <c r="T38" s="71">
        <v>2313.83074675325</v>
      </c>
      <c r="U38" s="73">
        <v>6.1487693027017096</v>
      </c>
    </row>
    <row r="39" spans="1:21" ht="12" thickBot="1">
      <c r="A39" s="74"/>
      <c r="B39" s="46" t="s">
        <v>70</v>
      </c>
      <c r="C39" s="47"/>
      <c r="D39" s="71">
        <v>6.82</v>
      </c>
      <c r="E39" s="75"/>
      <c r="F39" s="75"/>
      <c r="G39" s="71">
        <v>26.95</v>
      </c>
      <c r="H39" s="72">
        <v>-74.693877551020407</v>
      </c>
      <c r="I39" s="71">
        <v>-1176.98</v>
      </c>
      <c r="J39" s="72">
        <v>-17257.771260997099</v>
      </c>
      <c r="K39" s="71">
        <v>24.39</v>
      </c>
      <c r="L39" s="72">
        <v>90.500927643784806</v>
      </c>
      <c r="M39" s="72">
        <v>-49.2566625666257</v>
      </c>
      <c r="N39" s="71">
        <v>126.16</v>
      </c>
      <c r="O39" s="71">
        <v>1001.47</v>
      </c>
      <c r="P39" s="71">
        <v>10</v>
      </c>
      <c r="Q39" s="71">
        <v>2</v>
      </c>
      <c r="R39" s="72">
        <v>400</v>
      </c>
      <c r="S39" s="71">
        <v>0.68200000000000005</v>
      </c>
      <c r="T39" s="71">
        <v>1.1950000000000001</v>
      </c>
      <c r="U39" s="73">
        <v>-75.219941348973606</v>
      </c>
    </row>
    <row r="40" spans="1:21" ht="12" customHeight="1" thickBot="1">
      <c r="A40" s="74"/>
      <c r="B40" s="46" t="s">
        <v>32</v>
      </c>
      <c r="C40" s="47"/>
      <c r="D40" s="71">
        <v>43854.700299999997</v>
      </c>
      <c r="E40" s="75"/>
      <c r="F40" s="75"/>
      <c r="G40" s="71">
        <v>448900.00089999998</v>
      </c>
      <c r="H40" s="72">
        <v>-90.230630382696503</v>
      </c>
      <c r="I40" s="71">
        <v>3507.654</v>
      </c>
      <c r="J40" s="72">
        <v>7.9983535995114297</v>
      </c>
      <c r="K40" s="71">
        <v>26528.6162</v>
      </c>
      <c r="L40" s="72">
        <v>5.9096939511723701</v>
      </c>
      <c r="M40" s="72">
        <v>-0.86777847839647204</v>
      </c>
      <c r="N40" s="71">
        <v>1471205.9791000001</v>
      </c>
      <c r="O40" s="71">
        <v>8779948.9558000006</v>
      </c>
      <c r="P40" s="71">
        <v>94</v>
      </c>
      <c r="Q40" s="71">
        <v>193</v>
      </c>
      <c r="R40" s="72">
        <v>-51.2953367875648</v>
      </c>
      <c r="S40" s="71">
        <v>466.53936489361701</v>
      </c>
      <c r="T40" s="71">
        <v>628.62140310880795</v>
      </c>
      <c r="U40" s="73">
        <v>-34.741342405726101</v>
      </c>
    </row>
    <row r="41" spans="1:21" ht="12" thickBot="1">
      <c r="A41" s="74"/>
      <c r="B41" s="46" t="s">
        <v>33</v>
      </c>
      <c r="C41" s="47"/>
      <c r="D41" s="71">
        <v>371602.40509999997</v>
      </c>
      <c r="E41" s="71">
        <v>842577.32680000004</v>
      </c>
      <c r="F41" s="72">
        <v>44.1030625060014</v>
      </c>
      <c r="G41" s="71">
        <v>608725.66029999999</v>
      </c>
      <c r="H41" s="72">
        <v>-38.954042956417801</v>
      </c>
      <c r="I41" s="71">
        <v>20405.488700000002</v>
      </c>
      <c r="J41" s="72">
        <v>5.49121545499922</v>
      </c>
      <c r="K41" s="71">
        <v>40142.373599999999</v>
      </c>
      <c r="L41" s="72">
        <v>6.5944934176450696</v>
      </c>
      <c r="M41" s="72">
        <v>-0.49167209434770398</v>
      </c>
      <c r="N41" s="71">
        <v>4922279.0017999997</v>
      </c>
      <c r="O41" s="71">
        <v>46077917.6391</v>
      </c>
      <c r="P41" s="71">
        <v>1673</v>
      </c>
      <c r="Q41" s="71">
        <v>2128</v>
      </c>
      <c r="R41" s="72">
        <v>-21.3815789473684</v>
      </c>
      <c r="S41" s="71">
        <v>222.117396951584</v>
      </c>
      <c r="T41" s="71">
        <v>200.33996109022601</v>
      </c>
      <c r="U41" s="73">
        <v>9.8044710410978393</v>
      </c>
    </row>
    <row r="42" spans="1:21" ht="12" thickBot="1">
      <c r="A42" s="74"/>
      <c r="B42" s="46" t="s">
        <v>38</v>
      </c>
      <c r="C42" s="47"/>
      <c r="D42" s="71">
        <v>383897.5</v>
      </c>
      <c r="E42" s="75"/>
      <c r="F42" s="75"/>
      <c r="G42" s="71">
        <v>556440.11</v>
      </c>
      <c r="H42" s="72">
        <v>-31.008298449225698</v>
      </c>
      <c r="I42" s="71">
        <v>-96473.82</v>
      </c>
      <c r="J42" s="72">
        <v>-25.130098528904199</v>
      </c>
      <c r="K42" s="71">
        <v>-85650.54</v>
      </c>
      <c r="L42" s="72">
        <v>-15.392589150339999</v>
      </c>
      <c r="M42" s="72">
        <v>0.12636557808041801</v>
      </c>
      <c r="N42" s="71">
        <v>3604744.33</v>
      </c>
      <c r="O42" s="71">
        <v>20567364.530000001</v>
      </c>
      <c r="P42" s="71">
        <v>244</v>
      </c>
      <c r="Q42" s="71">
        <v>320</v>
      </c>
      <c r="R42" s="72">
        <v>-23.75</v>
      </c>
      <c r="S42" s="71">
        <v>1573.35040983607</v>
      </c>
      <c r="T42" s="71">
        <v>1801.22359375</v>
      </c>
      <c r="U42" s="73">
        <v>-14.4833078816611</v>
      </c>
    </row>
    <row r="43" spans="1:21" ht="12" thickBot="1">
      <c r="A43" s="74"/>
      <c r="B43" s="46" t="s">
        <v>39</v>
      </c>
      <c r="C43" s="47"/>
      <c r="D43" s="71">
        <v>107385.5</v>
      </c>
      <c r="E43" s="75"/>
      <c r="F43" s="75"/>
      <c r="G43" s="71">
        <v>133667.57</v>
      </c>
      <c r="H43" s="72">
        <v>-19.6622636290912</v>
      </c>
      <c r="I43" s="71">
        <v>11140.77</v>
      </c>
      <c r="J43" s="72">
        <v>10.374557086385</v>
      </c>
      <c r="K43" s="71">
        <v>17674.740000000002</v>
      </c>
      <c r="L43" s="72">
        <v>13.2229081444362</v>
      </c>
      <c r="M43" s="72">
        <v>-0.369678422426582</v>
      </c>
      <c r="N43" s="71">
        <v>1221212.3600000001</v>
      </c>
      <c r="O43" s="71">
        <v>7339579.2699999996</v>
      </c>
      <c r="P43" s="71">
        <v>94</v>
      </c>
      <c r="Q43" s="71">
        <v>146</v>
      </c>
      <c r="R43" s="72">
        <v>-35.616438356164402</v>
      </c>
      <c r="S43" s="71">
        <v>1142.3989361702099</v>
      </c>
      <c r="T43" s="71">
        <v>1573.31678082192</v>
      </c>
      <c r="U43" s="73">
        <v>-37.720434693008201</v>
      </c>
    </row>
    <row r="44" spans="1:21" ht="12" thickBot="1">
      <c r="A44" s="74"/>
      <c r="B44" s="46" t="s">
        <v>76</v>
      </c>
      <c r="C44" s="47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1">
        <v>-1523.9315999999999</v>
      </c>
      <c r="P44" s="75"/>
      <c r="Q44" s="75"/>
      <c r="R44" s="75"/>
      <c r="S44" s="75"/>
      <c r="T44" s="75"/>
      <c r="U44" s="76"/>
    </row>
    <row r="45" spans="1:21" ht="12" thickBot="1">
      <c r="A45" s="77"/>
      <c r="B45" s="46" t="s">
        <v>34</v>
      </c>
      <c r="C45" s="47"/>
      <c r="D45" s="78">
        <v>24855.964100000001</v>
      </c>
      <c r="E45" s="79"/>
      <c r="F45" s="79"/>
      <c r="G45" s="78">
        <v>6311.9802</v>
      </c>
      <c r="H45" s="80">
        <v>293.790273613343</v>
      </c>
      <c r="I45" s="78">
        <v>1663.6429000000001</v>
      </c>
      <c r="J45" s="80">
        <v>6.6931336612286101</v>
      </c>
      <c r="K45" s="78">
        <v>1051.6312</v>
      </c>
      <c r="L45" s="80">
        <v>16.6608760908344</v>
      </c>
      <c r="M45" s="80">
        <v>0.58196419048807202</v>
      </c>
      <c r="N45" s="78">
        <v>286301.86129999999</v>
      </c>
      <c r="O45" s="78">
        <v>2743926.625</v>
      </c>
      <c r="P45" s="78">
        <v>20</v>
      </c>
      <c r="Q45" s="78">
        <v>30</v>
      </c>
      <c r="R45" s="80">
        <v>-33.3333333333333</v>
      </c>
      <c r="S45" s="78">
        <v>1242.7982050000001</v>
      </c>
      <c r="T45" s="78">
        <v>673.98683666666705</v>
      </c>
      <c r="U45" s="81">
        <v>45.768602339857203</v>
      </c>
    </row>
  </sheetData>
  <mergeCells count="43"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62129</v>
      </c>
      <c r="D2" s="37">
        <v>523251.71895128198</v>
      </c>
      <c r="E2" s="37">
        <v>396759.93250512797</v>
      </c>
      <c r="F2" s="37">
        <v>126491.786446154</v>
      </c>
      <c r="G2" s="37">
        <v>396759.93250512797</v>
      </c>
      <c r="H2" s="37">
        <v>0.24174175041349599</v>
      </c>
    </row>
    <row r="3" spans="1:8">
      <c r="A3" s="37">
        <v>2</v>
      </c>
      <c r="B3" s="37">
        <v>13</v>
      </c>
      <c r="C3" s="37">
        <v>7017</v>
      </c>
      <c r="D3" s="37">
        <v>61490.567111111101</v>
      </c>
      <c r="E3" s="37">
        <v>48332.387609401703</v>
      </c>
      <c r="F3" s="37">
        <v>13158.179501709399</v>
      </c>
      <c r="G3" s="37">
        <v>48332.387609401703</v>
      </c>
      <c r="H3" s="37">
        <v>0.21398695962476799</v>
      </c>
    </row>
    <row r="4" spans="1:8">
      <c r="A4" s="37">
        <v>3</v>
      </c>
      <c r="B4" s="37">
        <v>14</v>
      </c>
      <c r="C4" s="37">
        <v>88802</v>
      </c>
      <c r="D4" s="37">
        <v>102770.284960003</v>
      </c>
      <c r="E4" s="37">
        <v>80625.490348968495</v>
      </c>
      <c r="F4" s="37">
        <v>22144.7946110345</v>
      </c>
      <c r="G4" s="37">
        <v>80625.490348968495</v>
      </c>
      <c r="H4" s="37">
        <v>0.215478575540128</v>
      </c>
    </row>
    <row r="5" spans="1:8">
      <c r="A5" s="37">
        <v>4</v>
      </c>
      <c r="B5" s="37">
        <v>15</v>
      </c>
      <c r="C5" s="37">
        <v>3021</v>
      </c>
      <c r="D5" s="37">
        <v>42318.271999576398</v>
      </c>
      <c r="E5" s="37">
        <v>35633.430800173999</v>
      </c>
      <c r="F5" s="37">
        <v>6684.84119940247</v>
      </c>
      <c r="G5" s="37">
        <v>35633.430800173999</v>
      </c>
      <c r="H5" s="37">
        <v>0.15796583564350999</v>
      </c>
    </row>
    <row r="6" spans="1:8">
      <c r="A6" s="37">
        <v>5</v>
      </c>
      <c r="B6" s="37">
        <v>16</v>
      </c>
      <c r="C6" s="37">
        <v>2336</v>
      </c>
      <c r="D6" s="37">
        <v>116252.60375812001</v>
      </c>
      <c r="E6" s="37">
        <v>101857.421122222</v>
      </c>
      <c r="F6" s="37">
        <v>14395.182635897399</v>
      </c>
      <c r="G6" s="37">
        <v>101857.421122222</v>
      </c>
      <c r="H6" s="37">
        <v>0.123826754589073</v>
      </c>
    </row>
    <row r="7" spans="1:8">
      <c r="A7" s="37">
        <v>6</v>
      </c>
      <c r="B7" s="37">
        <v>17</v>
      </c>
      <c r="C7" s="37">
        <v>12161</v>
      </c>
      <c r="D7" s="37">
        <v>171444.332798291</v>
      </c>
      <c r="E7" s="37">
        <v>132037.116646154</v>
      </c>
      <c r="F7" s="37">
        <v>39407.216152136803</v>
      </c>
      <c r="G7" s="37">
        <v>132037.116646154</v>
      </c>
      <c r="H7" s="37">
        <v>0.22985429444611899</v>
      </c>
    </row>
    <row r="8" spans="1:8">
      <c r="A8" s="37">
        <v>7</v>
      </c>
      <c r="B8" s="37">
        <v>18</v>
      </c>
      <c r="C8" s="37">
        <v>77584</v>
      </c>
      <c r="D8" s="37">
        <v>111086.146823077</v>
      </c>
      <c r="E8" s="37">
        <v>93447.197205982899</v>
      </c>
      <c r="F8" s="37">
        <v>17638.949617094</v>
      </c>
      <c r="G8" s="37">
        <v>93447.197205982899</v>
      </c>
      <c r="H8" s="37">
        <v>0.15878622241877699</v>
      </c>
    </row>
    <row r="9" spans="1:8">
      <c r="A9" s="37">
        <v>8</v>
      </c>
      <c r="B9" s="37">
        <v>19</v>
      </c>
      <c r="C9" s="37">
        <v>16003</v>
      </c>
      <c r="D9" s="37">
        <v>72439.089124786304</v>
      </c>
      <c r="E9" s="37">
        <v>74926.722485470105</v>
      </c>
      <c r="F9" s="37">
        <v>-2487.6333606837602</v>
      </c>
      <c r="G9" s="37">
        <v>74926.722485470105</v>
      </c>
      <c r="H9" s="37">
        <v>-3.4341035906711503E-2</v>
      </c>
    </row>
    <row r="10" spans="1:8">
      <c r="A10" s="37">
        <v>9</v>
      </c>
      <c r="B10" s="37">
        <v>21</v>
      </c>
      <c r="C10" s="37">
        <v>121489.8</v>
      </c>
      <c r="D10" s="37">
        <v>532592.83125982899</v>
      </c>
      <c r="E10" s="37">
        <v>502108.202457265</v>
      </c>
      <c r="F10" s="37">
        <v>30484.628802564101</v>
      </c>
      <c r="G10" s="37">
        <v>502108.202457265</v>
      </c>
      <c r="H10" s="37">
        <v>5.7238150822371797E-2</v>
      </c>
    </row>
    <row r="11" spans="1:8">
      <c r="A11" s="37">
        <v>10</v>
      </c>
      <c r="B11" s="37">
        <v>22</v>
      </c>
      <c r="C11" s="37">
        <v>23568.400000000001</v>
      </c>
      <c r="D11" s="37">
        <v>354433.99640512798</v>
      </c>
      <c r="E11" s="37">
        <v>315857.84263076901</v>
      </c>
      <c r="F11" s="37">
        <v>38576.153774359002</v>
      </c>
      <c r="G11" s="37">
        <v>315857.84263076901</v>
      </c>
      <c r="H11" s="37">
        <v>0.108838751828607</v>
      </c>
    </row>
    <row r="12" spans="1:8">
      <c r="A12" s="37">
        <v>11</v>
      </c>
      <c r="B12" s="37">
        <v>23</v>
      </c>
      <c r="C12" s="37">
        <v>127676.605</v>
      </c>
      <c r="D12" s="37">
        <v>1225962.5439846199</v>
      </c>
      <c r="E12" s="37">
        <v>1066861.5667846201</v>
      </c>
      <c r="F12" s="37">
        <v>159100.97719999999</v>
      </c>
      <c r="G12" s="37">
        <v>1066861.5667846201</v>
      </c>
      <c r="H12" s="37">
        <v>0.12977637692167299</v>
      </c>
    </row>
    <row r="13" spans="1:8">
      <c r="A13" s="37">
        <v>12</v>
      </c>
      <c r="B13" s="37">
        <v>24</v>
      </c>
      <c r="C13" s="37">
        <v>16353</v>
      </c>
      <c r="D13" s="37">
        <v>490306.04155470099</v>
      </c>
      <c r="E13" s="37">
        <v>445170.71027435898</v>
      </c>
      <c r="F13" s="37">
        <v>45135.331280341903</v>
      </c>
      <c r="G13" s="37">
        <v>445170.71027435898</v>
      </c>
      <c r="H13" s="37">
        <v>9.2055425499598595E-2</v>
      </c>
    </row>
    <row r="14" spans="1:8">
      <c r="A14" s="37">
        <v>13</v>
      </c>
      <c r="B14" s="37">
        <v>25</v>
      </c>
      <c r="C14" s="37">
        <v>72371</v>
      </c>
      <c r="D14" s="37">
        <v>882262.34039999999</v>
      </c>
      <c r="E14" s="37">
        <v>822328.16150000005</v>
      </c>
      <c r="F14" s="37">
        <v>59934.178899999999</v>
      </c>
      <c r="G14" s="37">
        <v>822328.16150000005</v>
      </c>
      <c r="H14" s="37">
        <v>6.7932378109698099E-2</v>
      </c>
    </row>
    <row r="15" spans="1:8">
      <c r="A15" s="37">
        <v>14</v>
      </c>
      <c r="B15" s="37">
        <v>26</v>
      </c>
      <c r="C15" s="37">
        <v>50574</v>
      </c>
      <c r="D15" s="37">
        <v>298904.48975132703</v>
      </c>
      <c r="E15" s="37">
        <v>257003.764988496</v>
      </c>
      <c r="F15" s="37">
        <v>41900.724762831902</v>
      </c>
      <c r="G15" s="37">
        <v>257003.764988496</v>
      </c>
      <c r="H15" s="37">
        <v>0.14018098154929401</v>
      </c>
    </row>
    <row r="16" spans="1:8">
      <c r="A16" s="37">
        <v>15</v>
      </c>
      <c r="B16" s="37">
        <v>27</v>
      </c>
      <c r="C16" s="37">
        <v>127910.49099999999</v>
      </c>
      <c r="D16" s="37">
        <v>955686.95810000005</v>
      </c>
      <c r="E16" s="37">
        <v>898763.0503</v>
      </c>
      <c r="F16" s="37">
        <v>56923.907800000001</v>
      </c>
      <c r="G16" s="37">
        <v>898763.0503</v>
      </c>
      <c r="H16" s="37">
        <v>5.9563340608069303E-2</v>
      </c>
    </row>
    <row r="17" spans="1:8">
      <c r="A17" s="37">
        <v>16</v>
      </c>
      <c r="B17" s="37">
        <v>29</v>
      </c>
      <c r="C17" s="37">
        <v>144445</v>
      </c>
      <c r="D17" s="37">
        <v>2043597.7018504301</v>
      </c>
      <c r="E17" s="37">
        <v>1822911.7925333299</v>
      </c>
      <c r="F17" s="37">
        <v>220685.90931709399</v>
      </c>
      <c r="G17" s="37">
        <v>1822911.7925333299</v>
      </c>
      <c r="H17" s="37">
        <v>0.107988920283708</v>
      </c>
    </row>
    <row r="18" spans="1:8">
      <c r="A18" s="37">
        <v>17</v>
      </c>
      <c r="B18" s="37">
        <v>31</v>
      </c>
      <c r="C18" s="37">
        <v>23568.870999999999</v>
      </c>
      <c r="D18" s="37">
        <v>197240.78137559199</v>
      </c>
      <c r="E18" s="37">
        <v>169479.18358594601</v>
      </c>
      <c r="F18" s="37">
        <v>27761.597789645599</v>
      </c>
      <c r="G18" s="37">
        <v>169479.18358594601</v>
      </c>
      <c r="H18" s="37">
        <v>0.140749786104229</v>
      </c>
    </row>
    <row r="19" spans="1:8">
      <c r="A19" s="37">
        <v>18</v>
      </c>
      <c r="B19" s="37">
        <v>32</v>
      </c>
      <c r="C19" s="37">
        <v>13202.477000000001</v>
      </c>
      <c r="D19" s="37">
        <v>221202.15783076899</v>
      </c>
      <c r="E19" s="37">
        <v>203525.54676261701</v>
      </c>
      <c r="F19" s="37">
        <v>17676.611068152401</v>
      </c>
      <c r="G19" s="37">
        <v>203525.54676261701</v>
      </c>
      <c r="H19" s="37">
        <v>7.9911567054765806E-2</v>
      </c>
    </row>
    <row r="20" spans="1:8">
      <c r="A20" s="37">
        <v>19</v>
      </c>
      <c r="B20" s="37">
        <v>33</v>
      </c>
      <c r="C20" s="37">
        <v>37532.311000000002</v>
      </c>
      <c r="D20" s="37">
        <v>534720.19573498203</v>
      </c>
      <c r="E20" s="37">
        <v>414938.21436007402</v>
      </c>
      <c r="F20" s="37">
        <v>119781.98137490801</v>
      </c>
      <c r="G20" s="37">
        <v>414938.21436007402</v>
      </c>
      <c r="H20" s="37">
        <v>0.22400871021949301</v>
      </c>
    </row>
    <row r="21" spans="1:8">
      <c r="A21" s="37">
        <v>20</v>
      </c>
      <c r="B21" s="37">
        <v>34</v>
      </c>
      <c r="C21" s="37">
        <v>33466.205999999998</v>
      </c>
      <c r="D21" s="37">
        <v>212066.851253612</v>
      </c>
      <c r="E21" s="37">
        <v>154624.38649970799</v>
      </c>
      <c r="F21" s="37">
        <v>57442.464753903099</v>
      </c>
      <c r="G21" s="37">
        <v>154624.38649970799</v>
      </c>
      <c r="H21" s="37">
        <v>0.27086960745792099</v>
      </c>
    </row>
    <row r="22" spans="1:8">
      <c r="A22" s="37">
        <v>21</v>
      </c>
      <c r="B22" s="37">
        <v>35</v>
      </c>
      <c r="C22" s="37">
        <v>24934.098999999998</v>
      </c>
      <c r="D22" s="37">
        <v>713113.43180000002</v>
      </c>
      <c r="E22" s="37">
        <v>682740.99899999995</v>
      </c>
      <c r="F22" s="37">
        <v>30372.432799999999</v>
      </c>
      <c r="G22" s="37">
        <v>682740.99899999995</v>
      </c>
      <c r="H22" s="37">
        <v>4.2591306579846097E-2</v>
      </c>
    </row>
    <row r="23" spans="1:8">
      <c r="A23" s="37">
        <v>22</v>
      </c>
      <c r="B23" s="37">
        <v>36</v>
      </c>
      <c r="C23" s="37">
        <v>102852.11900000001</v>
      </c>
      <c r="D23" s="37">
        <v>683631.02793805301</v>
      </c>
      <c r="E23" s="37">
        <v>591234.27687804098</v>
      </c>
      <c r="F23" s="37">
        <v>92396.751060012393</v>
      </c>
      <c r="G23" s="37">
        <v>591234.27687804098</v>
      </c>
      <c r="H23" s="37">
        <v>0.13515587690438299</v>
      </c>
    </row>
    <row r="24" spans="1:8">
      <c r="A24" s="37">
        <v>23</v>
      </c>
      <c r="B24" s="37">
        <v>37</v>
      </c>
      <c r="C24" s="37">
        <v>118440.99400000001</v>
      </c>
      <c r="D24" s="37">
        <v>982254.34728761099</v>
      </c>
      <c r="E24" s="37">
        <v>876588.74279930396</v>
      </c>
      <c r="F24" s="37">
        <v>105665.60448830599</v>
      </c>
      <c r="G24" s="37">
        <v>876588.74279930396</v>
      </c>
      <c r="H24" s="37">
        <v>0.107574585727302</v>
      </c>
    </row>
    <row r="25" spans="1:8">
      <c r="A25" s="37">
        <v>24</v>
      </c>
      <c r="B25" s="37">
        <v>38</v>
      </c>
      <c r="C25" s="37">
        <v>144287.065</v>
      </c>
      <c r="D25" s="37">
        <v>646311.69771238905</v>
      </c>
      <c r="E25" s="37">
        <v>602855.33764424804</v>
      </c>
      <c r="F25" s="37">
        <v>43456.360068141599</v>
      </c>
      <c r="G25" s="37">
        <v>602855.33764424804</v>
      </c>
      <c r="H25" s="37">
        <v>6.7237464867114002E-2</v>
      </c>
    </row>
    <row r="26" spans="1:8">
      <c r="A26" s="37">
        <v>25</v>
      </c>
      <c r="B26" s="37">
        <v>39</v>
      </c>
      <c r="C26" s="37">
        <v>61298.856</v>
      </c>
      <c r="D26" s="37">
        <v>101810.01941757</v>
      </c>
      <c r="E26" s="37">
        <v>72564.978744477194</v>
      </c>
      <c r="F26" s="37">
        <v>29245.040673093299</v>
      </c>
      <c r="G26" s="37">
        <v>72564.978744477194</v>
      </c>
      <c r="H26" s="37">
        <v>0.28725110593629999</v>
      </c>
    </row>
    <row r="27" spans="1:8">
      <c r="A27" s="37">
        <v>26</v>
      </c>
      <c r="B27" s="37">
        <v>42</v>
      </c>
      <c r="C27" s="37">
        <v>11795.591</v>
      </c>
      <c r="D27" s="37">
        <v>213726.20740000001</v>
      </c>
      <c r="E27" s="37">
        <v>200257.23970000001</v>
      </c>
      <c r="F27" s="37">
        <v>13468.967699999999</v>
      </c>
      <c r="G27" s="37">
        <v>200257.23970000001</v>
      </c>
      <c r="H27" s="37">
        <v>6.3019729137812799E-2</v>
      </c>
    </row>
    <row r="28" spans="1:8">
      <c r="A28" s="37">
        <v>27</v>
      </c>
      <c r="B28" s="37">
        <v>75</v>
      </c>
      <c r="C28" s="37">
        <v>96</v>
      </c>
      <c r="D28" s="37">
        <v>43854.700854700903</v>
      </c>
      <c r="E28" s="37">
        <v>40347.047008547001</v>
      </c>
      <c r="F28" s="37">
        <v>3507.6538461538498</v>
      </c>
      <c r="G28" s="37">
        <v>40347.047008547001</v>
      </c>
      <c r="H28" s="37">
        <v>7.9983531475345898E-2</v>
      </c>
    </row>
    <row r="29" spans="1:8">
      <c r="A29" s="37">
        <v>28</v>
      </c>
      <c r="B29" s="37">
        <v>76</v>
      </c>
      <c r="C29" s="37">
        <v>1809</v>
      </c>
      <c r="D29" s="37">
        <v>371602.40002478601</v>
      </c>
      <c r="E29" s="37">
        <v>351196.91714957298</v>
      </c>
      <c r="F29" s="37">
        <v>20405.4828752137</v>
      </c>
      <c r="G29" s="37">
        <v>351196.91714957298</v>
      </c>
      <c r="H29" s="37">
        <v>5.4912139625181697E-2</v>
      </c>
    </row>
    <row r="30" spans="1:8">
      <c r="A30" s="37">
        <v>29</v>
      </c>
      <c r="B30" s="37">
        <v>99</v>
      </c>
      <c r="C30" s="37">
        <v>19</v>
      </c>
      <c r="D30" s="37">
        <v>24855.963996671999</v>
      </c>
      <c r="E30" s="37">
        <v>23192.3212465018</v>
      </c>
      <c r="F30" s="37">
        <v>1663.6427501701801</v>
      </c>
      <c r="G30" s="37">
        <v>23192.3212465018</v>
      </c>
      <c r="H30" s="37">
        <v>6.6931330862602403E-2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30">
        <v>0</v>
      </c>
      <c r="G31" s="30">
        <v>0</v>
      </c>
      <c r="H31" s="3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63</v>
      </c>
      <c r="D33" s="34">
        <v>95280.37</v>
      </c>
      <c r="E33" s="34">
        <v>95038.1</v>
      </c>
      <c r="F33" s="30"/>
      <c r="G33" s="30"/>
      <c r="H33" s="30"/>
    </row>
    <row r="34" spans="1:8">
      <c r="A34" s="30"/>
      <c r="B34" s="33">
        <v>71</v>
      </c>
      <c r="C34" s="34">
        <v>211</v>
      </c>
      <c r="D34" s="34">
        <v>567396.71</v>
      </c>
      <c r="E34" s="34">
        <v>645319.65</v>
      </c>
      <c r="F34" s="30"/>
      <c r="G34" s="30"/>
      <c r="H34" s="30"/>
    </row>
    <row r="35" spans="1:8">
      <c r="A35" s="30"/>
      <c r="B35" s="33">
        <v>72</v>
      </c>
      <c r="C35" s="34">
        <v>278</v>
      </c>
      <c r="D35" s="34">
        <v>778657.23</v>
      </c>
      <c r="E35" s="34">
        <v>844843.63</v>
      </c>
      <c r="F35" s="30"/>
      <c r="G35" s="30"/>
      <c r="H35" s="30"/>
    </row>
    <row r="36" spans="1:8">
      <c r="A36" s="30"/>
      <c r="B36" s="33">
        <v>73</v>
      </c>
      <c r="C36" s="34">
        <v>184</v>
      </c>
      <c r="D36" s="34">
        <v>483223.1</v>
      </c>
      <c r="E36" s="34">
        <v>597915.56999999995</v>
      </c>
      <c r="F36" s="30"/>
      <c r="G36" s="30"/>
      <c r="H36" s="30"/>
    </row>
    <row r="37" spans="1:8">
      <c r="A37" s="30"/>
      <c r="B37" s="33">
        <v>74</v>
      </c>
      <c r="C37" s="34">
        <v>10</v>
      </c>
      <c r="D37" s="34">
        <v>6.82</v>
      </c>
      <c r="E37" s="34">
        <v>1183.8</v>
      </c>
      <c r="F37" s="30"/>
      <c r="G37" s="30"/>
      <c r="H37" s="30"/>
    </row>
    <row r="38" spans="1:8">
      <c r="A38" s="30"/>
      <c r="B38" s="33">
        <v>77</v>
      </c>
      <c r="C38" s="34">
        <v>224</v>
      </c>
      <c r="D38" s="34">
        <v>383897.5</v>
      </c>
      <c r="E38" s="34">
        <v>480371.32</v>
      </c>
      <c r="F38" s="34"/>
      <c r="G38" s="30"/>
      <c r="H38" s="30"/>
    </row>
    <row r="39" spans="1:8">
      <c r="A39" s="30"/>
      <c r="B39" s="33">
        <v>78</v>
      </c>
      <c r="C39" s="34">
        <v>80</v>
      </c>
      <c r="D39" s="34">
        <v>107385.5</v>
      </c>
      <c r="E39" s="34">
        <v>96244.73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2016-03-15T00:29:27Z</dcterms:modified>
</cp:coreProperties>
</file>