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<sst xmlns="http://schemas.openxmlformats.org/spreadsheetml/2006/main" count="118" uniqueCount="77">
  <si>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</si>
  <si>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</si>
  <si>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</si>
  <si>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</si>
  <si>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</si>
  <si>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</si>
  <si>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</si>
  <si>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</si>
  <si>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</si>
  <si>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</si>
  <si>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</si>
  <si>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</si>
  <si>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</si>
  <si>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</si>
  <si>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</si>
  <si>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</si>
  <si>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</si>
  <si>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</si>
  <si>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</si>
  <si>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</si>
  <si>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</si>
  <si>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</si>
  <si>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</si>
  <si>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</si>
  <si>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</si>
  <si>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</si>
  <si>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</si>
  <si>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</si>
  <si>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</si>
  <si>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</si>
  <si>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</si>
  <si>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</si>
  <si>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</si>
  <si>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</si>
  <si>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</si>
  <si>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</si>
  <si>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</si>
  <si>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</si>
  <si>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</si>
  <si>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</si>
  <si>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</si>
  <si>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</si>
  <si>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</si>
  <si>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</si>
  <si>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</si>
  <si>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</si>
  <si>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</si>
  <si>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</si>
  <si>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</si>
  <si>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</si>
  <si>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</si>
  <si>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</si>
  <si>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</si>
  <si>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</si>
  <si>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</si>
  <si>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</si>
  <si>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</si>
  <si>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</si>
  <si>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</si>
  <si>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</si>
  <si>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</si>
  <si>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</si>
  <si>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</si>
  <si>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</si>
  <si>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</si>
  <si>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</si>
  <si>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</si>
  <si>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</si>
  <si>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</si>
  <si>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</si>
  <si>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</si>
  <si>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</si>
  <si>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</si>
  <si>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</si>
  <si>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</si>
  <si>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4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</si>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</sst>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7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5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8" fillId="5" borderId="4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70" fillId="6" borderId="4" applyNumberFormat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2" fillId="7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9" applyNumberFormat="0" applyFill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</cellStyleXfs>
  <cellXfs count="82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60" fillId="0" borderId="0" xfId="0" applyNumberFormat="1" applyFont="1" applyAlignment="1"/>
    <xf numFmtId="0" fontId="60" fillId="0" borderId="0" xfId="0" applyNumberFormat="1" applyFont="1" applyAlignment="1"/>
    <xf numFmtId="0" fontId="21" fillId="0" borderId="0" xfId="0" applyFont="1" applyAlignment="1">
      <alignment vertical="center"/>
    </xf>
    <xf numFmtId="0" fontId="27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vertical="center" wrapText="1"/>
    </xf>
    <xf numFmtId="49" fontId="22" fillId="33" borderId="10" xfId="0" applyNumberFormat="1" applyFont="1" applyFill="1" applyBorder="1" applyAlignment="1">
      <alignment vertical="center" wrapText="1"/>
    </xf>
    <xf numFmtId="49" fontId="22" fillId="33" borderId="12" xfId="0" applyNumberFormat="1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4" fontId="23" fillId="34" borderId="10" xfId="0" applyNumberFormat="1" applyFont="1" applyFill="1" applyBorder="1" applyAlignment="1">
      <alignment horizontal="right" vertical="top" wrapText="1"/>
    </xf>
    <xf numFmtId="176" fontId="23" fillId="34" borderId="10" xfId="0" applyNumberFormat="1" applyFont="1" applyFill="1" applyBorder="1" applyAlignment="1">
      <alignment horizontal="right" vertical="top" wrapText="1"/>
    </xf>
    <xf numFmtId="176" fontId="23" fillId="34" borderId="12" xfId="0" applyNumberFormat="1" applyFont="1" applyFill="1" applyBorder="1" applyAlignment="1">
      <alignment horizontal="right" vertical="top" wrapText="1"/>
    </xf>
    <xf numFmtId="4" fontId="22" fillId="35" borderId="10" xfId="0" applyNumberFormat="1" applyFont="1" applyFill="1" applyBorder="1" applyAlignment="1">
      <alignment horizontal="right" vertical="top" wrapText="1"/>
    </xf>
    <xf numFmtId="176" fontId="22" fillId="35" borderId="10" xfId="0" applyNumberFormat="1" applyFont="1" applyFill="1" applyBorder="1" applyAlignment="1">
      <alignment horizontal="right" vertical="top" wrapText="1"/>
    </xf>
    <xf numFmtId="176" fontId="22" fillId="35" borderId="12" xfId="0" applyNumberFormat="1" applyFont="1" applyFill="1" applyBorder="1" applyAlignment="1">
      <alignment horizontal="right" vertical="top" wrapText="1"/>
    </xf>
    <xf numFmtId="0" fontId="22" fillId="35" borderId="10" xfId="0" applyFont="1" applyFill="1" applyBorder="1" applyAlignment="1">
      <alignment horizontal="right" vertical="top" wrapText="1"/>
    </xf>
    <xf numFmtId="0" fontId="22" fillId="35" borderId="12" xfId="0" applyFont="1" applyFill="1" applyBorder="1" applyAlignment="1">
      <alignment horizontal="right" vertical="top" wrapText="1"/>
    </xf>
    <xf numFmtId="4" fontId="22" fillId="35" borderId="13" xfId="0" applyNumberFormat="1" applyFont="1" applyFill="1" applyBorder="1" applyAlignment="1">
      <alignment horizontal="right" vertical="top" wrapText="1"/>
    </xf>
    <xf numFmtId="0" fontId="22" fillId="35" borderId="13" xfId="0" applyFont="1" applyFill="1" applyBorder="1" applyAlignment="1">
      <alignment horizontal="right" vertical="top" wrapText="1"/>
    </xf>
    <xf numFmtId="176" fontId="22" fillId="35" borderId="13" xfId="0" applyNumberFormat="1" applyFont="1" applyFill="1" applyBorder="1" applyAlignment="1">
      <alignment horizontal="right" vertical="top" wrapText="1"/>
    </xf>
    <xf numFmtId="176" fontId="22" fillId="35" borderId="20" xfId="0" applyNumberFormat="1" applyFont="1" applyFill="1" applyBorder="1" applyAlignment="1">
      <alignment horizontal="righ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49" fontId="22" fillId="33" borderId="22" xfId="0" applyNumberFormat="1" applyFont="1" applyFill="1" applyBorder="1" applyAlignment="1">
      <alignment horizontal="left" vertical="top" wrapText="1"/>
    </xf>
    <xf numFmtId="49" fontId="22" fillId="33" borderId="23" xfId="0" applyNumberFormat="1" applyFont="1" applyFill="1" applyBorder="1" applyAlignment="1">
      <alignment horizontal="left" vertical="top" wrapText="1"/>
    </xf>
    <xf numFmtId="0" fontId="22" fillId="33" borderId="18" xfId="0" applyFont="1" applyFill="1" applyBorder="1" applyAlignment="1">
      <alignment vertical="center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0" xfId="0" applyFont="1" applyAlignment="1">
      <alignment horizontal="right" vertical="center" wrapText="1"/>
    </xf>
    <xf numFmtId="0" fontId="22" fillId="33" borderId="13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4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14" fontId="22" fillId="33" borderId="12" xfId="0" applyNumberFormat="1" applyFont="1" applyFill="1" applyBorder="1" applyAlignment="1">
      <alignment vertical="center" wrapText="1"/>
    </xf>
    <xf numFmtId="14" fontId="22" fillId="33" borderId="16" xfId="0" applyNumberFormat="1" applyFont="1" applyFill="1" applyBorder="1" applyAlignment="1">
      <alignment vertical="center" wrapText="1"/>
    </xf>
    <xf numFmtId="14" fontId="22" fillId="33" borderId="17" xfId="0" applyNumberFormat="1" applyFont="1" applyFill="1" applyBorder="1" applyAlignment="1">
      <alignment vertical="center" wrapText="1"/>
    </xf>
  </cellXfs>
  <cellStyles count="21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2 2" xfId="88"/>
    <cellStyle name="20% - 着色 2 3" xfId="154"/>
    <cellStyle name="20% - 着色 2 4" xfId="179"/>
    <cellStyle name="20% - 着色 3 2" xfId="92"/>
    <cellStyle name="20% - 着色 3 3" xfId="158"/>
    <cellStyle name="20% - 着色 3 4" xfId="181"/>
    <cellStyle name="20% - 着色 4 2" xfId="96"/>
    <cellStyle name="20% - 着色 4 3" xfId="162"/>
    <cellStyle name="20% - 着色 4 4" xfId="183"/>
    <cellStyle name="20% - 着色 5 2" xfId="100"/>
    <cellStyle name="20% - 着色 5 3" xfId="166"/>
    <cellStyle name="20% - 着色 5 4" xfId="185"/>
    <cellStyle name="20% - 着色 6 2" xfId="104"/>
    <cellStyle name="20% - 着色 6 3" xfId="170"/>
    <cellStyle name="20% - 着色 6 4" xfId="187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2 2" xfId="89"/>
    <cellStyle name="40% - 着色 2 3" xfId="155"/>
    <cellStyle name="40% - 着色 2 4" xfId="180"/>
    <cellStyle name="40% - 着色 3 2" xfId="93"/>
    <cellStyle name="40% - 着色 3 3" xfId="159"/>
    <cellStyle name="40% - 着色 3 4" xfId="182"/>
    <cellStyle name="40% - 着色 4 2" xfId="97"/>
    <cellStyle name="40% - 着色 4 3" xfId="163"/>
    <cellStyle name="40% - 着色 4 4" xfId="184"/>
    <cellStyle name="40% - 着色 5 2" xfId="101"/>
    <cellStyle name="40% - 着色 5 3" xfId="167"/>
    <cellStyle name="40% - 着色 5 4" xfId="186"/>
    <cellStyle name="40% - 着色 6 2" xfId="105"/>
    <cellStyle name="40% - 着色 6 3" xfId="171"/>
    <cellStyle name="40% - 着色 6 4" xfId="188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19288566.528200001</v>
      </c>
      <c r="F3" s="25">
        <f>RA!I7</f>
        <v>1111085.2187999999</v>
      </c>
      <c r="G3" s="16">
        <f>SUM(G4:G41)</f>
        <v>18177481.309400003</v>
      </c>
      <c r="H3" s="27">
        <f>RA!J7</f>
        <v>5.7603306973360997</v>
      </c>
      <c r="I3" s="20">
        <f>SUM(I4:I41)</f>
        <v>19288570.862519778</v>
      </c>
      <c r="J3" s="21">
        <f>SUM(J4:J41)</f>
        <v>18177479.726801269</v>
      </c>
      <c r="K3" s="22">
        <f>E3-I3</f>
        <v>-4.3343197777867317</v>
      </c>
      <c r="L3" s="22">
        <f>G3-J3</f>
        <v>1.5825987346470356</v>
      </c>
    </row>
    <row r="4" spans="1:13">
      <c r="A4" s="68">
        <f>RA!A8</f>
        <v>42446</v>
      </c>
      <c r="B4" s="12">
        <v>12</v>
      </c>
      <c r="C4" s="63" t="s">
        <v>6</v>
      </c>
      <c r="D4" s="63"/>
      <c r="E4" s="15">
        <f>VLOOKUP(C4,RA!B8:D36,3,0)</f>
        <v>470294.86560000002</v>
      </c>
      <c r="F4" s="25">
        <f>VLOOKUP(C4,RA!B8:I39,8,0)</f>
        <v>131921.7984</v>
      </c>
      <c r="G4" s="16">
        <f t="shared" ref="G4:G41" si="0">E4-F4</f>
        <v>338373.06720000005</v>
      </c>
      <c r="H4" s="27">
        <f>RA!J8</f>
        <v>28.050869369303999</v>
      </c>
      <c r="I4" s="20">
        <f>VLOOKUP(B4,RMS!B:D,3,FALSE)</f>
        <v>470295.47540512797</v>
      </c>
      <c r="J4" s="21">
        <f>VLOOKUP(B4,RMS!B:E,4,FALSE)</f>
        <v>338373.07748546998</v>
      </c>
      <c r="K4" s="22">
        <f t="shared" ref="K4:K41" si="1">E4-I4</f>
        <v>-0.60980512795504183</v>
      </c>
      <c r="L4" s="22">
        <f t="shared" ref="L4:L41" si="2">G4-J4</f>
        <v>-1.0285469936206937E-2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58283.731299999999</v>
      </c>
      <c r="F5" s="25">
        <f>VLOOKUP(C5,RA!B9:I40,8,0)</f>
        <v>13595.4566</v>
      </c>
      <c r="G5" s="16">
        <f t="shared" si="0"/>
        <v>44688.274700000002</v>
      </c>
      <c r="H5" s="27">
        <f>RA!J9</f>
        <v>23.326331888432101</v>
      </c>
      <c r="I5" s="20">
        <f>VLOOKUP(B5,RMS!B:D,3,FALSE)</f>
        <v>58283.761485470102</v>
      </c>
      <c r="J5" s="21">
        <f>VLOOKUP(B5,RMS!B:E,4,FALSE)</f>
        <v>44688.280799145301</v>
      </c>
      <c r="K5" s="22">
        <f t="shared" si="1"/>
        <v>-3.0185470102878753E-2</v>
      </c>
      <c r="L5" s="22">
        <f t="shared" si="2"/>
        <v>-6.0991452992311679E-3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98671.340299999996</v>
      </c>
      <c r="F6" s="25">
        <f>VLOOKUP(C6,RA!B10:I41,8,0)</f>
        <v>21345.079600000001</v>
      </c>
      <c r="G6" s="16">
        <f t="shared" si="0"/>
        <v>77326.260699999999</v>
      </c>
      <c r="H6" s="27">
        <f>RA!J10</f>
        <v>21.632501935316299</v>
      </c>
      <c r="I6" s="20">
        <f>VLOOKUP(B6,RMS!B:D,3,FALSE)</f>
        <v>98673.048494849107</v>
      </c>
      <c r="J6" s="21">
        <f>VLOOKUP(B6,RMS!B:E,4,FALSE)</f>
        <v>77326.262426335903</v>
      </c>
      <c r="K6" s="22">
        <f>E6-I6</f>
        <v>-1.7081948491104413</v>
      </c>
      <c r="L6" s="22">
        <f t="shared" si="2"/>
        <v>-1.7263359040953219E-3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39762.048699999999</v>
      </c>
      <c r="F7" s="25">
        <f>VLOOKUP(C7,RA!B11:I42,8,0)</f>
        <v>8959.0725000000002</v>
      </c>
      <c r="G7" s="16">
        <f t="shared" si="0"/>
        <v>30802.976199999997</v>
      </c>
      <c r="H7" s="27">
        <f>RA!J11</f>
        <v>22.531717536978899</v>
      </c>
      <c r="I7" s="20">
        <f>VLOOKUP(B7,RMS!B:D,3,FALSE)</f>
        <v>39762.078937969898</v>
      </c>
      <c r="J7" s="21">
        <f>VLOOKUP(B7,RMS!B:E,4,FALSE)</f>
        <v>30802.9761756751</v>
      </c>
      <c r="K7" s="22">
        <f t="shared" si="1"/>
        <v>-3.0237969898735173E-2</v>
      </c>
      <c r="L7" s="22">
        <f t="shared" si="2"/>
        <v>2.4324897822225466E-5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122650.35030000001</v>
      </c>
      <c r="F8" s="25">
        <f>VLOOKUP(C8,RA!B12:I43,8,0)</f>
        <v>16876.9496</v>
      </c>
      <c r="G8" s="16">
        <f t="shared" si="0"/>
        <v>105773.4007</v>
      </c>
      <c r="H8" s="27">
        <f>RA!J12</f>
        <v>13.7602131251312</v>
      </c>
      <c r="I8" s="20">
        <f>VLOOKUP(B8,RMS!B:D,3,FALSE)</f>
        <v>122650.347009402</v>
      </c>
      <c r="J8" s="21">
        <f>VLOOKUP(B8,RMS!B:E,4,FALSE)</f>
        <v>105773.399583761</v>
      </c>
      <c r="K8" s="22">
        <f t="shared" si="1"/>
        <v>3.290598004241474E-3</v>
      </c>
      <c r="L8" s="22">
        <f t="shared" si="2"/>
        <v>1.1162390001118183E-3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166159.24540000001</v>
      </c>
      <c r="F9" s="25">
        <f>VLOOKUP(C9,RA!B13:I44,8,0)</f>
        <v>52653.826099999998</v>
      </c>
      <c r="G9" s="16">
        <f t="shared" si="0"/>
        <v>113505.41930000001</v>
      </c>
      <c r="H9" s="27">
        <f>RA!J13</f>
        <v>31.688773004020899</v>
      </c>
      <c r="I9" s="20">
        <f>VLOOKUP(B9,RMS!B:D,3,FALSE)</f>
        <v>166159.36442136799</v>
      </c>
      <c r="J9" s="21">
        <f>VLOOKUP(B9,RMS!B:E,4,FALSE)</f>
        <v>113505.416707692</v>
      </c>
      <c r="K9" s="22">
        <f t="shared" si="1"/>
        <v>-0.11902136798016727</v>
      </c>
      <c r="L9" s="22">
        <f t="shared" si="2"/>
        <v>2.5923080102074891E-3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115243.5962</v>
      </c>
      <c r="F10" s="25">
        <f>VLOOKUP(C10,RA!B14:I44,8,0)</f>
        <v>19766.816999999999</v>
      </c>
      <c r="G10" s="16">
        <f t="shared" si="0"/>
        <v>95476.779200000004</v>
      </c>
      <c r="H10" s="27">
        <f>RA!J14</f>
        <v>17.152204245427701</v>
      </c>
      <c r="I10" s="20">
        <f>VLOOKUP(B10,RMS!B:D,3,FALSE)</f>
        <v>115243.598339316</v>
      </c>
      <c r="J10" s="21">
        <f>VLOOKUP(B10,RMS!B:E,4,FALSE)</f>
        <v>95476.786689743603</v>
      </c>
      <c r="K10" s="22">
        <f t="shared" si="1"/>
        <v>-2.139315998647362E-3</v>
      </c>
      <c r="L10" s="22">
        <f t="shared" si="2"/>
        <v>-7.4897435988532379E-3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59005.366699999999</v>
      </c>
      <c r="F11" s="25">
        <f>VLOOKUP(C11,RA!B15:I45,8,0)</f>
        <v>4516.1532999999999</v>
      </c>
      <c r="G11" s="16">
        <f t="shared" si="0"/>
        <v>54489.213400000001</v>
      </c>
      <c r="H11" s="27">
        <f>RA!J15</f>
        <v>7.6538009211287603</v>
      </c>
      <c r="I11" s="20">
        <f>VLOOKUP(B11,RMS!B:D,3,FALSE)</f>
        <v>59005.445522222202</v>
      </c>
      <c r="J11" s="21">
        <f>VLOOKUP(B11,RMS!B:E,4,FALSE)</f>
        <v>54489.213434188001</v>
      </c>
      <c r="K11" s="22">
        <f t="shared" si="1"/>
        <v>-7.8822222203598358E-2</v>
      </c>
      <c r="L11" s="22">
        <f t="shared" si="2"/>
        <v>-3.4188000427093357E-5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562375.93550000002</v>
      </c>
      <c r="F12" s="25">
        <f>VLOOKUP(C12,RA!B16:I46,8,0)</f>
        <v>33383.414599999996</v>
      </c>
      <c r="G12" s="16">
        <f t="shared" si="0"/>
        <v>528992.5209</v>
      </c>
      <c r="H12" s="27">
        <f>RA!J16</f>
        <v>5.9361385316602</v>
      </c>
      <c r="I12" s="20">
        <f>VLOOKUP(B12,RMS!B:D,3,FALSE)</f>
        <v>562375.42772649601</v>
      </c>
      <c r="J12" s="21">
        <f>VLOOKUP(B12,RMS!B:E,4,FALSE)</f>
        <v>528992.52072393196</v>
      </c>
      <c r="K12" s="22">
        <f t="shared" si="1"/>
        <v>0.50777350401040167</v>
      </c>
      <c r="L12" s="22">
        <f t="shared" si="2"/>
        <v>1.7606804613023996E-4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381107.05119999999</v>
      </c>
      <c r="F13" s="25">
        <f>VLOOKUP(C13,RA!B17:I47,8,0)</f>
        <v>39565.6414</v>
      </c>
      <c r="G13" s="16">
        <f t="shared" si="0"/>
        <v>341541.40979999996</v>
      </c>
      <c r="H13" s="27">
        <f>RA!J17</f>
        <v>10.381765773007601</v>
      </c>
      <c r="I13" s="20">
        <f>VLOOKUP(B13,RMS!B:D,3,FALSE)</f>
        <v>381107.03818717902</v>
      </c>
      <c r="J13" s="21">
        <f>VLOOKUP(B13,RMS!B:E,4,FALSE)</f>
        <v>341541.40882307698</v>
      </c>
      <c r="K13" s="22">
        <f t="shared" si="1"/>
        <v>1.301282097119838E-2</v>
      </c>
      <c r="L13" s="22">
        <f t="shared" si="2"/>
        <v>9.769229800440371E-4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1355466.7871000001</v>
      </c>
      <c r="F14" s="25">
        <f>VLOOKUP(C14,RA!B18:I48,8,0)</f>
        <v>169457.9448</v>
      </c>
      <c r="G14" s="16">
        <f t="shared" si="0"/>
        <v>1186008.8423000001</v>
      </c>
      <c r="H14" s="27">
        <f>RA!J18</f>
        <v>12.501814608276201</v>
      </c>
      <c r="I14" s="20">
        <f>VLOOKUP(B14,RMS!B:D,3,FALSE)</f>
        <v>1355466.8136128201</v>
      </c>
      <c r="J14" s="21">
        <f>VLOOKUP(B14,RMS!B:E,4,FALSE)</f>
        <v>1186008.8747888899</v>
      </c>
      <c r="K14" s="22">
        <f t="shared" si="1"/>
        <v>-2.6512820040807128E-2</v>
      </c>
      <c r="L14" s="22">
        <f t="shared" si="2"/>
        <v>-3.2488889759406447E-2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599958.28449999995</v>
      </c>
      <c r="F15" s="25">
        <f>VLOOKUP(C15,RA!B19:I49,8,0)</f>
        <v>36874.561099999999</v>
      </c>
      <c r="G15" s="16">
        <f t="shared" si="0"/>
        <v>563083.7233999999</v>
      </c>
      <c r="H15" s="27">
        <f>RA!J19</f>
        <v>6.14618750214124</v>
      </c>
      <c r="I15" s="20">
        <f>VLOOKUP(B15,RMS!B:D,3,FALSE)</f>
        <v>599958.22762307699</v>
      </c>
      <c r="J15" s="21">
        <f>VLOOKUP(B15,RMS!B:E,4,FALSE)</f>
        <v>563083.72116752097</v>
      </c>
      <c r="K15" s="22">
        <f t="shared" si="1"/>
        <v>5.6876922957599163E-2</v>
      </c>
      <c r="L15" s="22">
        <f t="shared" si="2"/>
        <v>2.2324789315462112E-3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936922.2622</v>
      </c>
      <c r="F16" s="25">
        <f>VLOOKUP(C16,RA!B20:I50,8,0)</f>
        <v>71891.639200000005</v>
      </c>
      <c r="G16" s="16">
        <f t="shared" si="0"/>
        <v>865030.62300000002</v>
      </c>
      <c r="H16" s="27">
        <f>RA!J20</f>
        <v>7.6731701337942697</v>
      </c>
      <c r="I16" s="20">
        <f>VLOOKUP(B16,RMS!B:D,3,FALSE)</f>
        <v>936922.33360000001</v>
      </c>
      <c r="J16" s="21">
        <f>VLOOKUP(B16,RMS!B:E,4,FALSE)</f>
        <v>865030.62300000002</v>
      </c>
      <c r="K16" s="22">
        <f t="shared" si="1"/>
        <v>-7.140000001527369E-2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382528.7427</v>
      </c>
      <c r="F17" s="25">
        <f>VLOOKUP(C17,RA!B21:I51,8,0)</f>
        <v>39603.911200000002</v>
      </c>
      <c r="G17" s="16">
        <f t="shared" si="0"/>
        <v>342924.83149999997</v>
      </c>
      <c r="H17" s="27">
        <f>RA!J21</f>
        <v>10.353185729381799</v>
      </c>
      <c r="I17" s="20">
        <f>VLOOKUP(B17,RMS!B:D,3,FALSE)</f>
        <v>382528.55552055797</v>
      </c>
      <c r="J17" s="21">
        <f>VLOOKUP(B17,RMS!B:E,4,FALSE)</f>
        <v>342924.83176541899</v>
      </c>
      <c r="K17" s="22">
        <f t="shared" si="1"/>
        <v>0.18717944202944636</v>
      </c>
      <c r="L17" s="22">
        <f t="shared" si="2"/>
        <v>-2.6541901752352715E-4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926622.10259999998</v>
      </c>
      <c r="F18" s="25">
        <f>VLOOKUP(C18,RA!B22:I52,8,0)</f>
        <v>58939.517</v>
      </c>
      <c r="G18" s="16">
        <f t="shared" si="0"/>
        <v>867682.58559999999</v>
      </c>
      <c r="H18" s="27">
        <f>RA!J22</f>
        <v>6.3606854223120903</v>
      </c>
      <c r="I18" s="20">
        <f>VLOOKUP(B18,RMS!B:D,3,FALSE)</f>
        <v>926623.09743333305</v>
      </c>
      <c r="J18" s="21">
        <f>VLOOKUP(B18,RMS!B:E,4,FALSE)</f>
        <v>867682.58486666705</v>
      </c>
      <c r="K18" s="22">
        <f t="shared" si="1"/>
        <v>-0.99483333306852728</v>
      </c>
      <c r="L18" s="22">
        <f t="shared" si="2"/>
        <v>7.3333294130861759E-4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2250527.7075999998</v>
      </c>
      <c r="F19" s="25">
        <f>VLOOKUP(C19,RA!B23:I53,8,0)</f>
        <v>168529.74249999999</v>
      </c>
      <c r="G19" s="16">
        <f t="shared" si="0"/>
        <v>2081997.9650999999</v>
      </c>
      <c r="H19" s="27">
        <f>RA!J23</f>
        <v>7.4884544602973504</v>
      </c>
      <c r="I19" s="20">
        <f>VLOOKUP(B19,RMS!B:D,3,FALSE)</f>
        <v>2250528.75211795</v>
      </c>
      <c r="J19" s="21">
        <f>VLOOKUP(B19,RMS!B:E,4,FALSE)</f>
        <v>2081997.9898145299</v>
      </c>
      <c r="K19" s="22">
        <f t="shared" si="1"/>
        <v>-1.0445179501548409</v>
      </c>
      <c r="L19" s="22">
        <f t="shared" si="2"/>
        <v>-2.4714529979974031E-2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199262.02679999999</v>
      </c>
      <c r="F20" s="25">
        <f>VLOOKUP(C20,RA!B24:I54,8,0)</f>
        <v>32073.843199999999</v>
      </c>
      <c r="G20" s="16">
        <f t="shared" si="0"/>
        <v>167188.18359999999</v>
      </c>
      <c r="H20" s="27">
        <f>RA!J24</f>
        <v>16.096314844871401</v>
      </c>
      <c r="I20" s="20">
        <f>VLOOKUP(B20,RMS!B:D,3,FALSE)</f>
        <v>199262.02230114999</v>
      </c>
      <c r="J20" s="21">
        <f>VLOOKUP(B20,RMS!B:E,4,FALSE)</f>
        <v>167188.177969652</v>
      </c>
      <c r="K20" s="22">
        <f t="shared" si="1"/>
        <v>4.4988500012550503E-3</v>
      </c>
      <c r="L20" s="22">
        <f t="shared" si="2"/>
        <v>5.6303479941561818E-3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256718.93799999999</v>
      </c>
      <c r="F21" s="25">
        <f>VLOOKUP(C21,RA!B25:I55,8,0)</f>
        <v>19187.6168</v>
      </c>
      <c r="G21" s="16">
        <f t="shared" si="0"/>
        <v>237531.32120000001</v>
      </c>
      <c r="H21" s="27">
        <f>RA!J25</f>
        <v>7.4741727078973801</v>
      </c>
      <c r="I21" s="20">
        <f>VLOOKUP(B21,RMS!B:D,3,FALSE)</f>
        <v>256718.92333145801</v>
      </c>
      <c r="J21" s="21">
        <f>VLOOKUP(B21,RMS!B:E,4,FALSE)</f>
        <v>237531.32272055699</v>
      </c>
      <c r="K21" s="22">
        <f t="shared" si="1"/>
        <v>1.4668541989522055E-2</v>
      </c>
      <c r="L21" s="22">
        <f t="shared" si="2"/>
        <v>-1.5205569798126817E-3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543564.6004</v>
      </c>
      <c r="F22" s="25">
        <f>VLOOKUP(C22,RA!B26:I56,8,0)</f>
        <v>114660.10520000001</v>
      </c>
      <c r="G22" s="16">
        <f t="shared" si="0"/>
        <v>428904.4952</v>
      </c>
      <c r="H22" s="27">
        <f>RA!J26</f>
        <v>21.094108246862199</v>
      </c>
      <c r="I22" s="20">
        <f>VLOOKUP(B22,RMS!B:D,3,FALSE)</f>
        <v>543564.58610191406</v>
      </c>
      <c r="J22" s="21">
        <f>VLOOKUP(B22,RMS!B:E,4,FALSE)</f>
        <v>428904.47396234202</v>
      </c>
      <c r="K22" s="22">
        <f t="shared" si="1"/>
        <v>1.4298085938207805E-2</v>
      </c>
      <c r="L22" s="22">
        <f t="shared" si="2"/>
        <v>2.1237657987512648E-2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206632.81219999999</v>
      </c>
      <c r="F23" s="25">
        <f>VLOOKUP(C23,RA!B27:I57,8,0)</f>
        <v>54642.361599999997</v>
      </c>
      <c r="G23" s="16">
        <f t="shared" si="0"/>
        <v>151990.45059999998</v>
      </c>
      <c r="H23" s="27">
        <f>RA!J27</f>
        <v>26.444184260102698</v>
      </c>
      <c r="I23" s="20">
        <f>VLOOKUP(B23,RMS!B:D,3,FALSE)</f>
        <v>206632.651539354</v>
      </c>
      <c r="J23" s="21">
        <f>VLOOKUP(B23,RMS!B:E,4,FALSE)</f>
        <v>151990.469636981</v>
      </c>
      <c r="K23" s="22">
        <f t="shared" si="1"/>
        <v>0.16066064598271623</v>
      </c>
      <c r="L23" s="22">
        <f t="shared" si="2"/>
        <v>-1.9036981015233323E-2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766844.63509999996</v>
      </c>
      <c r="F24" s="25">
        <f>VLOOKUP(C24,RA!B28:I58,8,0)</f>
        <v>23274.427199999998</v>
      </c>
      <c r="G24" s="16">
        <f t="shared" si="0"/>
        <v>743570.20789999992</v>
      </c>
      <c r="H24" s="27">
        <f>RA!J28</f>
        <v>3.0350903083471299</v>
      </c>
      <c r="I24" s="20">
        <f>VLOOKUP(B24,RMS!B:D,3,FALSE)</f>
        <v>766844.63509822998</v>
      </c>
      <c r="J24" s="21">
        <f>VLOOKUP(B24,RMS!B:E,4,FALSE)</f>
        <v>743570.19175132702</v>
      </c>
      <c r="K24" s="22">
        <f t="shared" si="1"/>
        <v>1.7699785530567169E-6</v>
      </c>
      <c r="L24" s="22">
        <f t="shared" si="2"/>
        <v>1.614867290481925E-2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856600.88309999998</v>
      </c>
      <c r="F25" s="25">
        <f>VLOOKUP(C25,RA!B29:I59,8,0)</f>
        <v>105223.0334</v>
      </c>
      <c r="G25" s="16">
        <f t="shared" si="0"/>
        <v>751377.84970000002</v>
      </c>
      <c r="H25" s="27">
        <f>RA!J29</f>
        <v>12.283787639723499</v>
      </c>
      <c r="I25" s="20">
        <f>VLOOKUP(B25,RMS!B:D,3,FALSE)</f>
        <v>856601.02997256594</v>
      </c>
      <c r="J25" s="21">
        <f>VLOOKUP(B25,RMS!B:E,4,FALSE)</f>
        <v>751377.83046218404</v>
      </c>
      <c r="K25" s="22">
        <f t="shared" si="1"/>
        <v>-0.14687256596516818</v>
      </c>
      <c r="L25" s="22">
        <f t="shared" si="2"/>
        <v>1.9237815984524786E-2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1049362.8624</v>
      </c>
      <c r="F26" s="25">
        <f>VLOOKUP(C26,RA!B30:I60,8,0)</f>
        <v>87736.779599999994</v>
      </c>
      <c r="G26" s="16">
        <f t="shared" si="0"/>
        <v>961626.08279999997</v>
      </c>
      <c r="H26" s="27">
        <f>RA!J30</f>
        <v>8.3609571811353192</v>
      </c>
      <c r="I26" s="20">
        <f>VLOOKUP(B26,RMS!B:D,3,FALSE)</f>
        <v>1049362.7849079601</v>
      </c>
      <c r="J26" s="21">
        <f>VLOOKUP(B26,RMS!B:E,4,FALSE)</f>
        <v>961626.09695445199</v>
      </c>
      <c r="K26" s="22">
        <f t="shared" si="1"/>
        <v>7.7492039883509278E-2</v>
      </c>
      <c r="L26" s="22">
        <f t="shared" si="2"/>
        <v>-1.4154452015645802E-2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6015007.0460999999</v>
      </c>
      <c r="F27" s="25">
        <f>VLOOKUP(C27,RA!B31:I61,8,0)</f>
        <v>-260935.2954</v>
      </c>
      <c r="G27" s="16">
        <f t="shared" si="0"/>
        <v>6275942.3415000001</v>
      </c>
      <c r="H27" s="27">
        <f>RA!J31</f>
        <v>-4.3380713172927203</v>
      </c>
      <c r="I27" s="20">
        <f>VLOOKUP(B27,RMS!B:D,3,FALSE)</f>
        <v>6015007.58989558</v>
      </c>
      <c r="J27" s="21">
        <f>VLOOKUP(B27,RMS!B:E,4,FALSE)</f>
        <v>6275940.7047654903</v>
      </c>
      <c r="K27" s="22">
        <f t="shared" si="1"/>
        <v>-0.54379558004438877</v>
      </c>
      <c r="L27" s="22">
        <f t="shared" si="2"/>
        <v>1.6367345098406076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104167.9342</v>
      </c>
      <c r="F28" s="25">
        <f>VLOOKUP(C28,RA!B32:I62,8,0)</f>
        <v>29948.606899999999</v>
      </c>
      <c r="G28" s="16">
        <f t="shared" si="0"/>
        <v>74219.327300000004</v>
      </c>
      <c r="H28" s="27">
        <f>RA!J32</f>
        <v>28.750312780994001</v>
      </c>
      <c r="I28" s="20">
        <f>VLOOKUP(B28,RMS!B:D,3,FALSE)</f>
        <v>104167.906523864</v>
      </c>
      <c r="J28" s="21">
        <f>VLOOKUP(B28,RMS!B:E,4,FALSE)</f>
        <v>74219.329852995201</v>
      </c>
      <c r="K28" s="22">
        <f t="shared" si="1"/>
        <v>2.7676136000081897E-2</v>
      </c>
      <c r="L28" s="22">
        <f t="shared" si="2"/>
        <v>-2.5529951963108033E-3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110349.9694</v>
      </c>
      <c r="F30" s="25">
        <f>VLOOKUP(C30,RA!B34:I65,8,0)</f>
        <v>17429.608499999998</v>
      </c>
      <c r="G30" s="16">
        <f t="shared" si="0"/>
        <v>92920.3609</v>
      </c>
      <c r="H30" s="27">
        <f>RA!J34</f>
        <v>15.7948466997944</v>
      </c>
      <c r="I30" s="20">
        <f>VLOOKUP(B30,RMS!B:D,3,FALSE)</f>
        <v>110349.9691</v>
      </c>
      <c r="J30" s="21">
        <f>VLOOKUP(B30,RMS!B:E,4,FALSE)</f>
        <v>92920.363800000006</v>
      </c>
      <c r="K30" s="22">
        <f t="shared" si="1"/>
        <v>2.9999999969732016E-4</v>
      </c>
      <c r="L30" s="22">
        <f t="shared" si="2"/>
        <v>-2.9000000067753717E-3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47878.71</v>
      </c>
      <c r="F31" s="25">
        <f>VLOOKUP(C31,RA!B35:I66,8,0)</f>
        <v>412.52</v>
      </c>
      <c r="G31" s="16">
        <f t="shared" si="0"/>
        <v>47466.19</v>
      </c>
      <c r="H31" s="27">
        <f>RA!J35</f>
        <v>0.86159380651650797</v>
      </c>
      <c r="I31" s="20">
        <f>VLOOKUP(B31,RMS!B:D,3,FALSE)</f>
        <v>47878.71</v>
      </c>
      <c r="J31" s="21">
        <f>VLOOKUP(B31,RMS!B:E,4,FALSE)</f>
        <v>47466.19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86719.73</v>
      </c>
      <c r="F32" s="25">
        <f>VLOOKUP(C32,RA!B34:I66,8,0)</f>
        <v>-9690.57</v>
      </c>
      <c r="G32" s="16">
        <f t="shared" si="0"/>
        <v>96410.299999999988</v>
      </c>
      <c r="H32" s="27">
        <f>RA!J35</f>
        <v>0.86159380651650797</v>
      </c>
      <c r="I32" s="20">
        <f>VLOOKUP(B32,RMS!B:D,3,FALSE)</f>
        <v>86719.73</v>
      </c>
      <c r="J32" s="21">
        <f>VLOOKUP(B32,RMS!B:E,4,FALSE)</f>
        <v>96410.3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9793.16</v>
      </c>
      <c r="F33" s="25">
        <f>VLOOKUP(C33,RA!B34:I67,8,0)</f>
        <v>636.75</v>
      </c>
      <c r="G33" s="16">
        <f t="shared" si="0"/>
        <v>9156.41</v>
      </c>
      <c r="H33" s="27">
        <f>RA!J34</f>
        <v>15.7948466997944</v>
      </c>
      <c r="I33" s="20">
        <f>VLOOKUP(B33,RMS!B:D,3,FALSE)</f>
        <v>9793.16</v>
      </c>
      <c r="J33" s="21">
        <f>VLOOKUP(B33,RMS!B:E,4,FALSE)</f>
        <v>9156.41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69488.100000000006</v>
      </c>
      <c r="F34" s="25">
        <f>VLOOKUP(C34,RA!B35:I68,8,0)</f>
        <v>-9571.81</v>
      </c>
      <c r="G34" s="16">
        <f t="shared" si="0"/>
        <v>79059.91</v>
      </c>
      <c r="H34" s="27">
        <f>RA!J35</f>
        <v>0.86159380651650797</v>
      </c>
      <c r="I34" s="20">
        <f>VLOOKUP(B34,RMS!B:D,3,FALSE)</f>
        <v>69488.100000000006</v>
      </c>
      <c r="J34" s="21">
        <f>VLOOKUP(B34,RMS!B:E,4,FALSE)</f>
        <v>79059.91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-11.174585068472901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39731.623899999999</v>
      </c>
      <c r="F36" s="25">
        <f>VLOOKUP(C36,RA!B8:I69,8,0)</f>
        <v>2891.9830000000002</v>
      </c>
      <c r="G36" s="16">
        <f t="shared" si="0"/>
        <v>36839.640899999999</v>
      </c>
      <c r="H36" s="27">
        <f>RA!J36</f>
        <v>-11.174585068472901</v>
      </c>
      <c r="I36" s="20">
        <f>VLOOKUP(B36,RMS!B:D,3,FALSE)</f>
        <v>39731.623931623901</v>
      </c>
      <c r="J36" s="21">
        <f>VLOOKUP(B36,RMS!B:E,4,FALSE)</f>
        <v>36839.641025641002</v>
      </c>
      <c r="K36" s="22">
        <f t="shared" si="1"/>
        <v>-3.1623902032151818E-5</v>
      </c>
      <c r="L36" s="22">
        <f t="shared" si="2"/>
        <v>-1.2564100325107574E-4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301862.67540000001</v>
      </c>
      <c r="F37" s="25">
        <f>VLOOKUP(C37,RA!B8:I70,8,0)</f>
        <v>15429.725</v>
      </c>
      <c r="G37" s="16">
        <f t="shared" si="0"/>
        <v>286432.95040000003</v>
      </c>
      <c r="H37" s="27">
        <f>RA!J37</f>
        <v>6.5019871012012498</v>
      </c>
      <c r="I37" s="20">
        <f>VLOOKUP(B37,RMS!B:D,3,FALSE)</f>
        <v>301862.67085726501</v>
      </c>
      <c r="J37" s="21">
        <f>VLOOKUP(B37,RMS!B:E,4,FALSE)</f>
        <v>286432.95137863199</v>
      </c>
      <c r="K37" s="22">
        <f t="shared" si="1"/>
        <v>4.5427349978126585E-3</v>
      </c>
      <c r="L37" s="22">
        <f t="shared" si="2"/>
        <v>-9.7863195696845651E-4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49592.34</v>
      </c>
      <c r="F38" s="25">
        <f>VLOOKUP(C38,RA!B9:I71,8,0)</f>
        <v>-5747.01</v>
      </c>
      <c r="G38" s="16">
        <f t="shared" si="0"/>
        <v>55339.35</v>
      </c>
      <c r="H38" s="27">
        <f>RA!J38</f>
        <v>-13.7747470430189</v>
      </c>
      <c r="I38" s="20">
        <f>VLOOKUP(B38,RMS!B:D,3,FALSE)</f>
        <v>49592.34</v>
      </c>
      <c r="J38" s="21">
        <f>VLOOKUP(B38,RMS!B:E,4,FALSE)</f>
        <v>55339.35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43656.42</v>
      </c>
      <c r="F39" s="25">
        <f>VLOOKUP(C39,RA!B10:I72,8,0)</f>
        <v>5083.54</v>
      </c>
      <c r="G39" s="16">
        <f t="shared" si="0"/>
        <v>38572.879999999997</v>
      </c>
      <c r="H39" s="27">
        <f>RA!J39</f>
        <v>0</v>
      </c>
      <c r="I39" s="20">
        <f>VLOOKUP(B39,RMS!B:D,3,FALSE)</f>
        <v>43656.42</v>
      </c>
      <c r="J39" s="21">
        <f>VLOOKUP(B39,RMS!B:E,4,FALSE)</f>
        <v>38572.879999999997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7.2787938577058799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5752.6432999999997</v>
      </c>
      <c r="F41" s="25">
        <f>VLOOKUP(C41,RA!B8:I73,8,0)</f>
        <v>517.47889999999995</v>
      </c>
      <c r="G41" s="16">
        <f t="shared" si="0"/>
        <v>5235.1643999999997</v>
      </c>
      <c r="H41" s="27">
        <f>RA!J40</f>
        <v>7.2787938577058799</v>
      </c>
      <c r="I41" s="20">
        <f>VLOOKUP(B41,RMS!B:D,3,FALSE)</f>
        <v>5752.6435216700702</v>
      </c>
      <c r="J41" s="21">
        <f>VLOOKUP(B41,RMS!B:E,4,FALSE)</f>
        <v>5235.1642689660403</v>
      </c>
      <c r="K41" s="22">
        <f t="shared" si="1"/>
        <v>-2.2167007045936771E-4</v>
      </c>
      <c r="L41" s="22">
        <f t="shared" si="2"/>
        <v>1.3103395940561313E-4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19288566.528200001</v>
      </c>
      <c r="E7" s="51">
        <v>14715909.2783</v>
      </c>
      <c r="F7" s="52">
        <v>131.07288284688499</v>
      </c>
      <c r="G7" s="51">
        <v>12700856.2991</v>
      </c>
      <c r="H7" s="52">
        <v>51.868236864996398</v>
      </c>
      <c r="I7" s="51">
        <v>1111085.2187999999</v>
      </c>
      <c r="J7" s="52">
        <v>5.7603306973360997</v>
      </c>
      <c r="K7" s="51">
        <v>1557615.7888</v>
      </c>
      <c r="L7" s="52">
        <v>12.263864357794301</v>
      </c>
      <c r="M7" s="52">
        <v>-0.28667568293206003</v>
      </c>
      <c r="N7" s="51">
        <v>341523929.5036</v>
      </c>
      <c r="O7" s="51">
        <v>2080615027.9143</v>
      </c>
      <c r="P7" s="51">
        <v>826859</v>
      </c>
      <c r="Q7" s="51">
        <v>709217</v>
      </c>
      <c r="R7" s="52">
        <v>16.587588847983099</v>
      </c>
      <c r="S7" s="51">
        <v>23.327515970921301</v>
      </c>
      <c r="T7" s="51">
        <v>17.759656938990499</v>
      </c>
      <c r="U7" s="53">
        <v>23.868203707893201</v>
      </c>
    </row>
    <row r="8" spans="1:23" ht="12" thickBot="1">
      <c r="A8" s="79">
        <v>42446</v>
      </c>
      <c r="B8" s="69" t="s">
        <v>6</v>
      </c>
      <c r="C8" s="70"/>
      <c r="D8" s="54">
        <v>470294.86560000002</v>
      </c>
      <c r="E8" s="54">
        <v>670334.3774</v>
      </c>
      <c r="F8" s="55">
        <v>70.158249592407103</v>
      </c>
      <c r="G8" s="54">
        <v>568653.88430000003</v>
      </c>
      <c r="H8" s="55">
        <v>-17.296816467028599</v>
      </c>
      <c r="I8" s="54">
        <v>131921.7984</v>
      </c>
      <c r="J8" s="55">
        <v>28.050869369303999</v>
      </c>
      <c r="K8" s="54">
        <v>150042.67939999999</v>
      </c>
      <c r="L8" s="55">
        <v>26.385589467079601</v>
      </c>
      <c r="M8" s="55">
        <v>-0.120771510296023</v>
      </c>
      <c r="N8" s="54">
        <v>12078531.854800001</v>
      </c>
      <c r="O8" s="54">
        <v>81365730.496700004</v>
      </c>
      <c r="P8" s="54">
        <v>19885</v>
      </c>
      <c r="Q8" s="54">
        <v>19586</v>
      </c>
      <c r="R8" s="55">
        <v>1.5266006331052799</v>
      </c>
      <c r="S8" s="54">
        <v>23.650735006286101</v>
      </c>
      <c r="T8" s="54">
        <v>23.7671263708772</v>
      </c>
      <c r="U8" s="56">
        <v>-0.492125781968627</v>
      </c>
    </row>
    <row r="9" spans="1:23" ht="12" thickBot="1">
      <c r="A9" s="80"/>
      <c r="B9" s="69" t="s">
        <v>7</v>
      </c>
      <c r="C9" s="70"/>
      <c r="D9" s="54">
        <v>58283.731299999999</v>
      </c>
      <c r="E9" s="54">
        <v>108740.62579999999</v>
      </c>
      <c r="F9" s="55">
        <v>53.598855874894198</v>
      </c>
      <c r="G9" s="54">
        <v>68452.851999999999</v>
      </c>
      <c r="H9" s="55">
        <v>-14.8556567080653</v>
      </c>
      <c r="I9" s="54">
        <v>13595.4566</v>
      </c>
      <c r="J9" s="55">
        <v>23.326331888432101</v>
      </c>
      <c r="K9" s="54">
        <v>17203.5933</v>
      </c>
      <c r="L9" s="55">
        <v>25.132032920995002</v>
      </c>
      <c r="M9" s="55">
        <v>-0.20973157392647701</v>
      </c>
      <c r="N9" s="54">
        <v>1624639.5789000001</v>
      </c>
      <c r="O9" s="54">
        <v>10876828.2349</v>
      </c>
      <c r="P9" s="54">
        <v>3366</v>
      </c>
      <c r="Q9" s="54">
        <v>3596</v>
      </c>
      <c r="R9" s="55">
        <v>-6.39599555061179</v>
      </c>
      <c r="S9" s="54">
        <v>17.315428193701699</v>
      </c>
      <c r="T9" s="54">
        <v>17.071475834260301</v>
      </c>
      <c r="U9" s="56">
        <v>1.4088728081825199</v>
      </c>
    </row>
    <row r="10" spans="1:23" ht="12" thickBot="1">
      <c r="A10" s="80"/>
      <c r="B10" s="69" t="s">
        <v>8</v>
      </c>
      <c r="C10" s="70"/>
      <c r="D10" s="54">
        <v>98671.340299999996</v>
      </c>
      <c r="E10" s="54">
        <v>119221.1623</v>
      </c>
      <c r="F10" s="55">
        <v>82.763276583154095</v>
      </c>
      <c r="G10" s="54">
        <v>97498.017099999997</v>
      </c>
      <c r="H10" s="55">
        <v>1.20343288499556</v>
      </c>
      <c r="I10" s="54">
        <v>21345.079600000001</v>
      </c>
      <c r="J10" s="55">
        <v>21.632501935316299</v>
      </c>
      <c r="K10" s="54">
        <v>25293.024600000001</v>
      </c>
      <c r="L10" s="55">
        <v>25.942091287926299</v>
      </c>
      <c r="M10" s="55">
        <v>-0.156088291631203</v>
      </c>
      <c r="N10" s="54">
        <v>2355916.2141</v>
      </c>
      <c r="O10" s="54">
        <v>19376940.888099998</v>
      </c>
      <c r="P10" s="54">
        <v>79614</v>
      </c>
      <c r="Q10" s="54">
        <v>74642</v>
      </c>
      <c r="R10" s="55">
        <v>6.6611291230138399</v>
      </c>
      <c r="S10" s="54">
        <v>1.2393717223101499</v>
      </c>
      <c r="T10" s="54">
        <v>1.3955056791082801</v>
      </c>
      <c r="U10" s="56">
        <v>-12.597831141984001</v>
      </c>
    </row>
    <row r="11" spans="1:23" ht="12" thickBot="1">
      <c r="A11" s="80"/>
      <c r="B11" s="69" t="s">
        <v>9</v>
      </c>
      <c r="C11" s="70"/>
      <c r="D11" s="54">
        <v>39762.048699999999</v>
      </c>
      <c r="E11" s="54">
        <v>55024.111199999999</v>
      </c>
      <c r="F11" s="55">
        <v>72.262954971637996</v>
      </c>
      <c r="G11" s="54">
        <v>46020.864000000001</v>
      </c>
      <c r="H11" s="55">
        <v>-13.599951752318299</v>
      </c>
      <c r="I11" s="54">
        <v>8959.0725000000002</v>
      </c>
      <c r="J11" s="55">
        <v>22.531717536978899</v>
      </c>
      <c r="K11" s="54">
        <v>11347.3948</v>
      </c>
      <c r="L11" s="55">
        <v>24.657065977727001</v>
      </c>
      <c r="M11" s="55">
        <v>-0.21047318279610799</v>
      </c>
      <c r="N11" s="54">
        <v>798098.60179999995</v>
      </c>
      <c r="O11" s="54">
        <v>6426687.0626999997</v>
      </c>
      <c r="P11" s="54">
        <v>1858</v>
      </c>
      <c r="Q11" s="54">
        <v>1934</v>
      </c>
      <c r="R11" s="55">
        <v>-3.9296794208893502</v>
      </c>
      <c r="S11" s="54">
        <v>21.400456781485499</v>
      </c>
      <c r="T11" s="54">
        <v>20.290161737331999</v>
      </c>
      <c r="U11" s="56">
        <v>5.18818385743094</v>
      </c>
    </row>
    <row r="12" spans="1:23" ht="12" thickBot="1">
      <c r="A12" s="80"/>
      <c r="B12" s="69" t="s">
        <v>10</v>
      </c>
      <c r="C12" s="70"/>
      <c r="D12" s="54">
        <v>122650.35030000001</v>
      </c>
      <c r="E12" s="54">
        <v>110055.7816</v>
      </c>
      <c r="F12" s="55">
        <v>111.44380469331</v>
      </c>
      <c r="G12" s="54">
        <v>132344.8774</v>
      </c>
      <c r="H12" s="55">
        <v>-7.3252001063095298</v>
      </c>
      <c r="I12" s="54">
        <v>16876.9496</v>
      </c>
      <c r="J12" s="55">
        <v>13.7602131251312</v>
      </c>
      <c r="K12" s="54">
        <v>20888.4198</v>
      </c>
      <c r="L12" s="55">
        <v>15.7833232463291</v>
      </c>
      <c r="M12" s="55">
        <v>-0.192042779607484</v>
      </c>
      <c r="N12" s="54">
        <v>3751602.6055999999</v>
      </c>
      <c r="O12" s="54">
        <v>22068338.9164</v>
      </c>
      <c r="P12" s="54">
        <v>1179</v>
      </c>
      <c r="Q12" s="54">
        <v>1115</v>
      </c>
      <c r="R12" s="55">
        <v>5.7399103139013503</v>
      </c>
      <c r="S12" s="54">
        <v>104.029135114504</v>
      </c>
      <c r="T12" s="54">
        <v>84.924763049327396</v>
      </c>
      <c r="U12" s="56">
        <v>18.364443811004001</v>
      </c>
    </row>
    <row r="13" spans="1:23" ht="12" thickBot="1">
      <c r="A13" s="80"/>
      <c r="B13" s="69" t="s">
        <v>11</v>
      </c>
      <c r="C13" s="70"/>
      <c r="D13" s="54">
        <v>166159.24540000001</v>
      </c>
      <c r="E13" s="54">
        <v>234252.83420000001</v>
      </c>
      <c r="F13" s="55">
        <v>70.931583802370099</v>
      </c>
      <c r="G13" s="54">
        <v>243230.7077</v>
      </c>
      <c r="H13" s="55">
        <v>-31.686567468717701</v>
      </c>
      <c r="I13" s="54">
        <v>52653.826099999998</v>
      </c>
      <c r="J13" s="55">
        <v>31.688773004020899</v>
      </c>
      <c r="K13" s="54">
        <v>62023.097999999998</v>
      </c>
      <c r="L13" s="55">
        <v>25.499698860597402</v>
      </c>
      <c r="M13" s="55">
        <v>-0.15106101117361101</v>
      </c>
      <c r="N13" s="54">
        <v>11388354.978399999</v>
      </c>
      <c r="O13" s="54">
        <v>36990286.204999998</v>
      </c>
      <c r="P13" s="54">
        <v>6425</v>
      </c>
      <c r="Q13" s="54">
        <v>6099</v>
      </c>
      <c r="R13" s="55">
        <v>5.3451385473028301</v>
      </c>
      <c r="S13" s="54">
        <v>25.861361151751002</v>
      </c>
      <c r="T13" s="54">
        <v>25.2061965568126</v>
      </c>
      <c r="U13" s="56">
        <v>2.5333724357893099</v>
      </c>
    </row>
    <row r="14" spans="1:23" ht="12" thickBot="1">
      <c r="A14" s="80"/>
      <c r="B14" s="69" t="s">
        <v>12</v>
      </c>
      <c r="C14" s="70"/>
      <c r="D14" s="54">
        <v>115243.5962</v>
      </c>
      <c r="E14" s="54">
        <v>116348.8409</v>
      </c>
      <c r="F14" s="55">
        <v>99.050059552419697</v>
      </c>
      <c r="G14" s="54">
        <v>124725.6113</v>
      </c>
      <c r="H14" s="55">
        <v>-7.6022999616278701</v>
      </c>
      <c r="I14" s="54">
        <v>19766.816999999999</v>
      </c>
      <c r="J14" s="55">
        <v>17.152204245427701</v>
      </c>
      <c r="K14" s="54">
        <v>23420.3629</v>
      </c>
      <c r="L14" s="55">
        <v>18.777509010292601</v>
      </c>
      <c r="M14" s="55">
        <v>-0.15599868864542599</v>
      </c>
      <c r="N14" s="54">
        <v>2415818.2437999998</v>
      </c>
      <c r="O14" s="54">
        <v>14591036.6063</v>
      </c>
      <c r="P14" s="54">
        <v>1718</v>
      </c>
      <c r="Q14" s="54">
        <v>1544</v>
      </c>
      <c r="R14" s="55">
        <v>11.269430051813501</v>
      </c>
      <c r="S14" s="54">
        <v>67.080090919674006</v>
      </c>
      <c r="T14" s="54">
        <v>73.222298834196906</v>
      </c>
      <c r="U14" s="56">
        <v>-9.1565289049442793</v>
      </c>
    </row>
    <row r="15" spans="1:23" ht="12" thickBot="1">
      <c r="A15" s="80"/>
      <c r="B15" s="69" t="s">
        <v>13</v>
      </c>
      <c r="C15" s="70"/>
      <c r="D15" s="54">
        <v>59005.366699999999</v>
      </c>
      <c r="E15" s="54">
        <v>80322.895399999994</v>
      </c>
      <c r="F15" s="55">
        <v>73.460208831067604</v>
      </c>
      <c r="G15" s="54">
        <v>92330.426300000006</v>
      </c>
      <c r="H15" s="55">
        <v>-36.093258674795003</v>
      </c>
      <c r="I15" s="54">
        <v>4516.1532999999999</v>
      </c>
      <c r="J15" s="55">
        <v>7.6538009211287603</v>
      </c>
      <c r="K15" s="54">
        <v>18234.182499999999</v>
      </c>
      <c r="L15" s="55">
        <v>19.748833868429799</v>
      </c>
      <c r="M15" s="55">
        <v>-0.75232488212728998</v>
      </c>
      <c r="N15" s="54">
        <v>2955159.7104000002</v>
      </c>
      <c r="O15" s="54">
        <v>12371154.443299999</v>
      </c>
      <c r="P15" s="54">
        <v>2667</v>
      </c>
      <c r="Q15" s="54">
        <v>2583</v>
      </c>
      <c r="R15" s="55">
        <v>3.2520325203252001</v>
      </c>
      <c r="S15" s="54">
        <v>22.124246981627302</v>
      </c>
      <c r="T15" s="54">
        <v>25.8751022067364</v>
      </c>
      <c r="U15" s="56">
        <v>-16.9535949776003</v>
      </c>
    </row>
    <row r="16" spans="1:23" ht="12" thickBot="1">
      <c r="A16" s="80"/>
      <c r="B16" s="69" t="s">
        <v>14</v>
      </c>
      <c r="C16" s="70"/>
      <c r="D16" s="54">
        <v>562375.93550000002</v>
      </c>
      <c r="E16" s="54">
        <v>584391.7304</v>
      </c>
      <c r="F16" s="55">
        <v>96.232699103231496</v>
      </c>
      <c r="G16" s="54">
        <v>531476.60629999998</v>
      </c>
      <c r="H16" s="55">
        <v>5.8138643984940499</v>
      </c>
      <c r="I16" s="54">
        <v>33383.414599999996</v>
      </c>
      <c r="J16" s="55">
        <v>5.9361385316602</v>
      </c>
      <c r="K16" s="54">
        <v>47405.218699999998</v>
      </c>
      <c r="L16" s="55">
        <v>8.9195306318414698</v>
      </c>
      <c r="M16" s="55">
        <v>-0.29578608610026302</v>
      </c>
      <c r="N16" s="54">
        <v>12879486.187899999</v>
      </c>
      <c r="O16" s="54">
        <v>100057536.01360001</v>
      </c>
      <c r="P16" s="54">
        <v>27634</v>
      </c>
      <c r="Q16" s="54">
        <v>26123</v>
      </c>
      <c r="R16" s="55">
        <v>5.7841748650614404</v>
      </c>
      <c r="S16" s="54">
        <v>20.350869779981199</v>
      </c>
      <c r="T16" s="54">
        <v>21.680130050147401</v>
      </c>
      <c r="U16" s="56">
        <v>-6.5317123274690001</v>
      </c>
    </row>
    <row r="17" spans="1:21" ht="12" thickBot="1">
      <c r="A17" s="80"/>
      <c r="B17" s="69" t="s">
        <v>15</v>
      </c>
      <c r="C17" s="70"/>
      <c r="D17" s="54">
        <v>381107.05119999999</v>
      </c>
      <c r="E17" s="54">
        <v>612476.66130000004</v>
      </c>
      <c r="F17" s="55">
        <v>62.223930360234299</v>
      </c>
      <c r="G17" s="54">
        <v>418247.0797</v>
      </c>
      <c r="H17" s="55">
        <v>-8.8799253605404207</v>
      </c>
      <c r="I17" s="54">
        <v>39565.6414</v>
      </c>
      <c r="J17" s="55">
        <v>10.381765773007601</v>
      </c>
      <c r="K17" s="54">
        <v>59127.186199999996</v>
      </c>
      <c r="L17" s="55">
        <v>14.1369035361611</v>
      </c>
      <c r="M17" s="55">
        <v>-0.33083841896065103</v>
      </c>
      <c r="N17" s="54">
        <v>8211891.2618000004</v>
      </c>
      <c r="O17" s="54">
        <v>134845850.93489999</v>
      </c>
      <c r="P17" s="54">
        <v>8106</v>
      </c>
      <c r="Q17" s="54">
        <v>7937</v>
      </c>
      <c r="R17" s="55">
        <v>2.1292679853849101</v>
      </c>
      <c r="S17" s="54">
        <v>47.015426992351301</v>
      </c>
      <c r="T17" s="54">
        <v>63.353007030364097</v>
      </c>
      <c r="U17" s="56">
        <v>-34.749402660260102</v>
      </c>
    </row>
    <row r="18" spans="1:21" ht="12" customHeight="1" thickBot="1">
      <c r="A18" s="80"/>
      <c r="B18" s="69" t="s">
        <v>16</v>
      </c>
      <c r="C18" s="70"/>
      <c r="D18" s="54">
        <v>1355466.7871000001</v>
      </c>
      <c r="E18" s="54">
        <v>1480798.0419000001</v>
      </c>
      <c r="F18" s="55">
        <v>91.536235782754801</v>
      </c>
      <c r="G18" s="54">
        <v>1112288.0193</v>
      </c>
      <c r="H18" s="55">
        <v>21.862931505190598</v>
      </c>
      <c r="I18" s="54">
        <v>169457.9448</v>
      </c>
      <c r="J18" s="55">
        <v>12.501814608276201</v>
      </c>
      <c r="K18" s="54">
        <v>157033.266</v>
      </c>
      <c r="L18" s="55">
        <v>14.118039866942601</v>
      </c>
      <c r="M18" s="55">
        <v>7.9121316880716996E-2</v>
      </c>
      <c r="N18" s="54">
        <v>25185339.058499999</v>
      </c>
      <c r="O18" s="54">
        <v>256803257.03290001</v>
      </c>
      <c r="P18" s="54">
        <v>56887</v>
      </c>
      <c r="Q18" s="54">
        <v>56094</v>
      </c>
      <c r="R18" s="55">
        <v>1.4136984347702199</v>
      </c>
      <c r="S18" s="54">
        <v>23.827355759663899</v>
      </c>
      <c r="T18" s="54">
        <v>21.1875904125218</v>
      </c>
      <c r="U18" s="56">
        <v>11.0787171424652</v>
      </c>
    </row>
    <row r="19" spans="1:21" ht="12" customHeight="1" thickBot="1">
      <c r="A19" s="80"/>
      <c r="B19" s="69" t="s">
        <v>17</v>
      </c>
      <c r="C19" s="70"/>
      <c r="D19" s="54">
        <v>599958.28449999995</v>
      </c>
      <c r="E19" s="54">
        <v>467724.8026</v>
      </c>
      <c r="F19" s="55">
        <v>128.27164203500399</v>
      </c>
      <c r="G19" s="54">
        <v>448546.81209999998</v>
      </c>
      <c r="H19" s="55">
        <v>33.756002342570198</v>
      </c>
      <c r="I19" s="54">
        <v>36874.561099999999</v>
      </c>
      <c r="J19" s="55">
        <v>6.14618750214124</v>
      </c>
      <c r="K19" s="54">
        <v>49404.513700000003</v>
      </c>
      <c r="L19" s="55">
        <v>11.014349532147801</v>
      </c>
      <c r="M19" s="55">
        <v>-0.25361959184713101</v>
      </c>
      <c r="N19" s="54">
        <v>10045586.4516</v>
      </c>
      <c r="O19" s="54">
        <v>69336494.380099997</v>
      </c>
      <c r="P19" s="54">
        <v>10667</v>
      </c>
      <c r="Q19" s="54">
        <v>10148</v>
      </c>
      <c r="R19" s="55">
        <v>5.1143082380764602</v>
      </c>
      <c r="S19" s="54">
        <v>56.244331536514501</v>
      </c>
      <c r="T19" s="54">
        <v>57.373569629483697</v>
      </c>
      <c r="U19" s="56">
        <v>-2.00773671251839</v>
      </c>
    </row>
    <row r="20" spans="1:21" ht="12" thickBot="1">
      <c r="A20" s="80"/>
      <c r="B20" s="69" t="s">
        <v>18</v>
      </c>
      <c r="C20" s="70"/>
      <c r="D20" s="54">
        <v>936922.2622</v>
      </c>
      <c r="E20" s="54">
        <v>774739.78910000005</v>
      </c>
      <c r="F20" s="55">
        <v>120.933799371322</v>
      </c>
      <c r="G20" s="54">
        <v>667917.02480000001</v>
      </c>
      <c r="H20" s="55">
        <v>40.275247884353703</v>
      </c>
      <c r="I20" s="54">
        <v>71891.639200000005</v>
      </c>
      <c r="J20" s="55">
        <v>7.6731701337942697</v>
      </c>
      <c r="K20" s="54">
        <v>61412.154799999997</v>
      </c>
      <c r="L20" s="55">
        <v>9.1945784460860498</v>
      </c>
      <c r="M20" s="55">
        <v>0.170641861275319</v>
      </c>
      <c r="N20" s="54">
        <v>19972114.963500001</v>
      </c>
      <c r="O20" s="54">
        <v>114177237.0554</v>
      </c>
      <c r="P20" s="54">
        <v>34619</v>
      </c>
      <c r="Q20" s="54">
        <v>33887</v>
      </c>
      <c r="R20" s="55">
        <v>2.16012040015345</v>
      </c>
      <c r="S20" s="54">
        <v>27.063816464946999</v>
      </c>
      <c r="T20" s="54">
        <v>22.374888824623</v>
      </c>
      <c r="U20" s="56">
        <v>17.325448708969301</v>
      </c>
    </row>
    <row r="21" spans="1:21" ht="12" customHeight="1" thickBot="1">
      <c r="A21" s="80"/>
      <c r="B21" s="69" t="s">
        <v>19</v>
      </c>
      <c r="C21" s="70"/>
      <c r="D21" s="54">
        <v>382528.7427</v>
      </c>
      <c r="E21" s="54">
        <v>403718.69349999999</v>
      </c>
      <c r="F21" s="55">
        <v>94.751307992132894</v>
      </c>
      <c r="G21" s="54">
        <v>286776.70439999999</v>
      </c>
      <c r="H21" s="55">
        <v>33.389057350503499</v>
      </c>
      <c r="I21" s="54">
        <v>39603.911200000002</v>
      </c>
      <c r="J21" s="55">
        <v>10.353185729381799</v>
      </c>
      <c r="K21" s="54">
        <v>28771.674200000001</v>
      </c>
      <c r="L21" s="55">
        <v>10.0327794268355</v>
      </c>
      <c r="M21" s="55">
        <v>0.37648963090232701</v>
      </c>
      <c r="N21" s="54">
        <v>5785463.4198000003</v>
      </c>
      <c r="O21" s="54">
        <v>42485538.295400001</v>
      </c>
      <c r="P21" s="54">
        <v>31070</v>
      </c>
      <c r="Q21" s="54">
        <v>23204</v>
      </c>
      <c r="R21" s="55">
        <v>33.899327702120303</v>
      </c>
      <c r="S21" s="54">
        <v>12.311835941422601</v>
      </c>
      <c r="T21" s="54">
        <v>11.893829581106701</v>
      </c>
      <c r="U21" s="56">
        <v>3.3951586286942499</v>
      </c>
    </row>
    <row r="22" spans="1:21" ht="12" customHeight="1" thickBot="1">
      <c r="A22" s="80"/>
      <c r="B22" s="69" t="s">
        <v>20</v>
      </c>
      <c r="C22" s="70"/>
      <c r="D22" s="54">
        <v>926622.10259999998</v>
      </c>
      <c r="E22" s="54">
        <v>1079336.7503</v>
      </c>
      <c r="F22" s="55">
        <v>85.851065697748794</v>
      </c>
      <c r="G22" s="54">
        <v>862271.6</v>
      </c>
      <c r="H22" s="55">
        <v>7.46290410121357</v>
      </c>
      <c r="I22" s="54">
        <v>58939.517</v>
      </c>
      <c r="J22" s="55">
        <v>6.3606854223120903</v>
      </c>
      <c r="K22" s="54">
        <v>107018.2974</v>
      </c>
      <c r="L22" s="55">
        <v>12.411205170157499</v>
      </c>
      <c r="M22" s="55">
        <v>-0.44925757153748203</v>
      </c>
      <c r="N22" s="54">
        <v>18462586.1483</v>
      </c>
      <c r="O22" s="54">
        <v>127180822.7457</v>
      </c>
      <c r="P22" s="54">
        <v>57043</v>
      </c>
      <c r="Q22" s="54">
        <v>56240</v>
      </c>
      <c r="R22" s="55">
        <v>1.4278093883357099</v>
      </c>
      <c r="S22" s="54">
        <v>16.244273663727402</v>
      </c>
      <c r="T22" s="54">
        <v>16.5100533659317</v>
      </c>
      <c r="U22" s="56">
        <v>-1.6361439588267399</v>
      </c>
    </row>
    <row r="23" spans="1:21" ht="12" thickBot="1">
      <c r="A23" s="80"/>
      <c r="B23" s="69" t="s">
        <v>21</v>
      </c>
      <c r="C23" s="70"/>
      <c r="D23" s="54">
        <v>2250527.7075999998</v>
      </c>
      <c r="E23" s="54">
        <v>2264412.4010000001</v>
      </c>
      <c r="F23" s="55">
        <v>99.386830181910895</v>
      </c>
      <c r="G23" s="54">
        <v>2436933.9106000001</v>
      </c>
      <c r="H23" s="55">
        <v>-7.64921043567014</v>
      </c>
      <c r="I23" s="54">
        <v>168529.74249999999</v>
      </c>
      <c r="J23" s="55">
        <v>7.4884544602973504</v>
      </c>
      <c r="K23" s="54">
        <v>235777.18580000001</v>
      </c>
      <c r="L23" s="55">
        <v>9.6751571626310202</v>
      </c>
      <c r="M23" s="55">
        <v>-0.28521607411602301</v>
      </c>
      <c r="N23" s="54">
        <v>86199725.345899999</v>
      </c>
      <c r="O23" s="54">
        <v>286944929.00379997</v>
      </c>
      <c r="P23" s="54">
        <v>67162</v>
      </c>
      <c r="Q23" s="54">
        <v>61277</v>
      </c>
      <c r="R23" s="55">
        <v>9.6039296962971505</v>
      </c>
      <c r="S23" s="54">
        <v>33.508944158899403</v>
      </c>
      <c r="T23" s="54">
        <v>32.7802757935278</v>
      </c>
      <c r="U23" s="56">
        <v>2.1745488664646899</v>
      </c>
    </row>
    <row r="24" spans="1:21" ht="12" thickBot="1">
      <c r="A24" s="80"/>
      <c r="B24" s="69" t="s">
        <v>22</v>
      </c>
      <c r="C24" s="70"/>
      <c r="D24" s="54">
        <v>199262.02679999999</v>
      </c>
      <c r="E24" s="54">
        <v>194918.3749</v>
      </c>
      <c r="F24" s="55">
        <v>102.228446600906</v>
      </c>
      <c r="G24" s="54">
        <v>148711.98989999999</v>
      </c>
      <c r="H24" s="55">
        <v>33.991904038129</v>
      </c>
      <c r="I24" s="54">
        <v>32073.843199999999</v>
      </c>
      <c r="J24" s="55">
        <v>16.096314844871401</v>
      </c>
      <c r="K24" s="54">
        <v>25980.0249</v>
      </c>
      <c r="L24" s="55">
        <v>17.470027075469901</v>
      </c>
      <c r="M24" s="55">
        <v>0.23455783138991501</v>
      </c>
      <c r="N24" s="54">
        <v>3655759.7651</v>
      </c>
      <c r="O24" s="54">
        <v>29739851.213500001</v>
      </c>
      <c r="P24" s="54">
        <v>20476</v>
      </c>
      <c r="Q24" s="54">
        <v>21417</v>
      </c>
      <c r="R24" s="55">
        <v>-4.3937059345379801</v>
      </c>
      <c r="S24" s="54">
        <v>9.7314918343426502</v>
      </c>
      <c r="T24" s="54">
        <v>9.124574025307</v>
      </c>
      <c r="U24" s="56">
        <v>6.2366368832969599</v>
      </c>
    </row>
    <row r="25" spans="1:21" ht="12" thickBot="1">
      <c r="A25" s="80"/>
      <c r="B25" s="69" t="s">
        <v>23</v>
      </c>
      <c r="C25" s="70"/>
      <c r="D25" s="54">
        <v>256718.93799999999</v>
      </c>
      <c r="E25" s="54">
        <v>188099.27989999999</v>
      </c>
      <c r="F25" s="55">
        <v>136.480553320821</v>
      </c>
      <c r="G25" s="54">
        <v>150115.69519999999</v>
      </c>
      <c r="H25" s="55">
        <v>71.014055297796702</v>
      </c>
      <c r="I25" s="54">
        <v>19187.6168</v>
      </c>
      <c r="J25" s="55">
        <v>7.4741727078973801</v>
      </c>
      <c r="K25" s="54">
        <v>14193.364299999999</v>
      </c>
      <c r="L25" s="55">
        <v>9.45495025093153</v>
      </c>
      <c r="M25" s="55">
        <v>0.35187235347718099</v>
      </c>
      <c r="N25" s="54">
        <v>4296592.9713000003</v>
      </c>
      <c r="O25" s="54">
        <v>41131357.7914</v>
      </c>
      <c r="P25" s="54">
        <v>16647</v>
      </c>
      <c r="Q25" s="54">
        <v>14878</v>
      </c>
      <c r="R25" s="55">
        <v>11.890038983734399</v>
      </c>
      <c r="S25" s="54">
        <v>15.4213334534751</v>
      </c>
      <c r="T25" s="54">
        <v>14.0230176166151</v>
      </c>
      <c r="U25" s="56">
        <v>9.0674119788575194</v>
      </c>
    </row>
    <row r="26" spans="1:21" ht="12" thickBot="1">
      <c r="A26" s="80"/>
      <c r="B26" s="69" t="s">
        <v>24</v>
      </c>
      <c r="C26" s="70"/>
      <c r="D26" s="54">
        <v>543564.6004</v>
      </c>
      <c r="E26" s="54">
        <v>468198.85200000001</v>
      </c>
      <c r="F26" s="55">
        <v>116.096952839175</v>
      </c>
      <c r="G26" s="54">
        <v>455178.07819999999</v>
      </c>
      <c r="H26" s="55">
        <v>19.418009441386999</v>
      </c>
      <c r="I26" s="54">
        <v>114660.10520000001</v>
      </c>
      <c r="J26" s="55">
        <v>21.094108246862199</v>
      </c>
      <c r="K26" s="54">
        <v>95170.821599999996</v>
      </c>
      <c r="L26" s="55">
        <v>20.908480912866601</v>
      </c>
      <c r="M26" s="55">
        <v>0.20478213040876</v>
      </c>
      <c r="N26" s="54">
        <v>9043116.8284000009</v>
      </c>
      <c r="O26" s="54">
        <v>68159844.518999994</v>
      </c>
      <c r="P26" s="54">
        <v>38824</v>
      </c>
      <c r="Q26" s="54">
        <v>36039</v>
      </c>
      <c r="R26" s="55">
        <v>7.7277393934349004</v>
      </c>
      <c r="S26" s="54">
        <v>14.0007366680404</v>
      </c>
      <c r="T26" s="54">
        <v>14.3635349732235</v>
      </c>
      <c r="U26" s="56">
        <v>-2.5912801146473199</v>
      </c>
    </row>
    <row r="27" spans="1:21" ht="12" thickBot="1">
      <c r="A27" s="80"/>
      <c r="B27" s="69" t="s">
        <v>25</v>
      </c>
      <c r="C27" s="70"/>
      <c r="D27" s="54">
        <v>206632.81219999999</v>
      </c>
      <c r="E27" s="54">
        <v>201072.84210000001</v>
      </c>
      <c r="F27" s="55">
        <v>102.76515219158</v>
      </c>
      <c r="G27" s="54">
        <v>180570.54670000001</v>
      </c>
      <c r="H27" s="55">
        <v>14.433287142503801</v>
      </c>
      <c r="I27" s="54">
        <v>54642.361599999997</v>
      </c>
      <c r="J27" s="55">
        <v>26.444184260102698</v>
      </c>
      <c r="K27" s="54">
        <v>48365.698700000001</v>
      </c>
      <c r="L27" s="55">
        <v>26.7849323070139</v>
      </c>
      <c r="M27" s="55">
        <v>0.12977508996473999</v>
      </c>
      <c r="N27" s="54">
        <v>3799593.9224</v>
      </c>
      <c r="O27" s="54">
        <v>21742327.130800001</v>
      </c>
      <c r="P27" s="54">
        <v>26766</v>
      </c>
      <c r="Q27" s="54">
        <v>26306</v>
      </c>
      <c r="R27" s="55">
        <v>1.74865049798525</v>
      </c>
      <c r="S27" s="54">
        <v>7.7199735560038896</v>
      </c>
      <c r="T27" s="54">
        <v>7.8649571086444201</v>
      </c>
      <c r="U27" s="56">
        <v>-1.8780317262586499</v>
      </c>
    </row>
    <row r="28" spans="1:21" ht="12" thickBot="1">
      <c r="A28" s="80"/>
      <c r="B28" s="69" t="s">
        <v>26</v>
      </c>
      <c r="C28" s="70"/>
      <c r="D28" s="54">
        <v>766844.63509999996</v>
      </c>
      <c r="E28" s="54">
        <v>599262.99199999997</v>
      </c>
      <c r="F28" s="55">
        <v>127.964624102801</v>
      </c>
      <c r="G28" s="54">
        <v>523879.09279999998</v>
      </c>
      <c r="H28" s="55">
        <v>46.3781711542278</v>
      </c>
      <c r="I28" s="54">
        <v>23274.427199999998</v>
      </c>
      <c r="J28" s="55">
        <v>3.0350903083471299</v>
      </c>
      <c r="K28" s="54">
        <v>46674.380899999996</v>
      </c>
      <c r="L28" s="55">
        <v>8.9093803401348506</v>
      </c>
      <c r="M28" s="55">
        <v>-0.50134470449933699</v>
      </c>
      <c r="N28" s="54">
        <v>12687763.488600001</v>
      </c>
      <c r="O28" s="54">
        <v>97109422.825599998</v>
      </c>
      <c r="P28" s="54">
        <v>34749</v>
      </c>
      <c r="Q28" s="54">
        <v>32875</v>
      </c>
      <c r="R28" s="55">
        <v>5.7003802281368801</v>
      </c>
      <c r="S28" s="54">
        <v>22.068106567095501</v>
      </c>
      <c r="T28" s="54">
        <v>21.888485247148299</v>
      </c>
      <c r="U28" s="56">
        <v>0.81394078554520699</v>
      </c>
    </row>
    <row r="29" spans="1:21" ht="12" thickBot="1">
      <c r="A29" s="80"/>
      <c r="B29" s="69" t="s">
        <v>27</v>
      </c>
      <c r="C29" s="70"/>
      <c r="D29" s="54">
        <v>856600.88309999998</v>
      </c>
      <c r="E29" s="54">
        <v>635690.80709999998</v>
      </c>
      <c r="F29" s="55">
        <v>134.75118304884501</v>
      </c>
      <c r="G29" s="54">
        <v>563497.6544</v>
      </c>
      <c r="H29" s="55">
        <v>52.014986470900197</v>
      </c>
      <c r="I29" s="54">
        <v>105223.0334</v>
      </c>
      <c r="J29" s="55">
        <v>12.283787639723499</v>
      </c>
      <c r="K29" s="54">
        <v>91244.459400000007</v>
      </c>
      <c r="L29" s="55">
        <v>16.192518049991701</v>
      </c>
      <c r="M29" s="55">
        <v>0.15319915413954399</v>
      </c>
      <c r="N29" s="54">
        <v>11484880.8901</v>
      </c>
      <c r="O29" s="54">
        <v>62576591.395999998</v>
      </c>
      <c r="P29" s="54">
        <v>97785</v>
      </c>
      <c r="Q29" s="54">
        <v>79762</v>
      </c>
      <c r="R29" s="55">
        <v>22.595973019733702</v>
      </c>
      <c r="S29" s="54">
        <v>8.7600438011965007</v>
      </c>
      <c r="T29" s="54">
        <v>8.0544295265916102</v>
      </c>
      <c r="U29" s="56">
        <v>8.0549171969724291</v>
      </c>
    </row>
    <row r="30" spans="1:21" ht="12" thickBot="1">
      <c r="A30" s="80"/>
      <c r="B30" s="69" t="s">
        <v>28</v>
      </c>
      <c r="C30" s="70"/>
      <c r="D30" s="54">
        <v>1049362.8624</v>
      </c>
      <c r="E30" s="54">
        <v>1034944.8014999999</v>
      </c>
      <c r="F30" s="55">
        <v>101.393123660228</v>
      </c>
      <c r="G30" s="54">
        <v>879151.85340000002</v>
      </c>
      <c r="H30" s="55">
        <v>19.3608201292794</v>
      </c>
      <c r="I30" s="54">
        <v>87736.779599999994</v>
      </c>
      <c r="J30" s="55">
        <v>8.3609571811353192</v>
      </c>
      <c r="K30" s="54">
        <v>105666.7651</v>
      </c>
      <c r="L30" s="55">
        <v>12.0191710557565</v>
      </c>
      <c r="M30" s="55">
        <v>-0.169684247294138</v>
      </c>
      <c r="N30" s="54">
        <v>15722024.433700001</v>
      </c>
      <c r="O30" s="54">
        <v>86830161.268000007</v>
      </c>
      <c r="P30" s="54">
        <v>81082</v>
      </c>
      <c r="Q30" s="54">
        <v>60726</v>
      </c>
      <c r="R30" s="55">
        <v>33.521061818660897</v>
      </c>
      <c r="S30" s="54">
        <v>12.941995293653299</v>
      </c>
      <c r="T30" s="54">
        <v>12.5251648124362</v>
      </c>
      <c r="U30" s="56">
        <v>3.2207590233135202</v>
      </c>
    </row>
    <row r="31" spans="1:21" ht="12" thickBot="1">
      <c r="A31" s="80"/>
      <c r="B31" s="69" t="s">
        <v>29</v>
      </c>
      <c r="C31" s="70"/>
      <c r="D31" s="54">
        <v>6015007.0460999999</v>
      </c>
      <c r="E31" s="54">
        <v>968546.17879999999</v>
      </c>
      <c r="F31" s="55">
        <v>621.03461639303703</v>
      </c>
      <c r="G31" s="54">
        <v>473601.3664</v>
      </c>
      <c r="H31" s="55">
        <v>1170.0569451102001</v>
      </c>
      <c r="I31" s="54">
        <v>-260935.2954</v>
      </c>
      <c r="J31" s="55">
        <v>-4.3380713172927203</v>
      </c>
      <c r="K31" s="54">
        <v>28458.9967</v>
      </c>
      <c r="L31" s="55">
        <v>6.0090613581473002</v>
      </c>
      <c r="M31" s="55">
        <v>-10.168815687729399</v>
      </c>
      <c r="N31" s="54">
        <v>17416344.586199999</v>
      </c>
      <c r="O31" s="54">
        <v>113800251.0156</v>
      </c>
      <c r="P31" s="54">
        <v>70274</v>
      </c>
      <c r="Q31" s="54">
        <v>23359</v>
      </c>
      <c r="R31" s="55">
        <v>200.843358020463</v>
      </c>
      <c r="S31" s="54">
        <v>85.593634147764504</v>
      </c>
      <c r="T31" s="54">
        <v>23.6604343850336</v>
      </c>
      <c r="U31" s="56">
        <v>72.357249904604501</v>
      </c>
    </row>
    <row r="32" spans="1:21" ht="12" thickBot="1">
      <c r="A32" s="80"/>
      <c r="B32" s="69" t="s">
        <v>30</v>
      </c>
      <c r="C32" s="70"/>
      <c r="D32" s="54">
        <v>104167.9342</v>
      </c>
      <c r="E32" s="54">
        <v>132178.16200000001</v>
      </c>
      <c r="F32" s="55">
        <v>78.808732565066194</v>
      </c>
      <c r="G32" s="54">
        <v>95673.19</v>
      </c>
      <c r="H32" s="55">
        <v>8.8789181169771592</v>
      </c>
      <c r="I32" s="54">
        <v>29948.606899999999</v>
      </c>
      <c r="J32" s="55">
        <v>28.750312780994001</v>
      </c>
      <c r="K32" s="54">
        <v>28402.216199999999</v>
      </c>
      <c r="L32" s="55">
        <v>29.686703453705299</v>
      </c>
      <c r="M32" s="55">
        <v>5.4446128045458002E-2</v>
      </c>
      <c r="N32" s="54">
        <v>1821139.2564999999</v>
      </c>
      <c r="O32" s="54">
        <v>10769575.147399999</v>
      </c>
      <c r="P32" s="54">
        <v>21146</v>
      </c>
      <c r="Q32" s="54">
        <v>20268</v>
      </c>
      <c r="R32" s="55">
        <v>4.3319518452733297</v>
      </c>
      <c r="S32" s="54">
        <v>4.9261294902109096</v>
      </c>
      <c r="T32" s="54">
        <v>4.9694390319715804</v>
      </c>
      <c r="U32" s="56">
        <v>-0.87917992912549403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31.2956</v>
      </c>
      <c r="O33" s="54">
        <v>257.26249999999999</v>
      </c>
      <c r="P33" s="57"/>
      <c r="Q33" s="54">
        <v>1</v>
      </c>
      <c r="R33" s="57"/>
      <c r="S33" s="57"/>
      <c r="T33" s="54">
        <v>15.6637</v>
      </c>
      <c r="U33" s="58"/>
    </row>
    <row r="34" spans="1:21" ht="12" thickBot="1">
      <c r="A34" s="80"/>
      <c r="B34" s="69" t="s">
        <v>31</v>
      </c>
      <c r="C34" s="70"/>
      <c r="D34" s="54">
        <v>110349.9694</v>
      </c>
      <c r="E34" s="54">
        <v>112763.5205</v>
      </c>
      <c r="F34" s="55">
        <v>97.859634845295602</v>
      </c>
      <c r="G34" s="54">
        <v>78793.225900000005</v>
      </c>
      <c r="H34" s="55">
        <v>40.050071741002299</v>
      </c>
      <c r="I34" s="54">
        <v>17429.608499999998</v>
      </c>
      <c r="J34" s="55">
        <v>15.7948466997944</v>
      </c>
      <c r="K34" s="54">
        <v>11114.6212</v>
      </c>
      <c r="L34" s="55">
        <v>14.1060618765705</v>
      </c>
      <c r="M34" s="55">
        <v>0.56816936775137294</v>
      </c>
      <c r="N34" s="54">
        <v>1901998.0895</v>
      </c>
      <c r="O34" s="54">
        <v>20530697.092099998</v>
      </c>
      <c r="P34" s="54">
        <v>7341</v>
      </c>
      <c r="Q34" s="54">
        <v>5693</v>
      </c>
      <c r="R34" s="55">
        <v>28.947830669242901</v>
      </c>
      <c r="S34" s="54">
        <v>15.032007819098199</v>
      </c>
      <c r="T34" s="54">
        <v>15.431438872299299</v>
      </c>
      <c r="U34" s="56">
        <v>-2.6572036018609699</v>
      </c>
    </row>
    <row r="35" spans="1:21" ht="12" customHeight="1" thickBot="1">
      <c r="A35" s="80"/>
      <c r="B35" s="69" t="s">
        <v>68</v>
      </c>
      <c r="C35" s="70"/>
      <c r="D35" s="54">
        <v>47878.71</v>
      </c>
      <c r="E35" s="57"/>
      <c r="F35" s="57"/>
      <c r="G35" s="54">
        <v>9861.5400000000009</v>
      </c>
      <c r="H35" s="55">
        <v>385.509464039085</v>
      </c>
      <c r="I35" s="54">
        <v>412.52</v>
      </c>
      <c r="J35" s="55">
        <v>0.86159380651650797</v>
      </c>
      <c r="K35" s="54">
        <v>-138.46</v>
      </c>
      <c r="L35" s="55">
        <v>-1.40404034258341</v>
      </c>
      <c r="M35" s="55">
        <v>-3.9793442149357201</v>
      </c>
      <c r="N35" s="54">
        <v>1437079.24</v>
      </c>
      <c r="O35" s="54">
        <v>13588609.51</v>
      </c>
      <c r="P35" s="54">
        <v>53</v>
      </c>
      <c r="Q35" s="54">
        <v>52</v>
      </c>
      <c r="R35" s="55">
        <v>1.92307692307692</v>
      </c>
      <c r="S35" s="54">
        <v>903.37188679245298</v>
      </c>
      <c r="T35" s="54">
        <v>1252.2519230769201</v>
      </c>
      <c r="U35" s="56">
        <v>-38.619757974007499</v>
      </c>
    </row>
    <row r="36" spans="1:21" ht="12" thickBot="1">
      <c r="A36" s="80"/>
      <c r="B36" s="69" t="s">
        <v>35</v>
      </c>
      <c r="C36" s="70"/>
      <c r="D36" s="54">
        <v>86719.73</v>
      </c>
      <c r="E36" s="57"/>
      <c r="F36" s="57"/>
      <c r="G36" s="54">
        <v>158124.85</v>
      </c>
      <c r="H36" s="55">
        <v>-45.157430979381203</v>
      </c>
      <c r="I36" s="54">
        <v>-9690.57</v>
      </c>
      <c r="J36" s="55">
        <v>-11.174585068472901</v>
      </c>
      <c r="K36" s="54">
        <v>-18207.810000000001</v>
      </c>
      <c r="L36" s="55">
        <v>-11.514831476519999</v>
      </c>
      <c r="M36" s="55">
        <v>-0.46777948583602302</v>
      </c>
      <c r="N36" s="54">
        <v>7438104.04</v>
      </c>
      <c r="O36" s="54">
        <v>46419076.859999999</v>
      </c>
      <c r="P36" s="54">
        <v>39</v>
      </c>
      <c r="Q36" s="54">
        <v>30</v>
      </c>
      <c r="R36" s="55">
        <v>30</v>
      </c>
      <c r="S36" s="54">
        <v>2223.58282051282</v>
      </c>
      <c r="T36" s="54">
        <v>2185.6696666666699</v>
      </c>
      <c r="U36" s="56">
        <v>1.70504797466505</v>
      </c>
    </row>
    <row r="37" spans="1:21" ht="12" thickBot="1">
      <c r="A37" s="80"/>
      <c r="B37" s="69" t="s">
        <v>36</v>
      </c>
      <c r="C37" s="70"/>
      <c r="D37" s="54">
        <v>9793.16</v>
      </c>
      <c r="E37" s="57"/>
      <c r="F37" s="57"/>
      <c r="G37" s="54">
        <v>46137.65</v>
      </c>
      <c r="H37" s="55">
        <v>-78.774038122877997</v>
      </c>
      <c r="I37" s="54">
        <v>636.75</v>
      </c>
      <c r="J37" s="55">
        <v>6.5019871012012498</v>
      </c>
      <c r="K37" s="54">
        <v>-6076.18</v>
      </c>
      <c r="L37" s="55">
        <v>-13.1696781262158</v>
      </c>
      <c r="M37" s="55">
        <v>-1.1047944596769701</v>
      </c>
      <c r="N37" s="54">
        <v>7470982.5999999996</v>
      </c>
      <c r="O37" s="54">
        <v>18442054.219999999</v>
      </c>
      <c r="P37" s="54">
        <v>11</v>
      </c>
      <c r="Q37" s="54">
        <v>5</v>
      </c>
      <c r="R37" s="55">
        <v>120</v>
      </c>
      <c r="S37" s="54">
        <v>890.28727272727303</v>
      </c>
      <c r="T37" s="54">
        <v>3728.0320000000002</v>
      </c>
      <c r="U37" s="56">
        <v>-318.74483823403301</v>
      </c>
    </row>
    <row r="38" spans="1:21" ht="12" thickBot="1">
      <c r="A38" s="80"/>
      <c r="B38" s="69" t="s">
        <v>37</v>
      </c>
      <c r="C38" s="70"/>
      <c r="D38" s="54">
        <v>69488.100000000006</v>
      </c>
      <c r="E38" s="57"/>
      <c r="F38" s="57"/>
      <c r="G38" s="54">
        <v>133587.72</v>
      </c>
      <c r="H38" s="55">
        <v>-47.983167913937002</v>
      </c>
      <c r="I38" s="54">
        <v>-9571.81</v>
      </c>
      <c r="J38" s="55">
        <v>-13.7747470430189</v>
      </c>
      <c r="K38" s="54">
        <v>-17423.580000000002</v>
      </c>
      <c r="L38" s="55">
        <v>-13.042800640657701</v>
      </c>
      <c r="M38" s="55">
        <v>-0.45064045391360502</v>
      </c>
      <c r="N38" s="54">
        <v>5262629.75</v>
      </c>
      <c r="O38" s="54">
        <v>25898363.760000002</v>
      </c>
      <c r="P38" s="54">
        <v>42</v>
      </c>
      <c r="Q38" s="54">
        <v>39</v>
      </c>
      <c r="R38" s="55">
        <v>7.6923076923076898</v>
      </c>
      <c r="S38" s="54">
        <v>1654.4785714285699</v>
      </c>
      <c r="T38" s="54">
        <v>2204.0115384615401</v>
      </c>
      <c r="U38" s="56">
        <v>-33.214873647983801</v>
      </c>
    </row>
    <row r="39" spans="1:21" ht="12" thickBot="1">
      <c r="A39" s="80"/>
      <c r="B39" s="69" t="s">
        <v>70</v>
      </c>
      <c r="C39" s="70"/>
      <c r="D39" s="57"/>
      <c r="E39" s="57"/>
      <c r="F39" s="57"/>
      <c r="G39" s="54">
        <v>15.16</v>
      </c>
      <c r="H39" s="57"/>
      <c r="I39" s="57"/>
      <c r="J39" s="57"/>
      <c r="K39" s="54">
        <v>13.59</v>
      </c>
      <c r="L39" s="55">
        <v>89.643799472295498</v>
      </c>
      <c r="M39" s="57"/>
      <c r="N39" s="54">
        <v>126.16</v>
      </c>
      <c r="O39" s="54">
        <v>1001.47</v>
      </c>
      <c r="P39" s="57"/>
      <c r="Q39" s="57"/>
      <c r="R39" s="57"/>
      <c r="S39" s="57"/>
      <c r="T39" s="57"/>
      <c r="U39" s="58"/>
    </row>
    <row r="40" spans="1:21" ht="12" customHeight="1" thickBot="1">
      <c r="A40" s="80"/>
      <c r="B40" s="69" t="s">
        <v>32</v>
      </c>
      <c r="C40" s="70"/>
      <c r="D40" s="54">
        <v>39731.623899999999</v>
      </c>
      <c r="E40" s="57"/>
      <c r="F40" s="57"/>
      <c r="G40" s="54">
        <v>133835.89689999999</v>
      </c>
      <c r="H40" s="55">
        <v>-70.313178436957898</v>
      </c>
      <c r="I40" s="54">
        <v>2891.9830000000002</v>
      </c>
      <c r="J40" s="55">
        <v>7.2787938577058799</v>
      </c>
      <c r="K40" s="54">
        <v>7989.0590000000002</v>
      </c>
      <c r="L40" s="55">
        <v>5.9692946250207397</v>
      </c>
      <c r="M40" s="55">
        <v>-0.63800705439777095</v>
      </c>
      <c r="N40" s="54">
        <v>1655903.4140999999</v>
      </c>
      <c r="O40" s="54">
        <v>8964646.3907999992</v>
      </c>
      <c r="P40" s="54">
        <v>96</v>
      </c>
      <c r="Q40" s="54">
        <v>104</v>
      </c>
      <c r="R40" s="55">
        <v>-7.6923076923076898</v>
      </c>
      <c r="S40" s="54">
        <v>413.87108229166699</v>
      </c>
      <c r="T40" s="54">
        <v>581.67324038461504</v>
      </c>
      <c r="U40" s="56">
        <v>-40.544547631548198</v>
      </c>
    </row>
    <row r="41" spans="1:21" ht="12" thickBot="1">
      <c r="A41" s="80"/>
      <c r="B41" s="69" t="s">
        <v>33</v>
      </c>
      <c r="C41" s="70"/>
      <c r="D41" s="54">
        <v>301862.67540000001</v>
      </c>
      <c r="E41" s="54">
        <v>1018333.9686</v>
      </c>
      <c r="F41" s="55">
        <v>29.642797422833599</v>
      </c>
      <c r="G41" s="54">
        <v>375118.86090000003</v>
      </c>
      <c r="H41" s="55">
        <v>-19.528792906931098</v>
      </c>
      <c r="I41" s="54">
        <v>15429.725</v>
      </c>
      <c r="J41" s="55">
        <v>5.1115047527999202</v>
      </c>
      <c r="K41" s="54">
        <v>26344.855899999999</v>
      </c>
      <c r="L41" s="55">
        <v>7.0230688579061002</v>
      </c>
      <c r="M41" s="55">
        <v>-0.41431735065971698</v>
      </c>
      <c r="N41" s="54">
        <v>6008678.7665999997</v>
      </c>
      <c r="O41" s="54">
        <v>47164317.403899997</v>
      </c>
      <c r="P41" s="54">
        <v>1509</v>
      </c>
      <c r="Q41" s="54">
        <v>1552</v>
      </c>
      <c r="R41" s="55">
        <v>-2.77061855670103</v>
      </c>
      <c r="S41" s="54">
        <v>200.04153439363799</v>
      </c>
      <c r="T41" s="54">
        <v>193.28119942010301</v>
      </c>
      <c r="U41" s="56">
        <v>3.3794656664811402</v>
      </c>
    </row>
    <row r="42" spans="1:21" ht="12" thickBot="1">
      <c r="A42" s="80"/>
      <c r="B42" s="69" t="s">
        <v>38</v>
      </c>
      <c r="C42" s="70"/>
      <c r="D42" s="54">
        <v>49592.34</v>
      </c>
      <c r="E42" s="57"/>
      <c r="F42" s="57"/>
      <c r="G42" s="54">
        <v>101571.44</v>
      </c>
      <c r="H42" s="55">
        <v>-51.174916886085299</v>
      </c>
      <c r="I42" s="54">
        <v>-5747.01</v>
      </c>
      <c r="J42" s="55">
        <v>-11.588503385805099</v>
      </c>
      <c r="K42" s="54">
        <v>-12632</v>
      </c>
      <c r="L42" s="55">
        <v>-12.436566814451</v>
      </c>
      <c r="M42" s="55">
        <v>-0.54504354021532597</v>
      </c>
      <c r="N42" s="54">
        <v>4403418.87</v>
      </c>
      <c r="O42" s="54">
        <v>21366039.07</v>
      </c>
      <c r="P42" s="54">
        <v>40</v>
      </c>
      <c r="Q42" s="54">
        <v>30</v>
      </c>
      <c r="R42" s="55">
        <v>33.3333333333333</v>
      </c>
      <c r="S42" s="54">
        <v>1239.8085000000001</v>
      </c>
      <c r="T42" s="54">
        <v>1379.6869999999999</v>
      </c>
      <c r="U42" s="56">
        <v>-11.282266575846201</v>
      </c>
    </row>
    <row r="43" spans="1:21" ht="12" thickBot="1">
      <c r="A43" s="80"/>
      <c r="B43" s="69" t="s">
        <v>39</v>
      </c>
      <c r="C43" s="70"/>
      <c r="D43" s="54">
        <v>43656.42</v>
      </c>
      <c r="E43" s="57"/>
      <c r="F43" s="57"/>
      <c r="G43" s="54">
        <v>43574.42</v>
      </c>
      <c r="H43" s="55">
        <v>0.18818380141376601</v>
      </c>
      <c r="I43" s="54">
        <v>5083.54</v>
      </c>
      <c r="J43" s="55">
        <v>11.6444270968623</v>
      </c>
      <c r="K43" s="54">
        <v>5933.2</v>
      </c>
      <c r="L43" s="55">
        <v>13.6162454944897</v>
      </c>
      <c r="M43" s="55">
        <v>-0.14320434167059901</v>
      </c>
      <c r="N43" s="54">
        <v>1592840.61</v>
      </c>
      <c r="O43" s="54">
        <v>7711207.5199999996</v>
      </c>
      <c r="P43" s="54">
        <v>55</v>
      </c>
      <c r="Q43" s="54">
        <v>50</v>
      </c>
      <c r="R43" s="55">
        <v>10</v>
      </c>
      <c r="S43" s="54">
        <v>793.75309090909104</v>
      </c>
      <c r="T43" s="54">
        <v>777.64179999999999</v>
      </c>
      <c r="U43" s="56">
        <v>2.0297610294202002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5752.6432999999997</v>
      </c>
      <c r="E45" s="60"/>
      <c r="F45" s="60"/>
      <c r="G45" s="59">
        <v>12141.071099999999</v>
      </c>
      <c r="H45" s="61">
        <v>-52.618321294568503</v>
      </c>
      <c r="I45" s="59">
        <v>517.47889999999995</v>
      </c>
      <c r="J45" s="61">
        <v>8.9954977740406807</v>
      </c>
      <c r="K45" s="59">
        <v>2139.5128</v>
      </c>
      <c r="L45" s="61">
        <v>17.622109139942399</v>
      </c>
      <c r="M45" s="61">
        <v>-0.758132365461894</v>
      </c>
      <c r="N45" s="59">
        <v>314605.90039999998</v>
      </c>
      <c r="O45" s="59">
        <v>2772230.6641000002</v>
      </c>
      <c r="P45" s="59">
        <v>24</v>
      </c>
      <c r="Q45" s="59">
        <v>22</v>
      </c>
      <c r="R45" s="61">
        <v>9.0909090909090793</v>
      </c>
      <c r="S45" s="59">
        <v>239.69347083333301</v>
      </c>
      <c r="T45" s="59">
        <v>773.23680000000002</v>
      </c>
      <c r="U45" s="62">
        <v>-222.59401864878399</v>
      </c>
    </row>
  </sheetData>
  <mergeCells count="43"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18:C18"/>
    <mergeCell ref="A1:U4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3" sqref="B33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55892</v>
      </c>
      <c r="D2" s="37">
        <v>470295.47540512797</v>
      </c>
      <c r="E2" s="37">
        <v>338373.07748546998</v>
      </c>
      <c r="F2" s="37">
        <v>131922.39791965799</v>
      </c>
      <c r="G2" s="37">
        <v>338373.07748546998</v>
      </c>
      <c r="H2" s="37">
        <v>0.28050960474585801</v>
      </c>
    </row>
    <row r="3" spans="1:8">
      <c r="A3" s="37">
        <v>2</v>
      </c>
      <c r="B3" s="37">
        <v>13</v>
      </c>
      <c r="C3" s="37">
        <v>6125</v>
      </c>
      <c r="D3" s="37">
        <v>58283.761485470102</v>
      </c>
      <c r="E3" s="37">
        <v>44688.280799145301</v>
      </c>
      <c r="F3" s="37">
        <v>13595.4806863248</v>
      </c>
      <c r="G3" s="37">
        <v>44688.280799145301</v>
      </c>
      <c r="H3" s="37">
        <v>0.23326361133562201</v>
      </c>
    </row>
    <row r="4" spans="1:8">
      <c r="A4" s="37">
        <v>3</v>
      </c>
      <c r="B4" s="37">
        <v>14</v>
      </c>
      <c r="C4" s="37">
        <v>90692</v>
      </c>
      <c r="D4" s="37">
        <v>98673.048494849107</v>
      </c>
      <c r="E4" s="37">
        <v>77326.262426335903</v>
      </c>
      <c r="F4" s="37">
        <v>21346.786068513298</v>
      </c>
      <c r="G4" s="37">
        <v>77326.262426335903</v>
      </c>
      <c r="H4" s="37">
        <v>0.216338568577088</v>
      </c>
    </row>
    <row r="5" spans="1:8">
      <c r="A5" s="37">
        <v>4</v>
      </c>
      <c r="B5" s="37">
        <v>15</v>
      </c>
      <c r="C5" s="37">
        <v>2397</v>
      </c>
      <c r="D5" s="37">
        <v>39762.078937969898</v>
      </c>
      <c r="E5" s="37">
        <v>30802.9761756751</v>
      </c>
      <c r="F5" s="37">
        <v>8959.1027622948295</v>
      </c>
      <c r="G5" s="37">
        <v>30802.9761756751</v>
      </c>
      <c r="H5" s="37">
        <v>0.225317765106581</v>
      </c>
    </row>
    <row r="6" spans="1:8">
      <c r="A6" s="37">
        <v>5</v>
      </c>
      <c r="B6" s="37">
        <v>16</v>
      </c>
      <c r="C6" s="37">
        <v>2250</v>
      </c>
      <c r="D6" s="37">
        <v>122650.347009402</v>
      </c>
      <c r="E6" s="37">
        <v>105773.399583761</v>
      </c>
      <c r="F6" s="37">
        <v>16876.947425640999</v>
      </c>
      <c r="G6" s="37">
        <v>105773.399583761</v>
      </c>
      <c r="H6" s="37">
        <v>0.137602117214942</v>
      </c>
    </row>
    <row r="7" spans="1:8">
      <c r="A7" s="37">
        <v>6</v>
      </c>
      <c r="B7" s="37">
        <v>17</v>
      </c>
      <c r="C7" s="37">
        <v>10574</v>
      </c>
      <c r="D7" s="37">
        <v>166159.36442136799</v>
      </c>
      <c r="E7" s="37">
        <v>113505.416707692</v>
      </c>
      <c r="F7" s="37">
        <v>52653.947713675203</v>
      </c>
      <c r="G7" s="37">
        <v>113505.416707692</v>
      </c>
      <c r="H7" s="37">
        <v>0.31688823496067797</v>
      </c>
    </row>
    <row r="8" spans="1:8">
      <c r="A8" s="37">
        <v>7</v>
      </c>
      <c r="B8" s="37">
        <v>18</v>
      </c>
      <c r="C8" s="37">
        <v>85599</v>
      </c>
      <c r="D8" s="37">
        <v>115243.598339316</v>
      </c>
      <c r="E8" s="37">
        <v>95476.786689743603</v>
      </c>
      <c r="F8" s="37">
        <v>19766.811649572599</v>
      </c>
      <c r="G8" s="37">
        <v>95476.786689743603</v>
      </c>
      <c r="H8" s="37">
        <v>0.171521992843129</v>
      </c>
    </row>
    <row r="9" spans="1:8">
      <c r="A9" s="37">
        <v>8</v>
      </c>
      <c r="B9" s="37">
        <v>19</v>
      </c>
      <c r="C9" s="37">
        <v>12177</v>
      </c>
      <c r="D9" s="37">
        <v>59005.445522222202</v>
      </c>
      <c r="E9" s="37">
        <v>54489.213434188001</v>
      </c>
      <c r="F9" s="37">
        <v>4516.2320880341904</v>
      </c>
      <c r="G9" s="37">
        <v>54489.213434188001</v>
      </c>
      <c r="H9" s="37">
        <v>7.6539242235418997E-2</v>
      </c>
    </row>
    <row r="10" spans="1:8">
      <c r="A10" s="37">
        <v>9</v>
      </c>
      <c r="B10" s="37">
        <v>21</v>
      </c>
      <c r="C10" s="37">
        <v>133652</v>
      </c>
      <c r="D10" s="37">
        <v>562375.42772649601</v>
      </c>
      <c r="E10" s="37">
        <v>528992.52072393196</v>
      </c>
      <c r="F10" s="37">
        <v>33382.907002564098</v>
      </c>
      <c r="G10" s="37">
        <v>528992.52072393196</v>
      </c>
      <c r="H10" s="37">
        <v>5.9360536319164103E-2</v>
      </c>
    </row>
    <row r="11" spans="1:8">
      <c r="A11" s="37">
        <v>10</v>
      </c>
      <c r="B11" s="37">
        <v>22</v>
      </c>
      <c r="C11" s="37">
        <v>18640</v>
      </c>
      <c r="D11" s="37">
        <v>381107.03818717902</v>
      </c>
      <c r="E11" s="37">
        <v>341541.40882307698</v>
      </c>
      <c r="F11" s="37">
        <v>39565.629364102599</v>
      </c>
      <c r="G11" s="37">
        <v>341541.40882307698</v>
      </c>
      <c r="H11" s="37">
        <v>0.103817629693498</v>
      </c>
    </row>
    <row r="12" spans="1:8">
      <c r="A12" s="37">
        <v>11</v>
      </c>
      <c r="B12" s="37">
        <v>23</v>
      </c>
      <c r="C12" s="37">
        <v>128124.04</v>
      </c>
      <c r="D12" s="37">
        <v>1355466.8136128201</v>
      </c>
      <c r="E12" s="37">
        <v>1186008.8747888899</v>
      </c>
      <c r="F12" s="37">
        <v>169457.938823932</v>
      </c>
      <c r="G12" s="37">
        <v>1186008.8747888899</v>
      </c>
      <c r="H12" s="37">
        <v>0.12501813922855401</v>
      </c>
    </row>
    <row r="13" spans="1:8">
      <c r="A13" s="37">
        <v>12</v>
      </c>
      <c r="B13" s="37">
        <v>24</v>
      </c>
      <c r="C13" s="37">
        <v>19363</v>
      </c>
      <c r="D13" s="37">
        <v>599958.22762307699</v>
      </c>
      <c r="E13" s="37">
        <v>563083.72116752097</v>
      </c>
      <c r="F13" s="37">
        <v>36874.506455555602</v>
      </c>
      <c r="G13" s="37">
        <v>563083.72116752097</v>
      </c>
      <c r="H13" s="37">
        <v>6.1461789767673497E-2</v>
      </c>
    </row>
    <row r="14" spans="1:8">
      <c r="A14" s="37">
        <v>13</v>
      </c>
      <c r="B14" s="37">
        <v>25</v>
      </c>
      <c r="C14" s="37">
        <v>71424</v>
      </c>
      <c r="D14" s="37">
        <v>936922.33360000001</v>
      </c>
      <c r="E14" s="37">
        <v>865030.62300000002</v>
      </c>
      <c r="F14" s="37">
        <v>71891.710600000006</v>
      </c>
      <c r="G14" s="37">
        <v>865030.62300000002</v>
      </c>
      <c r="H14" s="37">
        <v>7.6731771697410203E-2</v>
      </c>
    </row>
    <row r="15" spans="1:8">
      <c r="A15" s="37">
        <v>14</v>
      </c>
      <c r="B15" s="37">
        <v>26</v>
      </c>
      <c r="C15" s="37">
        <v>71873</v>
      </c>
      <c r="D15" s="37">
        <v>382528.55552055797</v>
      </c>
      <c r="E15" s="37">
        <v>342924.83176541899</v>
      </c>
      <c r="F15" s="37">
        <v>39603.723755139603</v>
      </c>
      <c r="G15" s="37">
        <v>342924.83176541899</v>
      </c>
      <c r="H15" s="37">
        <v>0.10353141793884001</v>
      </c>
    </row>
    <row r="16" spans="1:8">
      <c r="A16" s="37">
        <v>15</v>
      </c>
      <c r="B16" s="37">
        <v>27</v>
      </c>
      <c r="C16" s="37">
        <v>122766.56299999999</v>
      </c>
      <c r="D16" s="37">
        <v>926623.09743333305</v>
      </c>
      <c r="E16" s="37">
        <v>867682.58486666705</v>
      </c>
      <c r="F16" s="37">
        <v>58940.512566666701</v>
      </c>
      <c r="G16" s="37">
        <v>867682.58486666705</v>
      </c>
      <c r="H16" s="37">
        <v>6.3607860337095895E-2</v>
      </c>
    </row>
    <row r="17" spans="1:8">
      <c r="A17" s="37">
        <v>16</v>
      </c>
      <c r="B17" s="37">
        <v>29</v>
      </c>
      <c r="C17" s="37">
        <v>160586</v>
      </c>
      <c r="D17" s="37">
        <v>2250528.75211795</v>
      </c>
      <c r="E17" s="37">
        <v>2081997.9898145299</v>
      </c>
      <c r="F17" s="37">
        <v>168530.762303419</v>
      </c>
      <c r="G17" s="37">
        <v>2081997.9898145299</v>
      </c>
      <c r="H17" s="37">
        <v>7.4884962986949799E-2</v>
      </c>
    </row>
    <row r="18" spans="1:8">
      <c r="A18" s="37">
        <v>17</v>
      </c>
      <c r="B18" s="37">
        <v>31</v>
      </c>
      <c r="C18" s="37">
        <v>22766.788</v>
      </c>
      <c r="D18" s="37">
        <v>199262.02230114999</v>
      </c>
      <c r="E18" s="37">
        <v>167188.177969652</v>
      </c>
      <c r="F18" s="37">
        <v>32073.844331497799</v>
      </c>
      <c r="G18" s="37">
        <v>167188.177969652</v>
      </c>
      <c r="H18" s="37">
        <v>0.16096315776131101</v>
      </c>
    </row>
    <row r="19" spans="1:8">
      <c r="A19" s="37">
        <v>18</v>
      </c>
      <c r="B19" s="37">
        <v>32</v>
      </c>
      <c r="C19" s="37">
        <v>17015.337</v>
      </c>
      <c r="D19" s="37">
        <v>256718.92333145801</v>
      </c>
      <c r="E19" s="37">
        <v>237531.32272055699</v>
      </c>
      <c r="F19" s="37">
        <v>19187.600610900201</v>
      </c>
      <c r="G19" s="37">
        <v>237531.32272055699</v>
      </c>
      <c r="H19" s="37">
        <v>7.4741668288030694E-2</v>
      </c>
    </row>
    <row r="20" spans="1:8">
      <c r="A20" s="37">
        <v>19</v>
      </c>
      <c r="B20" s="37">
        <v>33</v>
      </c>
      <c r="C20" s="37">
        <v>38788.544999999998</v>
      </c>
      <c r="D20" s="37">
        <v>543564.58610191406</v>
      </c>
      <c r="E20" s="37">
        <v>428904.47396234202</v>
      </c>
      <c r="F20" s="37">
        <v>114660.11213957101</v>
      </c>
      <c r="G20" s="37">
        <v>428904.47396234202</v>
      </c>
      <c r="H20" s="37">
        <v>0.210941100784063</v>
      </c>
    </row>
    <row r="21" spans="1:8">
      <c r="A21" s="37">
        <v>20</v>
      </c>
      <c r="B21" s="37">
        <v>34</v>
      </c>
      <c r="C21" s="37">
        <v>33405.678</v>
      </c>
      <c r="D21" s="37">
        <v>206632.651539354</v>
      </c>
      <c r="E21" s="37">
        <v>151990.469636981</v>
      </c>
      <c r="F21" s="37">
        <v>54642.181902373202</v>
      </c>
      <c r="G21" s="37">
        <v>151990.469636981</v>
      </c>
      <c r="H21" s="37">
        <v>0.26444117856159</v>
      </c>
    </row>
    <row r="22" spans="1:8">
      <c r="A22" s="37">
        <v>21</v>
      </c>
      <c r="B22" s="37">
        <v>35</v>
      </c>
      <c r="C22" s="37">
        <v>27813.249</v>
      </c>
      <c r="D22" s="37">
        <v>766844.63509822998</v>
      </c>
      <c r="E22" s="37">
        <v>743570.19175132702</v>
      </c>
      <c r="F22" s="37">
        <v>23274.443346902699</v>
      </c>
      <c r="G22" s="37">
        <v>743570.19175132702</v>
      </c>
      <c r="H22" s="37">
        <v>3.0350924139830902E-2</v>
      </c>
    </row>
    <row r="23" spans="1:8">
      <c r="A23" s="37">
        <v>22</v>
      </c>
      <c r="B23" s="37">
        <v>36</v>
      </c>
      <c r="C23" s="37">
        <v>116913.473</v>
      </c>
      <c r="D23" s="37">
        <v>856601.02997256594</v>
      </c>
      <c r="E23" s="37">
        <v>751377.83046218404</v>
      </c>
      <c r="F23" s="37">
        <v>105223.19951038199</v>
      </c>
      <c r="G23" s="37">
        <v>751377.83046218404</v>
      </c>
      <c r="H23" s="37">
        <v>0.122838049253516</v>
      </c>
    </row>
    <row r="24" spans="1:8">
      <c r="A24" s="37">
        <v>23</v>
      </c>
      <c r="B24" s="37">
        <v>37</v>
      </c>
      <c r="C24" s="37">
        <v>153798.96900000001</v>
      </c>
      <c r="D24" s="37">
        <v>1049362.7849079601</v>
      </c>
      <c r="E24" s="37">
        <v>961626.09695445199</v>
      </c>
      <c r="F24" s="37">
        <v>87736.687953512301</v>
      </c>
      <c r="G24" s="37">
        <v>961626.09695445199</v>
      </c>
      <c r="H24" s="37">
        <v>8.3609490650278201E-2</v>
      </c>
    </row>
    <row r="25" spans="1:8">
      <c r="A25" s="37">
        <v>24</v>
      </c>
      <c r="B25" s="37">
        <v>38</v>
      </c>
      <c r="C25" s="37">
        <v>1369465.2250000001</v>
      </c>
      <c r="D25" s="37">
        <v>6015007.58989558</v>
      </c>
      <c r="E25" s="37">
        <v>6275940.7047654903</v>
      </c>
      <c r="F25" s="37">
        <v>-260933.11486991201</v>
      </c>
      <c r="G25" s="37">
        <v>6275940.7047654903</v>
      </c>
      <c r="H25" s="37">
        <v>-4.3380346736094699E-2</v>
      </c>
    </row>
    <row r="26" spans="1:8">
      <c r="A26" s="37">
        <v>25</v>
      </c>
      <c r="B26" s="37">
        <v>39</v>
      </c>
      <c r="C26" s="37">
        <v>64176.076999999997</v>
      </c>
      <c r="D26" s="37">
        <v>104167.906523864</v>
      </c>
      <c r="E26" s="37">
        <v>74219.329852995201</v>
      </c>
      <c r="F26" s="37">
        <v>29948.576670868399</v>
      </c>
      <c r="G26" s="37">
        <v>74219.329852995201</v>
      </c>
      <c r="H26" s="37">
        <v>0.287502913999789</v>
      </c>
    </row>
    <row r="27" spans="1:8">
      <c r="A27" s="37">
        <v>26</v>
      </c>
      <c r="B27" s="37">
        <v>42</v>
      </c>
      <c r="C27" s="37">
        <v>8017.5240000000003</v>
      </c>
      <c r="D27" s="37">
        <v>110349.9691</v>
      </c>
      <c r="E27" s="37">
        <v>92920.363800000006</v>
      </c>
      <c r="F27" s="37">
        <v>17429.605299999999</v>
      </c>
      <c r="G27" s="37">
        <v>92920.363800000006</v>
      </c>
      <c r="H27" s="37">
        <v>0.15794843842869699</v>
      </c>
    </row>
    <row r="28" spans="1:8">
      <c r="A28" s="37">
        <v>27</v>
      </c>
      <c r="B28" s="37">
        <v>75</v>
      </c>
      <c r="C28" s="37">
        <v>2451</v>
      </c>
      <c r="D28" s="37">
        <v>39731.623931623901</v>
      </c>
      <c r="E28" s="37">
        <v>36839.641025641002</v>
      </c>
      <c r="F28" s="37">
        <v>2891.9829059829099</v>
      </c>
      <c r="G28" s="37">
        <v>36839.641025641002</v>
      </c>
      <c r="H28" s="37">
        <v>7.2787936152820198E-2</v>
      </c>
    </row>
    <row r="29" spans="1:8">
      <c r="A29" s="37">
        <v>28</v>
      </c>
      <c r="B29" s="37">
        <v>76</v>
      </c>
      <c r="C29" s="37">
        <v>1589</v>
      </c>
      <c r="D29" s="37">
        <v>301862.67085726501</v>
      </c>
      <c r="E29" s="37">
        <v>286432.95137863199</v>
      </c>
      <c r="F29" s="37">
        <v>15429.7194786325</v>
      </c>
      <c r="G29" s="37">
        <v>286432.95137863199</v>
      </c>
      <c r="H29" s="37">
        <v>5.11150300062388E-2</v>
      </c>
    </row>
    <row r="30" spans="1:8">
      <c r="A30" s="37">
        <v>29</v>
      </c>
      <c r="B30" s="37">
        <v>99</v>
      </c>
      <c r="C30" s="37">
        <v>24</v>
      </c>
      <c r="D30" s="37">
        <v>5752.6435216700702</v>
      </c>
      <c r="E30" s="37">
        <v>5235.1642689660403</v>
      </c>
      <c r="F30" s="37">
        <v>517.47925270403096</v>
      </c>
      <c r="G30" s="37">
        <v>5235.1642689660403</v>
      </c>
      <c r="H30" s="37">
        <v>8.9955035585761497E-2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53</v>
      </c>
      <c r="D33" s="34">
        <v>47878.71</v>
      </c>
      <c r="E33" s="34">
        <v>47466.19</v>
      </c>
      <c r="F33" s="30"/>
      <c r="G33" s="30"/>
      <c r="H33" s="30"/>
    </row>
    <row r="34" spans="1:8">
      <c r="A34" s="30"/>
      <c r="B34" s="33">
        <v>71</v>
      </c>
      <c r="C34" s="34">
        <v>33</v>
      </c>
      <c r="D34" s="34">
        <v>86719.73</v>
      </c>
      <c r="E34" s="34">
        <v>96410.3</v>
      </c>
      <c r="F34" s="30"/>
      <c r="G34" s="30"/>
      <c r="H34" s="30"/>
    </row>
    <row r="35" spans="1:8">
      <c r="A35" s="30"/>
      <c r="B35" s="33">
        <v>72</v>
      </c>
      <c r="C35" s="34">
        <v>1</v>
      </c>
      <c r="D35" s="34">
        <v>9793.16</v>
      </c>
      <c r="E35" s="34">
        <v>9156.41</v>
      </c>
      <c r="F35" s="30"/>
      <c r="G35" s="30"/>
      <c r="H35" s="30"/>
    </row>
    <row r="36" spans="1:8">
      <c r="A36" s="30"/>
      <c r="B36" s="33">
        <v>73</v>
      </c>
      <c r="C36" s="34">
        <v>42</v>
      </c>
      <c r="D36" s="34">
        <v>69488.100000000006</v>
      </c>
      <c r="E36" s="34">
        <v>79059.91</v>
      </c>
      <c r="F36" s="30"/>
      <c r="G36" s="30"/>
      <c r="H36" s="30"/>
    </row>
    <row r="37" spans="1:8">
      <c r="A37" s="30"/>
      <c r="B37" s="33">
        <v>77</v>
      </c>
      <c r="C37" s="34">
        <v>34</v>
      </c>
      <c r="D37" s="34">
        <v>49592.34</v>
      </c>
      <c r="E37" s="34">
        <v>55339.35</v>
      </c>
      <c r="F37" s="30"/>
      <c r="G37" s="30"/>
      <c r="H37" s="30"/>
    </row>
    <row r="38" spans="1:8">
      <c r="A38" s="30"/>
      <c r="B38" s="33">
        <v>78</v>
      </c>
      <c r="C38" s="34">
        <v>35</v>
      </c>
      <c r="D38" s="34">
        <v>43656.42</v>
      </c>
      <c r="E38" s="34">
        <v>38572.879999999997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2016-03-18T04:45:56Z</dcterms:modified>
</cp:coreProperties>
</file>