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<sst xmlns="http://schemas.openxmlformats.org/spreadsheetml/2006/main" count="118" uniqueCount="77">
  <si>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</si>
  <si>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</si>
  <si>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</si>
  <si>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</si>
  <si>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</si>
  <si>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</si>
  <si>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</si>
  <si>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</si>
  <si>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</si>
  <si>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</si>
  <si>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</si>
  <si>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</si>
  <si>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</si>
  <si>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</si>
  <si>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</si>
  <si>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</si>
  <si>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</si>
  <si>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</si>
  <si>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</si>
  <si>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</si>
  <si>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</si>
  <si>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</si>
  <si>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</si>
  <si>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</si>
  <si>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</si>
  <si>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</si>
  <si>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</si>
  <si>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</si>
  <si>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</si>
  <si>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</si>
  <si>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</si>
  <si>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</si>
  <si>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</si>
  <si>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</si>
  <si>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</si>
  <si>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</si>
  <si>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</si>
  <si>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</si>
  <si>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</si>
  <si>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</si>
  <si>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6" type="noConversion"/>
  </si>
  <si>
    <t>COST</t>
    <phoneticPr fontId="26" type="noConversion"/>
  </si>
  <si>
    <t>成本</t>
    <phoneticPr fontId="26" type="noConversion"/>
  </si>
  <si>
    <t>销售金额差异</t>
    <phoneticPr fontId="26" type="noConversion"/>
  </si>
  <si>
    <t>销售成本差异</t>
    <phoneticPr fontId="2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</si>
  <si>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</si>
  <si>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</si>
  <si>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</si>
  <si>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</si>
  <si>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</si>
  <si>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</si>
  <si>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</si>
  <si>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</si>
  <si>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</si>
  <si>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</si>
  <si>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</si>
  <si>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</si>
  <si>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</si>
  <si>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</si>
  <si>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</si>
  <si>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</si>
  <si>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</si>
  <si>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</si>
  <si>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</si>
  <si>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</si>
  <si>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</si>
  <si>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</si>
  <si>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</si>
  <si>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</si>
  <si>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</si>
  <si>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</si>
  <si>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</si>
  <si>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</si>
  <si>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</si>
  <si>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</si>
  <si>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6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</si>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</sst>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3">
    <xf numFmtId="0" fontId="0" fillId="0" borderId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22" fillId="8" borderId="8" applyNumberFormat="0" applyFont="0" applyAlignment="0" applyProtection="0">
      <alignment vertical="center"/>
    </xf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6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7" fillId="0" borderId="0"/>
    <xf numFmtId="4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40" fillId="38" borderId="21">
      <alignment vertical="center"/>
    </xf>
    <xf numFmtId="0" fontId="59" fillId="0" borderId="0"/>
    <xf numFmtId="180" fontId="61" fillId="0" borderId="0" applyFont="0" applyFill="0" applyBorder="0" applyAlignment="0" applyProtection="0"/>
    <xf numFmtId="181" fontId="61" fillId="0" borderId="0" applyFont="0" applyFill="0" applyBorder="0" applyAlignment="0" applyProtection="0"/>
    <xf numFmtId="178" fontId="61" fillId="0" borderId="0" applyFont="0" applyFill="0" applyBorder="0" applyAlignment="0" applyProtection="0"/>
    <xf numFmtId="179" fontId="61" fillId="0" borderId="0" applyFont="0" applyFill="0" applyBorder="0" applyAlignment="0" applyProtection="0"/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70" fillId="5" borderId="4" applyNumberFormat="0" applyAlignment="0" applyProtection="0">
      <alignment vertical="center"/>
    </xf>
    <xf numFmtId="0" fontId="71" fillId="6" borderId="5" applyNumberFormat="0" applyAlignment="0" applyProtection="0">
      <alignment vertical="center"/>
    </xf>
    <xf numFmtId="0" fontId="72" fillId="6" borderId="4" applyNumberFormat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4" fillId="7" borderId="7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23" fillId="0" borderId="0" xfId="0" applyFont="1"/>
    <xf numFmtId="177" fontId="23" fillId="0" borderId="0" xfId="0" applyNumberFormat="1" applyFont="1"/>
    <xf numFmtId="0" fontId="0" fillId="0" borderId="0" xfId="0" applyAlignment="1"/>
    <xf numFmtId="0" fontId="23" fillId="0" borderId="0" xfId="0" applyNumberFormat="1" applyFont="1"/>
    <xf numFmtId="0" fontId="24" fillId="0" borderId="18" xfId="0" applyFont="1" applyBorder="1" applyAlignment="1">
      <alignment wrapText="1"/>
    </xf>
    <xf numFmtId="0" fontId="24" fillId="0" borderId="18" xfId="0" applyNumberFormat="1" applyFont="1" applyBorder="1" applyAlignment="1">
      <alignment wrapText="1"/>
    </xf>
    <xf numFmtId="0" fontId="23" fillId="0" borderId="18" xfId="0" applyFont="1" applyBorder="1" applyAlignment="1">
      <alignment wrapText="1"/>
    </xf>
    <xf numFmtId="0" fontId="23" fillId="0" borderId="18" xfId="0" applyFont="1" applyBorder="1" applyAlignment="1">
      <alignment horizontal="right" vertical="center" wrapText="1"/>
    </xf>
    <xf numFmtId="49" fontId="24" fillId="36" borderId="18" xfId="0" applyNumberFormat="1" applyFont="1" applyFill="1" applyBorder="1" applyAlignment="1">
      <alignment vertical="center" wrapText="1"/>
    </xf>
    <xf numFmtId="49" fontId="27" fillId="37" borderId="18" xfId="0" applyNumberFormat="1" applyFont="1" applyFill="1" applyBorder="1" applyAlignment="1">
      <alignment horizontal="center" vertical="center" wrapText="1"/>
    </xf>
    <xf numFmtId="0" fontId="24" fillId="33" borderId="18" xfId="0" applyFont="1" applyFill="1" applyBorder="1" applyAlignment="1">
      <alignment vertical="center" wrapText="1"/>
    </xf>
    <xf numFmtId="0" fontId="24" fillId="33" borderId="18" xfId="0" applyNumberFormat="1" applyFont="1" applyFill="1" applyBorder="1" applyAlignment="1">
      <alignment vertical="center" wrapText="1"/>
    </xf>
    <xf numFmtId="0" fontId="24" fillId="36" borderId="18" xfId="0" applyFont="1" applyFill="1" applyBorder="1" applyAlignment="1">
      <alignment vertical="center" wrapText="1"/>
    </xf>
    <xf numFmtId="0" fontId="24" fillId="37" borderId="18" xfId="0" applyFont="1" applyFill="1" applyBorder="1" applyAlignment="1">
      <alignment vertical="center" wrapText="1"/>
    </xf>
    <xf numFmtId="4" fontId="24" fillId="36" borderId="18" xfId="0" applyNumberFormat="1" applyFont="1" applyFill="1" applyBorder="1" applyAlignment="1">
      <alignment horizontal="right" vertical="top" wrapText="1"/>
    </xf>
    <xf numFmtId="4" fontId="24" fillId="37" borderId="18" xfId="0" applyNumberFormat="1" applyFont="1" applyFill="1" applyBorder="1" applyAlignment="1">
      <alignment horizontal="right" vertical="top" wrapText="1"/>
    </xf>
    <xf numFmtId="177" fontId="23" fillId="36" borderId="18" xfId="0" applyNumberFormat="1" applyFont="1" applyFill="1" applyBorder="1" applyAlignment="1">
      <alignment horizontal="center" vertical="center"/>
    </xf>
    <xf numFmtId="177" fontId="23" fillId="37" borderId="18" xfId="0" applyNumberFormat="1" applyFont="1" applyFill="1" applyBorder="1" applyAlignment="1">
      <alignment horizontal="center" vertical="center"/>
    </xf>
    <xf numFmtId="177" fontId="28" fillId="0" borderId="18" xfId="0" applyNumberFormat="1" applyFont="1" applyBorder="1"/>
    <xf numFmtId="177" fontId="23" fillId="36" borderId="18" xfId="0" applyNumberFormat="1" applyFont="1" applyFill="1" applyBorder="1"/>
    <xf numFmtId="177" fontId="23" fillId="37" borderId="18" xfId="0" applyNumberFormat="1" applyFont="1" applyFill="1" applyBorder="1"/>
    <xf numFmtId="177" fontId="23" fillId="0" borderId="18" xfId="0" applyNumberFormat="1" applyFont="1" applyBorder="1"/>
    <xf numFmtId="49" fontId="24" fillId="0" borderId="18" xfId="0" applyNumberFormat="1" applyFont="1" applyFill="1" applyBorder="1" applyAlignment="1">
      <alignment vertical="center" wrapText="1"/>
    </xf>
    <xf numFmtId="0" fontId="24" fillId="0" borderId="18" xfId="0" applyFont="1" applyFill="1" applyBorder="1" applyAlignment="1">
      <alignment vertical="center" wrapText="1"/>
    </xf>
    <xf numFmtId="4" fontId="24" fillId="0" borderId="18" xfId="0" applyNumberFormat="1" applyFont="1" applyFill="1" applyBorder="1" applyAlignment="1">
      <alignment horizontal="right" vertical="top" wrapText="1"/>
    </xf>
    <xf numFmtId="0" fontId="23" fillId="0" borderId="0" xfId="0" applyFont="1" applyFill="1"/>
    <xf numFmtId="176" fontId="2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4" fillId="0" borderId="0" xfId="0" applyNumberFormat="1" applyFont="1" applyAlignment="1"/>
    <xf numFmtId="1" fontId="34" fillId="0" borderId="0" xfId="0" applyNumberFormat="1" applyFont="1" applyAlignment="1"/>
    <xf numFmtId="0" fontId="23" fillId="0" borderId="0" xfId="0" applyFont="1"/>
    <xf numFmtId="1" fontId="58" fillId="0" borderId="0" xfId="0" applyNumberFormat="1" applyFont="1" applyAlignment="1"/>
    <xf numFmtId="0" fontId="58" fillId="0" borderId="0" xfId="0" applyNumberFormat="1" applyFont="1" applyAlignment="1"/>
    <xf numFmtId="0" fontId="23" fillId="0" borderId="0" xfId="0" applyFont="1"/>
    <xf numFmtId="0" fontId="23" fillId="0" borderId="0" xfId="0" applyFont="1"/>
    <xf numFmtId="0" fontId="59" fillId="0" borderId="0" xfId="110"/>
    <xf numFmtId="0" fontId="60" fillId="0" borderId="0" xfId="110" applyNumberFormat="1" applyFont="1"/>
    <xf numFmtId="1" fontId="62" fillId="0" borderId="0" xfId="0" applyNumberFormat="1" applyFont="1" applyAlignment="1"/>
    <xf numFmtId="0" fontId="62" fillId="0" borderId="0" xfId="0" applyNumberFormat="1" applyFont="1" applyAlignment="1"/>
    <xf numFmtId="0" fontId="23" fillId="0" borderId="0" xfId="0" applyFont="1" applyAlignment="1">
      <alignment vertical="center"/>
    </xf>
    <xf numFmtId="0" fontId="29" fillId="0" borderId="0" xfId="0" applyFont="1" applyAlignment="1">
      <alignment horizontal="left" wrapText="1"/>
    </xf>
    <xf numFmtId="0" fontId="35" fillId="0" borderId="19" xfId="0" applyFont="1" applyBorder="1" applyAlignment="1">
      <alignment horizontal="left" vertical="center" wrapText="1"/>
    </xf>
    <xf numFmtId="0" fontId="24" fillId="0" borderId="10" xfId="0" applyFont="1" applyBorder="1" applyAlignment="1">
      <alignment wrapText="1"/>
    </xf>
    <xf numFmtId="0" fontId="23" fillId="0" borderId="11" xfId="0" applyFont="1" applyBorder="1" applyAlignment="1">
      <alignment wrapText="1"/>
    </xf>
    <xf numFmtId="0" fontId="23" fillId="0" borderId="11" xfId="0" applyFont="1" applyBorder="1" applyAlignment="1">
      <alignment horizontal="right" vertical="center" wrapText="1"/>
    </xf>
    <xf numFmtId="49" fontId="24" fillId="33" borderId="10" xfId="0" applyNumberFormat="1" applyFont="1" applyFill="1" applyBorder="1" applyAlignment="1">
      <alignment vertical="center" wrapText="1"/>
    </xf>
    <xf numFmtId="49" fontId="24" fillId="33" borderId="12" xfId="0" applyNumberFormat="1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wrapText="1"/>
    </xf>
    <xf numFmtId="0" fontId="24" fillId="33" borderId="12" xfId="0" applyFont="1" applyFill="1" applyBorder="1" applyAlignment="1">
      <alignment vertical="center" wrapText="1"/>
    </xf>
    <xf numFmtId="4" fontId="25" fillId="34" borderId="10" xfId="0" applyNumberFormat="1" applyFont="1" applyFill="1" applyBorder="1" applyAlignment="1">
      <alignment horizontal="right" vertical="top" wrapText="1"/>
    </xf>
    <xf numFmtId="176" fontId="25" fillId="34" borderId="10" xfId="0" applyNumberFormat="1" applyFont="1" applyFill="1" applyBorder="1" applyAlignment="1">
      <alignment horizontal="right" vertical="top" wrapText="1"/>
    </xf>
    <xf numFmtId="176" fontId="25" fillId="34" borderId="12" xfId="0" applyNumberFormat="1" applyFont="1" applyFill="1" applyBorder="1" applyAlignment="1">
      <alignment horizontal="right" vertical="top" wrapText="1"/>
    </xf>
    <xf numFmtId="4" fontId="24" fillId="35" borderId="10" xfId="0" applyNumberFormat="1" applyFont="1" applyFill="1" applyBorder="1" applyAlignment="1">
      <alignment horizontal="right" vertical="top" wrapText="1"/>
    </xf>
    <xf numFmtId="0" fontId="24" fillId="35" borderId="10" xfId="0" applyFont="1" applyFill="1" applyBorder="1" applyAlignment="1">
      <alignment horizontal="right" vertical="top" wrapText="1"/>
    </xf>
    <xf numFmtId="176" fontId="24" fillId="35" borderId="10" xfId="0" applyNumberFormat="1" applyFont="1" applyFill="1" applyBorder="1" applyAlignment="1">
      <alignment horizontal="right" vertical="top" wrapText="1"/>
    </xf>
    <xf numFmtId="176" fontId="24" fillId="35" borderId="12" xfId="0" applyNumberFormat="1" applyFont="1" applyFill="1" applyBorder="1" applyAlignment="1">
      <alignment horizontal="right" vertical="top" wrapText="1"/>
    </xf>
    <xf numFmtId="0" fontId="24" fillId="35" borderId="12" xfId="0" applyFont="1" applyFill="1" applyBorder="1" applyAlignment="1">
      <alignment horizontal="right" vertical="top" wrapText="1"/>
    </xf>
    <xf numFmtId="4" fontId="24" fillId="35" borderId="13" xfId="0" applyNumberFormat="1" applyFont="1" applyFill="1" applyBorder="1" applyAlignment="1">
      <alignment horizontal="right" vertical="top" wrapText="1"/>
    </xf>
    <xf numFmtId="0" fontId="24" fillId="35" borderId="13" xfId="0" applyFont="1" applyFill="1" applyBorder="1" applyAlignment="1">
      <alignment horizontal="right" vertical="top" wrapText="1"/>
    </xf>
    <xf numFmtId="176" fontId="24" fillId="35" borderId="13" xfId="0" applyNumberFormat="1" applyFont="1" applyFill="1" applyBorder="1" applyAlignment="1">
      <alignment horizontal="right" vertical="top" wrapText="1"/>
    </xf>
    <xf numFmtId="176" fontId="24" fillId="35" borderId="20" xfId="0" applyNumberFormat="1" applyFont="1" applyFill="1" applyBorder="1" applyAlignment="1">
      <alignment horizontal="right" vertical="top" wrapText="1"/>
    </xf>
    <xf numFmtId="49" fontId="24" fillId="33" borderId="18" xfId="0" applyNumberFormat="1" applyFont="1" applyFill="1" applyBorder="1" applyAlignment="1">
      <alignment horizontal="left" vertical="top" wrapText="1"/>
    </xf>
    <xf numFmtId="49" fontId="24" fillId="33" borderId="22" xfId="0" applyNumberFormat="1" applyFont="1" applyFill="1" applyBorder="1" applyAlignment="1">
      <alignment horizontal="left" vertical="top" wrapText="1"/>
    </xf>
    <xf numFmtId="49" fontId="24" fillId="33" borderId="23" xfId="0" applyNumberFormat="1" applyFont="1" applyFill="1" applyBorder="1" applyAlignment="1">
      <alignment horizontal="left" vertical="top" wrapText="1"/>
    </xf>
    <xf numFmtId="0" fontId="24" fillId="33" borderId="18" xfId="0" applyFont="1" applyFill="1" applyBorder="1" applyAlignment="1">
      <alignment vertical="center" wrapText="1"/>
    </xf>
    <xf numFmtId="49" fontId="25" fillId="33" borderId="18" xfId="0" applyNumberFormat="1" applyFont="1" applyFill="1" applyBorder="1" applyAlignment="1">
      <alignment horizontal="left" vertical="top" wrapText="1"/>
    </xf>
    <xf numFmtId="14" fontId="24" fillId="33" borderId="18" xfId="0" applyNumberFormat="1" applyFont="1" applyFill="1" applyBorder="1" applyAlignment="1">
      <alignment vertical="center" wrapText="1"/>
    </xf>
    <xf numFmtId="49" fontId="24" fillId="33" borderId="13" xfId="0" applyNumberFormat="1" applyFont="1" applyFill="1" applyBorder="1" applyAlignment="1">
      <alignment horizontal="left" vertical="top" wrapText="1"/>
    </xf>
    <xf numFmtId="49" fontId="24" fillId="33" borderId="15" xfId="0" applyNumberFormat="1" applyFont="1" applyFill="1" applyBorder="1" applyAlignment="1">
      <alignment horizontal="left" vertical="top" wrapText="1"/>
    </xf>
    <xf numFmtId="0" fontId="23" fillId="0" borderId="0" xfId="0" applyFont="1" applyAlignment="1">
      <alignment wrapText="1"/>
    </xf>
    <xf numFmtId="0" fontId="23" fillId="0" borderId="19" xfId="0" applyFont="1" applyBorder="1" applyAlignment="1">
      <alignment wrapText="1"/>
    </xf>
    <xf numFmtId="0" fontId="23" fillId="0" borderId="0" xfId="0" applyFont="1" applyAlignment="1">
      <alignment horizontal="right" vertical="center" wrapText="1"/>
    </xf>
    <xf numFmtId="0" fontId="24" fillId="33" borderId="13" xfId="0" applyFont="1" applyFill="1" applyBorder="1" applyAlignment="1">
      <alignment vertical="center" wrapText="1"/>
    </xf>
    <xf numFmtId="0" fontId="24" fillId="33" borderId="15" xfId="0" applyFont="1" applyFill="1" applyBorder="1" applyAlignment="1">
      <alignment vertical="center" wrapText="1"/>
    </xf>
    <xf numFmtId="49" fontId="25" fillId="33" borderId="13" xfId="0" applyNumberFormat="1" applyFont="1" applyFill="1" applyBorder="1" applyAlignment="1">
      <alignment horizontal="left" vertical="top" wrapText="1"/>
    </xf>
    <xf numFmtId="49" fontId="25" fillId="33" borderId="14" xfId="0" applyNumberFormat="1" applyFont="1" applyFill="1" applyBorder="1" applyAlignment="1">
      <alignment horizontal="left" vertical="top" wrapText="1"/>
    </xf>
    <xf numFmtId="49" fontId="25" fillId="33" borderId="15" xfId="0" applyNumberFormat="1" applyFont="1" applyFill="1" applyBorder="1" applyAlignment="1">
      <alignment horizontal="left" vertical="top" wrapText="1"/>
    </xf>
    <xf numFmtId="14" fontId="24" fillId="33" borderId="12" xfId="0" applyNumberFormat="1" applyFont="1" applyFill="1" applyBorder="1" applyAlignment="1">
      <alignment vertical="center" wrapText="1"/>
    </xf>
    <xf numFmtId="14" fontId="24" fillId="33" borderId="16" xfId="0" applyNumberFormat="1" applyFont="1" applyFill="1" applyBorder="1" applyAlignment="1">
      <alignment vertical="center" wrapText="1"/>
    </xf>
    <xf numFmtId="14" fontId="24" fillId="33" borderId="17" xfId="0" applyNumberFormat="1" applyFont="1" applyFill="1" applyBorder="1" applyAlignment="1">
      <alignment vertical="center" wrapText="1"/>
    </xf>
  </cellXfs>
  <cellStyles count="24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8" sqref="N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SUM(E4:E41)</f>
        <v>15271428.247900004</v>
      </c>
      <c r="F3" s="25">
        <f>RA!I7</f>
        <v>1349469.5404999999</v>
      </c>
      <c r="G3" s="16">
        <f>SUM(G4:G41)</f>
        <v>13921958.707400005</v>
      </c>
      <c r="H3" s="27">
        <f>RA!J7</f>
        <v>8.8365640632569402</v>
      </c>
      <c r="I3" s="20">
        <f>SUM(I4:I41)</f>
        <v>15271432.70834616</v>
      </c>
      <c r="J3" s="21">
        <f>SUM(J4:J41)</f>
        <v>13921958.567797953</v>
      </c>
      <c r="K3" s="22">
        <f>E3-I3</f>
        <v>-4.4604461565613747</v>
      </c>
      <c r="L3" s="22">
        <f>G3-J3</f>
        <v>0.1396020520478487</v>
      </c>
    </row>
    <row r="4" spans="1:13">
      <c r="A4" s="68">
        <f>RA!A8</f>
        <v>42450</v>
      </c>
      <c r="B4" s="12">
        <v>12</v>
      </c>
      <c r="C4" s="63" t="s">
        <v>6</v>
      </c>
      <c r="D4" s="63"/>
      <c r="E4" s="15">
        <f>VLOOKUP(C4,RA!B8:D36,3,0)</f>
        <v>495125.11560000002</v>
      </c>
      <c r="F4" s="25">
        <f>VLOOKUP(C4,RA!B8:I39,8,0)</f>
        <v>123449.7788</v>
      </c>
      <c r="G4" s="16">
        <f t="shared" ref="G4:G41" si="0">E4-F4</f>
        <v>371675.33680000005</v>
      </c>
      <c r="H4" s="27">
        <f>RA!J8</f>
        <v>24.933047205735399</v>
      </c>
      <c r="I4" s="20">
        <f>VLOOKUP(B4,RMS!B:D,3,FALSE)</f>
        <v>495125.75807093998</v>
      </c>
      <c r="J4" s="21">
        <f>VLOOKUP(B4,RMS!B:E,4,FALSE)</f>
        <v>371675.34723589697</v>
      </c>
      <c r="K4" s="22">
        <f t="shared" ref="K4:K41" si="1">E4-I4</f>
        <v>-0.64247093995800242</v>
      </c>
      <c r="L4" s="22">
        <f t="shared" ref="L4:L41" si="2">G4-J4</f>
        <v>-1.0435896925628185E-2</v>
      </c>
    </row>
    <row r="5" spans="1:13">
      <c r="A5" s="68"/>
      <c r="B5" s="12">
        <v>13</v>
      </c>
      <c r="C5" s="63" t="s">
        <v>7</v>
      </c>
      <c r="D5" s="63"/>
      <c r="E5" s="15">
        <f>VLOOKUP(C5,RA!B8:D37,3,0)</f>
        <v>60641.363400000002</v>
      </c>
      <c r="F5" s="25">
        <f>VLOOKUP(C5,RA!B9:I40,8,0)</f>
        <v>13116.274299999999</v>
      </c>
      <c r="G5" s="16">
        <f t="shared" si="0"/>
        <v>47525.089100000005</v>
      </c>
      <c r="H5" s="27">
        <f>RA!J9</f>
        <v>21.629253639109301</v>
      </c>
      <c r="I5" s="20">
        <f>VLOOKUP(B5,RMS!B:D,3,FALSE)</f>
        <v>60641.395777777798</v>
      </c>
      <c r="J5" s="21">
        <f>VLOOKUP(B5,RMS!B:E,4,FALSE)</f>
        <v>47525.0749222222</v>
      </c>
      <c r="K5" s="22">
        <f t="shared" si="1"/>
        <v>-3.2377777795773E-2</v>
      </c>
      <c r="L5" s="22">
        <f t="shared" si="2"/>
        <v>1.4177777804434299E-2</v>
      </c>
      <c r="M5" s="32"/>
    </row>
    <row r="6" spans="1:13">
      <c r="A6" s="68"/>
      <c r="B6" s="12">
        <v>14</v>
      </c>
      <c r="C6" s="63" t="s">
        <v>8</v>
      </c>
      <c r="D6" s="63"/>
      <c r="E6" s="15">
        <f>VLOOKUP(C6,RA!B10:D38,3,0)</f>
        <v>100687.80379999999</v>
      </c>
      <c r="F6" s="25">
        <f>VLOOKUP(C6,RA!B10:I41,8,0)</f>
        <v>27255.308199999999</v>
      </c>
      <c r="G6" s="16">
        <f t="shared" si="0"/>
        <v>73432.495599999995</v>
      </c>
      <c r="H6" s="27">
        <f>RA!J10</f>
        <v>27.0691257246392</v>
      </c>
      <c r="I6" s="20">
        <f>VLOOKUP(B6,RMS!B:D,3,FALSE)</f>
        <v>100689.64163497501</v>
      </c>
      <c r="J6" s="21">
        <f>VLOOKUP(B6,RMS!B:E,4,FALSE)</f>
        <v>73432.496404487494</v>
      </c>
      <c r="K6" s="22">
        <f>E6-I6</f>
        <v>-1.8378349750128109</v>
      </c>
      <c r="L6" s="22">
        <f t="shared" si="2"/>
        <v>-8.044874994084239E-4</v>
      </c>
      <c r="M6" s="32"/>
    </row>
    <row r="7" spans="1:13">
      <c r="A7" s="68"/>
      <c r="B7" s="12">
        <v>15</v>
      </c>
      <c r="C7" s="63" t="s">
        <v>9</v>
      </c>
      <c r="D7" s="63"/>
      <c r="E7" s="15">
        <f>VLOOKUP(C7,RA!B10:D39,3,0)</f>
        <v>40416.709199999998</v>
      </c>
      <c r="F7" s="25">
        <f>VLOOKUP(C7,RA!B11:I42,8,0)</f>
        <v>8456.7757000000001</v>
      </c>
      <c r="G7" s="16">
        <f t="shared" si="0"/>
        <v>31959.933499999999</v>
      </c>
      <c r="H7" s="27">
        <f>RA!J11</f>
        <v>20.923959093631499</v>
      </c>
      <c r="I7" s="20">
        <f>VLOOKUP(B7,RMS!B:D,3,FALSE)</f>
        <v>40416.738975569198</v>
      </c>
      <c r="J7" s="21">
        <f>VLOOKUP(B7,RMS!B:E,4,FALSE)</f>
        <v>31959.933430027999</v>
      </c>
      <c r="K7" s="22">
        <f t="shared" si="1"/>
        <v>-2.9775569200864993E-2</v>
      </c>
      <c r="L7" s="22">
        <f t="shared" si="2"/>
        <v>6.9972000346751884E-5</v>
      </c>
      <c r="M7" s="32"/>
    </row>
    <row r="8" spans="1:13">
      <c r="A8" s="68"/>
      <c r="B8" s="12">
        <v>16</v>
      </c>
      <c r="C8" s="63" t="s">
        <v>10</v>
      </c>
      <c r="D8" s="63"/>
      <c r="E8" s="15">
        <f>VLOOKUP(C8,RA!B12:D39,3,0)</f>
        <v>114718.1354</v>
      </c>
      <c r="F8" s="25">
        <f>VLOOKUP(C8,RA!B12:I43,8,0)</f>
        <v>17693.280900000002</v>
      </c>
      <c r="G8" s="16">
        <f t="shared" si="0"/>
        <v>97024.854500000001</v>
      </c>
      <c r="H8" s="27">
        <f>RA!J12</f>
        <v>15.4232640186375</v>
      </c>
      <c r="I8" s="20">
        <f>VLOOKUP(B8,RMS!B:D,3,FALSE)</f>
        <v>114718.13499999999</v>
      </c>
      <c r="J8" s="21">
        <f>VLOOKUP(B8,RMS!B:E,4,FALSE)</f>
        <v>97024.854401709395</v>
      </c>
      <c r="K8" s="22">
        <f t="shared" si="1"/>
        <v>4.0000000444706529E-4</v>
      </c>
      <c r="L8" s="22">
        <f t="shared" si="2"/>
        <v>9.8290605819784105E-5</v>
      </c>
      <c r="M8" s="32"/>
    </row>
    <row r="9" spans="1:13">
      <c r="A9" s="68"/>
      <c r="B9" s="12">
        <v>17</v>
      </c>
      <c r="C9" s="63" t="s">
        <v>11</v>
      </c>
      <c r="D9" s="63"/>
      <c r="E9" s="15">
        <f>VLOOKUP(C9,RA!B12:D40,3,0)</f>
        <v>178906.3541</v>
      </c>
      <c r="F9" s="25">
        <f>VLOOKUP(C9,RA!B13:I44,8,0)</f>
        <v>51322.038200000003</v>
      </c>
      <c r="G9" s="16">
        <f t="shared" si="0"/>
        <v>127584.31589999999</v>
      </c>
      <c r="H9" s="27">
        <f>RA!J13</f>
        <v>28.6865374112501</v>
      </c>
      <c r="I9" s="20">
        <f>VLOOKUP(B9,RMS!B:D,3,FALSE)</f>
        <v>178906.48596324801</v>
      </c>
      <c r="J9" s="21">
        <f>VLOOKUP(B9,RMS!B:E,4,FALSE)</f>
        <v>127584.314681196</v>
      </c>
      <c r="K9" s="22">
        <f t="shared" si="1"/>
        <v>-0.13186324801063165</v>
      </c>
      <c r="L9" s="22">
        <f t="shared" si="2"/>
        <v>1.2188039836473763E-3</v>
      </c>
      <c r="M9" s="32"/>
    </row>
    <row r="10" spans="1:13">
      <c r="A10" s="68"/>
      <c r="B10" s="12">
        <v>18</v>
      </c>
      <c r="C10" s="63" t="s">
        <v>12</v>
      </c>
      <c r="D10" s="63"/>
      <c r="E10" s="15">
        <f>VLOOKUP(C10,RA!B14:D41,3,0)</f>
        <v>145213.66930000001</v>
      </c>
      <c r="F10" s="25">
        <f>VLOOKUP(C10,RA!B14:I44,8,0)</f>
        <v>25181.8694</v>
      </c>
      <c r="G10" s="16">
        <f t="shared" si="0"/>
        <v>120031.79990000001</v>
      </c>
      <c r="H10" s="27">
        <f>RA!J14</f>
        <v>17.3412527356335</v>
      </c>
      <c r="I10" s="20">
        <f>VLOOKUP(B10,RMS!B:D,3,FALSE)</f>
        <v>145213.670575214</v>
      </c>
      <c r="J10" s="21">
        <f>VLOOKUP(B10,RMS!B:E,4,FALSE)</f>
        <v>120031.80801453</v>
      </c>
      <c r="K10" s="22">
        <f t="shared" si="1"/>
        <v>-1.2752139882650226E-3</v>
      </c>
      <c r="L10" s="22">
        <f t="shared" si="2"/>
        <v>-8.1145299918716773E-3</v>
      </c>
      <c r="M10" s="32"/>
    </row>
    <row r="11" spans="1:13">
      <c r="A11" s="68"/>
      <c r="B11" s="12">
        <v>19</v>
      </c>
      <c r="C11" s="63" t="s">
        <v>13</v>
      </c>
      <c r="D11" s="63"/>
      <c r="E11" s="15">
        <f>VLOOKUP(C11,RA!B14:D42,3,0)</f>
        <v>64685.676599999999</v>
      </c>
      <c r="F11" s="25">
        <f>VLOOKUP(C11,RA!B15:I45,8,0)</f>
        <v>9593.0720999999994</v>
      </c>
      <c r="G11" s="16">
        <f t="shared" si="0"/>
        <v>55092.604500000001</v>
      </c>
      <c r="H11" s="27">
        <f>RA!J15</f>
        <v>14.830287946620899</v>
      </c>
      <c r="I11" s="20">
        <f>VLOOKUP(B11,RMS!B:D,3,FALSE)</f>
        <v>64685.768152991499</v>
      </c>
      <c r="J11" s="21">
        <f>VLOOKUP(B11,RMS!B:E,4,FALSE)</f>
        <v>55092.605482906001</v>
      </c>
      <c r="K11" s="22">
        <f t="shared" si="1"/>
        <v>-9.1552991500066128E-2</v>
      </c>
      <c r="L11" s="22">
        <f t="shared" si="2"/>
        <v>-9.8290599999018013E-4</v>
      </c>
      <c r="M11" s="32"/>
    </row>
    <row r="12" spans="1:13">
      <c r="A12" s="68"/>
      <c r="B12" s="12">
        <v>21</v>
      </c>
      <c r="C12" s="63" t="s">
        <v>14</v>
      </c>
      <c r="D12" s="63"/>
      <c r="E12" s="15">
        <f>VLOOKUP(C12,RA!B16:D43,3,0)</f>
        <v>594983.23580000002</v>
      </c>
      <c r="F12" s="25">
        <f>VLOOKUP(C12,RA!B16:I46,8,0)</f>
        <v>26997.213800000001</v>
      </c>
      <c r="G12" s="16">
        <f t="shared" si="0"/>
        <v>567986.022</v>
      </c>
      <c r="H12" s="27">
        <f>RA!J16</f>
        <v>4.53747470106451</v>
      </c>
      <c r="I12" s="20">
        <f>VLOOKUP(B12,RMS!B:D,3,FALSE)</f>
        <v>594982.67090341903</v>
      </c>
      <c r="J12" s="21">
        <f>VLOOKUP(B12,RMS!B:E,4,FALSE)</f>
        <v>567986.02175470104</v>
      </c>
      <c r="K12" s="22">
        <f t="shared" si="1"/>
        <v>0.56489658099599183</v>
      </c>
      <c r="L12" s="22">
        <f t="shared" si="2"/>
        <v>2.45298957452178E-4</v>
      </c>
      <c r="M12" s="32"/>
    </row>
    <row r="13" spans="1:13">
      <c r="A13" s="68"/>
      <c r="B13" s="12">
        <v>22</v>
      </c>
      <c r="C13" s="63" t="s">
        <v>15</v>
      </c>
      <c r="D13" s="63"/>
      <c r="E13" s="15">
        <f>VLOOKUP(C13,RA!B16:D44,3,0)</f>
        <v>874460.2121</v>
      </c>
      <c r="F13" s="25">
        <f>VLOOKUP(C13,RA!B17:I47,8,0)</f>
        <v>36961.4398</v>
      </c>
      <c r="G13" s="16">
        <f t="shared" si="0"/>
        <v>837498.77229999995</v>
      </c>
      <c r="H13" s="27">
        <f>RA!J17</f>
        <v>4.2267720461789597</v>
      </c>
      <c r="I13" s="20">
        <f>VLOOKUP(B13,RMS!B:D,3,FALSE)</f>
        <v>874460.19806752098</v>
      </c>
      <c r="J13" s="21">
        <f>VLOOKUP(B13,RMS!B:E,4,FALSE)</f>
        <v>837498.77437179501</v>
      </c>
      <c r="K13" s="22">
        <f t="shared" si="1"/>
        <v>1.4032479026354849E-2</v>
      </c>
      <c r="L13" s="22">
        <f t="shared" si="2"/>
        <v>-2.0717950537800789E-3</v>
      </c>
      <c r="M13" s="32"/>
    </row>
    <row r="14" spans="1:13">
      <c r="A14" s="68"/>
      <c r="B14" s="12">
        <v>23</v>
      </c>
      <c r="C14" s="63" t="s">
        <v>16</v>
      </c>
      <c r="D14" s="63"/>
      <c r="E14" s="15">
        <f>VLOOKUP(C14,RA!B18:D44,3,0)</f>
        <v>1236403.9875</v>
      </c>
      <c r="F14" s="25">
        <f>VLOOKUP(C14,RA!B18:I48,8,0)</f>
        <v>174079.3799</v>
      </c>
      <c r="G14" s="16">
        <f t="shared" si="0"/>
        <v>1062324.6076</v>
      </c>
      <c r="H14" s="27">
        <f>RA!J18</f>
        <v>14.0794903332516</v>
      </c>
      <c r="I14" s="20">
        <f>VLOOKUP(B14,RMS!B:D,3,FALSE)</f>
        <v>1236404.1901179501</v>
      </c>
      <c r="J14" s="21">
        <f>VLOOKUP(B14,RMS!B:E,4,FALSE)</f>
        <v>1062324.59759402</v>
      </c>
      <c r="K14" s="22">
        <f t="shared" si="1"/>
        <v>-0.20261795003898442</v>
      </c>
      <c r="L14" s="22">
        <f t="shared" si="2"/>
        <v>1.0005980031564832E-2</v>
      </c>
      <c r="M14" s="32"/>
    </row>
    <row r="15" spans="1:13">
      <c r="A15" s="68"/>
      <c r="B15" s="12">
        <v>24</v>
      </c>
      <c r="C15" s="63" t="s">
        <v>17</v>
      </c>
      <c r="D15" s="63"/>
      <c r="E15" s="15">
        <f>VLOOKUP(C15,RA!B18:D45,3,0)</f>
        <v>493526.6654</v>
      </c>
      <c r="F15" s="25">
        <f>VLOOKUP(C15,RA!B19:I49,8,0)</f>
        <v>45011.947899999999</v>
      </c>
      <c r="G15" s="16">
        <f t="shared" si="0"/>
        <v>448514.71750000003</v>
      </c>
      <c r="H15" s="27">
        <f>RA!J19</f>
        <v>9.1204692787000905</v>
      </c>
      <c r="I15" s="20">
        <f>VLOOKUP(B15,RMS!B:D,3,FALSE)</f>
        <v>493526.64489829098</v>
      </c>
      <c r="J15" s="21">
        <f>VLOOKUP(B15,RMS!B:E,4,FALSE)</f>
        <v>448514.71586581197</v>
      </c>
      <c r="K15" s="22">
        <f t="shared" si="1"/>
        <v>2.0501709019299597E-2</v>
      </c>
      <c r="L15" s="22">
        <f t="shared" si="2"/>
        <v>1.6341880545951426E-3</v>
      </c>
      <c r="M15" s="32"/>
    </row>
    <row r="16" spans="1:13">
      <c r="A16" s="68"/>
      <c r="B16" s="12">
        <v>25</v>
      </c>
      <c r="C16" s="63" t="s">
        <v>18</v>
      </c>
      <c r="D16" s="63"/>
      <c r="E16" s="15">
        <f>VLOOKUP(C16,RA!B20:D46,3,0)</f>
        <v>873966.19220000005</v>
      </c>
      <c r="F16" s="25">
        <f>VLOOKUP(C16,RA!B20:I50,8,0)</f>
        <v>76406.373900000006</v>
      </c>
      <c r="G16" s="16">
        <f t="shared" si="0"/>
        <v>797559.81830000004</v>
      </c>
      <c r="H16" s="27">
        <f>RA!J20</f>
        <v>8.7424862176493701</v>
      </c>
      <c r="I16" s="20">
        <f>VLOOKUP(B16,RMS!B:D,3,FALSE)</f>
        <v>873966.20819999999</v>
      </c>
      <c r="J16" s="21">
        <f>VLOOKUP(B16,RMS!B:E,4,FALSE)</f>
        <v>797559.81830000004</v>
      </c>
      <c r="K16" s="22">
        <f t="shared" si="1"/>
        <v>-1.5999999945051968E-2</v>
      </c>
      <c r="L16" s="22">
        <f t="shared" si="2"/>
        <v>0</v>
      </c>
      <c r="M16" s="32"/>
    </row>
    <row r="17" spans="1:13">
      <c r="A17" s="68"/>
      <c r="B17" s="12">
        <v>26</v>
      </c>
      <c r="C17" s="63" t="s">
        <v>19</v>
      </c>
      <c r="D17" s="63"/>
      <c r="E17" s="15">
        <f>VLOOKUP(C17,RA!B20:D47,3,0)</f>
        <v>342995.00790000003</v>
      </c>
      <c r="F17" s="25">
        <f>VLOOKUP(C17,RA!B21:I51,8,0)</f>
        <v>42740.800999999999</v>
      </c>
      <c r="G17" s="16">
        <f t="shared" si="0"/>
        <v>300254.20690000005</v>
      </c>
      <c r="H17" s="27">
        <f>RA!J21</f>
        <v>12.4610562881606</v>
      </c>
      <c r="I17" s="20">
        <f>VLOOKUP(B17,RMS!B:D,3,FALSE)</f>
        <v>342994.80923772801</v>
      </c>
      <c r="J17" s="21">
        <f>VLOOKUP(B17,RMS!B:E,4,FALSE)</f>
        <v>300254.206628296</v>
      </c>
      <c r="K17" s="22">
        <f t="shared" si="1"/>
        <v>0.19866227201418951</v>
      </c>
      <c r="L17" s="22">
        <f t="shared" si="2"/>
        <v>2.717040479183197E-4</v>
      </c>
      <c r="M17" s="32"/>
    </row>
    <row r="18" spans="1:13">
      <c r="A18" s="68"/>
      <c r="B18" s="12">
        <v>27</v>
      </c>
      <c r="C18" s="63" t="s">
        <v>20</v>
      </c>
      <c r="D18" s="63"/>
      <c r="E18" s="15">
        <f>VLOOKUP(C18,RA!B22:D48,3,0)</f>
        <v>972197.71219999995</v>
      </c>
      <c r="F18" s="25">
        <f>VLOOKUP(C18,RA!B22:I52,8,0)</f>
        <v>45959.2647</v>
      </c>
      <c r="G18" s="16">
        <f t="shared" si="0"/>
        <v>926238.44750000001</v>
      </c>
      <c r="H18" s="27">
        <f>RA!J22</f>
        <v>4.72735783300684</v>
      </c>
      <c r="I18" s="20">
        <f>VLOOKUP(B18,RMS!B:D,3,FALSE)</f>
        <v>972198.8676</v>
      </c>
      <c r="J18" s="21">
        <f>VLOOKUP(B18,RMS!B:E,4,FALSE)</f>
        <v>926238.44720000005</v>
      </c>
      <c r="K18" s="22">
        <f t="shared" si="1"/>
        <v>-1.1554000000469387</v>
      </c>
      <c r="L18" s="22">
        <f t="shared" si="2"/>
        <v>2.9999995604157448E-4</v>
      </c>
      <c r="M18" s="32"/>
    </row>
    <row r="19" spans="1:13">
      <c r="A19" s="68"/>
      <c r="B19" s="12">
        <v>29</v>
      </c>
      <c r="C19" s="63" t="s">
        <v>21</v>
      </c>
      <c r="D19" s="63"/>
      <c r="E19" s="15">
        <f>VLOOKUP(C19,RA!B22:D49,3,0)</f>
        <v>2153547.8406000002</v>
      </c>
      <c r="F19" s="25">
        <f>VLOOKUP(C19,RA!B23:I53,8,0)</f>
        <v>174977.94070000001</v>
      </c>
      <c r="G19" s="16">
        <f t="shared" si="0"/>
        <v>1978569.8999000003</v>
      </c>
      <c r="H19" s="27">
        <f>RA!J23</f>
        <v>8.1251011656768899</v>
      </c>
      <c r="I19" s="20">
        <f>VLOOKUP(B19,RMS!B:D,3,FALSE)</f>
        <v>2153548.9432632499</v>
      </c>
      <c r="J19" s="21">
        <f>VLOOKUP(B19,RMS!B:E,4,FALSE)</f>
        <v>1978569.9252094</v>
      </c>
      <c r="K19" s="22">
        <f t="shared" si="1"/>
        <v>-1.1026632497087121</v>
      </c>
      <c r="L19" s="22">
        <f t="shared" si="2"/>
        <v>-2.5309399701654911E-2</v>
      </c>
      <c r="M19" s="32"/>
    </row>
    <row r="20" spans="1:13">
      <c r="A20" s="68"/>
      <c r="B20" s="12">
        <v>31</v>
      </c>
      <c r="C20" s="63" t="s">
        <v>22</v>
      </c>
      <c r="D20" s="63"/>
      <c r="E20" s="15">
        <f>VLOOKUP(C20,RA!B24:D50,3,0)</f>
        <v>195797.60089999999</v>
      </c>
      <c r="F20" s="25">
        <f>VLOOKUP(C20,RA!B24:I54,8,0)</f>
        <v>32539.472699999998</v>
      </c>
      <c r="G20" s="16">
        <f t="shared" si="0"/>
        <v>163258.12819999998</v>
      </c>
      <c r="H20" s="27">
        <f>RA!J24</f>
        <v>16.618933301751198</v>
      </c>
      <c r="I20" s="20">
        <f>VLOOKUP(B20,RMS!B:D,3,FALSE)</f>
        <v>195797.597812352</v>
      </c>
      <c r="J20" s="21">
        <f>VLOOKUP(B20,RMS!B:E,4,FALSE)</f>
        <v>163258.12324884199</v>
      </c>
      <c r="K20" s="22">
        <f t="shared" si="1"/>
        <v>3.0876479868311435E-3</v>
      </c>
      <c r="L20" s="22">
        <f t="shared" si="2"/>
        <v>4.9511579854879528E-3</v>
      </c>
      <c r="M20" s="32"/>
    </row>
    <row r="21" spans="1:13">
      <c r="A21" s="68"/>
      <c r="B21" s="12">
        <v>32</v>
      </c>
      <c r="C21" s="63" t="s">
        <v>23</v>
      </c>
      <c r="D21" s="63"/>
      <c r="E21" s="15">
        <f>VLOOKUP(C21,RA!B24:D51,3,0)</f>
        <v>211183.50779999999</v>
      </c>
      <c r="F21" s="25">
        <f>VLOOKUP(C21,RA!B25:I55,8,0)</f>
        <v>17028.4764</v>
      </c>
      <c r="G21" s="16">
        <f t="shared" si="0"/>
        <v>194155.03139999998</v>
      </c>
      <c r="H21" s="27">
        <f>RA!J25</f>
        <v>8.0633552200140102</v>
      </c>
      <c r="I21" s="20">
        <f>VLOOKUP(B21,RMS!B:D,3,FALSE)</f>
        <v>211183.48845650101</v>
      </c>
      <c r="J21" s="21">
        <f>VLOOKUP(B21,RMS!B:E,4,FALSE)</f>
        <v>194155.036516964</v>
      </c>
      <c r="K21" s="22">
        <f t="shared" si="1"/>
        <v>1.9343498977832496E-2</v>
      </c>
      <c r="L21" s="22">
        <f t="shared" si="2"/>
        <v>-5.1169640209991485E-3</v>
      </c>
      <c r="M21" s="32"/>
    </row>
    <row r="22" spans="1:13">
      <c r="A22" s="68"/>
      <c r="B22" s="12">
        <v>33</v>
      </c>
      <c r="C22" s="63" t="s">
        <v>24</v>
      </c>
      <c r="D22" s="63"/>
      <c r="E22" s="15">
        <f>VLOOKUP(C22,RA!B26:D52,3,0)</f>
        <v>543825.40480000002</v>
      </c>
      <c r="F22" s="25">
        <f>VLOOKUP(C22,RA!B26:I56,8,0)</f>
        <v>116041.65459999999</v>
      </c>
      <c r="G22" s="16">
        <f t="shared" si="0"/>
        <v>427783.75020000001</v>
      </c>
      <c r="H22" s="27">
        <f>RA!J26</f>
        <v>21.338034886890998</v>
      </c>
      <c r="I22" s="20">
        <f>VLOOKUP(B22,RMS!B:D,3,FALSE)</f>
        <v>543825.38006162201</v>
      </c>
      <c r="J22" s="21">
        <f>VLOOKUP(B22,RMS!B:E,4,FALSE)</f>
        <v>427783.73135450599</v>
      </c>
      <c r="K22" s="22">
        <f t="shared" si="1"/>
        <v>2.4738378007896245E-2</v>
      </c>
      <c r="L22" s="22">
        <f t="shared" si="2"/>
        <v>1.884549402166158E-2</v>
      </c>
      <c r="M22" s="32"/>
    </row>
    <row r="23" spans="1:13">
      <c r="A23" s="68"/>
      <c r="B23" s="12">
        <v>34</v>
      </c>
      <c r="C23" s="63" t="s">
        <v>25</v>
      </c>
      <c r="D23" s="63"/>
      <c r="E23" s="15">
        <f>VLOOKUP(C23,RA!B26:D53,3,0)</f>
        <v>220728.27239999999</v>
      </c>
      <c r="F23" s="25">
        <f>VLOOKUP(C23,RA!B27:I57,8,0)</f>
        <v>58415.062299999998</v>
      </c>
      <c r="G23" s="16">
        <f t="shared" si="0"/>
        <v>162313.2101</v>
      </c>
      <c r="H23" s="27">
        <f>RA!J27</f>
        <v>26.464694198367699</v>
      </c>
      <c r="I23" s="20">
        <f>VLOOKUP(B23,RMS!B:D,3,FALSE)</f>
        <v>220728.10921700299</v>
      </c>
      <c r="J23" s="21">
        <f>VLOOKUP(B23,RMS!B:E,4,FALSE)</f>
        <v>162313.24276874901</v>
      </c>
      <c r="K23" s="22">
        <f t="shared" si="1"/>
        <v>0.16318299699923955</v>
      </c>
      <c r="L23" s="22">
        <f t="shared" si="2"/>
        <v>-3.2668749016011134E-2</v>
      </c>
      <c r="M23" s="32"/>
    </row>
    <row r="24" spans="1:13">
      <c r="A24" s="68"/>
      <c r="B24" s="12">
        <v>35</v>
      </c>
      <c r="C24" s="63" t="s">
        <v>26</v>
      </c>
      <c r="D24" s="63"/>
      <c r="E24" s="15">
        <f>VLOOKUP(C24,RA!B28:D54,3,0)</f>
        <v>773060.20689999999</v>
      </c>
      <c r="F24" s="25">
        <f>VLOOKUP(C24,RA!B28:I58,8,0)</f>
        <v>29127.1646</v>
      </c>
      <c r="G24" s="16">
        <f t="shared" si="0"/>
        <v>743933.04229999997</v>
      </c>
      <c r="H24" s="27">
        <f>RA!J28</f>
        <v>3.7677744036005998</v>
      </c>
      <c r="I24" s="20">
        <f>VLOOKUP(B24,RMS!B:D,3,FALSE)</f>
        <v>773060.20692035404</v>
      </c>
      <c r="J24" s="21">
        <f>VLOOKUP(B24,RMS!B:E,4,FALSE)</f>
        <v>743933.03150088503</v>
      </c>
      <c r="K24" s="22">
        <f t="shared" si="1"/>
        <v>-2.0354054868221283E-5</v>
      </c>
      <c r="L24" s="22">
        <f t="shared" si="2"/>
        <v>1.0799114941619337E-2</v>
      </c>
      <c r="M24" s="32"/>
    </row>
    <row r="25" spans="1:13">
      <c r="A25" s="68"/>
      <c r="B25" s="12">
        <v>36</v>
      </c>
      <c r="C25" s="63" t="s">
        <v>27</v>
      </c>
      <c r="D25" s="63"/>
      <c r="E25" s="15">
        <f>VLOOKUP(C25,RA!B28:D55,3,0)</f>
        <v>852290.33219999995</v>
      </c>
      <c r="F25" s="25">
        <f>VLOOKUP(C25,RA!B29:I59,8,0)</f>
        <v>100244.06819999999</v>
      </c>
      <c r="G25" s="16">
        <f t="shared" si="0"/>
        <v>752046.26399999997</v>
      </c>
      <c r="H25" s="27">
        <f>RA!J29</f>
        <v>11.761727713283101</v>
      </c>
      <c r="I25" s="20">
        <f>VLOOKUP(B25,RMS!B:D,3,FALSE)</f>
        <v>852290.358899115</v>
      </c>
      <c r="J25" s="21">
        <f>VLOOKUP(B25,RMS!B:E,4,FALSE)</f>
        <v>752046.25797435199</v>
      </c>
      <c r="K25" s="22">
        <f t="shared" si="1"/>
        <v>-2.6699115056544542E-2</v>
      </c>
      <c r="L25" s="22">
        <f t="shared" si="2"/>
        <v>6.0256479773670435E-3</v>
      </c>
      <c r="M25" s="32"/>
    </row>
    <row r="26" spans="1:13">
      <c r="A26" s="68"/>
      <c r="B26" s="12">
        <v>37</v>
      </c>
      <c r="C26" s="63" t="s">
        <v>71</v>
      </c>
      <c r="D26" s="63"/>
      <c r="E26" s="15">
        <f>VLOOKUP(C26,RA!B30:D56,3,0)</f>
        <v>1116586.9286</v>
      </c>
      <c r="F26" s="25">
        <f>VLOOKUP(C26,RA!B30:I60,8,0)</f>
        <v>95946.354999999996</v>
      </c>
      <c r="G26" s="16">
        <f t="shared" si="0"/>
        <v>1020640.5736</v>
      </c>
      <c r="H26" s="27">
        <f>RA!J30</f>
        <v>8.5928244852641704</v>
      </c>
      <c r="I26" s="20">
        <f>VLOOKUP(B26,RMS!B:D,3,FALSE)</f>
        <v>1116586.8585663701</v>
      </c>
      <c r="J26" s="21">
        <f>VLOOKUP(B26,RMS!B:E,4,FALSE)</f>
        <v>1020640.56900596</v>
      </c>
      <c r="K26" s="22">
        <f t="shared" si="1"/>
        <v>7.0033629890531301E-2</v>
      </c>
      <c r="L26" s="22">
        <f t="shared" si="2"/>
        <v>4.5940399868413806E-3</v>
      </c>
      <c r="M26" s="32"/>
    </row>
    <row r="27" spans="1:13">
      <c r="A27" s="68"/>
      <c r="B27" s="12">
        <v>38</v>
      </c>
      <c r="C27" s="63" t="s">
        <v>29</v>
      </c>
      <c r="D27" s="63"/>
      <c r="E27" s="15">
        <f>VLOOKUP(C27,RA!B30:D57,3,0)</f>
        <v>1727375.4694000001</v>
      </c>
      <c r="F27" s="25">
        <f>VLOOKUP(C27,RA!B31:I61,8,0)</f>
        <v>-57643.421799999996</v>
      </c>
      <c r="G27" s="16">
        <f t="shared" si="0"/>
        <v>1785018.8912</v>
      </c>
      <c r="H27" s="27">
        <f>RA!J31</f>
        <v>-3.3370522402996898</v>
      </c>
      <c r="I27" s="20">
        <f>VLOOKUP(B27,RMS!B:D,3,FALSE)</f>
        <v>1727375.77751858</v>
      </c>
      <c r="J27" s="21">
        <f>VLOOKUP(B27,RMS!B:E,4,FALSE)</f>
        <v>1785018.7380699101</v>
      </c>
      <c r="K27" s="22">
        <f t="shared" si="1"/>
        <v>-0.30811857990920544</v>
      </c>
      <c r="L27" s="22">
        <f t="shared" si="2"/>
        <v>0.15313008986413479</v>
      </c>
      <c r="M27" s="32"/>
    </row>
    <row r="28" spans="1:13">
      <c r="A28" s="68"/>
      <c r="B28" s="12">
        <v>39</v>
      </c>
      <c r="C28" s="63" t="s">
        <v>30</v>
      </c>
      <c r="D28" s="63"/>
      <c r="E28" s="15">
        <f>VLOOKUP(C28,RA!B32:D58,3,0)</f>
        <v>108707.2093</v>
      </c>
      <c r="F28" s="25">
        <f>VLOOKUP(C28,RA!B32:I62,8,0)</f>
        <v>31297.079399999999</v>
      </c>
      <c r="G28" s="16">
        <f t="shared" si="0"/>
        <v>77410.1299</v>
      </c>
      <c r="H28" s="27">
        <f>RA!J32</f>
        <v>28.790251908343301</v>
      </c>
      <c r="I28" s="20">
        <f>VLOOKUP(B28,RMS!B:D,3,FALSE)</f>
        <v>108707.177014189</v>
      </c>
      <c r="J28" s="21">
        <f>VLOOKUP(B28,RMS!B:E,4,FALSE)</f>
        <v>77410.128271936905</v>
      </c>
      <c r="K28" s="22">
        <f t="shared" si="1"/>
        <v>3.2285811001202092E-2</v>
      </c>
      <c r="L28" s="22">
        <f t="shared" si="2"/>
        <v>1.6280630952678621E-3</v>
      </c>
      <c r="M28" s="32"/>
    </row>
    <row r="29" spans="1:13">
      <c r="A29" s="68"/>
      <c r="B29" s="12">
        <v>40</v>
      </c>
      <c r="C29" s="63" t="s">
        <v>73</v>
      </c>
      <c r="D29" s="63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8"/>
      <c r="B30" s="12">
        <v>42</v>
      </c>
      <c r="C30" s="63" t="s">
        <v>31</v>
      </c>
      <c r="D30" s="63"/>
      <c r="E30" s="15">
        <f>VLOOKUP(C30,RA!B34:D61,3,0)</f>
        <v>104774.1651</v>
      </c>
      <c r="F30" s="25">
        <f>VLOOKUP(C30,RA!B34:I65,8,0)</f>
        <v>15760.8465</v>
      </c>
      <c r="G30" s="16">
        <f t="shared" si="0"/>
        <v>89013.318599999999</v>
      </c>
      <c r="H30" s="27">
        <f>RA!J34</f>
        <v>15.0426839335416</v>
      </c>
      <c r="I30" s="20">
        <f>VLOOKUP(B30,RMS!B:D,3,FALSE)</f>
        <v>104774.1646</v>
      </c>
      <c r="J30" s="21">
        <f>VLOOKUP(B30,RMS!B:E,4,FALSE)</f>
        <v>89013.320500000002</v>
      </c>
      <c r="K30" s="22">
        <f t="shared" si="1"/>
        <v>4.999999946448952E-4</v>
      </c>
      <c r="L30" s="22">
        <f t="shared" si="2"/>
        <v>-1.9000000029336661E-3</v>
      </c>
      <c r="M30" s="32"/>
    </row>
    <row r="31" spans="1:13" s="35" customFormat="1" ht="12" thickBot="1">
      <c r="A31" s="68"/>
      <c r="B31" s="12">
        <v>70</v>
      </c>
      <c r="C31" s="69" t="s">
        <v>68</v>
      </c>
      <c r="D31" s="70"/>
      <c r="E31" s="15">
        <f>VLOOKUP(C31,RA!B35:D62,3,0)</f>
        <v>83993.24</v>
      </c>
      <c r="F31" s="25">
        <f>VLOOKUP(C31,RA!B35:I66,8,0)</f>
        <v>2346.9299999999998</v>
      </c>
      <c r="G31" s="16">
        <f t="shared" si="0"/>
        <v>81646.310000000012</v>
      </c>
      <c r="H31" s="27">
        <f>RA!J35</f>
        <v>2.79418915141266</v>
      </c>
      <c r="I31" s="20">
        <f>VLOOKUP(B31,RMS!B:D,3,FALSE)</f>
        <v>83993.24</v>
      </c>
      <c r="J31" s="21">
        <f>VLOOKUP(B31,RMS!B:E,4,FALSE)</f>
        <v>81646.31</v>
      </c>
      <c r="K31" s="22">
        <f t="shared" si="1"/>
        <v>0</v>
      </c>
      <c r="L31" s="22">
        <f t="shared" si="2"/>
        <v>0</v>
      </c>
    </row>
    <row r="32" spans="1:13">
      <c r="A32" s="68"/>
      <c r="B32" s="12">
        <v>71</v>
      </c>
      <c r="C32" s="63" t="s">
        <v>35</v>
      </c>
      <c r="D32" s="63"/>
      <c r="E32" s="15">
        <f>VLOOKUP(C32,RA!B34:D62,3,0)</f>
        <v>87589.79</v>
      </c>
      <c r="F32" s="25">
        <f>VLOOKUP(C32,RA!B34:I66,8,0)</f>
        <v>-4850.6099999999997</v>
      </c>
      <c r="G32" s="16">
        <f t="shared" si="0"/>
        <v>92440.4</v>
      </c>
      <c r="H32" s="27">
        <f>RA!J35</f>
        <v>2.79418915141266</v>
      </c>
      <c r="I32" s="20">
        <f>VLOOKUP(B32,RMS!B:D,3,FALSE)</f>
        <v>87589.79</v>
      </c>
      <c r="J32" s="21">
        <f>VLOOKUP(B32,RMS!B:E,4,FALSE)</f>
        <v>92440.4</v>
      </c>
      <c r="K32" s="22">
        <f t="shared" si="1"/>
        <v>0</v>
      </c>
      <c r="L32" s="22">
        <f t="shared" si="2"/>
        <v>0</v>
      </c>
      <c r="M32" s="32"/>
    </row>
    <row r="33" spans="1:13">
      <c r="A33" s="68"/>
      <c r="B33" s="12">
        <v>72</v>
      </c>
      <c r="C33" s="63" t="s">
        <v>36</v>
      </c>
      <c r="D33" s="63"/>
      <c r="E33" s="15">
        <f>VLOOKUP(C33,RA!B34:D63,3,0)</f>
        <v>7305.14</v>
      </c>
      <c r="F33" s="25">
        <f>VLOOKUP(C33,RA!B34:I67,8,0)</f>
        <v>277.77999999999997</v>
      </c>
      <c r="G33" s="16">
        <f t="shared" si="0"/>
        <v>7027.3600000000006</v>
      </c>
      <c r="H33" s="27">
        <f>RA!J34</f>
        <v>15.0426839335416</v>
      </c>
      <c r="I33" s="20">
        <f>VLOOKUP(B33,RMS!B:D,3,FALSE)</f>
        <v>7305.14</v>
      </c>
      <c r="J33" s="21">
        <f>VLOOKUP(B33,RMS!B:E,4,FALSE)</f>
        <v>7027.36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73</v>
      </c>
      <c r="C34" s="63" t="s">
        <v>37</v>
      </c>
      <c r="D34" s="63"/>
      <c r="E34" s="15">
        <f>VLOOKUP(C34,RA!B35:D64,3,0)</f>
        <v>59316.26</v>
      </c>
      <c r="F34" s="25">
        <f>VLOOKUP(C34,RA!B35:I68,8,0)</f>
        <v>-4184.63</v>
      </c>
      <c r="G34" s="16">
        <f t="shared" si="0"/>
        <v>63500.89</v>
      </c>
      <c r="H34" s="27">
        <f>RA!J35</f>
        <v>2.79418915141266</v>
      </c>
      <c r="I34" s="20">
        <f>VLOOKUP(B34,RMS!B:D,3,FALSE)</f>
        <v>59316.26</v>
      </c>
      <c r="J34" s="21">
        <f>VLOOKUP(B34,RMS!B:E,4,FALSE)</f>
        <v>63500.89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8"/>
      <c r="B35" s="12">
        <v>74</v>
      </c>
      <c r="C35" s="63" t="s">
        <v>69</v>
      </c>
      <c r="D35" s="63"/>
      <c r="E35" s="15">
        <f>VLOOKUP(C35,RA!B36:D65,3,0)</f>
        <v>8.64</v>
      </c>
      <c r="F35" s="25">
        <f>VLOOKUP(C35,RA!B36:I69,8,0)</f>
        <v>-546.91999999999996</v>
      </c>
      <c r="G35" s="16">
        <f t="shared" si="0"/>
        <v>555.55999999999995</v>
      </c>
      <c r="H35" s="27">
        <f>RA!J36</f>
        <v>-5.5378714802261797</v>
      </c>
      <c r="I35" s="20">
        <f>VLOOKUP(B35,RMS!B:D,3,FALSE)</f>
        <v>8.64</v>
      </c>
      <c r="J35" s="21">
        <f>VLOOKUP(B35,RMS!B:E,4,FALSE)</f>
        <v>555.55999999999995</v>
      </c>
      <c r="K35" s="22">
        <f t="shared" si="1"/>
        <v>0</v>
      </c>
      <c r="L35" s="22">
        <f t="shared" si="2"/>
        <v>0</v>
      </c>
    </row>
    <row r="36" spans="1:13" ht="11.25" customHeight="1">
      <c r="A36" s="68"/>
      <c r="B36" s="12">
        <v>75</v>
      </c>
      <c r="C36" s="63" t="s">
        <v>32</v>
      </c>
      <c r="D36" s="63"/>
      <c r="E36" s="15">
        <f>VLOOKUP(C36,RA!B8:D65,3,0)</f>
        <v>41546.1538</v>
      </c>
      <c r="F36" s="25">
        <f>VLOOKUP(C36,RA!B8:I69,8,0)</f>
        <v>2871.0070000000001</v>
      </c>
      <c r="G36" s="16">
        <f t="shared" si="0"/>
        <v>38675.146800000002</v>
      </c>
      <c r="H36" s="27">
        <f>RA!J36</f>
        <v>-5.5378714802261797</v>
      </c>
      <c r="I36" s="20">
        <f>VLOOKUP(B36,RMS!B:D,3,FALSE)</f>
        <v>41546.1538461538</v>
      </c>
      <c r="J36" s="21">
        <f>VLOOKUP(B36,RMS!B:E,4,FALSE)</f>
        <v>38675.145299145297</v>
      </c>
      <c r="K36" s="22">
        <f t="shared" si="1"/>
        <v>-4.6153800212778151E-5</v>
      </c>
      <c r="L36" s="22">
        <f t="shared" si="2"/>
        <v>1.5008547052275389E-3</v>
      </c>
      <c r="M36" s="32"/>
    </row>
    <row r="37" spans="1:13">
      <c r="A37" s="68"/>
      <c r="B37" s="12">
        <v>76</v>
      </c>
      <c r="C37" s="63" t="s">
        <v>33</v>
      </c>
      <c r="D37" s="63"/>
      <c r="E37" s="15">
        <f>VLOOKUP(C37,RA!B8:D66,3,0)</f>
        <v>277640.33610000001</v>
      </c>
      <c r="F37" s="25">
        <f>VLOOKUP(C37,RA!B8:I70,8,0)</f>
        <v>13385.188599999999</v>
      </c>
      <c r="G37" s="16">
        <f t="shared" si="0"/>
        <v>264255.14750000002</v>
      </c>
      <c r="H37" s="27">
        <f>RA!J37</f>
        <v>3.8025280829662398</v>
      </c>
      <c r="I37" s="20">
        <f>VLOOKUP(B37,RMS!B:D,3,FALSE)</f>
        <v>277640.32948290597</v>
      </c>
      <c r="J37" s="21">
        <f>VLOOKUP(B37,RMS!B:E,4,FALSE)</f>
        <v>264255.14968546998</v>
      </c>
      <c r="K37" s="22">
        <f t="shared" si="1"/>
        <v>6.6170940408483148E-3</v>
      </c>
      <c r="L37" s="22">
        <f t="shared" si="2"/>
        <v>-2.1854699589312077E-3</v>
      </c>
      <c r="M37" s="32"/>
    </row>
    <row r="38" spans="1:13">
      <c r="A38" s="68"/>
      <c r="B38" s="12">
        <v>77</v>
      </c>
      <c r="C38" s="63" t="s">
        <v>38</v>
      </c>
      <c r="D38" s="63"/>
      <c r="E38" s="15">
        <f>VLOOKUP(C38,RA!B9:D67,3,0)</f>
        <v>61508.58</v>
      </c>
      <c r="F38" s="25">
        <f>VLOOKUP(C38,RA!B9:I71,8,0)</f>
        <v>-5364.11</v>
      </c>
      <c r="G38" s="16">
        <f t="shared" si="0"/>
        <v>66872.69</v>
      </c>
      <c r="H38" s="27">
        <f>RA!J38</f>
        <v>-7.0547772229739403</v>
      </c>
      <c r="I38" s="20">
        <f>VLOOKUP(B38,RMS!B:D,3,FALSE)</f>
        <v>61508.58</v>
      </c>
      <c r="J38" s="21">
        <f>VLOOKUP(B38,RMS!B:E,4,FALSE)</f>
        <v>66872.69</v>
      </c>
      <c r="K38" s="22">
        <f t="shared" si="1"/>
        <v>0</v>
      </c>
      <c r="L38" s="22">
        <f t="shared" si="2"/>
        <v>0</v>
      </c>
      <c r="M38" s="32"/>
    </row>
    <row r="39" spans="1:13">
      <c r="A39" s="68"/>
      <c r="B39" s="12">
        <v>78</v>
      </c>
      <c r="C39" s="63" t="s">
        <v>39</v>
      </c>
      <c r="D39" s="63"/>
      <c r="E39" s="15">
        <f>VLOOKUP(C39,RA!B10:D68,3,0)</f>
        <v>51447.88</v>
      </c>
      <c r="F39" s="25">
        <f>VLOOKUP(C39,RA!B10:I72,8,0)</f>
        <v>7286.72</v>
      </c>
      <c r="G39" s="16">
        <f t="shared" si="0"/>
        <v>44161.159999999996</v>
      </c>
      <c r="H39" s="27">
        <f>RA!J39</f>
        <v>-6330.0925925925903</v>
      </c>
      <c r="I39" s="20">
        <f>VLOOKUP(B39,RMS!B:D,3,FALSE)</f>
        <v>51447.88</v>
      </c>
      <c r="J39" s="21">
        <f>VLOOKUP(B39,RMS!B:E,4,FALSE)</f>
        <v>44161.16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8"/>
      <c r="B40" s="12">
        <v>9101</v>
      </c>
      <c r="C40" s="64" t="s">
        <v>75</v>
      </c>
      <c r="D40" s="65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6.9104038217852999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8"/>
      <c r="B41" s="12">
        <v>99</v>
      </c>
      <c r="C41" s="63" t="s">
        <v>34</v>
      </c>
      <c r="D41" s="63"/>
      <c r="E41" s="15">
        <f>VLOOKUP(C41,RA!B8:D69,3,0)</f>
        <v>4267.4494999999997</v>
      </c>
      <c r="F41" s="25">
        <f>VLOOKUP(C41,RA!B8:I73,8,0)</f>
        <v>288.66770000000002</v>
      </c>
      <c r="G41" s="16">
        <f t="shared" si="0"/>
        <v>3978.7817999999997</v>
      </c>
      <c r="H41" s="27">
        <f>RA!J40</f>
        <v>6.9104038217852999</v>
      </c>
      <c r="I41" s="20">
        <f>VLOOKUP(B41,RMS!B:D,3,FALSE)</f>
        <v>4267.4495121397804</v>
      </c>
      <c r="J41" s="21">
        <f>VLOOKUP(B41,RMS!B:E,4,FALSE)</f>
        <v>3978.7821042281198</v>
      </c>
      <c r="K41" s="22">
        <f t="shared" si="1"/>
        <v>-1.2139780665165745E-5</v>
      </c>
      <c r="L41" s="22">
        <f t="shared" si="2"/>
        <v>-3.0422812005781452E-4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15271428.2479</v>
      </c>
      <c r="E7" s="51">
        <v>14885684.182700001</v>
      </c>
      <c r="F7" s="52">
        <v>102.591376119939</v>
      </c>
      <c r="G7" s="51">
        <v>21882793.5403</v>
      </c>
      <c r="H7" s="52">
        <v>-30.212620158501799</v>
      </c>
      <c r="I7" s="51">
        <v>1349469.5404999999</v>
      </c>
      <c r="J7" s="52">
        <v>8.8365640632569402</v>
      </c>
      <c r="K7" s="51">
        <v>1670675.0434000001</v>
      </c>
      <c r="L7" s="52">
        <v>7.6346515828668498</v>
      </c>
      <c r="M7" s="52">
        <v>-0.19226090924678699</v>
      </c>
      <c r="N7" s="51">
        <v>425243187.95240003</v>
      </c>
      <c r="O7" s="51">
        <v>2164334286.3631001</v>
      </c>
      <c r="P7" s="51">
        <v>803042</v>
      </c>
      <c r="Q7" s="51">
        <v>963496</v>
      </c>
      <c r="R7" s="52">
        <v>-16.653312520238799</v>
      </c>
      <c r="S7" s="51">
        <v>19.016973269019601</v>
      </c>
      <c r="T7" s="51">
        <v>23.519644873253199</v>
      </c>
      <c r="U7" s="53">
        <v>-23.677120120734202</v>
      </c>
    </row>
    <row r="8" spans="1:23" ht="12" thickBot="1">
      <c r="A8" s="79">
        <v>42450</v>
      </c>
      <c r="B8" s="69" t="s">
        <v>6</v>
      </c>
      <c r="C8" s="70"/>
      <c r="D8" s="54">
        <v>495125.11560000002</v>
      </c>
      <c r="E8" s="54">
        <v>851837.79630000005</v>
      </c>
      <c r="F8" s="56">
        <v>58.124342187045499</v>
      </c>
      <c r="G8" s="54">
        <v>853108.9203</v>
      </c>
      <c r="H8" s="56">
        <v>-41.962262517910801</v>
      </c>
      <c r="I8" s="54">
        <v>123449.7788</v>
      </c>
      <c r="J8" s="56">
        <v>24.933047205735399</v>
      </c>
      <c r="K8" s="54">
        <v>109201.3766</v>
      </c>
      <c r="L8" s="56">
        <v>12.8004026216956</v>
      </c>
      <c r="M8" s="56">
        <v>0.13047822878818899</v>
      </c>
      <c r="N8" s="54">
        <v>14682322.0041</v>
      </c>
      <c r="O8" s="54">
        <v>83969520.645999998</v>
      </c>
      <c r="P8" s="54">
        <v>20962</v>
      </c>
      <c r="Q8" s="54">
        <v>29549</v>
      </c>
      <c r="R8" s="56">
        <v>-29.060205083082302</v>
      </c>
      <c r="S8" s="54">
        <v>23.620127640492299</v>
      </c>
      <c r="T8" s="54">
        <v>25.8598660225388</v>
      </c>
      <c r="U8" s="57">
        <v>-9.4823297153013701</v>
      </c>
    </row>
    <row r="9" spans="1:23" ht="12" thickBot="1">
      <c r="A9" s="80"/>
      <c r="B9" s="69" t="s">
        <v>7</v>
      </c>
      <c r="C9" s="70"/>
      <c r="D9" s="54">
        <v>60641.363400000002</v>
      </c>
      <c r="E9" s="54">
        <v>91698.42</v>
      </c>
      <c r="F9" s="56">
        <v>66.1313067335293</v>
      </c>
      <c r="G9" s="54">
        <v>152259.12340000001</v>
      </c>
      <c r="H9" s="56">
        <v>-60.172262885890198</v>
      </c>
      <c r="I9" s="54">
        <v>13116.274299999999</v>
      </c>
      <c r="J9" s="56">
        <v>21.629253639109301</v>
      </c>
      <c r="K9" s="54">
        <v>34443.822699999997</v>
      </c>
      <c r="L9" s="56">
        <v>22.6218448726469</v>
      </c>
      <c r="M9" s="56">
        <v>-0.61919806595683102</v>
      </c>
      <c r="N9" s="54">
        <v>1984356.6311000001</v>
      </c>
      <c r="O9" s="54">
        <v>11236545.2871</v>
      </c>
      <c r="P9" s="54">
        <v>3492</v>
      </c>
      <c r="Q9" s="54">
        <v>5897</v>
      </c>
      <c r="R9" s="56">
        <v>-40.783449211463498</v>
      </c>
      <c r="S9" s="54">
        <v>17.365797079037801</v>
      </c>
      <c r="T9" s="54">
        <v>17.829713396642401</v>
      </c>
      <c r="U9" s="57">
        <v>-2.6714369371766602</v>
      </c>
    </row>
    <row r="10" spans="1:23" ht="12" thickBot="1">
      <c r="A10" s="80"/>
      <c r="B10" s="69" t="s">
        <v>8</v>
      </c>
      <c r="C10" s="70"/>
      <c r="D10" s="54">
        <v>100687.80379999999</v>
      </c>
      <c r="E10" s="54">
        <v>132150.3878</v>
      </c>
      <c r="F10" s="56">
        <v>76.191833770767005</v>
      </c>
      <c r="G10" s="54">
        <v>231311.5448</v>
      </c>
      <c r="H10" s="56">
        <v>-56.470912903608799</v>
      </c>
      <c r="I10" s="54">
        <v>27255.308199999999</v>
      </c>
      <c r="J10" s="56">
        <v>27.0691257246392</v>
      </c>
      <c r="K10" s="54">
        <v>39535.252500000002</v>
      </c>
      <c r="L10" s="56">
        <v>17.091776605522899</v>
      </c>
      <c r="M10" s="56">
        <v>-0.31060745849542798</v>
      </c>
      <c r="N10" s="54">
        <v>2980935.2497999999</v>
      </c>
      <c r="O10" s="54">
        <v>20001959.923799999</v>
      </c>
      <c r="P10" s="54">
        <v>81981</v>
      </c>
      <c r="Q10" s="54">
        <v>104240</v>
      </c>
      <c r="R10" s="56">
        <v>-21.353607060629301</v>
      </c>
      <c r="S10" s="54">
        <v>1.2281846257059601</v>
      </c>
      <c r="T10" s="54">
        <v>1.7088998992709099</v>
      </c>
      <c r="U10" s="57">
        <v>-39.1403103005498</v>
      </c>
    </row>
    <row r="11" spans="1:23" ht="12" thickBot="1">
      <c r="A11" s="80"/>
      <c r="B11" s="69" t="s">
        <v>9</v>
      </c>
      <c r="C11" s="70"/>
      <c r="D11" s="54">
        <v>40416.709199999998</v>
      </c>
      <c r="E11" s="54">
        <v>51580.357300000003</v>
      </c>
      <c r="F11" s="56">
        <v>78.356784085324705</v>
      </c>
      <c r="G11" s="54">
        <v>61738.357000000004</v>
      </c>
      <c r="H11" s="56">
        <v>-34.535495980237997</v>
      </c>
      <c r="I11" s="54">
        <v>8456.7757000000001</v>
      </c>
      <c r="J11" s="56">
        <v>20.923959093631499</v>
      </c>
      <c r="K11" s="54">
        <v>9916.5401999999995</v>
      </c>
      <c r="L11" s="56">
        <v>16.062202951076301</v>
      </c>
      <c r="M11" s="56">
        <v>-0.147205020154106</v>
      </c>
      <c r="N11" s="54">
        <v>997593.97690000001</v>
      </c>
      <c r="O11" s="54">
        <v>6626182.4378000004</v>
      </c>
      <c r="P11" s="54">
        <v>1994</v>
      </c>
      <c r="Q11" s="54">
        <v>2768</v>
      </c>
      <c r="R11" s="56">
        <v>-27.962427745664701</v>
      </c>
      <c r="S11" s="54">
        <v>20.269162086258799</v>
      </c>
      <c r="T11" s="54">
        <v>21.316613078034699</v>
      </c>
      <c r="U11" s="57">
        <v>-5.1677074134505698</v>
      </c>
    </row>
    <row r="12" spans="1:23" ht="12" thickBot="1">
      <c r="A12" s="80"/>
      <c r="B12" s="69" t="s">
        <v>10</v>
      </c>
      <c r="C12" s="70"/>
      <c r="D12" s="54">
        <v>114718.1354</v>
      </c>
      <c r="E12" s="54">
        <v>138106.75219999999</v>
      </c>
      <c r="F12" s="56">
        <v>83.064827441507205</v>
      </c>
      <c r="G12" s="54">
        <v>146380.2622</v>
      </c>
      <c r="H12" s="56">
        <v>-21.630051978414901</v>
      </c>
      <c r="I12" s="54">
        <v>17693.280900000002</v>
      </c>
      <c r="J12" s="56">
        <v>15.4232640186375</v>
      </c>
      <c r="K12" s="54">
        <v>17807.801500000001</v>
      </c>
      <c r="L12" s="56">
        <v>12.165438995914</v>
      </c>
      <c r="M12" s="56">
        <v>-6.4309229861980004E-3</v>
      </c>
      <c r="N12" s="54">
        <v>4289186.9289999995</v>
      </c>
      <c r="O12" s="54">
        <v>22605923.239799999</v>
      </c>
      <c r="P12" s="54">
        <v>1171</v>
      </c>
      <c r="Q12" s="54">
        <v>1286</v>
      </c>
      <c r="R12" s="56">
        <v>-8.9424572317262907</v>
      </c>
      <c r="S12" s="54">
        <v>97.965956789069196</v>
      </c>
      <c r="T12" s="54">
        <v>101.348341757387</v>
      </c>
      <c r="U12" s="57">
        <v>-3.4526126005186901</v>
      </c>
    </row>
    <row r="13" spans="1:23" ht="12" thickBot="1">
      <c r="A13" s="80"/>
      <c r="B13" s="69" t="s">
        <v>11</v>
      </c>
      <c r="C13" s="70"/>
      <c r="D13" s="54">
        <v>178906.3541</v>
      </c>
      <c r="E13" s="54">
        <v>274711.36660000001</v>
      </c>
      <c r="F13" s="56">
        <v>65.125209893662998</v>
      </c>
      <c r="G13" s="54">
        <v>292695.1103</v>
      </c>
      <c r="H13" s="56">
        <v>-38.876206740649501</v>
      </c>
      <c r="I13" s="54">
        <v>51322.038200000003</v>
      </c>
      <c r="J13" s="56">
        <v>28.6865374112501</v>
      </c>
      <c r="K13" s="54">
        <v>71151.129199999996</v>
      </c>
      <c r="L13" s="56">
        <v>24.308957237814202</v>
      </c>
      <c r="M13" s="56">
        <v>-0.27868975830674497</v>
      </c>
      <c r="N13" s="54">
        <v>12194735.4793</v>
      </c>
      <c r="O13" s="54">
        <v>37796666.705899999</v>
      </c>
      <c r="P13" s="54">
        <v>6867</v>
      </c>
      <c r="Q13" s="54">
        <v>8275</v>
      </c>
      <c r="R13" s="56">
        <v>-17.015105740181301</v>
      </c>
      <c r="S13" s="54">
        <v>26.053058701033901</v>
      </c>
      <c r="T13" s="54">
        <v>25.191542574018101</v>
      </c>
      <c r="U13" s="57">
        <v>3.3067753652342202</v>
      </c>
    </row>
    <row r="14" spans="1:23" ht="12" thickBot="1">
      <c r="A14" s="80"/>
      <c r="B14" s="69" t="s">
        <v>12</v>
      </c>
      <c r="C14" s="70"/>
      <c r="D14" s="54">
        <v>145213.66930000001</v>
      </c>
      <c r="E14" s="54">
        <v>126107.3446</v>
      </c>
      <c r="F14" s="56">
        <v>115.150842134218</v>
      </c>
      <c r="G14" s="54">
        <v>168916.63329999999</v>
      </c>
      <c r="H14" s="56">
        <v>-14.0323445577458</v>
      </c>
      <c r="I14" s="54">
        <v>25181.8694</v>
      </c>
      <c r="J14" s="56">
        <v>17.3412527356335</v>
      </c>
      <c r="K14" s="54">
        <v>29203.263999999999</v>
      </c>
      <c r="L14" s="56">
        <v>17.288566217238198</v>
      </c>
      <c r="M14" s="56">
        <v>-0.13770360052903699</v>
      </c>
      <c r="N14" s="54">
        <v>3117177.3141000001</v>
      </c>
      <c r="O14" s="54">
        <v>15292395.6766</v>
      </c>
      <c r="P14" s="54">
        <v>2503</v>
      </c>
      <c r="Q14" s="54">
        <v>4147</v>
      </c>
      <c r="R14" s="56">
        <v>-39.643115505184497</v>
      </c>
      <c r="S14" s="54">
        <v>58.015848701558099</v>
      </c>
      <c r="T14" s="54">
        <v>49.664278659271801</v>
      </c>
      <c r="U14" s="57">
        <v>14.3953251209821</v>
      </c>
    </row>
    <row r="15" spans="1:23" ht="12" thickBot="1">
      <c r="A15" s="80"/>
      <c r="B15" s="69" t="s">
        <v>13</v>
      </c>
      <c r="C15" s="70"/>
      <c r="D15" s="54">
        <v>64685.676599999999</v>
      </c>
      <c r="E15" s="54">
        <v>113180.54300000001</v>
      </c>
      <c r="F15" s="56">
        <v>57.1526473415135</v>
      </c>
      <c r="G15" s="54">
        <v>110974.71950000001</v>
      </c>
      <c r="H15" s="56">
        <v>-41.711340302148699</v>
      </c>
      <c r="I15" s="54">
        <v>9593.0720999999994</v>
      </c>
      <c r="J15" s="56">
        <v>14.830287946620899</v>
      </c>
      <c r="K15" s="54">
        <v>20599.405200000001</v>
      </c>
      <c r="L15" s="56">
        <v>18.5622502970147</v>
      </c>
      <c r="M15" s="56">
        <v>-0.53430344192656598</v>
      </c>
      <c r="N15" s="54">
        <v>3262895.0192</v>
      </c>
      <c r="O15" s="54">
        <v>12678889.7521</v>
      </c>
      <c r="P15" s="54">
        <v>2760</v>
      </c>
      <c r="Q15" s="54">
        <v>3282</v>
      </c>
      <c r="R15" s="56">
        <v>-15.9049360146252</v>
      </c>
      <c r="S15" s="54">
        <v>23.436839347826101</v>
      </c>
      <c r="T15" s="54">
        <v>24.342510542352201</v>
      </c>
      <c r="U15" s="57">
        <v>-3.86430602303097</v>
      </c>
    </row>
    <row r="16" spans="1:23" ht="12" thickBot="1">
      <c r="A16" s="80"/>
      <c r="B16" s="69" t="s">
        <v>14</v>
      </c>
      <c r="C16" s="70"/>
      <c r="D16" s="54">
        <v>594983.23580000002</v>
      </c>
      <c r="E16" s="54">
        <v>693943.8959</v>
      </c>
      <c r="F16" s="56">
        <v>85.739386039032098</v>
      </c>
      <c r="G16" s="54">
        <v>1050858.5676</v>
      </c>
      <c r="H16" s="56">
        <v>-43.381226156926999</v>
      </c>
      <c r="I16" s="54">
        <v>26997.213800000001</v>
      </c>
      <c r="J16" s="56">
        <v>4.53747470106451</v>
      </c>
      <c r="K16" s="54">
        <v>85148.719899999996</v>
      </c>
      <c r="L16" s="56">
        <v>8.10277638925918</v>
      </c>
      <c r="M16" s="56">
        <v>-0.68294046191527102</v>
      </c>
      <c r="N16" s="54">
        <v>17109925.4474</v>
      </c>
      <c r="O16" s="54">
        <v>104287975.2731</v>
      </c>
      <c r="P16" s="54">
        <v>27168</v>
      </c>
      <c r="Q16" s="54">
        <v>47963</v>
      </c>
      <c r="R16" s="56">
        <v>-43.356337176573597</v>
      </c>
      <c r="S16" s="54">
        <v>21.900148549764399</v>
      </c>
      <c r="T16" s="54">
        <v>28.511485184413001</v>
      </c>
      <c r="U16" s="57">
        <v>-30.1885469846261</v>
      </c>
    </row>
    <row r="17" spans="1:21" ht="12" thickBot="1">
      <c r="A17" s="80"/>
      <c r="B17" s="69" t="s">
        <v>15</v>
      </c>
      <c r="C17" s="70"/>
      <c r="D17" s="54">
        <v>874460.2121</v>
      </c>
      <c r="E17" s="54">
        <v>568896.48060000001</v>
      </c>
      <c r="F17" s="56">
        <v>153.71165790615001</v>
      </c>
      <c r="G17" s="54">
        <v>551793.03929999995</v>
      </c>
      <c r="H17" s="56">
        <v>58.476122353651498</v>
      </c>
      <c r="I17" s="54">
        <v>36961.4398</v>
      </c>
      <c r="J17" s="56">
        <v>4.2267720461789597</v>
      </c>
      <c r="K17" s="54">
        <v>64420.612500000003</v>
      </c>
      <c r="L17" s="56">
        <v>11.674778025783599</v>
      </c>
      <c r="M17" s="56">
        <v>-0.42624824003342099</v>
      </c>
      <c r="N17" s="54">
        <v>10819402.213099999</v>
      </c>
      <c r="O17" s="54">
        <v>137453361.88620001</v>
      </c>
      <c r="P17" s="54">
        <v>8530</v>
      </c>
      <c r="Q17" s="54">
        <v>10222</v>
      </c>
      <c r="R17" s="56">
        <v>-16.552533750733701</v>
      </c>
      <c r="S17" s="54">
        <v>102.51585135990599</v>
      </c>
      <c r="T17" s="54">
        <v>40.314078829974598</v>
      </c>
      <c r="U17" s="57">
        <v>60.675272852739198</v>
      </c>
    </row>
    <row r="18" spans="1:21" ht="12" customHeight="1" thickBot="1">
      <c r="A18" s="80"/>
      <c r="B18" s="69" t="s">
        <v>16</v>
      </c>
      <c r="C18" s="70"/>
      <c r="D18" s="54">
        <v>1236403.9875</v>
      </c>
      <c r="E18" s="54">
        <v>1774073.442</v>
      </c>
      <c r="F18" s="56">
        <v>69.692942706257995</v>
      </c>
      <c r="G18" s="54">
        <v>2123712.7113000001</v>
      </c>
      <c r="H18" s="56">
        <v>-41.781014874504699</v>
      </c>
      <c r="I18" s="54">
        <v>174079.3799</v>
      </c>
      <c r="J18" s="56">
        <v>14.0794903332516</v>
      </c>
      <c r="K18" s="54">
        <v>222706.55919999999</v>
      </c>
      <c r="L18" s="56">
        <v>10.4866613085191</v>
      </c>
      <c r="M18" s="56">
        <v>-0.218346417252716</v>
      </c>
      <c r="N18" s="54">
        <v>32409292.6184</v>
      </c>
      <c r="O18" s="54">
        <v>264027210.59279999</v>
      </c>
      <c r="P18" s="54">
        <v>59168</v>
      </c>
      <c r="Q18" s="54">
        <v>93434</v>
      </c>
      <c r="R18" s="56">
        <v>-36.674015882869199</v>
      </c>
      <c r="S18" s="54">
        <v>20.896497895822101</v>
      </c>
      <c r="T18" s="54">
        <v>21.6933643994691</v>
      </c>
      <c r="U18" s="57">
        <v>-3.8133973817995899</v>
      </c>
    </row>
    <row r="19" spans="1:21" ht="12" customHeight="1" thickBot="1">
      <c r="A19" s="80"/>
      <c r="B19" s="69" t="s">
        <v>17</v>
      </c>
      <c r="C19" s="70"/>
      <c r="D19" s="54">
        <v>493526.6654</v>
      </c>
      <c r="E19" s="54">
        <v>493792.0649</v>
      </c>
      <c r="F19" s="56">
        <v>99.946252781511603</v>
      </c>
      <c r="G19" s="54">
        <v>658329.61170000001</v>
      </c>
      <c r="H19" s="56">
        <v>-25.0335004488755</v>
      </c>
      <c r="I19" s="54">
        <v>45011.947899999999</v>
      </c>
      <c r="J19" s="56">
        <v>9.1204692787000905</v>
      </c>
      <c r="K19" s="54">
        <v>71560.547300000006</v>
      </c>
      <c r="L19" s="56">
        <v>10.8700180013489</v>
      </c>
      <c r="M19" s="56">
        <v>-0.37099491831304099</v>
      </c>
      <c r="N19" s="54">
        <v>12434823.7217</v>
      </c>
      <c r="O19" s="54">
        <v>71725731.650199994</v>
      </c>
      <c r="P19" s="54">
        <v>9936</v>
      </c>
      <c r="Q19" s="54">
        <v>12941</v>
      </c>
      <c r="R19" s="56">
        <v>-23.2207711923344</v>
      </c>
      <c r="S19" s="54">
        <v>49.6705581119163</v>
      </c>
      <c r="T19" s="54">
        <v>50.257887914380703</v>
      </c>
      <c r="U19" s="57">
        <v>-1.18245057996136</v>
      </c>
    </row>
    <row r="20" spans="1:21" ht="12" thickBot="1">
      <c r="A20" s="80"/>
      <c r="B20" s="69" t="s">
        <v>18</v>
      </c>
      <c r="C20" s="70"/>
      <c r="D20" s="54">
        <v>873966.19220000005</v>
      </c>
      <c r="E20" s="54">
        <v>773816.89560000005</v>
      </c>
      <c r="F20" s="56">
        <v>112.942247341646</v>
      </c>
      <c r="G20" s="54">
        <v>901957.51529999997</v>
      </c>
      <c r="H20" s="56">
        <v>-3.1033970697267099</v>
      </c>
      <c r="I20" s="54">
        <v>76406.373900000006</v>
      </c>
      <c r="J20" s="56">
        <v>8.7424862176493701</v>
      </c>
      <c r="K20" s="54">
        <v>79599.876099999994</v>
      </c>
      <c r="L20" s="56">
        <v>8.8252356402312699</v>
      </c>
      <c r="M20" s="56">
        <v>-4.0119436819072998E-2</v>
      </c>
      <c r="N20" s="54">
        <v>23826570.6732</v>
      </c>
      <c r="O20" s="54">
        <v>118031692.7651</v>
      </c>
      <c r="P20" s="54">
        <v>36155</v>
      </c>
      <c r="Q20" s="54">
        <v>38779</v>
      </c>
      <c r="R20" s="56">
        <v>-6.7665489053353598</v>
      </c>
      <c r="S20" s="54">
        <v>24.172761504632799</v>
      </c>
      <c r="T20" s="54">
        <v>26.193517787977999</v>
      </c>
      <c r="U20" s="57">
        <v>-8.3596418347068404</v>
      </c>
    </row>
    <row r="21" spans="1:21" ht="12" customHeight="1" thickBot="1">
      <c r="A21" s="80"/>
      <c r="B21" s="69" t="s">
        <v>19</v>
      </c>
      <c r="C21" s="70"/>
      <c r="D21" s="54">
        <v>342995.00790000003</v>
      </c>
      <c r="E21" s="54">
        <v>360190.23180000001</v>
      </c>
      <c r="F21" s="56">
        <v>95.226071563887402</v>
      </c>
      <c r="G21" s="54">
        <v>435561.04830000002</v>
      </c>
      <c r="H21" s="56">
        <v>-21.252139226243099</v>
      </c>
      <c r="I21" s="54">
        <v>42740.800999999999</v>
      </c>
      <c r="J21" s="56">
        <v>12.4610562881606</v>
      </c>
      <c r="K21" s="54">
        <v>34088.0262</v>
      </c>
      <c r="L21" s="56">
        <v>7.8262338501218096</v>
      </c>
      <c r="M21" s="56">
        <v>0.25383619307356697</v>
      </c>
      <c r="N21" s="54">
        <v>7306788.7237999998</v>
      </c>
      <c r="O21" s="54">
        <v>44006863.599399999</v>
      </c>
      <c r="P21" s="54">
        <v>28391</v>
      </c>
      <c r="Q21" s="54">
        <v>31306</v>
      </c>
      <c r="R21" s="56">
        <v>-9.31131412508784</v>
      </c>
      <c r="S21" s="54">
        <v>12.0811175337255</v>
      </c>
      <c r="T21" s="54">
        <v>12.452930093272901</v>
      </c>
      <c r="U21" s="57">
        <v>-3.0776338241013899</v>
      </c>
    </row>
    <row r="22" spans="1:21" ht="12" customHeight="1" thickBot="1">
      <c r="A22" s="80"/>
      <c r="B22" s="69" t="s">
        <v>20</v>
      </c>
      <c r="C22" s="70"/>
      <c r="D22" s="54">
        <v>972197.71219999995</v>
      </c>
      <c r="E22" s="54">
        <v>1240989.4123</v>
      </c>
      <c r="F22" s="56">
        <v>78.340532365878005</v>
      </c>
      <c r="G22" s="54">
        <v>1422387.912</v>
      </c>
      <c r="H22" s="56">
        <v>-31.650311142408</v>
      </c>
      <c r="I22" s="54">
        <v>45959.2647</v>
      </c>
      <c r="J22" s="56">
        <v>4.72735783300684</v>
      </c>
      <c r="K22" s="54">
        <v>133379.6825</v>
      </c>
      <c r="L22" s="56">
        <v>9.3771664800256005</v>
      </c>
      <c r="M22" s="56">
        <v>-0.65542529537810201</v>
      </c>
      <c r="N22" s="54">
        <v>23843380.798700001</v>
      </c>
      <c r="O22" s="54">
        <v>132561617.3961</v>
      </c>
      <c r="P22" s="54">
        <v>59360</v>
      </c>
      <c r="Q22" s="54">
        <v>75065</v>
      </c>
      <c r="R22" s="56">
        <v>-20.921867714647298</v>
      </c>
      <c r="S22" s="54">
        <v>16.377993803908399</v>
      </c>
      <c r="T22" s="54">
        <v>18.8662815080264</v>
      </c>
      <c r="U22" s="57">
        <v>-15.1928724232649</v>
      </c>
    </row>
    <row r="23" spans="1:21" ht="12" thickBot="1">
      <c r="A23" s="80"/>
      <c r="B23" s="69" t="s">
        <v>21</v>
      </c>
      <c r="C23" s="70"/>
      <c r="D23" s="54">
        <v>2153547.8406000002</v>
      </c>
      <c r="E23" s="54">
        <v>2399802.6982999998</v>
      </c>
      <c r="F23" s="56">
        <v>89.738537344155603</v>
      </c>
      <c r="G23" s="54">
        <v>2823342.7272999999</v>
      </c>
      <c r="H23" s="56">
        <v>-23.723470771843999</v>
      </c>
      <c r="I23" s="54">
        <v>174977.94070000001</v>
      </c>
      <c r="J23" s="56">
        <v>8.1251011656768899</v>
      </c>
      <c r="K23" s="54">
        <v>324421.80379999999</v>
      </c>
      <c r="L23" s="56">
        <v>11.4906986198678</v>
      </c>
      <c r="M23" s="56">
        <v>-0.46064679176782303</v>
      </c>
      <c r="N23" s="54">
        <v>96635502.941799998</v>
      </c>
      <c r="O23" s="54">
        <v>297380706.59969997</v>
      </c>
      <c r="P23" s="54">
        <v>66782</v>
      </c>
      <c r="Q23" s="54">
        <v>81584</v>
      </c>
      <c r="R23" s="56">
        <v>-18.143263384977502</v>
      </c>
      <c r="S23" s="54">
        <v>32.247429555868301</v>
      </c>
      <c r="T23" s="54">
        <v>33.155911530447099</v>
      </c>
      <c r="U23" s="57">
        <v>-2.8172229138600402</v>
      </c>
    </row>
    <row r="24" spans="1:21" ht="12" thickBot="1">
      <c r="A24" s="80"/>
      <c r="B24" s="69" t="s">
        <v>22</v>
      </c>
      <c r="C24" s="70"/>
      <c r="D24" s="54">
        <v>195797.60089999999</v>
      </c>
      <c r="E24" s="54">
        <v>179745.3107</v>
      </c>
      <c r="F24" s="56">
        <v>108.930575233082</v>
      </c>
      <c r="G24" s="54">
        <v>266141.53159999999</v>
      </c>
      <c r="H24" s="56">
        <v>-26.431023477284299</v>
      </c>
      <c r="I24" s="54">
        <v>32539.472699999998</v>
      </c>
      <c r="J24" s="56">
        <v>16.618933301751198</v>
      </c>
      <c r="K24" s="54">
        <v>38853.212899999999</v>
      </c>
      <c r="L24" s="56">
        <v>14.5987034291194</v>
      </c>
      <c r="M24" s="56">
        <v>-0.162502396294748</v>
      </c>
      <c r="N24" s="54">
        <v>4576519.4789000005</v>
      </c>
      <c r="O24" s="54">
        <v>30660610.927299999</v>
      </c>
      <c r="P24" s="54">
        <v>20800</v>
      </c>
      <c r="Q24" s="54">
        <v>25171</v>
      </c>
      <c r="R24" s="56">
        <v>-17.365221882324899</v>
      </c>
      <c r="S24" s="54">
        <v>9.4133461971153896</v>
      </c>
      <c r="T24" s="54">
        <v>9.7744796114576307</v>
      </c>
      <c r="U24" s="57">
        <v>-3.8363978842391702</v>
      </c>
    </row>
    <row r="25" spans="1:21" ht="12" thickBot="1">
      <c r="A25" s="80"/>
      <c r="B25" s="69" t="s">
        <v>23</v>
      </c>
      <c r="C25" s="70"/>
      <c r="D25" s="54">
        <v>211183.50779999999</v>
      </c>
      <c r="E25" s="54">
        <v>172484.6017</v>
      </c>
      <c r="F25" s="56">
        <v>122.436151238189</v>
      </c>
      <c r="G25" s="54">
        <v>291498.9975</v>
      </c>
      <c r="H25" s="56">
        <v>-27.552578358352701</v>
      </c>
      <c r="I25" s="54">
        <v>17028.4764</v>
      </c>
      <c r="J25" s="56">
        <v>8.0633552200140102</v>
      </c>
      <c r="K25" s="54">
        <v>4504.5707000000002</v>
      </c>
      <c r="L25" s="56">
        <v>1.5453125872242499</v>
      </c>
      <c r="M25" s="56">
        <v>2.7802662082759602</v>
      </c>
      <c r="N25" s="54">
        <v>5415765.3317999998</v>
      </c>
      <c r="O25" s="54">
        <v>42250530.151900001</v>
      </c>
      <c r="P25" s="54">
        <v>16055</v>
      </c>
      <c r="Q25" s="54">
        <v>19280</v>
      </c>
      <c r="R25" s="56">
        <v>-16.727178423236499</v>
      </c>
      <c r="S25" s="54">
        <v>13.153753210837699</v>
      </c>
      <c r="T25" s="54">
        <v>15.332891296680501</v>
      </c>
      <c r="U25" s="57">
        <v>-16.566663908878098</v>
      </c>
    </row>
    <row r="26" spans="1:21" ht="12" thickBot="1">
      <c r="A26" s="80"/>
      <c r="B26" s="69" t="s">
        <v>24</v>
      </c>
      <c r="C26" s="70"/>
      <c r="D26" s="54">
        <v>543825.40480000002</v>
      </c>
      <c r="E26" s="54">
        <v>462986.94829999999</v>
      </c>
      <c r="F26" s="56">
        <v>117.460202020127</v>
      </c>
      <c r="G26" s="54">
        <v>595995.91960000002</v>
      </c>
      <c r="H26" s="56">
        <v>-8.7535020097141008</v>
      </c>
      <c r="I26" s="54">
        <v>116041.65459999999</v>
      </c>
      <c r="J26" s="56">
        <v>21.338034886890998</v>
      </c>
      <c r="K26" s="54">
        <v>127805.5385</v>
      </c>
      <c r="L26" s="56">
        <v>21.444029111101301</v>
      </c>
      <c r="M26" s="56">
        <v>-9.2045180811941005E-2</v>
      </c>
      <c r="N26" s="54">
        <v>11355364.867000001</v>
      </c>
      <c r="O26" s="54">
        <v>70472092.557600006</v>
      </c>
      <c r="P26" s="54">
        <v>38400</v>
      </c>
      <c r="Q26" s="54">
        <v>39283</v>
      </c>
      <c r="R26" s="56">
        <v>-2.2477916656059902</v>
      </c>
      <c r="S26" s="54">
        <v>14.1621199166667</v>
      </c>
      <c r="T26" s="54">
        <v>14.451324888628699</v>
      </c>
      <c r="U26" s="57">
        <v>-2.0421022676248501</v>
      </c>
    </row>
    <row r="27" spans="1:21" ht="12" thickBot="1">
      <c r="A27" s="80"/>
      <c r="B27" s="69" t="s">
        <v>25</v>
      </c>
      <c r="C27" s="70"/>
      <c r="D27" s="54">
        <v>220728.27239999999</v>
      </c>
      <c r="E27" s="54">
        <v>191891.35990000001</v>
      </c>
      <c r="F27" s="56">
        <v>115.027728457929</v>
      </c>
      <c r="G27" s="54">
        <v>288073.74819999997</v>
      </c>
      <c r="H27" s="56">
        <v>-23.3778593921874</v>
      </c>
      <c r="I27" s="54">
        <v>58415.062299999998</v>
      </c>
      <c r="J27" s="56">
        <v>26.464694198367699</v>
      </c>
      <c r="K27" s="54">
        <v>75476.874400000001</v>
      </c>
      <c r="L27" s="56">
        <v>26.200538879925599</v>
      </c>
      <c r="M27" s="56">
        <v>-0.22605350626442999</v>
      </c>
      <c r="N27" s="54">
        <v>4781394.0384</v>
      </c>
      <c r="O27" s="54">
        <v>22724127.246800002</v>
      </c>
      <c r="P27" s="54">
        <v>28182</v>
      </c>
      <c r="Q27" s="54">
        <v>33775</v>
      </c>
      <c r="R27" s="56">
        <v>-16.559585492227999</v>
      </c>
      <c r="S27" s="54">
        <v>7.8322430061741599</v>
      </c>
      <c r="T27" s="54">
        <v>7.9842783064396698</v>
      </c>
      <c r="U27" s="57">
        <v>-1.94114636312574</v>
      </c>
    </row>
    <row r="28" spans="1:21" ht="12" thickBot="1">
      <c r="A28" s="80"/>
      <c r="B28" s="69" t="s">
        <v>26</v>
      </c>
      <c r="C28" s="70"/>
      <c r="D28" s="54">
        <v>773060.20689999999</v>
      </c>
      <c r="E28" s="54">
        <v>559166.05810000002</v>
      </c>
      <c r="F28" s="56">
        <v>138.25234842164701</v>
      </c>
      <c r="G28" s="54">
        <v>919948.04709999997</v>
      </c>
      <c r="H28" s="56">
        <v>-15.9669712505007</v>
      </c>
      <c r="I28" s="54">
        <v>29127.1646</v>
      </c>
      <c r="J28" s="56">
        <v>3.7677744036005998</v>
      </c>
      <c r="K28" s="54">
        <v>28898.6459</v>
      </c>
      <c r="L28" s="56">
        <v>3.1413345559131001</v>
      </c>
      <c r="M28" s="56">
        <v>7.9075919609090002E-3</v>
      </c>
      <c r="N28" s="54">
        <v>16222394.168199999</v>
      </c>
      <c r="O28" s="54">
        <v>100644053.5052</v>
      </c>
      <c r="P28" s="54">
        <v>36327</v>
      </c>
      <c r="Q28" s="54">
        <v>39235</v>
      </c>
      <c r="R28" s="56">
        <v>-7.41174971326621</v>
      </c>
      <c r="S28" s="54">
        <v>21.2805958901093</v>
      </c>
      <c r="T28" s="54">
        <v>23.257947546833201</v>
      </c>
      <c r="U28" s="57">
        <v>-9.2918058635892198</v>
      </c>
    </row>
    <row r="29" spans="1:21" ht="12" thickBot="1">
      <c r="A29" s="80"/>
      <c r="B29" s="69" t="s">
        <v>27</v>
      </c>
      <c r="C29" s="70"/>
      <c r="D29" s="54">
        <v>852290.33219999995</v>
      </c>
      <c r="E29" s="54">
        <v>607645.228</v>
      </c>
      <c r="F29" s="56">
        <v>140.26117427190599</v>
      </c>
      <c r="G29" s="54">
        <v>737875.1568</v>
      </c>
      <c r="H29" s="56">
        <v>15.506034367140501</v>
      </c>
      <c r="I29" s="54">
        <v>100244.06819999999</v>
      </c>
      <c r="J29" s="56">
        <v>11.761727713283101</v>
      </c>
      <c r="K29" s="54">
        <v>115516.4688</v>
      </c>
      <c r="L29" s="56">
        <v>15.655286363206599</v>
      </c>
      <c r="M29" s="56">
        <v>-0.132209725233568</v>
      </c>
      <c r="N29" s="54">
        <v>14783463.015900001</v>
      </c>
      <c r="O29" s="54">
        <v>65875173.521799996</v>
      </c>
      <c r="P29" s="54">
        <v>100637</v>
      </c>
      <c r="Q29" s="54">
        <v>90263</v>
      </c>
      <c r="R29" s="56">
        <v>11.4930813290052</v>
      </c>
      <c r="S29" s="54">
        <v>8.4689560718224897</v>
      </c>
      <c r="T29" s="54">
        <v>8.9792631011599404</v>
      </c>
      <c r="U29" s="57">
        <v>-6.0256190374551597</v>
      </c>
    </row>
    <row r="30" spans="1:21" ht="12" thickBot="1">
      <c r="A30" s="80"/>
      <c r="B30" s="69" t="s">
        <v>28</v>
      </c>
      <c r="C30" s="70"/>
      <c r="D30" s="54">
        <v>1116586.9286</v>
      </c>
      <c r="E30" s="54">
        <v>958349.1041</v>
      </c>
      <c r="F30" s="56">
        <v>116.51150127057301</v>
      </c>
      <c r="G30" s="54">
        <v>1465323.2311</v>
      </c>
      <c r="H30" s="56">
        <v>-23.7992748015199</v>
      </c>
      <c r="I30" s="54">
        <v>95946.354999999996</v>
      </c>
      <c r="J30" s="56">
        <v>8.5928244852641704</v>
      </c>
      <c r="K30" s="54">
        <v>128040.1648</v>
      </c>
      <c r="L30" s="56">
        <v>8.7380150728847603</v>
      </c>
      <c r="M30" s="56">
        <v>-0.25065423689614003</v>
      </c>
      <c r="N30" s="54">
        <v>21361384.1327</v>
      </c>
      <c r="O30" s="54">
        <v>92469520.966999993</v>
      </c>
      <c r="P30" s="54">
        <v>79917</v>
      </c>
      <c r="Q30" s="54">
        <v>91477</v>
      </c>
      <c r="R30" s="56">
        <v>-12.6370563092362</v>
      </c>
      <c r="S30" s="54">
        <v>13.971832383598001</v>
      </c>
      <c r="T30" s="54">
        <v>19.024627957847301</v>
      </c>
      <c r="U30" s="57">
        <v>-36.164158254439101</v>
      </c>
    </row>
    <row r="31" spans="1:21" ht="12" thickBot="1">
      <c r="A31" s="80"/>
      <c r="B31" s="69" t="s">
        <v>29</v>
      </c>
      <c r="C31" s="70"/>
      <c r="D31" s="54">
        <v>1727375.4694000001</v>
      </c>
      <c r="E31" s="54">
        <v>668077.07400000002</v>
      </c>
      <c r="F31" s="56">
        <v>258.55930949068897</v>
      </c>
      <c r="G31" s="54">
        <v>3258610.6058</v>
      </c>
      <c r="H31" s="56">
        <v>-46.990430021757</v>
      </c>
      <c r="I31" s="54">
        <v>-57643.421799999996</v>
      </c>
      <c r="J31" s="56">
        <v>-3.3370522402996898</v>
      </c>
      <c r="K31" s="54">
        <v>-215142.73499999999</v>
      </c>
      <c r="L31" s="56">
        <v>-6.6022842562737498</v>
      </c>
      <c r="M31" s="56">
        <v>-0.73206893646675997</v>
      </c>
      <c r="N31" s="54">
        <v>29111458.842799999</v>
      </c>
      <c r="O31" s="54">
        <v>125495365.2722</v>
      </c>
      <c r="P31" s="54">
        <v>34207</v>
      </c>
      <c r="Q31" s="54">
        <v>38612</v>
      </c>
      <c r="R31" s="56">
        <v>-11.408370454780901</v>
      </c>
      <c r="S31" s="54">
        <v>50.497718870406601</v>
      </c>
      <c r="T31" s="54">
        <v>62.906669750336697</v>
      </c>
      <c r="U31" s="57">
        <v>-24.573289957463999</v>
      </c>
    </row>
    <row r="32" spans="1:21" ht="12" thickBot="1">
      <c r="A32" s="80"/>
      <c r="B32" s="69" t="s">
        <v>30</v>
      </c>
      <c r="C32" s="70"/>
      <c r="D32" s="54">
        <v>108707.2093</v>
      </c>
      <c r="E32" s="54">
        <v>130041.6937</v>
      </c>
      <c r="F32" s="56">
        <v>83.594119860344506</v>
      </c>
      <c r="G32" s="54">
        <v>136932.67800000001</v>
      </c>
      <c r="H32" s="56">
        <v>-20.612660989512001</v>
      </c>
      <c r="I32" s="54">
        <v>31297.079399999999</v>
      </c>
      <c r="J32" s="56">
        <v>28.790251908343301</v>
      </c>
      <c r="K32" s="54">
        <v>37438.917099999999</v>
      </c>
      <c r="L32" s="56">
        <v>27.3411121777667</v>
      </c>
      <c r="M32" s="56">
        <v>-0.16404955526878701</v>
      </c>
      <c r="N32" s="54">
        <v>2277703.1258</v>
      </c>
      <c r="O32" s="54">
        <v>11226139.0167</v>
      </c>
      <c r="P32" s="54">
        <v>21950</v>
      </c>
      <c r="Q32" s="54">
        <v>23276</v>
      </c>
      <c r="R32" s="56">
        <v>-5.6968551297473802</v>
      </c>
      <c r="S32" s="54">
        <v>4.9524924510250603</v>
      </c>
      <c r="T32" s="54">
        <v>5.2691343272039903</v>
      </c>
      <c r="U32" s="57">
        <v>-6.3935862459193302</v>
      </c>
    </row>
    <row r="33" spans="1:21" ht="12" thickBot="1">
      <c r="A33" s="80"/>
      <c r="B33" s="69" t="s">
        <v>74</v>
      </c>
      <c r="C33" s="70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4">
        <v>54.364899999999999</v>
      </c>
      <c r="O33" s="54">
        <v>280.33179999999999</v>
      </c>
      <c r="P33" s="55"/>
      <c r="Q33" s="54">
        <v>1</v>
      </c>
      <c r="R33" s="55"/>
      <c r="S33" s="55"/>
      <c r="T33" s="54">
        <v>14.7788</v>
      </c>
      <c r="U33" s="58"/>
    </row>
    <row r="34" spans="1:21" ht="12" thickBot="1">
      <c r="A34" s="80"/>
      <c r="B34" s="69" t="s">
        <v>31</v>
      </c>
      <c r="C34" s="70"/>
      <c r="D34" s="54">
        <v>104774.1651</v>
      </c>
      <c r="E34" s="54">
        <v>86984.406400000007</v>
      </c>
      <c r="F34" s="56">
        <v>120.451664196216</v>
      </c>
      <c r="G34" s="54">
        <v>205890.18530000001</v>
      </c>
      <c r="H34" s="56">
        <v>-49.111627177694302</v>
      </c>
      <c r="I34" s="54">
        <v>15760.8465</v>
      </c>
      <c r="J34" s="56">
        <v>15.0426839335416</v>
      </c>
      <c r="K34" s="54">
        <v>14446.6903</v>
      </c>
      <c r="L34" s="56">
        <v>7.0166969246008097</v>
      </c>
      <c r="M34" s="56">
        <v>9.0965901027172003E-2</v>
      </c>
      <c r="N34" s="54">
        <v>2648641.1639</v>
      </c>
      <c r="O34" s="54">
        <v>21277340.166499998</v>
      </c>
      <c r="P34" s="54">
        <v>7504</v>
      </c>
      <c r="Q34" s="54">
        <v>8335</v>
      </c>
      <c r="R34" s="56">
        <v>-9.9700059988002394</v>
      </c>
      <c r="S34" s="54">
        <v>13.962442044243099</v>
      </c>
      <c r="T34" s="54">
        <v>35.722225386922602</v>
      </c>
      <c r="U34" s="57">
        <v>-155.84511129019501</v>
      </c>
    </row>
    <row r="35" spans="1:21" ht="12" customHeight="1" thickBot="1">
      <c r="A35" s="80"/>
      <c r="B35" s="69" t="s">
        <v>68</v>
      </c>
      <c r="C35" s="70"/>
      <c r="D35" s="54">
        <v>83993.24</v>
      </c>
      <c r="E35" s="55"/>
      <c r="F35" s="55"/>
      <c r="G35" s="54">
        <v>2606.84</v>
      </c>
      <c r="H35" s="56">
        <v>3122.03280600267</v>
      </c>
      <c r="I35" s="54">
        <v>2346.9299999999998</v>
      </c>
      <c r="J35" s="56">
        <v>2.79418915141266</v>
      </c>
      <c r="K35" s="54">
        <v>-443.16</v>
      </c>
      <c r="L35" s="56">
        <v>-16.999892590262501</v>
      </c>
      <c r="M35" s="56">
        <v>-6.2958976441917098</v>
      </c>
      <c r="N35" s="54">
        <v>1939387.96</v>
      </c>
      <c r="O35" s="54">
        <v>14090918.23</v>
      </c>
      <c r="P35" s="54">
        <v>58</v>
      </c>
      <c r="Q35" s="54">
        <v>59</v>
      </c>
      <c r="R35" s="56">
        <v>-1.6949152542372801</v>
      </c>
      <c r="S35" s="54">
        <v>1448.1593103448299</v>
      </c>
      <c r="T35" s="54">
        <v>2277.31508474576</v>
      </c>
      <c r="U35" s="57">
        <v>-57.255839773836797</v>
      </c>
    </row>
    <row r="36" spans="1:21" ht="12" thickBot="1">
      <c r="A36" s="80"/>
      <c r="B36" s="69" t="s">
        <v>35</v>
      </c>
      <c r="C36" s="70"/>
      <c r="D36" s="54">
        <v>87589.79</v>
      </c>
      <c r="E36" s="55"/>
      <c r="F36" s="55"/>
      <c r="G36" s="54">
        <v>332875.34000000003</v>
      </c>
      <c r="H36" s="56">
        <v>-73.686909339694594</v>
      </c>
      <c r="I36" s="54">
        <v>-4850.6099999999997</v>
      </c>
      <c r="J36" s="56">
        <v>-5.5378714802261797</v>
      </c>
      <c r="K36" s="54">
        <v>-35735.07</v>
      </c>
      <c r="L36" s="56">
        <v>-10.7352710477141</v>
      </c>
      <c r="M36" s="56">
        <v>-0.86426191413644904</v>
      </c>
      <c r="N36" s="54">
        <v>8169551.0199999996</v>
      </c>
      <c r="O36" s="54">
        <v>47150523.840000004</v>
      </c>
      <c r="P36" s="54">
        <v>46</v>
      </c>
      <c r="Q36" s="54">
        <v>105</v>
      </c>
      <c r="R36" s="56">
        <v>-56.190476190476197</v>
      </c>
      <c r="S36" s="54">
        <v>1904.12586956522</v>
      </c>
      <c r="T36" s="54">
        <v>2264.54714285714</v>
      </c>
      <c r="U36" s="57">
        <v>-18.928437402839499</v>
      </c>
    </row>
    <row r="37" spans="1:21" ht="12" thickBot="1">
      <c r="A37" s="80"/>
      <c r="B37" s="69" t="s">
        <v>36</v>
      </c>
      <c r="C37" s="70"/>
      <c r="D37" s="54">
        <v>7305.14</v>
      </c>
      <c r="E37" s="55"/>
      <c r="F37" s="55"/>
      <c r="G37" s="54">
        <v>83582.87</v>
      </c>
      <c r="H37" s="56">
        <v>-91.260003395432605</v>
      </c>
      <c r="I37" s="54">
        <v>277.77999999999997</v>
      </c>
      <c r="J37" s="56">
        <v>3.8025280829662398</v>
      </c>
      <c r="K37" s="54">
        <v>-3028.3</v>
      </c>
      <c r="L37" s="56">
        <v>-3.6231108120599398</v>
      </c>
      <c r="M37" s="56">
        <v>-1.0917280322292999</v>
      </c>
      <c r="N37" s="54">
        <v>12447000.539999999</v>
      </c>
      <c r="O37" s="54">
        <v>23418072.16</v>
      </c>
      <c r="P37" s="54">
        <v>6</v>
      </c>
      <c r="Q37" s="54">
        <v>674</v>
      </c>
      <c r="R37" s="56">
        <v>-99.109792284866501</v>
      </c>
      <c r="S37" s="54">
        <v>1217.5233333333299</v>
      </c>
      <c r="T37" s="54">
        <v>2718.2594065281901</v>
      </c>
      <c r="U37" s="57">
        <v>-123.261380879342</v>
      </c>
    </row>
    <row r="38" spans="1:21" ht="12" thickBot="1">
      <c r="A38" s="80"/>
      <c r="B38" s="69" t="s">
        <v>37</v>
      </c>
      <c r="C38" s="70"/>
      <c r="D38" s="54">
        <v>59316.26</v>
      </c>
      <c r="E38" s="55"/>
      <c r="F38" s="55"/>
      <c r="G38" s="54">
        <v>227037.8</v>
      </c>
      <c r="H38" s="56">
        <v>-73.8738395104251</v>
      </c>
      <c r="I38" s="54">
        <v>-4184.63</v>
      </c>
      <c r="J38" s="56">
        <v>-7.0547772229739403</v>
      </c>
      <c r="K38" s="54">
        <v>-27430.01</v>
      </c>
      <c r="L38" s="56">
        <v>-12.0816930044248</v>
      </c>
      <c r="M38" s="56">
        <v>-0.84744336586096802</v>
      </c>
      <c r="N38" s="54">
        <v>5717650.9800000004</v>
      </c>
      <c r="O38" s="54">
        <v>26353384.989999998</v>
      </c>
      <c r="P38" s="54">
        <v>34</v>
      </c>
      <c r="Q38" s="54">
        <v>84</v>
      </c>
      <c r="R38" s="56">
        <v>-59.523809523809497</v>
      </c>
      <c r="S38" s="54">
        <v>1744.59588235294</v>
      </c>
      <c r="T38" s="54">
        <v>1686.88035714286</v>
      </c>
      <c r="U38" s="57">
        <v>3.3082460983596298</v>
      </c>
    </row>
    <row r="39" spans="1:21" ht="12" thickBot="1">
      <c r="A39" s="80"/>
      <c r="B39" s="69" t="s">
        <v>70</v>
      </c>
      <c r="C39" s="70"/>
      <c r="D39" s="54">
        <v>8.64</v>
      </c>
      <c r="E39" s="55"/>
      <c r="F39" s="55"/>
      <c r="G39" s="54">
        <v>17.899999999999999</v>
      </c>
      <c r="H39" s="56">
        <v>-51.731843575418999</v>
      </c>
      <c r="I39" s="54">
        <v>-546.91999999999996</v>
      </c>
      <c r="J39" s="56">
        <v>-6330.0925925925903</v>
      </c>
      <c r="K39" s="54">
        <v>16.75</v>
      </c>
      <c r="L39" s="56">
        <v>93.575418994413397</v>
      </c>
      <c r="M39" s="56">
        <v>-33.651940298507498</v>
      </c>
      <c r="N39" s="54">
        <v>140.78</v>
      </c>
      <c r="O39" s="54">
        <v>1016.09</v>
      </c>
      <c r="P39" s="54">
        <v>4</v>
      </c>
      <c r="Q39" s="55"/>
      <c r="R39" s="55"/>
      <c r="S39" s="54">
        <v>2.16</v>
      </c>
      <c r="T39" s="55"/>
      <c r="U39" s="58"/>
    </row>
    <row r="40" spans="1:21" ht="12" customHeight="1" thickBot="1">
      <c r="A40" s="80"/>
      <c r="B40" s="69" t="s">
        <v>32</v>
      </c>
      <c r="C40" s="70"/>
      <c r="D40" s="54">
        <v>41546.1538</v>
      </c>
      <c r="E40" s="55"/>
      <c r="F40" s="55"/>
      <c r="G40" s="54">
        <v>243435.89799999999</v>
      </c>
      <c r="H40" s="56">
        <v>-82.933431699543405</v>
      </c>
      <c r="I40" s="54">
        <v>2871.0070000000001</v>
      </c>
      <c r="J40" s="56">
        <v>6.9104038217852999</v>
      </c>
      <c r="K40" s="54">
        <v>14935.6754</v>
      </c>
      <c r="L40" s="56">
        <v>6.1353627475270702</v>
      </c>
      <c r="M40" s="56">
        <v>-0.80777521450419298</v>
      </c>
      <c r="N40" s="54">
        <v>1998764.9512</v>
      </c>
      <c r="O40" s="54">
        <v>9307507.9278999995</v>
      </c>
      <c r="P40" s="54">
        <v>109</v>
      </c>
      <c r="Q40" s="54">
        <v>161</v>
      </c>
      <c r="R40" s="56">
        <v>-32.2981366459627</v>
      </c>
      <c r="S40" s="54">
        <v>381.15737431192701</v>
      </c>
      <c r="T40" s="54">
        <v>710.56431118012404</v>
      </c>
      <c r="U40" s="57">
        <v>-86.422816156410505</v>
      </c>
    </row>
    <row r="41" spans="1:21" ht="12" thickBot="1">
      <c r="A41" s="80"/>
      <c r="B41" s="69" t="s">
        <v>33</v>
      </c>
      <c r="C41" s="70"/>
      <c r="D41" s="54">
        <v>277640.33610000001</v>
      </c>
      <c r="E41" s="54">
        <v>783434.30859999999</v>
      </c>
      <c r="F41" s="56">
        <v>35.438878927340397</v>
      </c>
      <c r="G41" s="54">
        <v>597555.98309999995</v>
      </c>
      <c r="H41" s="56">
        <v>-53.537351486356499</v>
      </c>
      <c r="I41" s="54">
        <v>13385.188599999999</v>
      </c>
      <c r="J41" s="56">
        <v>4.8210533051577</v>
      </c>
      <c r="K41" s="54">
        <v>41359.258199999997</v>
      </c>
      <c r="L41" s="56">
        <v>6.9214030768191002</v>
      </c>
      <c r="M41" s="56">
        <v>-0.67636777876253096</v>
      </c>
      <c r="N41" s="54">
        <v>7491471.2441999996</v>
      </c>
      <c r="O41" s="54">
        <v>48647109.881499998</v>
      </c>
      <c r="P41" s="54">
        <v>1466</v>
      </c>
      <c r="Q41" s="54">
        <v>2780</v>
      </c>
      <c r="R41" s="56">
        <v>-47.266187050359697</v>
      </c>
      <c r="S41" s="54">
        <v>189.38631384720301</v>
      </c>
      <c r="T41" s="54">
        <v>206.654593021583</v>
      </c>
      <c r="U41" s="57">
        <v>-9.1180185218196392</v>
      </c>
    </row>
    <row r="42" spans="1:21" ht="12" thickBot="1">
      <c r="A42" s="80"/>
      <c r="B42" s="69" t="s">
        <v>38</v>
      </c>
      <c r="C42" s="70"/>
      <c r="D42" s="54">
        <v>61508.58</v>
      </c>
      <c r="E42" s="55"/>
      <c r="F42" s="55"/>
      <c r="G42" s="54">
        <v>181578.64</v>
      </c>
      <c r="H42" s="56">
        <v>-66.125652224292494</v>
      </c>
      <c r="I42" s="54">
        <v>-5364.11</v>
      </c>
      <c r="J42" s="56">
        <v>-8.7209134075278598</v>
      </c>
      <c r="K42" s="54">
        <v>-30600.41</v>
      </c>
      <c r="L42" s="56">
        <v>-16.852428237153902</v>
      </c>
      <c r="M42" s="56">
        <v>-0.82470463631042901</v>
      </c>
      <c r="N42" s="54">
        <v>4823555.93</v>
      </c>
      <c r="O42" s="54">
        <v>21786176.129999999</v>
      </c>
      <c r="P42" s="54">
        <v>50</v>
      </c>
      <c r="Q42" s="54">
        <v>72</v>
      </c>
      <c r="R42" s="56">
        <v>-30.5555555555556</v>
      </c>
      <c r="S42" s="54">
        <v>1230.1715999999999</v>
      </c>
      <c r="T42" s="54">
        <v>1480.9123611111099</v>
      </c>
      <c r="U42" s="57">
        <v>-20.3825841135587</v>
      </c>
    </row>
    <row r="43" spans="1:21" ht="12" thickBot="1">
      <c r="A43" s="80"/>
      <c r="B43" s="69" t="s">
        <v>39</v>
      </c>
      <c r="C43" s="70"/>
      <c r="D43" s="54">
        <v>51447.88</v>
      </c>
      <c r="E43" s="55"/>
      <c r="F43" s="55"/>
      <c r="G43" s="54">
        <v>57565.85</v>
      </c>
      <c r="H43" s="56">
        <v>-10.627776711366201</v>
      </c>
      <c r="I43" s="54">
        <v>7286.72</v>
      </c>
      <c r="J43" s="56">
        <v>14.1633046881621</v>
      </c>
      <c r="K43" s="54">
        <v>7864.91</v>
      </c>
      <c r="L43" s="56">
        <v>13.6624578634729</v>
      </c>
      <c r="M43" s="56">
        <v>-7.3515145119270001E-2</v>
      </c>
      <c r="N43" s="54">
        <v>1870492.89</v>
      </c>
      <c r="O43" s="54">
        <v>7988859.7999999998</v>
      </c>
      <c r="P43" s="54">
        <v>52</v>
      </c>
      <c r="Q43" s="54">
        <v>85</v>
      </c>
      <c r="R43" s="56">
        <v>-38.823529411764703</v>
      </c>
      <c r="S43" s="54">
        <v>989.38230769230802</v>
      </c>
      <c r="T43" s="54">
        <v>1089.1910588235301</v>
      </c>
      <c r="U43" s="57">
        <v>-10.087986247098099</v>
      </c>
    </row>
    <row r="44" spans="1:21" ht="12" thickBot="1">
      <c r="A44" s="80"/>
      <c r="B44" s="69" t="s">
        <v>76</v>
      </c>
      <c r="C44" s="70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4">
        <v>-1523.9315999999999</v>
      </c>
      <c r="P44" s="55"/>
      <c r="Q44" s="55"/>
      <c r="R44" s="55"/>
      <c r="S44" s="55"/>
      <c r="T44" s="55"/>
      <c r="U44" s="58"/>
    </row>
    <row r="45" spans="1:21" ht="12" thickBot="1">
      <c r="A45" s="81"/>
      <c r="B45" s="69" t="s">
        <v>34</v>
      </c>
      <c r="C45" s="70"/>
      <c r="D45" s="59">
        <v>4267.4494999999997</v>
      </c>
      <c r="E45" s="60"/>
      <c r="F45" s="60"/>
      <c r="G45" s="59">
        <v>4918.5146000000004</v>
      </c>
      <c r="H45" s="61">
        <v>-13.2370268861253</v>
      </c>
      <c r="I45" s="59">
        <v>288.66770000000002</v>
      </c>
      <c r="J45" s="61">
        <v>6.76440810840292</v>
      </c>
      <c r="K45" s="59">
        <v>712.63199999999995</v>
      </c>
      <c r="L45" s="61">
        <v>14.4887645550549</v>
      </c>
      <c r="M45" s="61">
        <v>-0.59492739590700405</v>
      </c>
      <c r="N45" s="59">
        <v>356139.38510000001</v>
      </c>
      <c r="O45" s="59">
        <v>2813764.1488000001</v>
      </c>
      <c r="P45" s="59">
        <v>18</v>
      </c>
      <c r="Q45" s="59">
        <v>30</v>
      </c>
      <c r="R45" s="61">
        <v>-40</v>
      </c>
      <c r="S45" s="59">
        <v>237.080527777778</v>
      </c>
      <c r="T45" s="59">
        <v>686.57779333333303</v>
      </c>
      <c r="U45" s="62">
        <v>-189.596872323855</v>
      </c>
    </row>
  </sheetData>
  <mergeCells count="43">
    <mergeCell ref="B17:C17"/>
    <mergeCell ref="B24:C24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9:C19"/>
    <mergeCell ref="B20:C20"/>
    <mergeCell ref="B21:C21"/>
    <mergeCell ref="B22:C22"/>
    <mergeCell ref="B23:C23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31:C31"/>
    <mergeCell ref="B32:C32"/>
    <mergeCell ref="B33:C33"/>
    <mergeCell ref="B34:C34"/>
    <mergeCell ref="B35:C35"/>
    <mergeCell ref="B29:C29"/>
    <mergeCell ref="B30:C30"/>
  </mergeCells>
  <phoneticPr fontId="2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B33" sqref="B33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53467</v>
      </c>
      <c r="D2" s="37">
        <v>495125.75807093998</v>
      </c>
      <c r="E2" s="37">
        <v>371675.34723589697</v>
      </c>
      <c r="F2" s="37">
        <v>123450.410835043</v>
      </c>
      <c r="G2" s="37">
        <v>371675.34723589697</v>
      </c>
      <c r="H2" s="37">
        <v>0.249331425042434</v>
      </c>
    </row>
    <row r="3" spans="1:8">
      <c r="A3" s="37">
        <v>2</v>
      </c>
      <c r="B3" s="37">
        <v>13</v>
      </c>
      <c r="C3" s="37">
        <v>6645</v>
      </c>
      <c r="D3" s="37">
        <v>60641.395777777798</v>
      </c>
      <c r="E3" s="37">
        <v>47525.0749222222</v>
      </c>
      <c r="F3" s="37">
        <v>13116.320855555599</v>
      </c>
      <c r="G3" s="37">
        <v>47525.0749222222</v>
      </c>
      <c r="H3" s="37">
        <v>0.21629318862680399</v>
      </c>
    </row>
    <row r="4" spans="1:8">
      <c r="A4" s="37">
        <v>3</v>
      </c>
      <c r="B4" s="37">
        <v>14</v>
      </c>
      <c r="C4" s="37">
        <v>91568</v>
      </c>
      <c r="D4" s="37">
        <v>100689.64163497501</v>
      </c>
      <c r="E4" s="37">
        <v>73432.496404487494</v>
      </c>
      <c r="F4" s="37">
        <v>27257.145230487102</v>
      </c>
      <c r="G4" s="37">
        <v>73432.496404487494</v>
      </c>
      <c r="H4" s="37">
        <v>0.27070456094482098</v>
      </c>
    </row>
    <row r="5" spans="1:8">
      <c r="A5" s="37">
        <v>4</v>
      </c>
      <c r="B5" s="37">
        <v>15</v>
      </c>
      <c r="C5" s="37">
        <v>2626</v>
      </c>
      <c r="D5" s="37">
        <v>40416.738975569198</v>
      </c>
      <c r="E5" s="37">
        <v>31959.933430027999</v>
      </c>
      <c r="F5" s="37">
        <v>8456.8055455411795</v>
      </c>
      <c r="G5" s="37">
        <v>31959.933430027999</v>
      </c>
      <c r="H5" s="37">
        <v>0.20924017523168101</v>
      </c>
    </row>
    <row r="6" spans="1:8">
      <c r="A6" s="37">
        <v>5</v>
      </c>
      <c r="B6" s="37">
        <v>16</v>
      </c>
      <c r="C6" s="37">
        <v>2019</v>
      </c>
      <c r="D6" s="37">
        <v>114718.13499999999</v>
      </c>
      <c r="E6" s="37">
        <v>97024.854401709395</v>
      </c>
      <c r="F6" s="37">
        <v>17693.280598290599</v>
      </c>
      <c r="G6" s="37">
        <v>97024.854401709395</v>
      </c>
      <c r="H6" s="37">
        <v>0.154232638094148</v>
      </c>
    </row>
    <row r="7" spans="1:8">
      <c r="A7" s="37">
        <v>6</v>
      </c>
      <c r="B7" s="37">
        <v>17</v>
      </c>
      <c r="C7" s="37">
        <v>11902</v>
      </c>
      <c r="D7" s="37">
        <v>178906.48596324801</v>
      </c>
      <c r="E7" s="37">
        <v>127584.314681196</v>
      </c>
      <c r="F7" s="37">
        <v>51322.171282051298</v>
      </c>
      <c r="G7" s="37">
        <v>127584.314681196</v>
      </c>
      <c r="H7" s="37">
        <v>0.28686590654178001</v>
      </c>
    </row>
    <row r="8" spans="1:8">
      <c r="A8" s="37">
        <v>7</v>
      </c>
      <c r="B8" s="37">
        <v>18</v>
      </c>
      <c r="C8" s="37">
        <v>98289</v>
      </c>
      <c r="D8" s="37">
        <v>145213.670575214</v>
      </c>
      <c r="E8" s="37">
        <v>120031.80801453</v>
      </c>
      <c r="F8" s="37">
        <v>25181.8625606838</v>
      </c>
      <c r="G8" s="37">
        <v>120031.80801453</v>
      </c>
      <c r="H8" s="37">
        <v>0.173412478735194</v>
      </c>
    </row>
    <row r="9" spans="1:8">
      <c r="A9" s="37">
        <v>8</v>
      </c>
      <c r="B9" s="37">
        <v>19</v>
      </c>
      <c r="C9" s="37">
        <v>20117</v>
      </c>
      <c r="D9" s="37">
        <v>64685.768152991499</v>
      </c>
      <c r="E9" s="37">
        <v>55092.605482906001</v>
      </c>
      <c r="F9" s="37">
        <v>9593.1626700854704</v>
      </c>
      <c r="G9" s="37">
        <v>55092.605482906001</v>
      </c>
      <c r="H9" s="37">
        <v>0.148304069720502</v>
      </c>
    </row>
    <row r="10" spans="1:8">
      <c r="A10" s="37">
        <v>9</v>
      </c>
      <c r="B10" s="37">
        <v>21</v>
      </c>
      <c r="C10" s="37">
        <v>142792</v>
      </c>
      <c r="D10" s="37">
        <v>594982.67090341903</v>
      </c>
      <c r="E10" s="37">
        <v>567986.02175470104</v>
      </c>
      <c r="F10" s="37">
        <v>26996.649148717901</v>
      </c>
      <c r="G10" s="37">
        <v>567986.02175470104</v>
      </c>
      <c r="H10" s="37">
        <v>4.5373841069566601E-2</v>
      </c>
    </row>
    <row r="11" spans="1:8">
      <c r="A11" s="37">
        <v>10</v>
      </c>
      <c r="B11" s="37">
        <v>22</v>
      </c>
      <c r="C11" s="37">
        <v>52368</v>
      </c>
      <c r="D11" s="37">
        <v>874460.19806752098</v>
      </c>
      <c r="E11" s="37">
        <v>837498.77437179501</v>
      </c>
      <c r="F11" s="37">
        <v>36961.423695726502</v>
      </c>
      <c r="G11" s="37">
        <v>837498.77437179501</v>
      </c>
      <c r="H11" s="37">
        <v>4.2267702723815102E-2</v>
      </c>
    </row>
    <row r="12" spans="1:8">
      <c r="A12" s="37">
        <v>11</v>
      </c>
      <c r="B12" s="37">
        <v>23</v>
      </c>
      <c r="C12" s="37">
        <v>128237.621</v>
      </c>
      <c r="D12" s="37">
        <v>1236404.1901179501</v>
      </c>
      <c r="E12" s="37">
        <v>1062324.59759402</v>
      </c>
      <c r="F12" s="37">
        <v>174079.59252393199</v>
      </c>
      <c r="G12" s="37">
        <v>1062324.59759402</v>
      </c>
      <c r="H12" s="37">
        <v>0.140795052229097</v>
      </c>
    </row>
    <row r="13" spans="1:8">
      <c r="A13" s="37">
        <v>12</v>
      </c>
      <c r="B13" s="37">
        <v>24</v>
      </c>
      <c r="C13" s="37">
        <v>18257</v>
      </c>
      <c r="D13" s="37">
        <v>493526.64489829098</v>
      </c>
      <c r="E13" s="37">
        <v>448514.71586581197</v>
      </c>
      <c r="F13" s="37">
        <v>45011.929032478598</v>
      </c>
      <c r="G13" s="37">
        <v>448514.71586581197</v>
      </c>
      <c r="H13" s="37">
        <v>9.1204658345761705E-2</v>
      </c>
    </row>
    <row r="14" spans="1:8">
      <c r="A14" s="37">
        <v>13</v>
      </c>
      <c r="B14" s="37">
        <v>25</v>
      </c>
      <c r="C14" s="37">
        <v>72707</v>
      </c>
      <c r="D14" s="37">
        <v>873966.20819999999</v>
      </c>
      <c r="E14" s="37">
        <v>797559.81830000004</v>
      </c>
      <c r="F14" s="37">
        <v>76406.389899999995</v>
      </c>
      <c r="G14" s="37">
        <v>797559.81830000004</v>
      </c>
      <c r="H14" s="37">
        <v>8.7424878883320706E-2</v>
      </c>
    </row>
    <row r="15" spans="1:8">
      <c r="A15" s="37">
        <v>14</v>
      </c>
      <c r="B15" s="37">
        <v>26</v>
      </c>
      <c r="C15" s="37">
        <v>59123</v>
      </c>
      <c r="D15" s="37">
        <v>342994.80923772801</v>
      </c>
      <c r="E15" s="37">
        <v>300254.206628296</v>
      </c>
      <c r="F15" s="37">
        <v>42740.602609431997</v>
      </c>
      <c r="G15" s="37">
        <v>300254.206628296</v>
      </c>
      <c r="H15" s="37">
        <v>0.124610056649017</v>
      </c>
    </row>
    <row r="16" spans="1:8">
      <c r="A16" s="37">
        <v>15</v>
      </c>
      <c r="B16" s="37">
        <v>27</v>
      </c>
      <c r="C16" s="37">
        <v>128122.791</v>
      </c>
      <c r="D16" s="37">
        <v>972198.8676</v>
      </c>
      <c r="E16" s="37">
        <v>926238.44720000005</v>
      </c>
      <c r="F16" s="37">
        <v>45960.420400000003</v>
      </c>
      <c r="G16" s="37">
        <v>926238.44720000005</v>
      </c>
      <c r="H16" s="37">
        <v>4.72747108968141E-2</v>
      </c>
    </row>
    <row r="17" spans="1:8">
      <c r="A17" s="37">
        <v>16</v>
      </c>
      <c r="B17" s="37">
        <v>29</v>
      </c>
      <c r="C17" s="37">
        <v>168644</v>
      </c>
      <c r="D17" s="37">
        <v>2153548.9432632499</v>
      </c>
      <c r="E17" s="37">
        <v>1978569.9252094</v>
      </c>
      <c r="F17" s="37">
        <v>174979.018053846</v>
      </c>
      <c r="G17" s="37">
        <v>1978569.9252094</v>
      </c>
      <c r="H17" s="37">
        <v>8.12514703235407E-2</v>
      </c>
    </row>
    <row r="18" spans="1:8">
      <c r="A18" s="37">
        <v>17</v>
      </c>
      <c r="B18" s="37">
        <v>31</v>
      </c>
      <c r="C18" s="37">
        <v>21928.31</v>
      </c>
      <c r="D18" s="37">
        <v>195797.597812352</v>
      </c>
      <c r="E18" s="37">
        <v>163258.12324884199</v>
      </c>
      <c r="F18" s="37">
        <v>32539.474563509899</v>
      </c>
      <c r="G18" s="37">
        <v>163258.12324884199</v>
      </c>
      <c r="H18" s="37">
        <v>0.16618934515578199</v>
      </c>
    </row>
    <row r="19" spans="1:8">
      <c r="A19" s="37">
        <v>18</v>
      </c>
      <c r="B19" s="37">
        <v>32</v>
      </c>
      <c r="C19" s="37">
        <v>13796.13</v>
      </c>
      <c r="D19" s="37">
        <v>211183.48845650101</v>
      </c>
      <c r="E19" s="37">
        <v>194155.036516964</v>
      </c>
      <c r="F19" s="37">
        <v>17028.451939537099</v>
      </c>
      <c r="G19" s="37">
        <v>194155.036516964</v>
      </c>
      <c r="H19" s="37">
        <v>8.0633443760185705E-2</v>
      </c>
    </row>
    <row r="20" spans="1:8">
      <c r="A20" s="37">
        <v>19</v>
      </c>
      <c r="B20" s="37">
        <v>33</v>
      </c>
      <c r="C20" s="37">
        <v>37385.991000000002</v>
      </c>
      <c r="D20" s="37">
        <v>543825.38006162201</v>
      </c>
      <c r="E20" s="37">
        <v>427783.73135450599</v>
      </c>
      <c r="F20" s="37">
        <v>116041.648707115</v>
      </c>
      <c r="G20" s="37">
        <v>427783.73135450599</v>
      </c>
      <c r="H20" s="37">
        <v>0.21338034773950099</v>
      </c>
    </row>
    <row r="21" spans="1:8">
      <c r="A21" s="37">
        <v>20</v>
      </c>
      <c r="B21" s="37">
        <v>34</v>
      </c>
      <c r="C21" s="37">
        <v>34473.749000000003</v>
      </c>
      <c r="D21" s="37">
        <v>220728.10921700299</v>
      </c>
      <c r="E21" s="37">
        <v>162313.24276874901</v>
      </c>
      <c r="F21" s="37">
        <v>58414.866448253801</v>
      </c>
      <c r="G21" s="37">
        <v>162313.24276874901</v>
      </c>
      <c r="H21" s="37">
        <v>0.26464625033699202</v>
      </c>
    </row>
    <row r="22" spans="1:8">
      <c r="A22" s="37">
        <v>21</v>
      </c>
      <c r="B22" s="37">
        <v>35</v>
      </c>
      <c r="C22" s="37">
        <v>26443.035</v>
      </c>
      <c r="D22" s="37">
        <v>773060.20692035404</v>
      </c>
      <c r="E22" s="37">
        <v>743933.03150088503</v>
      </c>
      <c r="F22" s="37">
        <v>29127.175419469</v>
      </c>
      <c r="G22" s="37">
        <v>743933.03150088503</v>
      </c>
      <c r="H22" s="37">
        <v>3.76777580306496E-2</v>
      </c>
    </row>
    <row r="23" spans="1:8">
      <c r="A23" s="37">
        <v>22</v>
      </c>
      <c r="B23" s="37">
        <v>36</v>
      </c>
      <c r="C23" s="37">
        <v>116124.47100000001</v>
      </c>
      <c r="D23" s="37">
        <v>852290.358899115</v>
      </c>
      <c r="E23" s="37">
        <v>752046.25797435199</v>
      </c>
      <c r="F23" s="37">
        <v>100244.100924763</v>
      </c>
      <c r="G23" s="37">
        <v>752046.25797435199</v>
      </c>
      <c r="H23" s="37">
        <v>0.11761731184457599</v>
      </c>
    </row>
    <row r="24" spans="1:8">
      <c r="A24" s="37">
        <v>23</v>
      </c>
      <c r="B24" s="37">
        <v>37</v>
      </c>
      <c r="C24" s="37">
        <v>162882.799</v>
      </c>
      <c r="D24" s="37">
        <v>1116586.8585663701</v>
      </c>
      <c r="E24" s="37">
        <v>1020640.56900596</v>
      </c>
      <c r="F24" s="37">
        <v>95946.289560412304</v>
      </c>
      <c r="G24" s="37">
        <v>1020640.56900596</v>
      </c>
      <c r="H24" s="37">
        <v>8.5928191635356893E-2</v>
      </c>
    </row>
    <row r="25" spans="1:8">
      <c r="A25" s="37">
        <v>24</v>
      </c>
      <c r="B25" s="37">
        <v>38</v>
      </c>
      <c r="C25" s="37">
        <v>418277.55099999998</v>
      </c>
      <c r="D25" s="37">
        <v>1727375.77751858</v>
      </c>
      <c r="E25" s="37">
        <v>1785018.7380699101</v>
      </c>
      <c r="F25" s="37">
        <v>-57642.9605513274</v>
      </c>
      <c r="G25" s="37">
        <v>1785018.7380699101</v>
      </c>
      <c r="H25" s="37">
        <v>-3.3370249427795602E-2</v>
      </c>
    </row>
    <row r="26" spans="1:8">
      <c r="A26" s="37">
        <v>25</v>
      </c>
      <c r="B26" s="37">
        <v>39</v>
      </c>
      <c r="C26" s="37">
        <v>66599.191000000006</v>
      </c>
      <c r="D26" s="37">
        <v>108707.177014189</v>
      </c>
      <c r="E26" s="37">
        <v>77410.128271936905</v>
      </c>
      <c r="F26" s="37">
        <v>31297.0487422527</v>
      </c>
      <c r="G26" s="37">
        <v>77410.128271936905</v>
      </c>
      <c r="H26" s="37">
        <v>0.287902322568522</v>
      </c>
    </row>
    <row r="27" spans="1:8">
      <c r="A27" s="37">
        <v>26</v>
      </c>
      <c r="B27" s="37">
        <v>42</v>
      </c>
      <c r="C27" s="37">
        <v>6998.9319999999998</v>
      </c>
      <c r="D27" s="37">
        <v>104774.1646</v>
      </c>
      <c r="E27" s="37">
        <v>89013.320500000002</v>
      </c>
      <c r="F27" s="37">
        <v>15760.8441</v>
      </c>
      <c r="G27" s="37">
        <v>89013.320500000002</v>
      </c>
      <c r="H27" s="37">
        <v>0.15042681714686801</v>
      </c>
    </row>
    <row r="28" spans="1:8">
      <c r="A28" s="37">
        <v>27</v>
      </c>
      <c r="B28" s="37">
        <v>75</v>
      </c>
      <c r="C28" s="37">
        <v>124</v>
      </c>
      <c r="D28" s="37">
        <v>41546.1538461538</v>
      </c>
      <c r="E28" s="37">
        <v>38675.145299145297</v>
      </c>
      <c r="F28" s="37">
        <v>2871.0085470085501</v>
      </c>
      <c r="G28" s="37">
        <v>38675.145299145297</v>
      </c>
      <c r="H28" s="37">
        <v>6.9104075376987803E-2</v>
      </c>
    </row>
    <row r="29" spans="1:8">
      <c r="A29" s="37">
        <v>28</v>
      </c>
      <c r="B29" s="37">
        <v>76</v>
      </c>
      <c r="C29" s="37">
        <v>1538</v>
      </c>
      <c r="D29" s="37">
        <v>277640.32948290597</v>
      </c>
      <c r="E29" s="37">
        <v>264255.14968546998</v>
      </c>
      <c r="F29" s="37">
        <v>13385.1797974359</v>
      </c>
      <c r="G29" s="37">
        <v>264255.14968546998</v>
      </c>
      <c r="H29" s="37">
        <v>4.8210502495675801E-2</v>
      </c>
    </row>
    <row r="30" spans="1:8">
      <c r="A30" s="37">
        <v>29</v>
      </c>
      <c r="B30" s="37">
        <v>99</v>
      </c>
      <c r="C30" s="37">
        <v>18</v>
      </c>
      <c r="D30" s="37">
        <v>4267.4495121397804</v>
      </c>
      <c r="E30" s="37">
        <v>3978.7821042281198</v>
      </c>
      <c r="F30" s="37">
        <v>288.66740791165603</v>
      </c>
      <c r="G30" s="37">
        <v>3978.7821042281198</v>
      </c>
      <c r="H30" s="37">
        <v>6.7644012445952195E-2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56</v>
      </c>
      <c r="D33" s="34">
        <v>83993.24</v>
      </c>
      <c r="E33" s="34">
        <v>81646.31</v>
      </c>
      <c r="F33" s="30"/>
      <c r="G33" s="30"/>
      <c r="H33" s="30"/>
    </row>
    <row r="34" spans="1:8">
      <c r="A34" s="30"/>
      <c r="B34" s="33">
        <v>71</v>
      </c>
      <c r="C34" s="34">
        <v>40</v>
      </c>
      <c r="D34" s="34">
        <v>87589.79</v>
      </c>
      <c r="E34" s="34">
        <v>92440.4</v>
      </c>
      <c r="F34" s="30"/>
      <c r="G34" s="30"/>
      <c r="H34" s="30"/>
    </row>
    <row r="35" spans="1:8">
      <c r="A35" s="30"/>
      <c r="B35" s="33">
        <v>72</v>
      </c>
      <c r="C35" s="34">
        <v>4</v>
      </c>
      <c r="D35" s="34">
        <v>7305.14</v>
      </c>
      <c r="E35" s="34">
        <v>7027.36</v>
      </c>
      <c r="F35" s="30"/>
      <c r="G35" s="30"/>
      <c r="H35" s="30"/>
    </row>
    <row r="36" spans="1:8">
      <c r="A36" s="30"/>
      <c r="B36" s="33">
        <v>73</v>
      </c>
      <c r="C36" s="34">
        <v>30</v>
      </c>
      <c r="D36" s="34">
        <v>59316.26</v>
      </c>
      <c r="E36" s="34">
        <v>63500.89</v>
      </c>
      <c r="F36" s="30"/>
      <c r="G36" s="30"/>
      <c r="H36" s="30"/>
    </row>
    <row r="37" spans="1:8">
      <c r="A37" s="30"/>
      <c r="B37" s="33">
        <v>74</v>
      </c>
      <c r="C37" s="34">
        <v>22</v>
      </c>
      <c r="D37" s="34">
        <v>8.64</v>
      </c>
      <c r="E37" s="34">
        <v>555.55999999999995</v>
      </c>
      <c r="F37" s="30"/>
      <c r="G37" s="30"/>
      <c r="H37" s="30"/>
    </row>
    <row r="38" spans="1:8">
      <c r="A38" s="30"/>
      <c r="B38" s="33">
        <v>77</v>
      </c>
      <c r="C38" s="34">
        <v>44</v>
      </c>
      <c r="D38" s="34">
        <v>61508.58</v>
      </c>
      <c r="E38" s="34">
        <v>66872.69</v>
      </c>
      <c r="F38" s="34"/>
      <c r="G38" s="30"/>
      <c r="H38" s="30"/>
    </row>
    <row r="39" spans="1:8">
      <c r="A39" s="30"/>
      <c r="B39" s="33">
        <v>78</v>
      </c>
      <c r="C39" s="34">
        <v>48</v>
      </c>
      <c r="D39" s="34">
        <v>51447.88</v>
      </c>
      <c r="E39" s="34">
        <v>44161.16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2016-03-22T00:07:50Z</dcterms:modified>
</cp:coreProperties>
</file>