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<sst xmlns="http://schemas.openxmlformats.org/spreadsheetml/2006/main" count="118" uniqueCount="77">
  <si>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</si>
  <si>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</si>
  <si>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</si>
  <si>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</si>
  <si>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</si>
  <si>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</si>
  <si>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</si>
  <si>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</si>
  <si>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</si>
  <si>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</si>
  <si>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</si>
  <si>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</si>
  <si>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</si>
  <si>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</si>
  <si>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</si>
  <si>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</si>
  <si>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</si>
  <si>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</si>
  <si>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</si>
  <si>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</si>
  <si>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</si>
  <si>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</si>
  <si>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</si>
  <si>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</si>
  <si>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</si>
  <si>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</si>
  <si>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</si>
  <si>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</si>
  <si>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</si>
  <si>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</si>
  <si>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</si>
  <si>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</si>
  <si>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</si>
  <si>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</si>
  <si>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</si>
  <si>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</si>
  <si>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</si>
  <si>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</si>
  <si>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</si>
  <si>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</si>
  <si>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6" type="noConversion"/>
  </si>
  <si>
    <t>COST</t>
    <phoneticPr fontId="26" type="noConversion"/>
  </si>
  <si>
    <t>成本</t>
    <phoneticPr fontId="26" type="noConversion"/>
  </si>
  <si>
    <t>销售金额差异</t>
    <phoneticPr fontId="26" type="noConversion"/>
  </si>
  <si>
    <t>销售成本差异</t>
    <phoneticPr fontId="2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</si>
  <si>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</si>
  <si>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</si>
  <si>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</si>
  <si>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</si>
  <si>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</si>
  <si>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</si>
  <si>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</si>
  <si>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</si>
  <si>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</si>
  <si>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</si>
  <si>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</si>
  <si>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</si>
  <si>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</si>
  <si>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</si>
  <si>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</si>
  <si>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</si>
  <si>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</si>
  <si>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</si>
  <si>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</si>
  <si>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</si>
  <si>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</si>
  <si>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</si>
  <si>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</si>
  <si>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</si>
  <si>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</si>
  <si>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</si>
  <si>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</si>
  <si>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</si>
  <si>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</si>
  <si>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</si>
  <si>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6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</si>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</sst>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3">
    <xf numFmtId="0" fontId="0" fillId="0" borderId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6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7" fillId="0" borderId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40" fillId="38" borderId="21">
      <alignment vertical="center"/>
    </xf>
    <xf numFmtId="0" fontId="59" fillId="0" borderId="0"/>
    <xf numFmtId="180" fontId="61" fillId="0" borderId="0" applyFont="0" applyFill="0" applyBorder="0" applyAlignment="0" applyProtection="0"/>
    <xf numFmtId="181" fontId="61" fillId="0" borderId="0" applyFont="0" applyFill="0" applyBorder="0" applyAlignment="0" applyProtection="0"/>
    <xf numFmtId="178" fontId="61" fillId="0" borderId="0" applyFont="0" applyFill="0" applyBorder="0" applyAlignment="0" applyProtection="0"/>
    <xf numFmtId="179" fontId="61" fillId="0" borderId="0" applyFont="0" applyFill="0" applyBorder="0" applyAlignment="0" applyProtection="0"/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70" fillId="5" borderId="4" applyNumberFormat="0" applyAlignment="0" applyProtection="0">
      <alignment vertical="center"/>
    </xf>
    <xf numFmtId="0" fontId="71" fillId="6" borderId="5" applyNumberFormat="0" applyAlignment="0" applyProtection="0">
      <alignment vertical="center"/>
    </xf>
    <xf numFmtId="0" fontId="72" fillId="6" borderId="4" applyNumberFormat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4" fillId="7" borderId="7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3" fillId="0" borderId="0" xfId="0" applyFont="1"/>
    <xf numFmtId="177" fontId="23" fillId="0" borderId="0" xfId="0" applyNumberFormat="1" applyFont="1"/>
    <xf numFmtId="0" fontId="0" fillId="0" borderId="0" xfId="0" applyAlignment="1"/>
    <xf numFmtId="0" fontId="23" fillId="0" borderId="0" xfId="0" applyNumberFormat="1" applyFont="1"/>
    <xf numFmtId="0" fontId="24" fillId="0" borderId="18" xfId="0" applyFont="1" applyBorder="1" applyAlignment="1">
      <alignment wrapText="1"/>
    </xf>
    <xf numFmtId="0" fontId="24" fillId="0" borderId="18" xfId="0" applyNumberFormat="1" applyFont="1" applyBorder="1" applyAlignment="1">
      <alignment wrapText="1"/>
    </xf>
    <xf numFmtId="0" fontId="23" fillId="0" borderId="18" xfId="0" applyFont="1" applyBorder="1" applyAlignment="1">
      <alignment wrapText="1"/>
    </xf>
    <xf numFmtId="0" fontId="23" fillId="0" borderId="18" xfId="0" applyFont="1" applyBorder="1" applyAlignment="1">
      <alignment horizontal="right" vertical="center" wrapText="1"/>
    </xf>
    <xf numFmtId="49" fontId="24" fillId="36" borderId="18" xfId="0" applyNumberFormat="1" applyFont="1" applyFill="1" applyBorder="1" applyAlignment="1">
      <alignment vertical="center" wrapText="1"/>
    </xf>
    <xf numFmtId="49" fontId="27" fillId="37" borderId="18" xfId="0" applyNumberFormat="1" applyFont="1" applyFill="1" applyBorder="1" applyAlignment="1">
      <alignment horizontal="center"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8" xfId="0" applyNumberFormat="1" applyFont="1" applyFill="1" applyBorder="1" applyAlignment="1">
      <alignment vertical="center" wrapText="1"/>
    </xf>
    <xf numFmtId="0" fontId="24" fillId="36" borderId="18" xfId="0" applyFont="1" applyFill="1" applyBorder="1" applyAlignment="1">
      <alignment vertical="center" wrapText="1"/>
    </xf>
    <xf numFmtId="0" fontId="24" fillId="37" borderId="18" xfId="0" applyFont="1" applyFill="1" applyBorder="1" applyAlignment="1">
      <alignment vertical="center" wrapText="1"/>
    </xf>
    <xf numFmtId="4" fontId="24" fillId="36" borderId="18" xfId="0" applyNumberFormat="1" applyFont="1" applyFill="1" applyBorder="1" applyAlignment="1">
      <alignment horizontal="right" vertical="top" wrapText="1"/>
    </xf>
    <xf numFmtId="4" fontId="24" fillId="37" borderId="18" xfId="0" applyNumberFormat="1" applyFont="1" applyFill="1" applyBorder="1" applyAlignment="1">
      <alignment horizontal="right" vertical="top" wrapText="1"/>
    </xf>
    <xf numFmtId="177" fontId="23" fillId="36" borderId="18" xfId="0" applyNumberFormat="1" applyFont="1" applyFill="1" applyBorder="1" applyAlignment="1">
      <alignment horizontal="center" vertical="center"/>
    </xf>
    <xf numFmtId="177" fontId="23" fillId="37" borderId="18" xfId="0" applyNumberFormat="1" applyFont="1" applyFill="1" applyBorder="1" applyAlignment="1">
      <alignment horizontal="center" vertical="center"/>
    </xf>
    <xf numFmtId="177" fontId="28" fillId="0" borderId="18" xfId="0" applyNumberFormat="1" applyFont="1" applyBorder="1"/>
    <xf numFmtId="177" fontId="23" fillId="36" borderId="18" xfId="0" applyNumberFormat="1" applyFont="1" applyFill="1" applyBorder="1"/>
    <xf numFmtId="177" fontId="23" fillId="37" borderId="18" xfId="0" applyNumberFormat="1" applyFont="1" applyFill="1" applyBorder="1"/>
    <xf numFmtId="177" fontId="23" fillId="0" borderId="18" xfId="0" applyNumberFormat="1" applyFont="1" applyBorder="1"/>
    <xf numFmtId="49" fontId="24" fillId="0" borderId="18" xfId="0" applyNumberFormat="1" applyFont="1" applyFill="1" applyBorder="1" applyAlignment="1">
      <alignment vertical="center" wrapText="1"/>
    </xf>
    <xf numFmtId="0" fontId="24" fillId="0" borderId="18" xfId="0" applyFont="1" applyFill="1" applyBorder="1" applyAlignment="1">
      <alignment vertical="center" wrapText="1"/>
    </xf>
    <xf numFmtId="4" fontId="24" fillId="0" borderId="18" xfId="0" applyNumberFormat="1" applyFont="1" applyFill="1" applyBorder="1" applyAlignment="1">
      <alignment horizontal="right" vertical="top" wrapText="1"/>
    </xf>
    <xf numFmtId="0" fontId="23" fillId="0" borderId="0" xfId="0" applyFont="1" applyFill="1"/>
    <xf numFmtId="176" fontId="2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4" fillId="0" borderId="0" xfId="0" applyNumberFormat="1" applyFont="1" applyAlignment="1"/>
    <xf numFmtId="1" fontId="34" fillId="0" borderId="0" xfId="0" applyNumberFormat="1" applyFont="1" applyAlignment="1"/>
    <xf numFmtId="0" fontId="23" fillId="0" borderId="0" xfId="0" applyFont="1"/>
    <xf numFmtId="1" fontId="58" fillId="0" borderId="0" xfId="0" applyNumberFormat="1" applyFont="1" applyAlignment="1"/>
    <xf numFmtId="0" fontId="58" fillId="0" borderId="0" xfId="0" applyNumberFormat="1" applyFont="1" applyAlignment="1"/>
    <xf numFmtId="0" fontId="23" fillId="0" borderId="0" xfId="0" applyFont="1"/>
    <xf numFmtId="0" fontId="23" fillId="0" borderId="0" xfId="0" applyFont="1"/>
    <xf numFmtId="0" fontId="59" fillId="0" borderId="0" xfId="110"/>
    <xf numFmtId="0" fontId="60" fillId="0" borderId="0" xfId="110" applyNumberFormat="1" applyFont="1"/>
    <xf numFmtId="1" fontId="62" fillId="0" borderId="0" xfId="0" applyNumberFormat="1" applyFont="1" applyAlignment="1"/>
    <xf numFmtId="0" fontId="62" fillId="0" borderId="0" xfId="0" applyNumberFormat="1" applyFont="1" applyAlignment="1"/>
    <xf numFmtId="0" fontId="23" fillId="0" borderId="0" xfId="0" applyFont="1" applyAlignment="1">
      <alignment vertical="center"/>
    </xf>
    <xf numFmtId="0" fontId="29" fillId="0" borderId="0" xfId="0" applyFont="1" applyAlignment="1">
      <alignment horizontal="left" wrapText="1"/>
    </xf>
    <xf numFmtId="0" fontId="35" fillId="0" borderId="19" xfId="0" applyFont="1" applyBorder="1" applyAlignment="1">
      <alignment horizontal="left" vertical="center" wrapText="1"/>
    </xf>
    <xf numFmtId="0" fontId="24" fillId="0" borderId="10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23" fillId="0" borderId="11" xfId="0" applyFont="1" applyBorder="1" applyAlignment="1">
      <alignment horizontal="right" vertical="center" wrapText="1"/>
    </xf>
    <xf numFmtId="49" fontId="24" fillId="33" borderId="10" xfId="0" applyNumberFormat="1" applyFont="1" applyFill="1" applyBorder="1" applyAlignment="1">
      <alignment vertical="center" wrapText="1"/>
    </xf>
    <xf numFmtId="49" fontId="24" fillId="33" borderId="12" xfId="0" applyNumberFormat="1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4" fontId="25" fillId="34" borderId="10" xfId="0" applyNumberFormat="1" applyFont="1" applyFill="1" applyBorder="1" applyAlignment="1">
      <alignment horizontal="right" vertical="top" wrapText="1"/>
    </xf>
    <xf numFmtId="176" fontId="25" fillId="34" borderId="10" xfId="0" applyNumberFormat="1" applyFont="1" applyFill="1" applyBorder="1" applyAlignment="1">
      <alignment horizontal="right" vertical="top" wrapText="1"/>
    </xf>
    <xf numFmtId="176" fontId="25" fillId="34" borderId="12" xfId="0" applyNumberFormat="1" applyFont="1" applyFill="1" applyBorder="1" applyAlignment="1">
      <alignment horizontal="right" vertical="top" wrapText="1"/>
    </xf>
    <xf numFmtId="4" fontId="24" fillId="35" borderId="10" xfId="0" applyNumberFormat="1" applyFont="1" applyFill="1" applyBorder="1" applyAlignment="1">
      <alignment horizontal="right" vertical="top" wrapText="1"/>
    </xf>
    <xf numFmtId="0" fontId="24" fillId="35" borderId="10" xfId="0" applyFont="1" applyFill="1" applyBorder="1" applyAlignment="1">
      <alignment horizontal="right" vertical="top" wrapText="1"/>
    </xf>
    <xf numFmtId="176" fontId="24" fillId="35" borderId="10" xfId="0" applyNumberFormat="1" applyFont="1" applyFill="1" applyBorder="1" applyAlignment="1">
      <alignment horizontal="right" vertical="top" wrapText="1"/>
    </xf>
    <xf numFmtId="176" fontId="24" fillId="35" borderId="12" xfId="0" applyNumberFormat="1" applyFont="1" applyFill="1" applyBorder="1" applyAlignment="1">
      <alignment horizontal="right" vertical="top" wrapText="1"/>
    </xf>
    <xf numFmtId="0" fontId="24" fillId="35" borderId="12" xfId="0" applyFont="1" applyFill="1" applyBorder="1" applyAlignment="1">
      <alignment horizontal="right" vertical="top" wrapText="1"/>
    </xf>
    <xf numFmtId="4" fontId="24" fillId="35" borderId="13" xfId="0" applyNumberFormat="1" applyFont="1" applyFill="1" applyBorder="1" applyAlignment="1">
      <alignment horizontal="right" vertical="top" wrapText="1"/>
    </xf>
    <xf numFmtId="0" fontId="24" fillId="35" borderId="13" xfId="0" applyFont="1" applyFill="1" applyBorder="1" applyAlignment="1">
      <alignment horizontal="right" vertical="top" wrapText="1"/>
    </xf>
    <xf numFmtId="176" fontId="24" fillId="35" borderId="13" xfId="0" applyNumberFormat="1" applyFont="1" applyFill="1" applyBorder="1" applyAlignment="1">
      <alignment horizontal="right" vertical="top" wrapText="1"/>
    </xf>
    <xf numFmtId="176" fontId="24" fillId="35" borderId="20" xfId="0" applyNumberFormat="1" applyFont="1" applyFill="1" applyBorder="1" applyAlignment="1">
      <alignment horizontal="right" vertical="top" wrapText="1"/>
    </xf>
    <xf numFmtId="0" fontId="24" fillId="33" borderId="18" xfId="0" applyFont="1" applyFill="1" applyBorder="1" applyAlignment="1">
      <alignment vertical="center" wrapText="1"/>
    </xf>
    <xf numFmtId="49" fontId="24" fillId="33" borderId="18" xfId="0" applyNumberFormat="1" applyFont="1" applyFill="1" applyBorder="1" applyAlignment="1">
      <alignment horizontal="left" vertical="top" wrapText="1"/>
    </xf>
    <xf numFmtId="49" fontId="25" fillId="33" borderId="18" xfId="0" applyNumberFormat="1" applyFont="1" applyFill="1" applyBorder="1" applyAlignment="1">
      <alignment horizontal="left" vertical="top" wrapText="1"/>
    </xf>
    <xf numFmtId="14" fontId="24" fillId="33" borderId="18" xfId="0" applyNumberFormat="1" applyFont="1" applyFill="1" applyBorder="1" applyAlignment="1">
      <alignment vertical="center" wrapText="1"/>
    </xf>
    <xf numFmtId="49" fontId="24" fillId="33" borderId="13" xfId="0" applyNumberFormat="1" applyFont="1" applyFill="1" applyBorder="1" applyAlignment="1">
      <alignment horizontal="left" vertical="top" wrapText="1"/>
    </xf>
    <xf numFmtId="49" fontId="24" fillId="33" borderId="15" xfId="0" applyNumberFormat="1" applyFont="1" applyFill="1" applyBorder="1" applyAlignment="1">
      <alignment horizontal="left" vertical="top" wrapText="1"/>
    </xf>
    <xf numFmtId="49" fontId="24" fillId="33" borderId="22" xfId="0" applyNumberFormat="1" applyFont="1" applyFill="1" applyBorder="1" applyAlignment="1">
      <alignment horizontal="left" vertical="top" wrapText="1"/>
    </xf>
    <xf numFmtId="49" fontId="24" fillId="33" borderId="23" xfId="0" applyNumberFormat="1" applyFont="1" applyFill="1" applyBorder="1" applyAlignment="1">
      <alignment horizontal="left" vertical="top" wrapText="1"/>
    </xf>
    <xf numFmtId="0" fontId="23" fillId="0" borderId="0" xfId="0" applyFont="1" applyAlignment="1">
      <alignment wrapText="1"/>
    </xf>
    <xf numFmtId="0" fontId="23" fillId="0" borderId="19" xfId="0" applyFont="1" applyBorder="1" applyAlignment="1">
      <alignment wrapText="1"/>
    </xf>
    <xf numFmtId="0" fontId="23" fillId="0" borderId="0" xfId="0" applyFont="1" applyAlignment="1">
      <alignment horizontal="right" vertical="center" wrapText="1"/>
    </xf>
    <xf numFmtId="0" fontId="24" fillId="33" borderId="13" xfId="0" applyFont="1" applyFill="1" applyBorder="1" applyAlignment="1">
      <alignment vertical="center" wrapText="1"/>
    </xf>
    <xf numFmtId="0" fontId="24" fillId="33" borderId="15" xfId="0" applyFont="1" applyFill="1" applyBorder="1" applyAlignment="1">
      <alignment vertical="center" wrapText="1"/>
    </xf>
    <xf numFmtId="49" fontId="25" fillId="33" borderId="13" xfId="0" applyNumberFormat="1" applyFont="1" applyFill="1" applyBorder="1" applyAlignment="1">
      <alignment horizontal="left" vertical="top" wrapText="1"/>
    </xf>
    <xf numFmtId="49" fontId="25" fillId="33" borderId="14" xfId="0" applyNumberFormat="1" applyFont="1" applyFill="1" applyBorder="1" applyAlignment="1">
      <alignment horizontal="left" vertical="top" wrapText="1"/>
    </xf>
    <xf numFmtId="49" fontId="25" fillId="33" borderId="15" xfId="0" applyNumberFormat="1" applyFont="1" applyFill="1" applyBorder="1" applyAlignment="1">
      <alignment horizontal="left" vertical="top" wrapText="1"/>
    </xf>
    <xf numFmtId="14" fontId="24" fillId="33" borderId="12" xfId="0" applyNumberFormat="1" applyFont="1" applyFill="1" applyBorder="1" applyAlignment="1">
      <alignment vertical="center" wrapText="1"/>
    </xf>
    <xf numFmtId="14" fontId="24" fillId="33" borderId="16" xfId="0" applyNumberFormat="1" applyFont="1" applyFill="1" applyBorder="1" applyAlignment="1">
      <alignment vertical="center" wrapText="1"/>
    </xf>
    <xf numFmtId="14" fontId="24" fillId="33" borderId="17" xfId="0" applyNumberFormat="1" applyFont="1" applyFill="1" applyBorder="1" applyAlignment="1">
      <alignment vertical="center" wrapText="1"/>
    </xf>
  </cellXfs>
  <cellStyles count="24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8" sqref="N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14416789.962600002</v>
      </c>
      <c r="F3" s="25">
        <f>RA!I7</f>
        <v>1286589.2560000001</v>
      </c>
      <c r="G3" s="16">
        <f>SUM(G4:G41)</f>
        <v>13130200.706599997</v>
      </c>
      <c r="H3" s="27">
        <f>RA!J7</f>
        <v>8.9242422157613905</v>
      </c>
      <c r="I3" s="20">
        <f>SUM(I4:I41)</f>
        <v>14416794.208563201</v>
      </c>
      <c r="J3" s="21">
        <f>SUM(J4:J41)</f>
        <v>13130200.459674196</v>
      </c>
      <c r="K3" s="22">
        <f>E3-I3</f>
        <v>-4.2459631990641356</v>
      </c>
      <c r="L3" s="22">
        <f>G3-J3</f>
        <v>0.24692580103874207</v>
      </c>
    </row>
    <row r="4" spans="1:13">
      <c r="A4" s="66">
        <f>RA!A8</f>
        <v>42451</v>
      </c>
      <c r="B4" s="12">
        <v>12</v>
      </c>
      <c r="C4" s="64" t="s">
        <v>6</v>
      </c>
      <c r="D4" s="64"/>
      <c r="E4" s="15">
        <f>VLOOKUP(C4,RA!B8:D36,3,0)</f>
        <v>457820.82030000002</v>
      </c>
      <c r="F4" s="25">
        <f>VLOOKUP(C4,RA!B8:I39,8,0)</f>
        <v>116558.74430000001</v>
      </c>
      <c r="G4" s="16">
        <f t="shared" ref="G4:G41" si="0">E4-F4</f>
        <v>341262.076</v>
      </c>
      <c r="H4" s="27">
        <f>RA!J8</f>
        <v>25.4594677943265</v>
      </c>
      <c r="I4" s="20">
        <f>VLOOKUP(B4,RMS!B:D,3,FALSE)</f>
        <v>457821.39695128199</v>
      </c>
      <c r="J4" s="21">
        <f>VLOOKUP(B4,RMS!B:E,4,FALSE)</f>
        <v>341262.08475640998</v>
      </c>
      <c r="K4" s="22">
        <f t="shared" ref="K4:K41" si="1">E4-I4</f>
        <v>-0.57665128196822479</v>
      </c>
      <c r="L4" s="22">
        <f t="shared" ref="L4:L41" si="2">G4-J4</f>
        <v>-8.7564099812880158E-3</v>
      </c>
    </row>
    <row r="5" spans="1:13">
      <c r="A5" s="66"/>
      <c r="B5" s="12">
        <v>13</v>
      </c>
      <c r="C5" s="64" t="s">
        <v>7</v>
      </c>
      <c r="D5" s="64"/>
      <c r="E5" s="15">
        <f>VLOOKUP(C5,RA!B8:D37,3,0)</f>
        <v>59448.453099999999</v>
      </c>
      <c r="F5" s="25">
        <f>VLOOKUP(C5,RA!B9:I40,8,0)</f>
        <v>12958.380800000001</v>
      </c>
      <c r="G5" s="16">
        <f t="shared" si="0"/>
        <v>46490.0723</v>
      </c>
      <c r="H5" s="27">
        <f>RA!J9</f>
        <v>21.797675337661602</v>
      </c>
      <c r="I5" s="20">
        <f>VLOOKUP(B5,RMS!B:D,3,FALSE)</f>
        <v>59448.486290598303</v>
      </c>
      <c r="J5" s="21">
        <f>VLOOKUP(B5,RMS!B:E,4,FALSE)</f>
        <v>46490.065511111097</v>
      </c>
      <c r="K5" s="22">
        <f t="shared" si="1"/>
        <v>-3.3190598303917795E-2</v>
      </c>
      <c r="L5" s="22">
        <f t="shared" si="2"/>
        <v>6.7888889025198296E-3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VLOOKUP(C6,RA!B10:D38,3,0)</f>
        <v>91097.173899999994</v>
      </c>
      <c r="F6" s="25">
        <f>VLOOKUP(C6,RA!B10:I41,8,0)</f>
        <v>25222.469300000001</v>
      </c>
      <c r="G6" s="16">
        <f t="shared" si="0"/>
        <v>65874.704599999997</v>
      </c>
      <c r="H6" s="27">
        <f>RA!J10</f>
        <v>27.6874333419909</v>
      </c>
      <c r="I6" s="20">
        <f>VLOOKUP(B6,RMS!B:D,3,FALSE)</f>
        <v>91098.890570743504</v>
      </c>
      <c r="J6" s="21">
        <f>VLOOKUP(B6,RMS!B:E,4,FALSE)</f>
        <v>65874.704377781294</v>
      </c>
      <c r="K6" s="22">
        <f>E6-I6</f>
        <v>-1.7166707435098942</v>
      </c>
      <c r="L6" s="22">
        <f t="shared" si="2"/>
        <v>2.2221870312932879E-4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VLOOKUP(C7,RA!B10:D39,3,0)</f>
        <v>41309.558499999999</v>
      </c>
      <c r="F7" s="25">
        <f>VLOOKUP(C7,RA!B11:I42,8,0)</f>
        <v>9225.3099000000002</v>
      </c>
      <c r="G7" s="16">
        <f t="shared" si="0"/>
        <v>32084.248599999999</v>
      </c>
      <c r="H7" s="27">
        <f>RA!J11</f>
        <v>22.332143540096201</v>
      </c>
      <c r="I7" s="20">
        <f>VLOOKUP(B7,RMS!B:D,3,FALSE)</f>
        <v>41309.586400219298</v>
      </c>
      <c r="J7" s="21">
        <f>VLOOKUP(B7,RMS!B:E,4,FALSE)</f>
        <v>32084.248419491701</v>
      </c>
      <c r="K7" s="22">
        <f t="shared" si="1"/>
        <v>-2.7900219298317097E-2</v>
      </c>
      <c r="L7" s="22">
        <f t="shared" si="2"/>
        <v>1.8050829748972319E-4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VLOOKUP(C8,RA!B12:D39,3,0)</f>
        <v>97944.876399999994</v>
      </c>
      <c r="F8" s="25">
        <f>VLOOKUP(C8,RA!B12:I43,8,0)</f>
        <v>14709.0363</v>
      </c>
      <c r="G8" s="16">
        <f t="shared" si="0"/>
        <v>83235.840100000001</v>
      </c>
      <c r="H8" s="27">
        <f>RA!J12</f>
        <v>15.017667937962701</v>
      </c>
      <c r="I8" s="20">
        <f>VLOOKUP(B8,RMS!B:D,3,FALSE)</f>
        <v>97944.877995726507</v>
      </c>
      <c r="J8" s="21">
        <f>VLOOKUP(B8,RMS!B:E,4,FALSE)</f>
        <v>83235.840368376099</v>
      </c>
      <c r="K8" s="22">
        <f t="shared" si="1"/>
        <v>-1.595726513187401E-3</v>
      </c>
      <c r="L8" s="22">
        <f t="shared" si="2"/>
        <v>-2.6837609766516834E-4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VLOOKUP(C9,RA!B12:D40,3,0)</f>
        <v>161164.60870000001</v>
      </c>
      <c r="F9" s="25">
        <f>VLOOKUP(C9,RA!B13:I44,8,0)</f>
        <v>46863.642099999997</v>
      </c>
      <c r="G9" s="16">
        <f t="shared" si="0"/>
        <v>114300.96660000001</v>
      </c>
      <c r="H9" s="27">
        <f>RA!J13</f>
        <v>29.078122348334201</v>
      </c>
      <c r="I9" s="20">
        <f>VLOOKUP(B9,RMS!B:D,3,FALSE)</f>
        <v>161164.71942906</v>
      </c>
      <c r="J9" s="21">
        <f>VLOOKUP(B9,RMS!B:E,4,FALSE)</f>
        <v>114300.96379743599</v>
      </c>
      <c r="K9" s="22">
        <f t="shared" si="1"/>
        <v>-0.11072905999026261</v>
      </c>
      <c r="L9" s="22">
        <f t="shared" si="2"/>
        <v>2.8025640203850344E-3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VLOOKUP(C10,RA!B14:D41,3,0)</f>
        <v>147959.94839999999</v>
      </c>
      <c r="F10" s="25">
        <f>VLOOKUP(C10,RA!B14:I44,8,0)</f>
        <v>29785.8573</v>
      </c>
      <c r="G10" s="16">
        <f t="shared" si="0"/>
        <v>118174.09109999999</v>
      </c>
      <c r="H10" s="27">
        <f>RA!J14</f>
        <v>20.131027093545502</v>
      </c>
      <c r="I10" s="20">
        <f>VLOOKUP(B10,RMS!B:D,3,FALSE)</f>
        <v>147959.948316239</v>
      </c>
      <c r="J10" s="21">
        <f>VLOOKUP(B10,RMS!B:E,4,FALSE)</f>
        <v>118174.09556666701</v>
      </c>
      <c r="K10" s="22">
        <f t="shared" si="1"/>
        <v>8.3760998677462339E-5</v>
      </c>
      <c r="L10" s="22">
        <f t="shared" si="2"/>
        <v>-4.4666670146398246E-3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VLOOKUP(C11,RA!B14:D42,3,0)</f>
        <v>59380.122300000003</v>
      </c>
      <c r="F11" s="25">
        <f>VLOOKUP(C11,RA!B15:I45,8,0)</f>
        <v>8238.1944000000003</v>
      </c>
      <c r="G11" s="16">
        <f t="shared" si="0"/>
        <v>51141.927900000002</v>
      </c>
      <c r="H11" s="27">
        <f>RA!J15</f>
        <v>13.873656841558899</v>
      </c>
      <c r="I11" s="20">
        <f>VLOOKUP(B11,RMS!B:D,3,FALSE)</f>
        <v>59380.201127350403</v>
      </c>
      <c r="J11" s="21">
        <f>VLOOKUP(B11,RMS!B:E,4,FALSE)</f>
        <v>51141.9279649573</v>
      </c>
      <c r="K11" s="22">
        <f t="shared" si="1"/>
        <v>-7.8827350400388241E-2</v>
      </c>
      <c r="L11" s="22">
        <f t="shared" si="2"/>
        <v>-6.4957297581713647E-5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VLOOKUP(C12,RA!B16:D43,3,0)</f>
        <v>515319.68359999999</v>
      </c>
      <c r="F12" s="25">
        <f>VLOOKUP(C12,RA!B16:I46,8,0)</f>
        <v>19864.2006</v>
      </c>
      <c r="G12" s="16">
        <f t="shared" si="0"/>
        <v>495455.48300000001</v>
      </c>
      <c r="H12" s="27">
        <f>RA!J16</f>
        <v>3.85473352409704</v>
      </c>
      <c r="I12" s="20">
        <f>VLOOKUP(B12,RMS!B:D,3,FALSE)</f>
        <v>515319.150294872</v>
      </c>
      <c r="J12" s="21">
        <f>VLOOKUP(B12,RMS!B:E,4,FALSE)</f>
        <v>495455.48271794902</v>
      </c>
      <c r="K12" s="22">
        <f t="shared" si="1"/>
        <v>0.53330512798856944</v>
      </c>
      <c r="L12" s="22">
        <f t="shared" si="2"/>
        <v>2.8205098351463675E-4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VLOOKUP(C13,RA!B16:D44,3,0)</f>
        <v>674132.75159999996</v>
      </c>
      <c r="F13" s="25">
        <f>VLOOKUP(C13,RA!B17:I47,8,0)</f>
        <v>27739.225999999999</v>
      </c>
      <c r="G13" s="16">
        <f t="shared" si="0"/>
        <v>646393.52559999994</v>
      </c>
      <c r="H13" s="27">
        <f>RA!J17</f>
        <v>4.1148017114081998</v>
      </c>
      <c r="I13" s="20">
        <f>VLOOKUP(B13,RMS!B:D,3,FALSE)</f>
        <v>674132.73936837597</v>
      </c>
      <c r="J13" s="21">
        <f>VLOOKUP(B13,RMS!B:E,4,FALSE)</f>
        <v>646393.52694359003</v>
      </c>
      <c r="K13" s="22">
        <f t="shared" si="1"/>
        <v>1.223162398673594E-2</v>
      </c>
      <c r="L13" s="22">
        <f t="shared" si="2"/>
        <v>-1.3435900909826159E-3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VLOOKUP(C14,RA!B18:D44,3,0)</f>
        <v>1178375.7722</v>
      </c>
      <c r="F14" s="25">
        <f>VLOOKUP(C14,RA!B18:I48,8,0)</f>
        <v>162024.85620000001</v>
      </c>
      <c r="G14" s="16">
        <f t="shared" si="0"/>
        <v>1016350.916</v>
      </c>
      <c r="H14" s="27">
        <f>RA!J18</f>
        <v>13.7498461884958</v>
      </c>
      <c r="I14" s="20">
        <f>VLOOKUP(B14,RMS!B:D,3,FALSE)</f>
        <v>1178375.97336068</v>
      </c>
      <c r="J14" s="21">
        <f>VLOOKUP(B14,RMS!B:E,4,FALSE)</f>
        <v>1016350.9189709401</v>
      </c>
      <c r="K14" s="22">
        <f t="shared" si="1"/>
        <v>-0.20116068003699183</v>
      </c>
      <c r="L14" s="22">
        <f t="shared" si="2"/>
        <v>-2.9709400841966271E-3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VLOOKUP(C15,RA!B18:D45,3,0)</f>
        <v>484450.72149999999</v>
      </c>
      <c r="F15" s="25">
        <f>VLOOKUP(C15,RA!B19:I49,8,0)</f>
        <v>45857.476900000001</v>
      </c>
      <c r="G15" s="16">
        <f t="shared" si="0"/>
        <v>438593.24459999998</v>
      </c>
      <c r="H15" s="27">
        <f>RA!J19</f>
        <v>9.4658702866644404</v>
      </c>
      <c r="I15" s="20">
        <f>VLOOKUP(B15,RMS!B:D,3,FALSE)</f>
        <v>484450.70819999999</v>
      </c>
      <c r="J15" s="21">
        <f>VLOOKUP(B15,RMS!B:E,4,FALSE)</f>
        <v>438593.24598547001</v>
      </c>
      <c r="K15" s="22">
        <f t="shared" si="1"/>
        <v>1.3299999991431832E-2</v>
      </c>
      <c r="L15" s="22">
        <f t="shared" si="2"/>
        <v>-1.3854700373485684E-3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VLOOKUP(C16,RA!B20:D46,3,0)</f>
        <v>789070.99479999999</v>
      </c>
      <c r="F16" s="25">
        <f>VLOOKUP(C16,RA!B20:I50,8,0)</f>
        <v>75649.276299999998</v>
      </c>
      <c r="G16" s="16">
        <f t="shared" si="0"/>
        <v>713421.71849999996</v>
      </c>
      <c r="H16" s="27">
        <f>RA!J20</f>
        <v>9.5871318041761597</v>
      </c>
      <c r="I16" s="20">
        <f>VLOOKUP(B16,RMS!B:D,3,FALSE)</f>
        <v>789071.00679999997</v>
      </c>
      <c r="J16" s="21">
        <f>VLOOKUP(B16,RMS!B:E,4,FALSE)</f>
        <v>713421.71849999996</v>
      </c>
      <c r="K16" s="22">
        <f t="shared" si="1"/>
        <v>-1.1999999987892807E-2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VLOOKUP(C17,RA!B20:D47,3,0)</f>
        <v>301070.61940000003</v>
      </c>
      <c r="F17" s="25">
        <f>VLOOKUP(C17,RA!B21:I51,8,0)</f>
        <v>39159.253400000001</v>
      </c>
      <c r="G17" s="16">
        <f t="shared" si="0"/>
        <v>261911.36600000004</v>
      </c>
      <c r="H17" s="27">
        <f>RA!J21</f>
        <v>13.0066671660091</v>
      </c>
      <c r="I17" s="20">
        <f>VLOOKUP(B17,RMS!B:D,3,FALSE)</f>
        <v>301070.45998891199</v>
      </c>
      <c r="J17" s="21">
        <f>VLOOKUP(B17,RMS!B:E,4,FALSE)</f>
        <v>261911.36584168399</v>
      </c>
      <c r="K17" s="22">
        <f t="shared" si="1"/>
        <v>0.15941108803963289</v>
      </c>
      <c r="L17" s="22">
        <f t="shared" si="2"/>
        <v>1.5831604832783341E-4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VLOOKUP(C18,RA!B22:D48,3,0)</f>
        <v>899272.79200000002</v>
      </c>
      <c r="F18" s="25">
        <f>VLOOKUP(C18,RA!B22:I52,8,0)</f>
        <v>46501.899299999997</v>
      </c>
      <c r="G18" s="16">
        <f t="shared" si="0"/>
        <v>852770.89269999997</v>
      </c>
      <c r="H18" s="27">
        <f>RA!J22</f>
        <v>5.1710559591799603</v>
      </c>
      <c r="I18" s="20">
        <f>VLOOKUP(B18,RMS!B:D,3,FALSE)</f>
        <v>899273.84369999997</v>
      </c>
      <c r="J18" s="21">
        <f>VLOOKUP(B18,RMS!B:E,4,FALSE)</f>
        <v>852770.89170000004</v>
      </c>
      <c r="K18" s="22">
        <f t="shared" si="1"/>
        <v>-1.0516999999526888</v>
      </c>
      <c r="L18" s="22">
        <f t="shared" si="2"/>
        <v>9.9999993108212948E-4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VLOOKUP(C19,RA!B22:D49,3,0)</f>
        <v>2265282.2239000001</v>
      </c>
      <c r="F19" s="25">
        <f>VLOOKUP(C19,RA!B23:I53,8,0)</f>
        <v>182066.10509999999</v>
      </c>
      <c r="G19" s="16">
        <f t="shared" si="0"/>
        <v>2083216.1188000001</v>
      </c>
      <c r="H19" s="27">
        <f>RA!J23</f>
        <v>8.03723717862173</v>
      </c>
      <c r="I19" s="20">
        <f>VLOOKUP(B19,RMS!B:D,3,FALSE)</f>
        <v>2265283.1977307699</v>
      </c>
      <c r="J19" s="21">
        <f>VLOOKUP(B19,RMS!B:E,4,FALSE)</f>
        <v>2083216.14030513</v>
      </c>
      <c r="K19" s="22">
        <f t="shared" si="1"/>
        <v>-0.97383076976984739</v>
      </c>
      <c r="L19" s="22">
        <f t="shared" si="2"/>
        <v>-2.1505129989236593E-2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VLOOKUP(C20,RA!B24:D50,3,0)</f>
        <v>192284.7438</v>
      </c>
      <c r="F20" s="25">
        <f>VLOOKUP(C20,RA!B24:I54,8,0)</f>
        <v>31082.096099999999</v>
      </c>
      <c r="G20" s="16">
        <f t="shared" si="0"/>
        <v>161202.6477</v>
      </c>
      <c r="H20" s="27">
        <f>RA!J24</f>
        <v>16.164618932185899</v>
      </c>
      <c r="I20" s="20">
        <f>VLOOKUP(B20,RMS!B:D,3,FALSE)</f>
        <v>192284.74377652199</v>
      </c>
      <c r="J20" s="21">
        <f>VLOOKUP(B20,RMS!B:E,4,FALSE)</f>
        <v>161202.631113348</v>
      </c>
      <c r="K20" s="22">
        <f t="shared" si="1"/>
        <v>2.3478001821786165E-5</v>
      </c>
      <c r="L20" s="22">
        <f t="shared" si="2"/>
        <v>1.6586651996476576E-2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VLOOKUP(C21,RA!B24:D51,3,0)</f>
        <v>217568.71679999999</v>
      </c>
      <c r="F21" s="25">
        <f>VLOOKUP(C21,RA!B25:I55,8,0)</f>
        <v>16659.6394</v>
      </c>
      <c r="G21" s="16">
        <f t="shared" si="0"/>
        <v>200909.07740000001</v>
      </c>
      <c r="H21" s="27">
        <f>RA!J25</f>
        <v>7.6571851160543298</v>
      </c>
      <c r="I21" s="20">
        <f>VLOOKUP(B21,RMS!B:D,3,FALSE)</f>
        <v>217568.709369488</v>
      </c>
      <c r="J21" s="21">
        <f>VLOOKUP(B21,RMS!B:E,4,FALSE)</f>
        <v>200909.075456569</v>
      </c>
      <c r="K21" s="22">
        <f t="shared" si="1"/>
        <v>7.4305119924247265E-3</v>
      </c>
      <c r="L21" s="22">
        <f t="shared" si="2"/>
        <v>1.9434310088399798E-3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VLOOKUP(C22,RA!B26:D52,3,0)</f>
        <v>499155.94099999999</v>
      </c>
      <c r="F22" s="25">
        <f>VLOOKUP(C22,RA!B26:I56,8,0)</f>
        <v>107365.43919999999</v>
      </c>
      <c r="G22" s="16">
        <f t="shared" si="0"/>
        <v>391790.50179999997</v>
      </c>
      <c r="H22" s="27">
        <f>RA!J26</f>
        <v>21.509398242342101</v>
      </c>
      <c r="I22" s="20">
        <f>VLOOKUP(B22,RMS!B:D,3,FALSE)</f>
        <v>499155.91859483399</v>
      </c>
      <c r="J22" s="21">
        <f>VLOOKUP(B22,RMS!B:E,4,FALSE)</f>
        <v>391790.48599232902</v>
      </c>
      <c r="K22" s="22">
        <f t="shared" si="1"/>
        <v>2.2405166004318744E-2</v>
      </c>
      <c r="L22" s="22">
        <f t="shared" si="2"/>
        <v>1.5807670948561281E-2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VLOOKUP(C23,RA!B26:D53,3,0)</f>
        <v>206390.0197</v>
      </c>
      <c r="F23" s="25">
        <f>VLOOKUP(C23,RA!B27:I57,8,0)</f>
        <v>54159.8874</v>
      </c>
      <c r="G23" s="16">
        <f t="shared" si="0"/>
        <v>152230.1323</v>
      </c>
      <c r="H23" s="27">
        <f>RA!J27</f>
        <v>26.241524410300698</v>
      </c>
      <c r="I23" s="20">
        <f>VLOOKUP(B23,RMS!B:D,3,FALSE)</f>
        <v>206389.865809757</v>
      </c>
      <c r="J23" s="21">
        <f>VLOOKUP(B23,RMS!B:E,4,FALSE)</f>
        <v>152230.15586579</v>
      </c>
      <c r="K23" s="22">
        <f t="shared" si="1"/>
        <v>0.15389024300384335</v>
      </c>
      <c r="L23" s="22">
        <f t="shared" si="2"/>
        <v>-2.3565790004795417E-2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VLOOKUP(C24,RA!B28:D54,3,0)</f>
        <v>763723.83600000001</v>
      </c>
      <c r="F24" s="25">
        <f>VLOOKUP(C24,RA!B28:I58,8,0)</f>
        <v>28649.658899999999</v>
      </c>
      <c r="G24" s="16">
        <f t="shared" si="0"/>
        <v>735074.17709999997</v>
      </c>
      <c r="H24" s="27">
        <f>RA!J28</f>
        <v>3.7513113444321</v>
      </c>
      <c r="I24" s="20">
        <f>VLOOKUP(B24,RMS!B:D,3,FALSE)</f>
        <v>763723.83629380504</v>
      </c>
      <c r="J24" s="21">
        <f>VLOOKUP(B24,RMS!B:E,4,FALSE)</f>
        <v>735074.16141858394</v>
      </c>
      <c r="K24" s="22">
        <f t="shared" si="1"/>
        <v>-2.9380503110587597E-4</v>
      </c>
      <c r="L24" s="22">
        <f t="shared" si="2"/>
        <v>1.5681416029110551E-2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VLOOKUP(C25,RA!B28:D55,3,0)</f>
        <v>781349.76280000003</v>
      </c>
      <c r="F25" s="25">
        <f>VLOOKUP(C25,RA!B29:I59,8,0)</f>
        <v>99453.056700000001</v>
      </c>
      <c r="G25" s="16">
        <f t="shared" si="0"/>
        <v>681896.70610000007</v>
      </c>
      <c r="H25" s="27">
        <f>RA!J29</f>
        <v>12.7283658913015</v>
      </c>
      <c r="I25" s="20">
        <f>VLOOKUP(B25,RMS!B:D,3,FALSE)</f>
        <v>781349.92905752198</v>
      </c>
      <c r="J25" s="21">
        <f>VLOOKUP(B25,RMS!B:E,4,FALSE)</f>
        <v>681896.67742761399</v>
      </c>
      <c r="K25" s="22">
        <f t="shared" si="1"/>
        <v>-0.16625752195250243</v>
      </c>
      <c r="L25" s="22">
        <f t="shared" si="2"/>
        <v>2.8672386077232659E-2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VLOOKUP(C26,RA!B30:D56,3,0)</f>
        <v>1188967.8060999999</v>
      </c>
      <c r="F26" s="25">
        <f>VLOOKUP(C26,RA!B30:I60,8,0)</f>
        <v>98343.575700000001</v>
      </c>
      <c r="G26" s="16">
        <f t="shared" si="0"/>
        <v>1090624.2304</v>
      </c>
      <c r="H26" s="27">
        <f>RA!J30</f>
        <v>8.2713405018578499</v>
      </c>
      <c r="I26" s="20">
        <f>VLOOKUP(B26,RMS!B:D,3,FALSE)</f>
        <v>1188967.7469451299</v>
      </c>
      <c r="J26" s="21">
        <f>VLOOKUP(B26,RMS!B:E,4,FALSE)</f>
        <v>1090624.1873886201</v>
      </c>
      <c r="K26" s="22">
        <f t="shared" si="1"/>
        <v>5.9154869988560677E-2</v>
      </c>
      <c r="L26" s="22">
        <f t="shared" si="2"/>
        <v>4.3011379893869162E-2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VLOOKUP(C27,RA!B30:D57,3,0)</f>
        <v>1445020.591</v>
      </c>
      <c r="F27" s="25">
        <f>VLOOKUP(C27,RA!B31:I61,8,0)</f>
        <v>-48594.202299999997</v>
      </c>
      <c r="G27" s="16">
        <f t="shared" si="0"/>
        <v>1493614.7933</v>
      </c>
      <c r="H27" s="27">
        <f>RA!J31</f>
        <v>-3.3628726540409599</v>
      </c>
      <c r="I27" s="20">
        <f>VLOOKUP(B27,RMS!B:D,3,FALSE)</f>
        <v>1445020.8924469</v>
      </c>
      <c r="J27" s="21">
        <f>VLOOKUP(B27,RMS!B:E,4,FALSE)</f>
        <v>1493614.6159982299</v>
      </c>
      <c r="K27" s="22">
        <f t="shared" si="1"/>
        <v>-0.30144690000452101</v>
      </c>
      <c r="L27" s="22">
        <f t="shared" si="2"/>
        <v>0.17730177007615566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VLOOKUP(C28,RA!B32:D58,3,0)</f>
        <v>100299.07980000001</v>
      </c>
      <c r="F28" s="25">
        <f>VLOOKUP(C28,RA!B32:I62,8,0)</f>
        <v>28401.372500000001</v>
      </c>
      <c r="G28" s="16">
        <f t="shared" si="0"/>
        <v>71897.707300000009</v>
      </c>
      <c r="H28" s="27">
        <f>RA!J32</f>
        <v>28.316683021054001</v>
      </c>
      <c r="I28" s="20">
        <f>VLOOKUP(B28,RMS!B:D,3,FALSE)</f>
        <v>100299.040331964</v>
      </c>
      <c r="J28" s="21">
        <f>VLOOKUP(B28,RMS!B:E,4,FALSE)</f>
        <v>71897.700849791101</v>
      </c>
      <c r="K28" s="22">
        <f t="shared" si="1"/>
        <v>3.9468036004109308E-2</v>
      </c>
      <c r="L28" s="22">
        <f t="shared" si="2"/>
        <v>6.4502089080633596E-3</v>
      </c>
      <c r="M28" s="32"/>
    </row>
    <row r="29" spans="1:13">
      <c r="A29" s="66"/>
      <c r="B29" s="12">
        <v>40</v>
      </c>
      <c r="C29" s="64" t="s">
        <v>73</v>
      </c>
      <c r="D29" s="64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VLOOKUP(C30,RA!B34:D61,3,0)</f>
        <v>100807.3073</v>
      </c>
      <c r="F30" s="25">
        <f>VLOOKUP(C30,RA!B34:I65,8,0)</f>
        <v>13655.036400000001</v>
      </c>
      <c r="G30" s="16">
        <f t="shared" si="0"/>
        <v>87152.270900000003</v>
      </c>
      <c r="H30" s="27">
        <f>RA!J34</f>
        <v>13.545681127423601</v>
      </c>
      <c r="I30" s="20">
        <f>VLOOKUP(B30,RMS!B:D,3,FALSE)</f>
        <v>100807.30680000001</v>
      </c>
      <c r="J30" s="21">
        <f>VLOOKUP(B30,RMS!B:E,4,FALSE)</f>
        <v>87152.2745</v>
      </c>
      <c r="K30" s="22">
        <f t="shared" si="1"/>
        <v>4.999999946448952E-4</v>
      </c>
      <c r="L30" s="22">
        <f t="shared" si="2"/>
        <v>-3.599999996367842E-3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VLOOKUP(C31,RA!B35:D62,3,0)</f>
        <v>79941.06</v>
      </c>
      <c r="F31" s="25">
        <f>VLOOKUP(C31,RA!B35:I66,8,0)</f>
        <v>2211.12</v>
      </c>
      <c r="G31" s="16">
        <f t="shared" si="0"/>
        <v>77729.94</v>
      </c>
      <c r="H31" s="27">
        <f>RA!J35</f>
        <v>2.7659378046776002</v>
      </c>
      <c r="I31" s="20">
        <f>VLOOKUP(B31,RMS!B:D,3,FALSE)</f>
        <v>79941.06</v>
      </c>
      <c r="J31" s="21">
        <f>VLOOKUP(B31,RMS!B:E,4,FALSE)</f>
        <v>77729.94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VLOOKUP(C32,RA!B34:D62,3,0)</f>
        <v>93363.3</v>
      </c>
      <c r="F32" s="25">
        <f>VLOOKUP(C32,RA!B34:I66,8,0)</f>
        <v>-7183.84</v>
      </c>
      <c r="G32" s="16">
        <f t="shared" si="0"/>
        <v>100547.14</v>
      </c>
      <c r="H32" s="27">
        <f>RA!J35</f>
        <v>2.7659378046776002</v>
      </c>
      <c r="I32" s="20">
        <f>VLOOKUP(B32,RMS!B:D,3,FALSE)</f>
        <v>93363.3</v>
      </c>
      <c r="J32" s="21">
        <f>VLOOKUP(B32,RMS!B:E,4,FALSE)</f>
        <v>100547.14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VLOOKUP(C33,RA!B34:D63,3,0)</f>
        <v>14688.9</v>
      </c>
      <c r="F33" s="25">
        <f>VLOOKUP(C33,RA!B34:I67,8,0)</f>
        <v>2865.88</v>
      </c>
      <c r="G33" s="16">
        <f t="shared" si="0"/>
        <v>11823.02</v>
      </c>
      <c r="H33" s="27">
        <f>RA!J34</f>
        <v>13.545681127423601</v>
      </c>
      <c r="I33" s="20">
        <f>VLOOKUP(B33,RMS!B:D,3,FALSE)</f>
        <v>14688.9</v>
      </c>
      <c r="J33" s="21">
        <f>VLOOKUP(B33,RMS!B:E,4,FALSE)</f>
        <v>11823.02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VLOOKUP(C34,RA!B35:D64,3,0)</f>
        <v>74367.61</v>
      </c>
      <c r="F34" s="25">
        <f>VLOOKUP(C34,RA!B35:I68,8,0)</f>
        <v>-11517.06</v>
      </c>
      <c r="G34" s="16">
        <f t="shared" si="0"/>
        <v>85884.67</v>
      </c>
      <c r="H34" s="27">
        <f>RA!J35</f>
        <v>2.7659378046776002</v>
      </c>
      <c r="I34" s="20">
        <f>VLOOKUP(B34,RMS!B:D,3,FALSE)</f>
        <v>74367.61</v>
      </c>
      <c r="J34" s="21">
        <f>VLOOKUP(B34,RMS!B:E,4,FALSE)</f>
        <v>85884.67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VLOOKUP(C35,RA!B36:D65,3,0)</f>
        <v>12.85</v>
      </c>
      <c r="F35" s="25">
        <f>VLOOKUP(C35,RA!B36:I69,8,0)</f>
        <v>-70.06</v>
      </c>
      <c r="G35" s="16">
        <f t="shared" si="0"/>
        <v>82.91</v>
      </c>
      <c r="H35" s="27">
        <f>RA!J36</f>
        <v>-7.6945009441611401</v>
      </c>
      <c r="I35" s="20">
        <f>VLOOKUP(B35,RMS!B:D,3,FALSE)</f>
        <v>12.85</v>
      </c>
      <c r="J35" s="21">
        <f>VLOOKUP(B35,RMS!B:E,4,FALSE)</f>
        <v>82.91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VLOOKUP(C36,RA!B8:D65,3,0)</f>
        <v>57703.418599999997</v>
      </c>
      <c r="F36" s="25">
        <f>VLOOKUP(C36,RA!B8:I69,8,0)</f>
        <v>3281.2874999999999</v>
      </c>
      <c r="G36" s="16">
        <f t="shared" si="0"/>
        <v>54422.131099999999</v>
      </c>
      <c r="H36" s="27">
        <f>RA!J36</f>
        <v>-7.6945009441611401</v>
      </c>
      <c r="I36" s="20">
        <f>VLOOKUP(B36,RMS!B:D,3,FALSE)</f>
        <v>57703.418803418797</v>
      </c>
      <c r="J36" s="21">
        <f>VLOOKUP(B36,RMS!B:E,4,FALSE)</f>
        <v>54422.132478632499</v>
      </c>
      <c r="K36" s="22">
        <f t="shared" si="1"/>
        <v>-2.034188000834547E-4</v>
      </c>
      <c r="L36" s="22">
        <f t="shared" si="2"/>
        <v>-1.3786324998363853E-3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VLOOKUP(C37,RA!B8:D66,3,0)</f>
        <v>274663.87339999998</v>
      </c>
      <c r="F37" s="25">
        <f>VLOOKUP(C37,RA!B8:I70,8,0)</f>
        <v>12608.8565</v>
      </c>
      <c r="G37" s="16">
        <f t="shared" si="0"/>
        <v>262055.01689999999</v>
      </c>
      <c r="H37" s="27">
        <f>RA!J37</f>
        <v>19.510514742424601</v>
      </c>
      <c r="I37" s="20">
        <f>VLOOKUP(B37,RMS!B:D,3,FALSE)</f>
        <v>274663.86819145299</v>
      </c>
      <c r="J37" s="21">
        <f>VLOOKUP(B37,RMS!B:E,4,FALSE)</f>
        <v>262055.01808034201</v>
      </c>
      <c r="K37" s="22">
        <f t="shared" si="1"/>
        <v>5.208546994253993E-3</v>
      </c>
      <c r="L37" s="22">
        <f t="shared" si="2"/>
        <v>-1.1803420202340931E-3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VLOOKUP(C38,RA!B9:D67,3,0)</f>
        <v>68834.22</v>
      </c>
      <c r="F38" s="25">
        <f>VLOOKUP(C38,RA!B9:I71,8,0)</f>
        <v>-12578.62</v>
      </c>
      <c r="G38" s="16">
        <f t="shared" si="0"/>
        <v>81412.84</v>
      </c>
      <c r="H38" s="27">
        <f>RA!J38</f>
        <v>-15.4866614645812</v>
      </c>
      <c r="I38" s="20">
        <f>VLOOKUP(B38,RMS!B:D,3,FALSE)</f>
        <v>68834.22</v>
      </c>
      <c r="J38" s="21">
        <f>VLOOKUP(B38,RMS!B:E,4,FALSE)</f>
        <v>81412.84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VLOOKUP(C39,RA!B10:D68,3,0)</f>
        <v>24278.67</v>
      </c>
      <c r="F39" s="25">
        <f>VLOOKUP(C39,RA!B10:I72,8,0)</f>
        <v>3993.26</v>
      </c>
      <c r="G39" s="16">
        <f t="shared" si="0"/>
        <v>20285.409999999996</v>
      </c>
      <c r="H39" s="27">
        <f>RA!J39</f>
        <v>-545.21400778210102</v>
      </c>
      <c r="I39" s="20">
        <f>VLOOKUP(B39,RMS!B:D,3,FALSE)</f>
        <v>24278.67</v>
      </c>
      <c r="J39" s="21">
        <f>VLOOKUP(B39,RMS!B:E,4,FALSE)</f>
        <v>20285.41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75</v>
      </c>
      <c r="D40" s="70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5.6864698480793301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VLOOKUP(C41,RA!B8:D69,3,0)</f>
        <v>10267.135700000001</v>
      </c>
      <c r="F41" s="25">
        <f>VLOOKUP(C41,RA!B8:I73,8,0)</f>
        <v>1378.9438</v>
      </c>
      <c r="G41" s="16">
        <f t="shared" si="0"/>
        <v>8888.1919000000016</v>
      </c>
      <c r="H41" s="27">
        <f>RA!J40</f>
        <v>5.6864698480793301</v>
      </c>
      <c r="I41" s="20">
        <f>VLOOKUP(B41,RMS!B:D,3,FALSE)</f>
        <v>10267.1356175781</v>
      </c>
      <c r="J41" s="21">
        <f>VLOOKUP(B41,RMS!B:E,4,FALSE)</f>
        <v>8888.1913773542092</v>
      </c>
      <c r="K41" s="22">
        <f t="shared" si="1"/>
        <v>8.2421900515328161E-5</v>
      </c>
      <c r="L41" s="22">
        <f t="shared" si="2"/>
        <v>5.226457924436545E-4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14416789.9626</v>
      </c>
      <c r="E7" s="51">
        <v>13797858.6965</v>
      </c>
      <c r="F7" s="52">
        <v>104.48570520769999</v>
      </c>
      <c r="G7" s="51">
        <v>21206614.411899999</v>
      </c>
      <c r="H7" s="52">
        <v>-32.0174843443654</v>
      </c>
      <c r="I7" s="51">
        <v>1286589.2560000001</v>
      </c>
      <c r="J7" s="52">
        <v>8.9242422157613905</v>
      </c>
      <c r="K7" s="51">
        <v>1672600.9602999999</v>
      </c>
      <c r="L7" s="52">
        <v>7.8871663708914701</v>
      </c>
      <c r="M7" s="52">
        <v>-0.23078529395963299</v>
      </c>
      <c r="N7" s="51">
        <v>439659977.91500002</v>
      </c>
      <c r="O7" s="51">
        <v>2178751076.3256998</v>
      </c>
      <c r="P7" s="51">
        <v>744830</v>
      </c>
      <c r="Q7" s="51">
        <v>803042</v>
      </c>
      <c r="R7" s="52">
        <v>-7.2489359211597897</v>
      </c>
      <c r="S7" s="51">
        <v>19.355812685579298</v>
      </c>
      <c r="T7" s="51">
        <v>19.016973269019601</v>
      </c>
      <c r="U7" s="53">
        <v>1.7505822259385</v>
      </c>
    </row>
    <row r="8" spans="1:23" ht="12" thickBot="1">
      <c r="A8" s="79">
        <v>42451</v>
      </c>
      <c r="B8" s="67" t="s">
        <v>6</v>
      </c>
      <c r="C8" s="68"/>
      <c r="D8" s="54">
        <v>457820.82030000002</v>
      </c>
      <c r="E8" s="54">
        <v>643359.09080000001</v>
      </c>
      <c r="F8" s="56">
        <v>71.161008967901907</v>
      </c>
      <c r="G8" s="54">
        <v>950024.53150000004</v>
      </c>
      <c r="H8" s="56">
        <v>-51.809579108747499</v>
      </c>
      <c r="I8" s="54">
        <v>116558.74430000001</v>
      </c>
      <c r="J8" s="56">
        <v>25.4594677943265</v>
      </c>
      <c r="K8" s="54">
        <v>72716.252699999997</v>
      </c>
      <c r="L8" s="56">
        <v>7.6541447393140301</v>
      </c>
      <c r="M8" s="56">
        <v>0.60292561803036904</v>
      </c>
      <c r="N8" s="54">
        <v>15140142.8244</v>
      </c>
      <c r="O8" s="54">
        <v>84427341.466299996</v>
      </c>
      <c r="P8" s="54">
        <v>18921</v>
      </c>
      <c r="Q8" s="54">
        <v>20962</v>
      </c>
      <c r="R8" s="56">
        <v>-9.73666634863085</v>
      </c>
      <c r="S8" s="54">
        <v>24.196438893293202</v>
      </c>
      <c r="T8" s="54">
        <v>23.620127640492299</v>
      </c>
      <c r="U8" s="57">
        <v>2.3818019475609198</v>
      </c>
    </row>
    <row r="9" spans="1:23" ht="12" thickBot="1">
      <c r="A9" s="80"/>
      <c r="B9" s="67" t="s">
        <v>7</v>
      </c>
      <c r="C9" s="68"/>
      <c r="D9" s="54">
        <v>59448.453099999999</v>
      </c>
      <c r="E9" s="54">
        <v>115564.5347</v>
      </c>
      <c r="F9" s="56">
        <v>51.441779482196097</v>
      </c>
      <c r="G9" s="54">
        <v>141551.2182</v>
      </c>
      <c r="H9" s="56">
        <v>-58.002160733082299</v>
      </c>
      <c r="I9" s="54">
        <v>12958.380800000001</v>
      </c>
      <c r="J9" s="56">
        <v>21.797675337661602</v>
      </c>
      <c r="K9" s="54">
        <v>31921.8105</v>
      </c>
      <c r="L9" s="56">
        <v>22.5514205429848</v>
      </c>
      <c r="M9" s="56">
        <v>-0.59405871418226697</v>
      </c>
      <c r="N9" s="54">
        <v>2043805.0841999999</v>
      </c>
      <c r="O9" s="54">
        <v>11295993.7402</v>
      </c>
      <c r="P9" s="54">
        <v>3416</v>
      </c>
      <c r="Q9" s="54">
        <v>3492</v>
      </c>
      <c r="R9" s="56">
        <v>-2.1764032073310502</v>
      </c>
      <c r="S9" s="54">
        <v>17.402942944964899</v>
      </c>
      <c r="T9" s="54">
        <v>17.365797079037801</v>
      </c>
      <c r="U9" s="57">
        <v>0.213445886966033</v>
      </c>
    </row>
    <row r="10" spans="1:23" ht="12" thickBot="1">
      <c r="A10" s="80"/>
      <c r="B10" s="67" t="s">
        <v>8</v>
      </c>
      <c r="C10" s="68"/>
      <c r="D10" s="54">
        <v>91097.173899999994</v>
      </c>
      <c r="E10" s="54">
        <v>132623.76800000001</v>
      </c>
      <c r="F10" s="56">
        <v>68.688422349755598</v>
      </c>
      <c r="G10" s="54">
        <v>214435.80480000001</v>
      </c>
      <c r="H10" s="56">
        <v>-57.517741039112103</v>
      </c>
      <c r="I10" s="54">
        <v>25222.469300000001</v>
      </c>
      <c r="J10" s="56">
        <v>27.6874333419909</v>
      </c>
      <c r="K10" s="54">
        <v>40327.706700000002</v>
      </c>
      <c r="L10" s="56">
        <v>18.806424019352999</v>
      </c>
      <c r="M10" s="56">
        <v>-0.37456227085682497</v>
      </c>
      <c r="N10" s="54">
        <v>3072032.4237000002</v>
      </c>
      <c r="O10" s="54">
        <v>20093057.0977</v>
      </c>
      <c r="P10" s="54">
        <v>75859</v>
      </c>
      <c r="Q10" s="54">
        <v>81981</v>
      </c>
      <c r="R10" s="56">
        <v>-7.4675839523792096</v>
      </c>
      <c r="S10" s="54">
        <v>1.20087496407809</v>
      </c>
      <c r="T10" s="54">
        <v>1.2281846257059601</v>
      </c>
      <c r="U10" s="57">
        <v>-2.2741469715649698</v>
      </c>
    </row>
    <row r="11" spans="1:23" ht="12" thickBot="1">
      <c r="A11" s="80"/>
      <c r="B11" s="67" t="s">
        <v>9</v>
      </c>
      <c r="C11" s="68"/>
      <c r="D11" s="54">
        <v>41309.558499999999</v>
      </c>
      <c r="E11" s="54">
        <v>46581.002099999998</v>
      </c>
      <c r="F11" s="56">
        <v>88.683275665295298</v>
      </c>
      <c r="G11" s="54">
        <v>66860.351299999995</v>
      </c>
      <c r="H11" s="56">
        <v>-38.215163850029001</v>
      </c>
      <c r="I11" s="54">
        <v>9225.3099000000002</v>
      </c>
      <c r="J11" s="56">
        <v>22.332143540096201</v>
      </c>
      <c r="K11" s="54">
        <v>10453.759099999999</v>
      </c>
      <c r="L11" s="56">
        <v>15.6352141392353</v>
      </c>
      <c r="M11" s="56">
        <v>-0.117512675416444</v>
      </c>
      <c r="N11" s="54">
        <v>1038903.5354000001</v>
      </c>
      <c r="O11" s="54">
        <v>6667491.9962999998</v>
      </c>
      <c r="P11" s="54">
        <v>1916</v>
      </c>
      <c r="Q11" s="54">
        <v>1994</v>
      </c>
      <c r="R11" s="56">
        <v>-3.91173520561685</v>
      </c>
      <c r="S11" s="54">
        <v>21.560312369519799</v>
      </c>
      <c r="T11" s="54">
        <v>20.269162086258799</v>
      </c>
      <c r="U11" s="57">
        <v>5.9885509130488197</v>
      </c>
    </row>
    <row r="12" spans="1:23" ht="12" thickBot="1">
      <c r="A12" s="80"/>
      <c r="B12" s="67" t="s">
        <v>10</v>
      </c>
      <c r="C12" s="68"/>
      <c r="D12" s="54">
        <v>97944.876399999994</v>
      </c>
      <c r="E12" s="54">
        <v>140820.1464</v>
      </c>
      <c r="F12" s="56">
        <v>69.553170411985903</v>
      </c>
      <c r="G12" s="54">
        <v>142713.59839999999</v>
      </c>
      <c r="H12" s="56">
        <v>-31.369625951495902</v>
      </c>
      <c r="I12" s="54">
        <v>14709.0363</v>
      </c>
      <c r="J12" s="56">
        <v>15.017667937962701</v>
      </c>
      <c r="K12" s="54">
        <v>19542.1872</v>
      </c>
      <c r="L12" s="56">
        <v>13.693290211369201</v>
      </c>
      <c r="M12" s="56">
        <v>-0.24731883133327101</v>
      </c>
      <c r="N12" s="54">
        <v>4387131.8054</v>
      </c>
      <c r="O12" s="54">
        <v>22703868.1162</v>
      </c>
      <c r="P12" s="54">
        <v>961</v>
      </c>
      <c r="Q12" s="54">
        <v>1171</v>
      </c>
      <c r="R12" s="56">
        <v>-17.933390264730999</v>
      </c>
      <c r="S12" s="54">
        <v>101.919746514048</v>
      </c>
      <c r="T12" s="54">
        <v>97.965956789069196</v>
      </c>
      <c r="U12" s="57">
        <v>3.87931667827857</v>
      </c>
    </row>
    <row r="13" spans="1:23" ht="12" thickBot="1">
      <c r="A13" s="80"/>
      <c r="B13" s="67" t="s">
        <v>11</v>
      </c>
      <c r="C13" s="68"/>
      <c r="D13" s="54">
        <v>161164.60870000001</v>
      </c>
      <c r="E13" s="54">
        <v>311526.288</v>
      </c>
      <c r="F13" s="56">
        <v>51.733871235932398</v>
      </c>
      <c r="G13" s="54">
        <v>297772.23979999998</v>
      </c>
      <c r="H13" s="56">
        <v>-45.876550208895601</v>
      </c>
      <c r="I13" s="54">
        <v>46863.642099999997</v>
      </c>
      <c r="J13" s="56">
        <v>29.078122348334201</v>
      </c>
      <c r="K13" s="54">
        <v>75055.455100000006</v>
      </c>
      <c r="L13" s="56">
        <v>25.2056589124666</v>
      </c>
      <c r="M13" s="56">
        <v>-0.37561311116478702</v>
      </c>
      <c r="N13" s="54">
        <v>12355900.088</v>
      </c>
      <c r="O13" s="54">
        <v>37957831.314599998</v>
      </c>
      <c r="P13" s="54">
        <v>6307</v>
      </c>
      <c r="Q13" s="54">
        <v>6867</v>
      </c>
      <c r="R13" s="56">
        <v>-8.1549439347604498</v>
      </c>
      <c r="S13" s="54">
        <v>25.5532913746631</v>
      </c>
      <c r="T13" s="54">
        <v>26.053058701033901</v>
      </c>
      <c r="U13" s="57">
        <v>-1.95578455645205</v>
      </c>
    </row>
    <row r="14" spans="1:23" ht="12" thickBot="1">
      <c r="A14" s="80"/>
      <c r="B14" s="67" t="s">
        <v>12</v>
      </c>
      <c r="C14" s="68"/>
      <c r="D14" s="54">
        <v>147959.94839999999</v>
      </c>
      <c r="E14" s="54">
        <v>129447.53290000001</v>
      </c>
      <c r="F14" s="56">
        <v>114.30109565263101</v>
      </c>
      <c r="G14" s="54">
        <v>175002.6925</v>
      </c>
      <c r="H14" s="56">
        <v>-15.4527588768384</v>
      </c>
      <c r="I14" s="54">
        <v>29785.8573</v>
      </c>
      <c r="J14" s="56">
        <v>20.131027093545502</v>
      </c>
      <c r="K14" s="54">
        <v>25660.339599999999</v>
      </c>
      <c r="L14" s="56">
        <v>14.662825601954699</v>
      </c>
      <c r="M14" s="56">
        <v>0.16077408811846</v>
      </c>
      <c r="N14" s="54">
        <v>3265137.2625000002</v>
      </c>
      <c r="O14" s="54">
        <v>15440355.625</v>
      </c>
      <c r="P14" s="54">
        <v>2967</v>
      </c>
      <c r="Q14" s="54">
        <v>2503</v>
      </c>
      <c r="R14" s="56">
        <v>18.5377546943668</v>
      </c>
      <c r="S14" s="54">
        <v>49.868536703741199</v>
      </c>
      <c r="T14" s="54">
        <v>58.015848701558099</v>
      </c>
      <c r="U14" s="57">
        <v>-16.337579837600799</v>
      </c>
    </row>
    <row r="15" spans="1:23" ht="12" thickBot="1">
      <c r="A15" s="80"/>
      <c r="B15" s="67" t="s">
        <v>13</v>
      </c>
      <c r="C15" s="68"/>
      <c r="D15" s="54">
        <v>59380.122300000003</v>
      </c>
      <c r="E15" s="54">
        <v>101643.4319</v>
      </c>
      <c r="F15" s="56">
        <v>58.420028908921601</v>
      </c>
      <c r="G15" s="54">
        <v>111154.98970000001</v>
      </c>
      <c r="H15" s="56">
        <v>-46.578986278292099</v>
      </c>
      <c r="I15" s="54">
        <v>8238.1944000000003</v>
      </c>
      <c r="J15" s="56">
        <v>13.873656841558899</v>
      </c>
      <c r="K15" s="54">
        <v>21177.552</v>
      </c>
      <c r="L15" s="56">
        <v>19.052272918343</v>
      </c>
      <c r="M15" s="56">
        <v>-0.61099401857211799</v>
      </c>
      <c r="N15" s="54">
        <v>3322275.1414999999</v>
      </c>
      <c r="O15" s="54">
        <v>12738269.874399999</v>
      </c>
      <c r="P15" s="54">
        <v>2366</v>
      </c>
      <c r="Q15" s="54">
        <v>2760</v>
      </c>
      <c r="R15" s="56">
        <v>-14.2753623188406</v>
      </c>
      <c r="S15" s="54">
        <v>25.0972621724429</v>
      </c>
      <c r="T15" s="54">
        <v>23.436839347826101</v>
      </c>
      <c r="U15" s="57">
        <v>6.61595202380287</v>
      </c>
    </row>
    <row r="16" spans="1:23" ht="12" thickBot="1">
      <c r="A16" s="80"/>
      <c r="B16" s="67" t="s">
        <v>14</v>
      </c>
      <c r="C16" s="68"/>
      <c r="D16" s="54">
        <v>515319.68359999999</v>
      </c>
      <c r="E16" s="54">
        <v>696783.56240000005</v>
      </c>
      <c r="F16" s="56">
        <v>73.956923126176207</v>
      </c>
      <c r="G16" s="54">
        <v>1026214.6605</v>
      </c>
      <c r="H16" s="56">
        <v>-49.784416123141099</v>
      </c>
      <c r="I16" s="54">
        <v>19864.2006</v>
      </c>
      <c r="J16" s="56">
        <v>3.85473352409704</v>
      </c>
      <c r="K16" s="54">
        <v>86580.008499999996</v>
      </c>
      <c r="L16" s="56">
        <v>8.4368321592497804</v>
      </c>
      <c r="M16" s="56">
        <v>-0.77056827616273604</v>
      </c>
      <c r="N16" s="54">
        <v>17625245.131000001</v>
      </c>
      <c r="O16" s="54">
        <v>104803294.9567</v>
      </c>
      <c r="P16" s="54">
        <v>25175</v>
      </c>
      <c r="Q16" s="54">
        <v>27168</v>
      </c>
      <c r="R16" s="56">
        <v>-7.3358362779740798</v>
      </c>
      <c r="S16" s="54">
        <v>20.469500838133101</v>
      </c>
      <c r="T16" s="54">
        <v>21.900148549764399</v>
      </c>
      <c r="U16" s="57">
        <v>-6.9891675568667404</v>
      </c>
    </row>
    <row r="17" spans="1:21" ht="12" thickBot="1">
      <c r="A17" s="80"/>
      <c r="B17" s="67" t="s">
        <v>15</v>
      </c>
      <c r="C17" s="68"/>
      <c r="D17" s="54">
        <v>674132.75159999996</v>
      </c>
      <c r="E17" s="54">
        <v>464285.4388</v>
      </c>
      <c r="F17" s="56">
        <v>145.19790957527701</v>
      </c>
      <c r="G17" s="54">
        <v>610346.96920000005</v>
      </c>
      <c r="H17" s="56">
        <v>10.450741237169799</v>
      </c>
      <c r="I17" s="54">
        <v>27739.225999999999</v>
      </c>
      <c r="J17" s="56">
        <v>4.1148017114081998</v>
      </c>
      <c r="K17" s="54">
        <v>65054.212399999997</v>
      </c>
      <c r="L17" s="56">
        <v>10.6585623723615</v>
      </c>
      <c r="M17" s="56">
        <v>-0.57359831167520203</v>
      </c>
      <c r="N17" s="54">
        <v>11493534.9647</v>
      </c>
      <c r="O17" s="54">
        <v>138127494.63780001</v>
      </c>
      <c r="P17" s="54">
        <v>8279</v>
      </c>
      <c r="Q17" s="54">
        <v>8530</v>
      </c>
      <c r="R17" s="56">
        <v>-2.9425556858147699</v>
      </c>
      <c r="S17" s="54">
        <v>81.426833144099504</v>
      </c>
      <c r="T17" s="54">
        <v>102.51585135990599</v>
      </c>
      <c r="U17" s="57">
        <v>-25.899347182624499</v>
      </c>
    </row>
    <row r="18" spans="1:21" ht="12" thickBot="1">
      <c r="A18" s="80"/>
      <c r="B18" s="67" t="s">
        <v>16</v>
      </c>
      <c r="C18" s="68"/>
      <c r="D18" s="54">
        <v>1178375.7722</v>
      </c>
      <c r="E18" s="54">
        <v>1369866.2356</v>
      </c>
      <c r="F18" s="56">
        <v>86.021229049701503</v>
      </c>
      <c r="G18" s="54">
        <v>2039173.6102</v>
      </c>
      <c r="H18" s="56">
        <v>-42.213072672884103</v>
      </c>
      <c r="I18" s="54">
        <v>162024.85620000001</v>
      </c>
      <c r="J18" s="56">
        <v>13.7498461884958</v>
      </c>
      <c r="K18" s="54">
        <v>212826.3757</v>
      </c>
      <c r="L18" s="56">
        <v>10.4368933883529</v>
      </c>
      <c r="M18" s="56">
        <v>-0.23869935919789301</v>
      </c>
      <c r="N18" s="54">
        <v>33587668.390600003</v>
      </c>
      <c r="O18" s="54">
        <v>265205586.36500001</v>
      </c>
      <c r="P18" s="54">
        <v>55536</v>
      </c>
      <c r="Q18" s="54">
        <v>59168</v>
      </c>
      <c r="R18" s="56">
        <v>-6.1384532179556501</v>
      </c>
      <c r="S18" s="54">
        <v>21.218232717516599</v>
      </c>
      <c r="T18" s="54">
        <v>20.896497895822101</v>
      </c>
      <c r="U18" s="57">
        <v>1.5163130029623</v>
      </c>
    </row>
    <row r="19" spans="1:21" ht="12" thickBot="1">
      <c r="A19" s="80"/>
      <c r="B19" s="67" t="s">
        <v>17</v>
      </c>
      <c r="C19" s="68"/>
      <c r="D19" s="54">
        <v>484450.72149999999</v>
      </c>
      <c r="E19" s="54">
        <v>392746.78350000002</v>
      </c>
      <c r="F19" s="56">
        <v>123.349379766467</v>
      </c>
      <c r="G19" s="54">
        <v>692140.86410000001</v>
      </c>
      <c r="H19" s="56">
        <v>-30.006918153873499</v>
      </c>
      <c r="I19" s="54">
        <v>45857.476900000001</v>
      </c>
      <c r="J19" s="56">
        <v>9.4658702866644404</v>
      </c>
      <c r="K19" s="54">
        <v>63461.364500000003</v>
      </c>
      <c r="L19" s="56">
        <v>9.1688509943015202</v>
      </c>
      <c r="M19" s="56">
        <v>-0.27739535288435202</v>
      </c>
      <c r="N19" s="54">
        <v>12919274.4432</v>
      </c>
      <c r="O19" s="54">
        <v>72210182.371700004</v>
      </c>
      <c r="P19" s="54">
        <v>9319</v>
      </c>
      <c r="Q19" s="54">
        <v>9936</v>
      </c>
      <c r="R19" s="56">
        <v>-6.2097423510466996</v>
      </c>
      <c r="S19" s="54">
        <v>51.985268966627302</v>
      </c>
      <c r="T19" s="54">
        <v>49.6705581119163</v>
      </c>
      <c r="U19" s="57">
        <v>4.4526284094000301</v>
      </c>
    </row>
    <row r="20" spans="1:21" ht="12" thickBot="1">
      <c r="A20" s="80"/>
      <c r="B20" s="67" t="s">
        <v>18</v>
      </c>
      <c r="C20" s="68"/>
      <c r="D20" s="54">
        <v>789070.99479999999</v>
      </c>
      <c r="E20" s="54">
        <v>666727.11089999997</v>
      </c>
      <c r="F20" s="56">
        <v>118.349918864834</v>
      </c>
      <c r="G20" s="54">
        <v>936018.91799999995</v>
      </c>
      <c r="H20" s="56">
        <v>-15.699247138507101</v>
      </c>
      <c r="I20" s="54">
        <v>75649.276299999998</v>
      </c>
      <c r="J20" s="56">
        <v>9.5871318041761597</v>
      </c>
      <c r="K20" s="54">
        <v>81856.936600000001</v>
      </c>
      <c r="L20" s="56">
        <v>8.7452224550017092</v>
      </c>
      <c r="M20" s="56">
        <v>-7.5835482707276997E-2</v>
      </c>
      <c r="N20" s="54">
        <v>24615641.668000001</v>
      </c>
      <c r="O20" s="54">
        <v>118820763.7599</v>
      </c>
      <c r="P20" s="54">
        <v>33142</v>
      </c>
      <c r="Q20" s="54">
        <v>36155</v>
      </c>
      <c r="R20" s="56">
        <v>-8.3335638224312003</v>
      </c>
      <c r="S20" s="54">
        <v>23.8087923118701</v>
      </c>
      <c r="T20" s="54">
        <v>24.172761504632799</v>
      </c>
      <c r="U20" s="57">
        <v>-1.52871757624277</v>
      </c>
    </row>
    <row r="21" spans="1:21" ht="12" thickBot="1">
      <c r="A21" s="80"/>
      <c r="B21" s="67" t="s">
        <v>19</v>
      </c>
      <c r="C21" s="68"/>
      <c r="D21" s="54">
        <v>301070.61940000003</v>
      </c>
      <c r="E21" s="54">
        <v>354128.07329999999</v>
      </c>
      <c r="F21" s="56">
        <v>85.017439197752495</v>
      </c>
      <c r="G21" s="54">
        <v>429177.26140000002</v>
      </c>
      <c r="H21" s="56">
        <v>-29.8493544560374</v>
      </c>
      <c r="I21" s="54">
        <v>39159.253400000001</v>
      </c>
      <c r="J21" s="56">
        <v>13.0066671660091</v>
      </c>
      <c r="K21" s="54">
        <v>30200.3665</v>
      </c>
      <c r="L21" s="56">
        <v>7.0368048860474897</v>
      </c>
      <c r="M21" s="56">
        <v>0.296648284053109</v>
      </c>
      <c r="N21" s="54">
        <v>7607859.3432</v>
      </c>
      <c r="O21" s="54">
        <v>44307934.218800001</v>
      </c>
      <c r="P21" s="54">
        <v>25548</v>
      </c>
      <c r="Q21" s="54">
        <v>28391</v>
      </c>
      <c r="R21" s="56">
        <v>-10.013736747560801</v>
      </c>
      <c r="S21" s="54">
        <v>11.7845083529043</v>
      </c>
      <c r="T21" s="54">
        <v>12.0811175337255</v>
      </c>
      <c r="U21" s="57">
        <v>-2.5169414958922798</v>
      </c>
    </row>
    <row r="22" spans="1:21" ht="12" thickBot="1">
      <c r="A22" s="80"/>
      <c r="B22" s="67" t="s">
        <v>20</v>
      </c>
      <c r="C22" s="68"/>
      <c r="D22" s="54">
        <v>899272.79200000002</v>
      </c>
      <c r="E22" s="54">
        <v>1178271.6231</v>
      </c>
      <c r="F22" s="56">
        <v>76.321348521832206</v>
      </c>
      <c r="G22" s="54">
        <v>1354904.9945</v>
      </c>
      <c r="H22" s="56">
        <v>-33.628350648167903</v>
      </c>
      <c r="I22" s="54">
        <v>46501.899299999997</v>
      </c>
      <c r="J22" s="56">
        <v>5.1710559591799603</v>
      </c>
      <c r="K22" s="54">
        <v>127198.9198</v>
      </c>
      <c r="L22" s="56">
        <v>9.3880323946211597</v>
      </c>
      <c r="M22" s="56">
        <v>-0.63441592606983799</v>
      </c>
      <c r="N22" s="54">
        <v>24742653.590700001</v>
      </c>
      <c r="O22" s="54">
        <v>133460890.1881</v>
      </c>
      <c r="P22" s="54">
        <v>54732</v>
      </c>
      <c r="Q22" s="54">
        <v>59360</v>
      </c>
      <c r="R22" s="56">
        <v>-7.7964959568733203</v>
      </c>
      <c r="S22" s="54">
        <v>16.4304756266901</v>
      </c>
      <c r="T22" s="54">
        <v>16.377993803908399</v>
      </c>
      <c r="U22" s="57">
        <v>0.31941755049647502</v>
      </c>
    </row>
    <row r="23" spans="1:21" ht="12" thickBot="1">
      <c r="A23" s="80"/>
      <c r="B23" s="67" t="s">
        <v>21</v>
      </c>
      <c r="C23" s="68"/>
      <c r="D23" s="54">
        <v>2265282.2239000001</v>
      </c>
      <c r="E23" s="54">
        <v>2338625.0567999999</v>
      </c>
      <c r="F23" s="56">
        <v>96.863848153566096</v>
      </c>
      <c r="G23" s="54">
        <v>2887089.7351000002</v>
      </c>
      <c r="H23" s="56">
        <v>-21.5375193794751</v>
      </c>
      <c r="I23" s="54">
        <v>182066.10509999999</v>
      </c>
      <c r="J23" s="56">
        <v>8.03723717862173</v>
      </c>
      <c r="K23" s="54">
        <v>331437.23420000001</v>
      </c>
      <c r="L23" s="56">
        <v>11.479976883659999</v>
      </c>
      <c r="M23" s="56">
        <v>-0.45067697194777001</v>
      </c>
      <c r="N23" s="54">
        <v>98900785.165700004</v>
      </c>
      <c r="O23" s="54">
        <v>299645988.82359999</v>
      </c>
      <c r="P23" s="54">
        <v>62792</v>
      </c>
      <c r="Q23" s="54">
        <v>66782</v>
      </c>
      <c r="R23" s="56">
        <v>-5.9746638315713803</v>
      </c>
      <c r="S23" s="54">
        <v>36.0759686568353</v>
      </c>
      <c r="T23" s="54">
        <v>32.247429555868301</v>
      </c>
      <c r="U23" s="57">
        <v>10.6124360440188</v>
      </c>
    </row>
    <row r="24" spans="1:21" ht="12" thickBot="1">
      <c r="A24" s="80"/>
      <c r="B24" s="67" t="s">
        <v>22</v>
      </c>
      <c r="C24" s="68"/>
      <c r="D24" s="54">
        <v>192284.7438</v>
      </c>
      <c r="E24" s="54">
        <v>158377.63080000001</v>
      </c>
      <c r="F24" s="56">
        <v>121.40902905841401</v>
      </c>
      <c r="G24" s="54">
        <v>247927.7402</v>
      </c>
      <c r="H24" s="56">
        <v>-22.443231384722601</v>
      </c>
      <c r="I24" s="54">
        <v>31082.096099999999</v>
      </c>
      <c r="J24" s="56">
        <v>16.164618932185899</v>
      </c>
      <c r="K24" s="54">
        <v>35987.344799999999</v>
      </c>
      <c r="L24" s="56">
        <v>14.5152554413514</v>
      </c>
      <c r="M24" s="56">
        <v>-0.13630482402247099</v>
      </c>
      <c r="N24" s="54">
        <v>4768804.2226999998</v>
      </c>
      <c r="O24" s="54">
        <v>30852895.671100002</v>
      </c>
      <c r="P24" s="54">
        <v>20547</v>
      </c>
      <c r="Q24" s="54">
        <v>20800</v>
      </c>
      <c r="R24" s="56">
        <v>-1.21634615384615</v>
      </c>
      <c r="S24" s="54">
        <v>9.3582880128485897</v>
      </c>
      <c r="T24" s="54">
        <v>9.4133461971153896</v>
      </c>
      <c r="U24" s="57">
        <v>-0.58833607376906605</v>
      </c>
    </row>
    <row r="25" spans="1:21" ht="12" thickBot="1">
      <c r="A25" s="80"/>
      <c r="B25" s="67" t="s">
        <v>23</v>
      </c>
      <c r="C25" s="68"/>
      <c r="D25" s="54">
        <v>217568.71679999999</v>
      </c>
      <c r="E25" s="54">
        <v>185702.73190000001</v>
      </c>
      <c r="F25" s="56">
        <v>117.15967480605499</v>
      </c>
      <c r="G25" s="54">
        <v>289399.55369999999</v>
      </c>
      <c r="H25" s="56">
        <v>-24.820645360933</v>
      </c>
      <c r="I25" s="54">
        <v>16659.6394</v>
      </c>
      <c r="J25" s="56">
        <v>7.6571851160543298</v>
      </c>
      <c r="K25" s="54">
        <v>2484.5844999999999</v>
      </c>
      <c r="L25" s="56">
        <v>0.85853086787258603</v>
      </c>
      <c r="M25" s="56">
        <v>5.7052013727043702</v>
      </c>
      <c r="N25" s="54">
        <v>5633334.0486000003</v>
      </c>
      <c r="O25" s="54">
        <v>42468098.868699998</v>
      </c>
      <c r="P25" s="54">
        <v>15537</v>
      </c>
      <c r="Q25" s="54">
        <v>16055</v>
      </c>
      <c r="R25" s="56">
        <v>-3.2264092183120501</v>
      </c>
      <c r="S25" s="54">
        <v>14.003264259509599</v>
      </c>
      <c r="T25" s="54">
        <v>13.153753210837699</v>
      </c>
      <c r="U25" s="57">
        <v>6.0665215833152297</v>
      </c>
    </row>
    <row r="26" spans="1:21" ht="12" thickBot="1">
      <c r="A26" s="80"/>
      <c r="B26" s="67" t="s">
        <v>24</v>
      </c>
      <c r="C26" s="68"/>
      <c r="D26" s="54">
        <v>499155.94099999999</v>
      </c>
      <c r="E26" s="54">
        <v>410689.3493</v>
      </c>
      <c r="F26" s="56">
        <v>121.54099974854201</v>
      </c>
      <c r="G26" s="54">
        <v>589930.20239999995</v>
      </c>
      <c r="H26" s="56">
        <v>-15.387288365760099</v>
      </c>
      <c r="I26" s="54">
        <v>107365.43919999999</v>
      </c>
      <c r="J26" s="56">
        <v>21.509398242342101</v>
      </c>
      <c r="K26" s="54">
        <v>128835.93730000001</v>
      </c>
      <c r="L26" s="56">
        <v>21.8391831399477</v>
      </c>
      <c r="M26" s="56">
        <v>-0.16664991577625601</v>
      </c>
      <c r="N26" s="54">
        <v>11854520.808</v>
      </c>
      <c r="O26" s="54">
        <v>70971248.498600006</v>
      </c>
      <c r="P26" s="54">
        <v>34815</v>
      </c>
      <c r="Q26" s="54">
        <v>38400</v>
      </c>
      <c r="R26" s="56">
        <v>-9.3359375</v>
      </c>
      <c r="S26" s="54">
        <v>14.3373816171191</v>
      </c>
      <c r="T26" s="54">
        <v>14.1621199166667</v>
      </c>
      <c r="U26" s="57">
        <v>1.2224107939145801</v>
      </c>
    </row>
    <row r="27" spans="1:21" ht="12" thickBot="1">
      <c r="A27" s="80"/>
      <c r="B27" s="67" t="s">
        <v>25</v>
      </c>
      <c r="C27" s="68"/>
      <c r="D27" s="54">
        <v>206390.0197</v>
      </c>
      <c r="E27" s="54">
        <v>160419.62609999999</v>
      </c>
      <c r="F27" s="56">
        <v>128.65634007359199</v>
      </c>
      <c r="G27" s="54">
        <v>289347.35499999998</v>
      </c>
      <c r="H27" s="56">
        <v>-28.6705006513711</v>
      </c>
      <c r="I27" s="54">
        <v>54159.8874</v>
      </c>
      <c r="J27" s="56">
        <v>26.241524410300698</v>
      </c>
      <c r="K27" s="54">
        <v>77124.926200000002</v>
      </c>
      <c r="L27" s="56">
        <v>26.654788739990401</v>
      </c>
      <c r="M27" s="56">
        <v>-0.29776415915714699</v>
      </c>
      <c r="N27" s="54">
        <v>4987784.0581</v>
      </c>
      <c r="O27" s="54">
        <v>22930517.2665</v>
      </c>
      <c r="P27" s="54">
        <v>26203</v>
      </c>
      <c r="Q27" s="54">
        <v>28182</v>
      </c>
      <c r="R27" s="56">
        <v>-7.0222127599176796</v>
      </c>
      <c r="S27" s="54">
        <v>7.8765797694920403</v>
      </c>
      <c r="T27" s="54">
        <v>7.8322430061741599</v>
      </c>
      <c r="U27" s="57">
        <v>0.56289359868626898</v>
      </c>
    </row>
    <row r="28" spans="1:21" ht="12" thickBot="1">
      <c r="A28" s="80"/>
      <c r="B28" s="67" t="s">
        <v>26</v>
      </c>
      <c r="C28" s="68"/>
      <c r="D28" s="54">
        <v>763723.83600000001</v>
      </c>
      <c r="E28" s="54">
        <v>530791.90390000003</v>
      </c>
      <c r="F28" s="56">
        <v>143.88385172956299</v>
      </c>
      <c r="G28" s="54">
        <v>902192.84420000005</v>
      </c>
      <c r="H28" s="56">
        <v>-15.3480499308088</v>
      </c>
      <c r="I28" s="54">
        <v>28649.658899999999</v>
      </c>
      <c r="J28" s="56">
        <v>3.7513113444321</v>
      </c>
      <c r="K28" s="54">
        <v>22872.350299999998</v>
      </c>
      <c r="L28" s="56">
        <v>2.53519526862148</v>
      </c>
      <c r="M28" s="56">
        <v>0.252589197184515</v>
      </c>
      <c r="N28" s="54">
        <v>16986118.0042</v>
      </c>
      <c r="O28" s="54">
        <v>101407777.34119999</v>
      </c>
      <c r="P28" s="54">
        <v>35489</v>
      </c>
      <c r="Q28" s="54">
        <v>36327</v>
      </c>
      <c r="R28" s="56">
        <v>-2.30682412530625</v>
      </c>
      <c r="S28" s="54">
        <v>21.5200156668263</v>
      </c>
      <c r="T28" s="54">
        <v>21.2805958901093</v>
      </c>
      <c r="U28" s="57">
        <v>1.11254462089509</v>
      </c>
    </row>
    <row r="29" spans="1:21" ht="12" thickBot="1">
      <c r="A29" s="80"/>
      <c r="B29" s="67" t="s">
        <v>27</v>
      </c>
      <c r="C29" s="68"/>
      <c r="D29" s="54">
        <v>781349.76280000003</v>
      </c>
      <c r="E29" s="54">
        <v>551919.44620000001</v>
      </c>
      <c r="F29" s="56">
        <v>141.569529426738</v>
      </c>
      <c r="G29" s="54">
        <v>695724.83400000003</v>
      </c>
      <c r="H29" s="56">
        <v>12.307298031566299</v>
      </c>
      <c r="I29" s="54">
        <v>99453.056700000001</v>
      </c>
      <c r="J29" s="56">
        <v>12.7283658913015</v>
      </c>
      <c r="K29" s="54">
        <v>109616.0721</v>
      </c>
      <c r="L29" s="56">
        <v>15.7556647029219</v>
      </c>
      <c r="M29" s="56">
        <v>-9.2714646723781005E-2</v>
      </c>
      <c r="N29" s="54">
        <v>15564812.7787</v>
      </c>
      <c r="O29" s="54">
        <v>66656523.284599997</v>
      </c>
      <c r="P29" s="54">
        <v>92472</v>
      </c>
      <c r="Q29" s="54">
        <v>100637</v>
      </c>
      <c r="R29" s="56">
        <v>-8.1133181632997804</v>
      </c>
      <c r="S29" s="54">
        <v>8.4495821740635009</v>
      </c>
      <c r="T29" s="54">
        <v>8.4689560718224897</v>
      </c>
      <c r="U29" s="57">
        <v>-0.22928823413848701</v>
      </c>
    </row>
    <row r="30" spans="1:21" ht="12" thickBot="1">
      <c r="A30" s="80"/>
      <c r="B30" s="67" t="s">
        <v>28</v>
      </c>
      <c r="C30" s="68"/>
      <c r="D30" s="54">
        <v>1188967.8060999999</v>
      </c>
      <c r="E30" s="54">
        <v>1004015.1935000001</v>
      </c>
      <c r="F30" s="56">
        <v>118.421296191271</v>
      </c>
      <c r="G30" s="54">
        <v>1392197.1795000001</v>
      </c>
      <c r="H30" s="56">
        <v>-14.5977435087887</v>
      </c>
      <c r="I30" s="54">
        <v>98343.575700000001</v>
      </c>
      <c r="J30" s="56">
        <v>8.2713405018578499</v>
      </c>
      <c r="K30" s="54">
        <v>122233.97930000001</v>
      </c>
      <c r="L30" s="56">
        <v>8.77993297931401</v>
      </c>
      <c r="M30" s="56">
        <v>-0.195448137554007</v>
      </c>
      <c r="N30" s="54">
        <v>22550351.9388</v>
      </c>
      <c r="O30" s="54">
        <v>93658488.773100004</v>
      </c>
      <c r="P30" s="54">
        <v>72955</v>
      </c>
      <c r="Q30" s="54">
        <v>79917</v>
      </c>
      <c r="R30" s="56">
        <v>-8.7115382209041901</v>
      </c>
      <c r="S30" s="54">
        <v>16.2972764868755</v>
      </c>
      <c r="T30" s="54">
        <v>13.971832383598001</v>
      </c>
      <c r="U30" s="57">
        <v>14.2689123863746</v>
      </c>
    </row>
    <row r="31" spans="1:21" ht="12" thickBot="1">
      <c r="A31" s="80"/>
      <c r="B31" s="67" t="s">
        <v>29</v>
      </c>
      <c r="C31" s="68"/>
      <c r="D31" s="54">
        <v>1445020.591</v>
      </c>
      <c r="E31" s="54">
        <v>748378.34169999999</v>
      </c>
      <c r="F31" s="56">
        <v>193.08690678000099</v>
      </c>
      <c r="G31" s="54">
        <v>2891705.5014999998</v>
      </c>
      <c r="H31" s="56">
        <v>-50.028777472310701</v>
      </c>
      <c r="I31" s="54">
        <v>-48594.202299999997</v>
      </c>
      <c r="J31" s="56">
        <v>-3.3628726540409599</v>
      </c>
      <c r="K31" s="54">
        <v>-172952.43849999999</v>
      </c>
      <c r="L31" s="56">
        <v>-5.9809838315238304</v>
      </c>
      <c r="M31" s="56">
        <v>-0.71903141278924498</v>
      </c>
      <c r="N31" s="54">
        <v>30556479.433800001</v>
      </c>
      <c r="O31" s="54">
        <v>126940385.86319999</v>
      </c>
      <c r="P31" s="54">
        <v>30204</v>
      </c>
      <c r="Q31" s="54">
        <v>34207</v>
      </c>
      <c r="R31" s="56">
        <v>-11.702283158417901</v>
      </c>
      <c r="S31" s="54">
        <v>47.842027248046598</v>
      </c>
      <c r="T31" s="54">
        <v>50.497718870406601</v>
      </c>
      <c r="U31" s="57">
        <v>-5.5509596376237296</v>
      </c>
    </row>
    <row r="32" spans="1:21" ht="12" thickBot="1">
      <c r="A32" s="80"/>
      <c r="B32" s="67" t="s">
        <v>30</v>
      </c>
      <c r="C32" s="68"/>
      <c r="D32" s="54">
        <v>100299.07980000001</v>
      </c>
      <c r="E32" s="54">
        <v>111385.9007</v>
      </c>
      <c r="F32" s="56">
        <v>90.046477309672696</v>
      </c>
      <c r="G32" s="54">
        <v>138515.96170000001</v>
      </c>
      <c r="H32" s="56">
        <v>-27.590236844162899</v>
      </c>
      <c r="I32" s="54">
        <v>28401.372500000001</v>
      </c>
      <c r="J32" s="56">
        <v>28.316683021054001</v>
      </c>
      <c r="K32" s="54">
        <v>37583.741699999999</v>
      </c>
      <c r="L32" s="56">
        <v>27.133148583554199</v>
      </c>
      <c r="M32" s="56">
        <v>-0.244317590124349</v>
      </c>
      <c r="N32" s="54">
        <v>2378002.2056</v>
      </c>
      <c r="O32" s="54">
        <v>11326438.0965</v>
      </c>
      <c r="P32" s="54">
        <v>20398</v>
      </c>
      <c r="Q32" s="54">
        <v>21950</v>
      </c>
      <c r="R32" s="56">
        <v>-7.0706150341685703</v>
      </c>
      <c r="S32" s="54">
        <v>4.9171036278066502</v>
      </c>
      <c r="T32" s="54">
        <v>4.9524924510250603</v>
      </c>
      <c r="U32" s="57">
        <v>-0.71970871263077396</v>
      </c>
    </row>
    <row r="33" spans="1:21" ht="12" thickBot="1">
      <c r="A33" s="80"/>
      <c r="B33" s="67" t="s">
        <v>74</v>
      </c>
      <c r="C33" s="68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4">
        <v>54.364899999999999</v>
      </c>
      <c r="O33" s="54">
        <v>280.33179999999999</v>
      </c>
      <c r="P33" s="55"/>
      <c r="Q33" s="55"/>
      <c r="R33" s="55"/>
      <c r="S33" s="55"/>
      <c r="T33" s="55"/>
      <c r="U33" s="58"/>
    </row>
    <row r="34" spans="1:21" ht="12" thickBot="1">
      <c r="A34" s="80"/>
      <c r="B34" s="67" t="s">
        <v>31</v>
      </c>
      <c r="C34" s="68"/>
      <c r="D34" s="54">
        <v>100807.3073</v>
      </c>
      <c r="E34" s="54">
        <v>82416.860799999995</v>
      </c>
      <c r="F34" s="56">
        <v>122.31393712583601</v>
      </c>
      <c r="G34" s="54">
        <v>156670.9559</v>
      </c>
      <c r="H34" s="56">
        <v>-35.656671831157198</v>
      </c>
      <c r="I34" s="54">
        <v>13655.036400000001</v>
      </c>
      <c r="J34" s="56">
        <v>13.545681127423601</v>
      </c>
      <c r="K34" s="54">
        <v>10259.84</v>
      </c>
      <c r="L34" s="56">
        <v>6.5486547529260299</v>
      </c>
      <c r="M34" s="56">
        <v>0.33092098902127098</v>
      </c>
      <c r="N34" s="54">
        <v>2749448.4712</v>
      </c>
      <c r="O34" s="54">
        <v>21378147.4738</v>
      </c>
      <c r="P34" s="54">
        <v>7138</v>
      </c>
      <c r="Q34" s="54">
        <v>7504</v>
      </c>
      <c r="R34" s="56">
        <v>-4.8773987206823</v>
      </c>
      <c r="S34" s="54">
        <v>14.1226264079574</v>
      </c>
      <c r="T34" s="54">
        <v>13.962442044243099</v>
      </c>
      <c r="U34" s="57">
        <v>1.1342391923933</v>
      </c>
    </row>
    <row r="35" spans="1:21" ht="12" thickBot="1">
      <c r="A35" s="80"/>
      <c r="B35" s="67" t="s">
        <v>68</v>
      </c>
      <c r="C35" s="68"/>
      <c r="D35" s="54">
        <v>79941.06</v>
      </c>
      <c r="E35" s="55"/>
      <c r="F35" s="55"/>
      <c r="G35" s="55"/>
      <c r="H35" s="55"/>
      <c r="I35" s="54">
        <v>2211.12</v>
      </c>
      <c r="J35" s="56">
        <v>2.7659378046776002</v>
      </c>
      <c r="K35" s="55"/>
      <c r="L35" s="55"/>
      <c r="M35" s="55"/>
      <c r="N35" s="54">
        <v>2019329.02</v>
      </c>
      <c r="O35" s="54">
        <v>14170859.289999999</v>
      </c>
      <c r="P35" s="54">
        <v>50</v>
      </c>
      <c r="Q35" s="54">
        <v>58</v>
      </c>
      <c r="R35" s="56">
        <v>-13.7931034482759</v>
      </c>
      <c r="S35" s="54">
        <v>1598.8212000000001</v>
      </c>
      <c r="T35" s="54">
        <v>1448.1593103448299</v>
      </c>
      <c r="U35" s="57">
        <v>9.4233107276268395</v>
      </c>
    </row>
    <row r="36" spans="1:21" ht="12" thickBot="1">
      <c r="A36" s="80"/>
      <c r="B36" s="67" t="s">
        <v>35</v>
      </c>
      <c r="C36" s="68"/>
      <c r="D36" s="54">
        <v>93363.3</v>
      </c>
      <c r="E36" s="55"/>
      <c r="F36" s="55"/>
      <c r="G36" s="54">
        <v>207228.32</v>
      </c>
      <c r="H36" s="56">
        <v>-54.946650148975799</v>
      </c>
      <c r="I36" s="54">
        <v>-7183.84</v>
      </c>
      <c r="J36" s="56">
        <v>-7.6945009441611401</v>
      </c>
      <c r="K36" s="54">
        <v>-20418.03</v>
      </c>
      <c r="L36" s="56">
        <v>-9.8529148911693198</v>
      </c>
      <c r="M36" s="56">
        <v>-0.64816194314534803</v>
      </c>
      <c r="N36" s="54">
        <v>8262914.3200000003</v>
      </c>
      <c r="O36" s="54">
        <v>47243887.140000001</v>
      </c>
      <c r="P36" s="54">
        <v>64</v>
      </c>
      <c r="Q36" s="54">
        <v>46</v>
      </c>
      <c r="R36" s="56">
        <v>39.130434782608702</v>
      </c>
      <c r="S36" s="54">
        <v>1458.8015625</v>
      </c>
      <c r="T36" s="54">
        <v>1904.12586956522</v>
      </c>
      <c r="U36" s="57">
        <v>-30.5267226545912</v>
      </c>
    </row>
    <row r="37" spans="1:21" ht="12" thickBot="1">
      <c r="A37" s="80"/>
      <c r="B37" s="67" t="s">
        <v>36</v>
      </c>
      <c r="C37" s="68"/>
      <c r="D37" s="54">
        <v>14688.9</v>
      </c>
      <c r="E37" s="55"/>
      <c r="F37" s="55"/>
      <c r="G37" s="54">
        <v>110071.78</v>
      </c>
      <c r="H37" s="56">
        <v>-86.655162658403498</v>
      </c>
      <c r="I37" s="54">
        <v>2865.88</v>
      </c>
      <c r="J37" s="56">
        <v>19.510514742424601</v>
      </c>
      <c r="K37" s="54">
        <v>-5664.16</v>
      </c>
      <c r="L37" s="56">
        <v>-5.1458784440480603</v>
      </c>
      <c r="M37" s="56">
        <v>-1.5059673455552101</v>
      </c>
      <c r="N37" s="54">
        <v>12461689.439999999</v>
      </c>
      <c r="O37" s="54">
        <v>23432761.059999999</v>
      </c>
      <c r="P37" s="54">
        <v>33</v>
      </c>
      <c r="Q37" s="54">
        <v>6</v>
      </c>
      <c r="R37" s="56">
        <v>450</v>
      </c>
      <c r="S37" s="54">
        <v>445.11818181818199</v>
      </c>
      <c r="T37" s="54">
        <v>1217.5233333333299</v>
      </c>
      <c r="U37" s="57">
        <v>-173.528106257106</v>
      </c>
    </row>
    <row r="38" spans="1:21" ht="12" thickBot="1">
      <c r="A38" s="80"/>
      <c r="B38" s="67" t="s">
        <v>37</v>
      </c>
      <c r="C38" s="68"/>
      <c r="D38" s="54">
        <v>74367.61</v>
      </c>
      <c r="E38" s="55"/>
      <c r="F38" s="55"/>
      <c r="G38" s="54">
        <v>155162.17000000001</v>
      </c>
      <c r="H38" s="56">
        <v>-52.071042832154298</v>
      </c>
      <c r="I38" s="54">
        <v>-11517.06</v>
      </c>
      <c r="J38" s="56">
        <v>-15.4866614645812</v>
      </c>
      <c r="K38" s="54">
        <v>-14902.15</v>
      </c>
      <c r="L38" s="56">
        <v>-9.6042418071363702</v>
      </c>
      <c r="M38" s="56">
        <v>-0.22715447099915101</v>
      </c>
      <c r="N38" s="54">
        <v>5792018.5899999999</v>
      </c>
      <c r="O38" s="54">
        <v>26427752.600000001</v>
      </c>
      <c r="P38" s="54">
        <v>43</v>
      </c>
      <c r="Q38" s="54">
        <v>34</v>
      </c>
      <c r="R38" s="56">
        <v>26.470588235294102</v>
      </c>
      <c r="S38" s="54">
        <v>1729.47930232558</v>
      </c>
      <c r="T38" s="54">
        <v>1744.59588235294</v>
      </c>
      <c r="U38" s="57">
        <v>-0.874053826896521</v>
      </c>
    </row>
    <row r="39" spans="1:21" ht="12" thickBot="1">
      <c r="A39" s="80"/>
      <c r="B39" s="67" t="s">
        <v>70</v>
      </c>
      <c r="C39" s="68"/>
      <c r="D39" s="54">
        <v>12.85</v>
      </c>
      <c r="E39" s="55"/>
      <c r="F39" s="55"/>
      <c r="G39" s="54">
        <v>21.77</v>
      </c>
      <c r="H39" s="56">
        <v>-40.973817179605</v>
      </c>
      <c r="I39" s="54">
        <v>-70.06</v>
      </c>
      <c r="J39" s="56">
        <v>-545.21400778210102</v>
      </c>
      <c r="K39" s="54">
        <v>21.41</v>
      </c>
      <c r="L39" s="56">
        <v>98.346348185576502</v>
      </c>
      <c r="M39" s="56">
        <v>-4.2723026623073297</v>
      </c>
      <c r="N39" s="54">
        <v>153.63</v>
      </c>
      <c r="O39" s="54">
        <v>1028.94</v>
      </c>
      <c r="P39" s="54">
        <v>6</v>
      </c>
      <c r="Q39" s="54">
        <v>4</v>
      </c>
      <c r="R39" s="56">
        <v>50</v>
      </c>
      <c r="S39" s="54">
        <v>2.1416666666666702</v>
      </c>
      <c r="T39" s="54">
        <v>2.16</v>
      </c>
      <c r="U39" s="57">
        <v>-0.856031128404658</v>
      </c>
    </row>
    <row r="40" spans="1:21" ht="12" thickBot="1">
      <c r="A40" s="80"/>
      <c r="B40" s="67" t="s">
        <v>32</v>
      </c>
      <c r="C40" s="68"/>
      <c r="D40" s="54">
        <v>57703.418599999997</v>
      </c>
      <c r="E40" s="55"/>
      <c r="F40" s="55"/>
      <c r="G40" s="54">
        <v>280172.64990000002</v>
      </c>
      <c r="H40" s="56">
        <v>-79.404335640686</v>
      </c>
      <c r="I40" s="54">
        <v>3281.2874999999999</v>
      </c>
      <c r="J40" s="56">
        <v>5.6864698480793301</v>
      </c>
      <c r="K40" s="54">
        <v>18474.848699999999</v>
      </c>
      <c r="L40" s="56">
        <v>6.5940942867171701</v>
      </c>
      <c r="M40" s="56">
        <v>-0.82239164426824196</v>
      </c>
      <c r="N40" s="54">
        <v>2056468.3698</v>
      </c>
      <c r="O40" s="54">
        <v>9365211.3465</v>
      </c>
      <c r="P40" s="54">
        <v>102</v>
      </c>
      <c r="Q40" s="54">
        <v>109</v>
      </c>
      <c r="R40" s="56">
        <v>-6.4220183486238502</v>
      </c>
      <c r="S40" s="54">
        <v>565.71979019607795</v>
      </c>
      <c r="T40" s="54">
        <v>381.15737431192701</v>
      </c>
      <c r="U40" s="57">
        <v>32.6243520348091</v>
      </c>
    </row>
    <row r="41" spans="1:21" ht="12" thickBot="1">
      <c r="A41" s="80"/>
      <c r="B41" s="67" t="s">
        <v>33</v>
      </c>
      <c r="C41" s="68"/>
      <c r="D41" s="54">
        <v>274663.87339999998</v>
      </c>
      <c r="E41" s="54">
        <v>770762.03240000003</v>
      </c>
      <c r="F41" s="56">
        <v>35.635366280919598</v>
      </c>
      <c r="G41" s="54">
        <v>542504.48629999999</v>
      </c>
      <c r="H41" s="56">
        <v>-49.371133265041202</v>
      </c>
      <c r="I41" s="54">
        <v>12608.8565</v>
      </c>
      <c r="J41" s="56">
        <v>4.5906497800085297</v>
      </c>
      <c r="K41" s="54">
        <v>37333.023099999999</v>
      </c>
      <c r="L41" s="56">
        <v>6.8816063355751096</v>
      </c>
      <c r="M41" s="56">
        <v>-0.66225996576205504</v>
      </c>
      <c r="N41" s="54">
        <v>7766135.1176000005</v>
      </c>
      <c r="O41" s="54">
        <v>48921773.754900001</v>
      </c>
      <c r="P41" s="54">
        <v>1438</v>
      </c>
      <c r="Q41" s="54">
        <v>1466</v>
      </c>
      <c r="R41" s="56">
        <v>-1.9099590723055899</v>
      </c>
      <c r="S41" s="54">
        <v>191.004084422809</v>
      </c>
      <c r="T41" s="54">
        <v>189.38631384720301</v>
      </c>
      <c r="U41" s="57">
        <v>0.84698218914788503</v>
      </c>
    </row>
    <row r="42" spans="1:21" ht="12" thickBot="1">
      <c r="A42" s="80"/>
      <c r="B42" s="67" t="s">
        <v>38</v>
      </c>
      <c r="C42" s="68"/>
      <c r="D42" s="54">
        <v>68834.22</v>
      </c>
      <c r="E42" s="55"/>
      <c r="F42" s="55"/>
      <c r="G42" s="54">
        <v>167806.93</v>
      </c>
      <c r="H42" s="56">
        <v>-58.980108866779197</v>
      </c>
      <c r="I42" s="54">
        <v>-12578.62</v>
      </c>
      <c r="J42" s="56">
        <v>-18.273788821897</v>
      </c>
      <c r="K42" s="54">
        <v>-21314.63</v>
      </c>
      <c r="L42" s="56">
        <v>-12.7018770917268</v>
      </c>
      <c r="M42" s="56">
        <v>-0.409859800521989</v>
      </c>
      <c r="N42" s="54">
        <v>4892390.1500000004</v>
      </c>
      <c r="O42" s="54">
        <v>21855010.350000001</v>
      </c>
      <c r="P42" s="54">
        <v>49</v>
      </c>
      <c r="Q42" s="54">
        <v>50</v>
      </c>
      <c r="R42" s="56">
        <v>-2</v>
      </c>
      <c r="S42" s="54">
        <v>1404.78</v>
      </c>
      <c r="T42" s="54">
        <v>1230.1715999999999</v>
      </c>
      <c r="U42" s="57">
        <v>12.4295903984966</v>
      </c>
    </row>
    <row r="43" spans="1:21" ht="12" thickBot="1">
      <c r="A43" s="80"/>
      <c r="B43" s="67" t="s">
        <v>39</v>
      </c>
      <c r="C43" s="68"/>
      <c r="D43" s="54">
        <v>24278.67</v>
      </c>
      <c r="E43" s="55"/>
      <c r="F43" s="55"/>
      <c r="G43" s="54">
        <v>71784.679999999993</v>
      </c>
      <c r="H43" s="56">
        <v>-66.178479865063096</v>
      </c>
      <c r="I43" s="54">
        <v>3993.26</v>
      </c>
      <c r="J43" s="56">
        <v>16.447606067383401</v>
      </c>
      <c r="K43" s="54">
        <v>9105.99</v>
      </c>
      <c r="L43" s="56">
        <v>12.6851439610792</v>
      </c>
      <c r="M43" s="56">
        <v>-0.56146887927616895</v>
      </c>
      <c r="N43" s="54">
        <v>1894771.56</v>
      </c>
      <c r="O43" s="54">
        <v>8013138.4699999997</v>
      </c>
      <c r="P43" s="54">
        <v>30</v>
      </c>
      <c r="Q43" s="54">
        <v>52</v>
      </c>
      <c r="R43" s="56">
        <v>-42.307692307692299</v>
      </c>
      <c r="S43" s="54">
        <v>809.28899999999999</v>
      </c>
      <c r="T43" s="54">
        <v>989.38230769230802</v>
      </c>
      <c r="U43" s="57">
        <v>-22.2532751207922</v>
      </c>
    </row>
    <row r="44" spans="1:21" ht="12" thickBot="1">
      <c r="A44" s="80"/>
      <c r="B44" s="67" t="s">
        <v>76</v>
      </c>
      <c r="C44" s="68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4">
        <v>-1523.9315999999999</v>
      </c>
      <c r="P44" s="55"/>
      <c r="Q44" s="55"/>
      <c r="R44" s="55"/>
      <c r="S44" s="55"/>
      <c r="T44" s="55"/>
      <c r="U44" s="58"/>
    </row>
    <row r="45" spans="1:21" ht="12" thickBot="1">
      <c r="A45" s="81"/>
      <c r="B45" s="67" t="s">
        <v>34</v>
      </c>
      <c r="C45" s="68"/>
      <c r="D45" s="59">
        <v>10267.135700000001</v>
      </c>
      <c r="E45" s="60"/>
      <c r="F45" s="60"/>
      <c r="G45" s="59">
        <v>3667.0583999999999</v>
      </c>
      <c r="H45" s="61">
        <v>179.98287946545901</v>
      </c>
      <c r="I45" s="59">
        <v>1378.9438</v>
      </c>
      <c r="J45" s="61">
        <v>13.430657198774499</v>
      </c>
      <c r="K45" s="59">
        <v>447.83969999999999</v>
      </c>
      <c r="L45" s="61">
        <v>12.2125052603471</v>
      </c>
      <c r="M45" s="61">
        <v>2.0791012945033698</v>
      </c>
      <c r="N45" s="59">
        <v>366406.5208</v>
      </c>
      <c r="O45" s="59">
        <v>2824031.2845000001</v>
      </c>
      <c r="P45" s="59">
        <v>21</v>
      </c>
      <c r="Q45" s="59">
        <v>18</v>
      </c>
      <c r="R45" s="61">
        <v>16.6666666666667</v>
      </c>
      <c r="S45" s="59">
        <v>488.91122380952402</v>
      </c>
      <c r="T45" s="59">
        <v>237.080527777778</v>
      </c>
      <c r="U45" s="62">
        <v>51.508471020468399</v>
      </c>
    </row>
  </sheetData>
  <mergeCells count="43">
    <mergeCell ref="B32:C32"/>
    <mergeCell ref="B33:C33"/>
    <mergeCell ref="B34:C34"/>
    <mergeCell ref="B35:C35"/>
    <mergeCell ref="B29:C29"/>
    <mergeCell ref="B30:C30"/>
    <mergeCell ref="B23:C23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31:C31"/>
    <mergeCell ref="B16:C16"/>
    <mergeCell ref="B19:C19"/>
    <mergeCell ref="B20:C20"/>
    <mergeCell ref="B21:C21"/>
    <mergeCell ref="B22:C22"/>
    <mergeCell ref="B17:C17"/>
    <mergeCell ref="B24:C24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2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49273</v>
      </c>
      <c r="D2" s="37">
        <v>457821.39695128199</v>
      </c>
      <c r="E2" s="37">
        <v>341262.08475640998</v>
      </c>
      <c r="F2" s="37">
        <v>116559.31219487201</v>
      </c>
      <c r="G2" s="37">
        <v>341262.08475640998</v>
      </c>
      <c r="H2" s="37">
        <v>0.25459559769609302</v>
      </c>
    </row>
    <row r="3" spans="1:8">
      <c r="A3" s="37">
        <v>2</v>
      </c>
      <c r="B3" s="37">
        <v>13</v>
      </c>
      <c r="C3" s="37">
        <v>6350</v>
      </c>
      <c r="D3" s="37">
        <v>59448.486290598303</v>
      </c>
      <c r="E3" s="37">
        <v>46490.065511111097</v>
      </c>
      <c r="F3" s="37">
        <v>12958.4207794872</v>
      </c>
      <c r="G3" s="37">
        <v>46490.065511111097</v>
      </c>
      <c r="H3" s="37">
        <v>0.217977304184725</v>
      </c>
    </row>
    <row r="4" spans="1:8">
      <c r="A4" s="37">
        <v>3</v>
      </c>
      <c r="B4" s="37">
        <v>14</v>
      </c>
      <c r="C4" s="37">
        <v>84966</v>
      </c>
      <c r="D4" s="37">
        <v>91098.890570743504</v>
      </c>
      <c r="E4" s="37">
        <v>65874.704377781294</v>
      </c>
      <c r="F4" s="37">
        <v>25224.186192962199</v>
      </c>
      <c r="G4" s="37">
        <v>65874.704377781294</v>
      </c>
      <c r="H4" s="37">
        <v>0.27688796246507702</v>
      </c>
    </row>
    <row r="5" spans="1:8">
      <c r="A5" s="37">
        <v>4</v>
      </c>
      <c r="B5" s="37">
        <v>15</v>
      </c>
      <c r="C5" s="37">
        <v>2568</v>
      </c>
      <c r="D5" s="37">
        <v>41309.586400219298</v>
      </c>
      <c r="E5" s="37">
        <v>32084.248419491701</v>
      </c>
      <c r="F5" s="37">
        <v>9225.3379807276306</v>
      </c>
      <c r="G5" s="37">
        <v>32084.248419491701</v>
      </c>
      <c r="H5" s="37">
        <v>0.22332196433413401</v>
      </c>
    </row>
    <row r="6" spans="1:8">
      <c r="A6" s="37">
        <v>5</v>
      </c>
      <c r="B6" s="37">
        <v>16</v>
      </c>
      <c r="C6" s="37">
        <v>1620</v>
      </c>
      <c r="D6" s="37">
        <v>97944.877995726507</v>
      </c>
      <c r="E6" s="37">
        <v>83235.840368376099</v>
      </c>
      <c r="F6" s="37">
        <v>14709.037627350401</v>
      </c>
      <c r="G6" s="37">
        <v>83235.840368376099</v>
      </c>
      <c r="H6" s="37">
        <v>0.15017669048495</v>
      </c>
    </row>
    <row r="7" spans="1:8">
      <c r="A7" s="37">
        <v>6</v>
      </c>
      <c r="B7" s="37">
        <v>17</v>
      </c>
      <c r="C7" s="37">
        <v>10526</v>
      </c>
      <c r="D7" s="37">
        <v>161164.71942906</v>
      </c>
      <c r="E7" s="37">
        <v>114300.96379743599</v>
      </c>
      <c r="F7" s="37">
        <v>46863.755631623899</v>
      </c>
      <c r="G7" s="37">
        <v>114300.96379743599</v>
      </c>
      <c r="H7" s="37">
        <v>0.29078172814523501</v>
      </c>
    </row>
    <row r="8" spans="1:8">
      <c r="A8" s="37">
        <v>7</v>
      </c>
      <c r="B8" s="37">
        <v>18</v>
      </c>
      <c r="C8" s="37">
        <v>85468</v>
      </c>
      <c r="D8" s="37">
        <v>147959.948316239</v>
      </c>
      <c r="E8" s="37">
        <v>118174.09556666701</v>
      </c>
      <c r="F8" s="37">
        <v>29785.852749572601</v>
      </c>
      <c r="G8" s="37">
        <v>118174.09556666701</v>
      </c>
      <c r="H8" s="37">
        <v>0.201310240294964</v>
      </c>
    </row>
    <row r="9" spans="1:8">
      <c r="A9" s="37">
        <v>8</v>
      </c>
      <c r="B9" s="37">
        <v>19</v>
      </c>
      <c r="C9" s="37">
        <v>18217</v>
      </c>
      <c r="D9" s="37">
        <v>59380.201127350403</v>
      </c>
      <c r="E9" s="37">
        <v>51141.9279649573</v>
      </c>
      <c r="F9" s="37">
        <v>8238.2731623931595</v>
      </c>
      <c r="G9" s="37">
        <v>51141.9279649573</v>
      </c>
      <c r="H9" s="37">
        <v>0.138737710650809</v>
      </c>
    </row>
    <row r="10" spans="1:8">
      <c r="A10" s="37">
        <v>9</v>
      </c>
      <c r="B10" s="37">
        <v>21</v>
      </c>
      <c r="C10" s="37">
        <v>124559</v>
      </c>
      <c r="D10" s="37">
        <v>515319.150294872</v>
      </c>
      <c r="E10" s="37">
        <v>495455.48271794902</v>
      </c>
      <c r="F10" s="37">
        <v>19863.667576923101</v>
      </c>
      <c r="G10" s="37">
        <v>495455.48271794902</v>
      </c>
      <c r="H10" s="37">
        <v>3.8546340778441601E-2</v>
      </c>
    </row>
    <row r="11" spans="1:8">
      <c r="A11" s="37">
        <v>10</v>
      </c>
      <c r="B11" s="37">
        <v>22</v>
      </c>
      <c r="C11" s="37">
        <v>50612</v>
      </c>
      <c r="D11" s="37">
        <v>674132.73936837597</v>
      </c>
      <c r="E11" s="37">
        <v>646393.52694359003</v>
      </c>
      <c r="F11" s="37">
        <v>27739.212424786299</v>
      </c>
      <c r="G11" s="37">
        <v>646393.52694359003</v>
      </c>
      <c r="H11" s="37">
        <v>4.1147997723380701E-2</v>
      </c>
    </row>
    <row r="12" spans="1:8">
      <c r="A12" s="37">
        <v>11</v>
      </c>
      <c r="B12" s="37">
        <v>23</v>
      </c>
      <c r="C12" s="37">
        <v>122529.389</v>
      </c>
      <c r="D12" s="37">
        <v>1178375.97336068</v>
      </c>
      <c r="E12" s="37">
        <v>1016350.9189709401</v>
      </c>
      <c r="F12" s="37">
        <v>162025.05438974401</v>
      </c>
      <c r="G12" s="37">
        <v>1016350.9189709401</v>
      </c>
      <c r="H12" s="37">
        <v>0.13749860660146901</v>
      </c>
    </row>
    <row r="13" spans="1:8">
      <c r="A13" s="37">
        <v>12</v>
      </c>
      <c r="B13" s="37">
        <v>24</v>
      </c>
      <c r="C13" s="37">
        <v>18687</v>
      </c>
      <c r="D13" s="37">
        <v>484450.70819999999</v>
      </c>
      <c r="E13" s="37">
        <v>438593.24598547001</v>
      </c>
      <c r="F13" s="37">
        <v>45857.4622145299</v>
      </c>
      <c r="G13" s="37">
        <v>438593.24598547001</v>
      </c>
      <c r="H13" s="37">
        <v>9.4658675151731195E-2</v>
      </c>
    </row>
    <row r="14" spans="1:8">
      <c r="A14" s="37">
        <v>13</v>
      </c>
      <c r="B14" s="37">
        <v>25</v>
      </c>
      <c r="C14" s="37">
        <v>66456</v>
      </c>
      <c r="D14" s="37">
        <v>789071.00679999997</v>
      </c>
      <c r="E14" s="37">
        <v>713421.71849999996</v>
      </c>
      <c r="F14" s="37">
        <v>75649.2883</v>
      </c>
      <c r="G14" s="37">
        <v>713421.71849999996</v>
      </c>
      <c r="H14" s="37">
        <v>9.5871331791530706E-2</v>
      </c>
    </row>
    <row r="15" spans="1:8">
      <c r="A15" s="37">
        <v>14</v>
      </c>
      <c r="B15" s="37">
        <v>26</v>
      </c>
      <c r="C15" s="37">
        <v>52150</v>
      </c>
      <c r="D15" s="37">
        <v>301070.45998891199</v>
      </c>
      <c r="E15" s="37">
        <v>261911.36584168399</v>
      </c>
      <c r="F15" s="37">
        <v>39159.094147227901</v>
      </c>
      <c r="G15" s="37">
        <v>261911.36584168399</v>
      </c>
      <c r="H15" s="37">
        <v>0.13006621157276599</v>
      </c>
    </row>
    <row r="16" spans="1:8">
      <c r="A16" s="37">
        <v>15</v>
      </c>
      <c r="B16" s="37">
        <v>27</v>
      </c>
      <c r="C16" s="37">
        <v>119332.79300000001</v>
      </c>
      <c r="D16" s="37">
        <v>899273.84369999997</v>
      </c>
      <c r="E16" s="37">
        <v>852770.89170000004</v>
      </c>
      <c r="F16" s="37">
        <v>46502.951999999997</v>
      </c>
      <c r="G16" s="37">
        <v>852770.89170000004</v>
      </c>
      <c r="H16" s="37">
        <v>5.17116697275068E-2</v>
      </c>
    </row>
    <row r="17" spans="1:8">
      <c r="A17" s="37">
        <v>16</v>
      </c>
      <c r="B17" s="37">
        <v>29</v>
      </c>
      <c r="C17" s="37">
        <v>167526</v>
      </c>
      <c r="D17" s="37">
        <v>2265283.1977307699</v>
      </c>
      <c r="E17" s="37">
        <v>2083216.14030513</v>
      </c>
      <c r="F17" s="37">
        <v>182067.05742564099</v>
      </c>
      <c r="G17" s="37">
        <v>2083216.14030513</v>
      </c>
      <c r="H17" s="37">
        <v>8.0372757634906505E-2</v>
      </c>
    </row>
    <row r="18" spans="1:8">
      <c r="A18" s="37">
        <v>17</v>
      </c>
      <c r="B18" s="37">
        <v>31</v>
      </c>
      <c r="C18" s="37">
        <v>23865.076000000001</v>
      </c>
      <c r="D18" s="37">
        <v>192284.74377652199</v>
      </c>
      <c r="E18" s="37">
        <v>161202.631113348</v>
      </c>
      <c r="F18" s="37">
        <v>31082.112663174499</v>
      </c>
      <c r="G18" s="37">
        <v>161202.631113348</v>
      </c>
      <c r="H18" s="37">
        <v>0.16164627548038299</v>
      </c>
    </row>
    <row r="19" spans="1:8">
      <c r="A19" s="37">
        <v>18</v>
      </c>
      <c r="B19" s="37">
        <v>32</v>
      </c>
      <c r="C19" s="37">
        <v>14052.691999999999</v>
      </c>
      <c r="D19" s="37">
        <v>217568.709369488</v>
      </c>
      <c r="E19" s="37">
        <v>200909.075456569</v>
      </c>
      <c r="F19" s="37">
        <v>16659.6339129185</v>
      </c>
      <c r="G19" s="37">
        <v>200909.075456569</v>
      </c>
      <c r="H19" s="37">
        <v>7.6571828555668603E-2</v>
      </c>
    </row>
    <row r="20" spans="1:8">
      <c r="A20" s="37">
        <v>19</v>
      </c>
      <c r="B20" s="37">
        <v>33</v>
      </c>
      <c r="C20" s="37">
        <v>33742.353000000003</v>
      </c>
      <c r="D20" s="37">
        <v>499155.91859483399</v>
      </c>
      <c r="E20" s="37">
        <v>391790.48599232902</v>
      </c>
      <c r="F20" s="37">
        <v>107365.43260250401</v>
      </c>
      <c r="G20" s="37">
        <v>391790.48599232902</v>
      </c>
      <c r="H20" s="37">
        <v>0.215093978860848</v>
      </c>
    </row>
    <row r="21" spans="1:8">
      <c r="A21" s="37">
        <v>20</v>
      </c>
      <c r="B21" s="37">
        <v>34</v>
      </c>
      <c r="C21" s="37">
        <v>33253.258000000002</v>
      </c>
      <c r="D21" s="37">
        <v>206389.865809757</v>
      </c>
      <c r="E21" s="37">
        <v>152230.15586579</v>
      </c>
      <c r="F21" s="37">
        <v>54159.709943967202</v>
      </c>
      <c r="G21" s="37">
        <v>152230.15586579</v>
      </c>
      <c r="H21" s="37">
        <v>0.262414579957572</v>
      </c>
    </row>
    <row r="22" spans="1:8">
      <c r="A22" s="37">
        <v>21</v>
      </c>
      <c r="B22" s="37">
        <v>35</v>
      </c>
      <c r="C22" s="37">
        <v>26206.95</v>
      </c>
      <c r="D22" s="37">
        <v>763723.83629380504</v>
      </c>
      <c r="E22" s="37">
        <v>735074.16141858394</v>
      </c>
      <c r="F22" s="37">
        <v>28649.674875221201</v>
      </c>
      <c r="G22" s="37">
        <v>735074.16141858394</v>
      </c>
      <c r="H22" s="37">
        <v>3.7513134347426202E-2</v>
      </c>
    </row>
    <row r="23" spans="1:8">
      <c r="A23" s="37">
        <v>22</v>
      </c>
      <c r="B23" s="37">
        <v>36</v>
      </c>
      <c r="C23" s="37">
        <v>106259.33500000001</v>
      </c>
      <c r="D23" s="37">
        <v>781349.92905752198</v>
      </c>
      <c r="E23" s="37">
        <v>681896.67742761399</v>
      </c>
      <c r="F23" s="37">
        <v>99453.251629907696</v>
      </c>
      <c r="G23" s="37">
        <v>681896.67742761399</v>
      </c>
      <c r="H23" s="37">
        <v>0.12728388130766199</v>
      </c>
    </row>
    <row r="24" spans="1:8">
      <c r="A24" s="37">
        <v>23</v>
      </c>
      <c r="B24" s="37">
        <v>37</v>
      </c>
      <c r="C24" s="37">
        <v>175494.99600000001</v>
      </c>
      <c r="D24" s="37">
        <v>1188967.7469451299</v>
      </c>
      <c r="E24" s="37">
        <v>1090624.1873886201</v>
      </c>
      <c r="F24" s="37">
        <v>98343.559556515698</v>
      </c>
      <c r="G24" s="37">
        <v>1090624.1873886201</v>
      </c>
      <c r="H24" s="37">
        <v>8.2713395556098204E-2</v>
      </c>
    </row>
    <row r="25" spans="1:8">
      <c r="A25" s="37">
        <v>24</v>
      </c>
      <c r="B25" s="37">
        <v>38</v>
      </c>
      <c r="C25" s="37">
        <v>361633.61599999998</v>
      </c>
      <c r="D25" s="37">
        <v>1445020.8924469</v>
      </c>
      <c r="E25" s="37">
        <v>1493614.6159982299</v>
      </c>
      <c r="F25" s="37">
        <v>-48593.723551327399</v>
      </c>
      <c r="G25" s="37">
        <v>1493614.6159982299</v>
      </c>
      <c r="H25" s="37">
        <v>-3.3628388215925398E-2</v>
      </c>
    </row>
    <row r="26" spans="1:8">
      <c r="A26" s="37">
        <v>25</v>
      </c>
      <c r="B26" s="37">
        <v>39</v>
      </c>
      <c r="C26" s="37">
        <v>61725.097000000002</v>
      </c>
      <c r="D26" s="37">
        <v>100299.040331964</v>
      </c>
      <c r="E26" s="37">
        <v>71897.700849791101</v>
      </c>
      <c r="F26" s="37">
        <v>28401.3394821732</v>
      </c>
      <c r="G26" s="37">
        <v>71897.700849791101</v>
      </c>
      <c r="H26" s="37">
        <v>0.28316661244386798</v>
      </c>
    </row>
    <row r="27" spans="1:8">
      <c r="A27" s="37">
        <v>26</v>
      </c>
      <c r="B27" s="37">
        <v>42</v>
      </c>
      <c r="C27" s="37">
        <v>6436.817</v>
      </c>
      <c r="D27" s="37">
        <v>100807.30680000001</v>
      </c>
      <c r="E27" s="37">
        <v>87152.2745</v>
      </c>
      <c r="F27" s="37">
        <v>13655.032300000001</v>
      </c>
      <c r="G27" s="37">
        <v>87152.2745</v>
      </c>
      <c r="H27" s="37">
        <v>0.135456771274441</v>
      </c>
    </row>
    <row r="28" spans="1:8">
      <c r="A28" s="37">
        <v>27</v>
      </c>
      <c r="B28" s="37">
        <v>75</v>
      </c>
      <c r="C28" s="37">
        <v>132</v>
      </c>
      <c r="D28" s="37">
        <v>57703.418803418797</v>
      </c>
      <c r="E28" s="37">
        <v>54422.132478632499</v>
      </c>
      <c r="F28" s="37">
        <v>3281.2863247863202</v>
      </c>
      <c r="G28" s="37">
        <v>54422.132478632499</v>
      </c>
      <c r="H28" s="37">
        <v>5.6864677913883298E-2</v>
      </c>
    </row>
    <row r="29" spans="1:8">
      <c r="A29" s="37">
        <v>28</v>
      </c>
      <c r="B29" s="37">
        <v>76</v>
      </c>
      <c r="C29" s="37">
        <v>2086</v>
      </c>
      <c r="D29" s="37">
        <v>274663.86819145299</v>
      </c>
      <c r="E29" s="37">
        <v>262055.01808034201</v>
      </c>
      <c r="F29" s="37">
        <v>12608.8501111111</v>
      </c>
      <c r="G29" s="37">
        <v>262055.01808034201</v>
      </c>
      <c r="H29" s="37">
        <v>4.59064754098715E-2</v>
      </c>
    </row>
    <row r="30" spans="1:8">
      <c r="A30" s="37">
        <v>29</v>
      </c>
      <c r="B30" s="37">
        <v>99</v>
      </c>
      <c r="C30" s="37">
        <v>21</v>
      </c>
      <c r="D30" s="37">
        <v>10267.1356175781</v>
      </c>
      <c r="E30" s="37">
        <v>8888.1913773542092</v>
      </c>
      <c r="F30" s="37">
        <v>1378.9442402238899</v>
      </c>
      <c r="G30" s="37">
        <v>8888.1913773542092</v>
      </c>
      <c r="H30" s="37">
        <v>0.13430661594291499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46</v>
      </c>
      <c r="D33" s="34">
        <v>79941.06</v>
      </c>
      <c r="E33" s="34">
        <v>77729.94</v>
      </c>
      <c r="F33" s="30"/>
      <c r="G33" s="30"/>
      <c r="H33" s="30"/>
    </row>
    <row r="34" spans="1:8">
      <c r="A34" s="30"/>
      <c r="B34" s="33">
        <v>71</v>
      </c>
      <c r="C34" s="34">
        <v>49</v>
      </c>
      <c r="D34" s="34">
        <v>93363.3</v>
      </c>
      <c r="E34" s="34">
        <v>100547.14</v>
      </c>
      <c r="F34" s="30"/>
      <c r="G34" s="30"/>
      <c r="H34" s="30"/>
    </row>
    <row r="35" spans="1:8">
      <c r="A35" s="30"/>
      <c r="B35" s="33">
        <v>72</v>
      </c>
      <c r="C35" s="34">
        <v>7</v>
      </c>
      <c r="D35" s="34">
        <v>14688.9</v>
      </c>
      <c r="E35" s="34">
        <v>11823.02</v>
      </c>
      <c r="F35" s="30"/>
      <c r="G35" s="30"/>
      <c r="H35" s="30"/>
    </row>
    <row r="36" spans="1:8">
      <c r="A36" s="30"/>
      <c r="B36" s="33">
        <v>73</v>
      </c>
      <c r="C36" s="34">
        <v>41</v>
      </c>
      <c r="D36" s="34">
        <v>74367.61</v>
      </c>
      <c r="E36" s="34">
        <v>85884.67</v>
      </c>
      <c r="F36" s="30"/>
      <c r="G36" s="30"/>
      <c r="H36" s="30"/>
    </row>
    <row r="37" spans="1:8">
      <c r="A37" s="30"/>
      <c r="B37" s="33">
        <v>74</v>
      </c>
      <c r="C37" s="34">
        <v>17</v>
      </c>
      <c r="D37" s="34">
        <v>12.85</v>
      </c>
      <c r="E37" s="34">
        <v>82.91</v>
      </c>
      <c r="F37" s="30"/>
      <c r="G37" s="30"/>
      <c r="H37" s="30"/>
    </row>
    <row r="38" spans="1:8">
      <c r="A38" s="30"/>
      <c r="B38" s="33">
        <v>77</v>
      </c>
      <c r="C38" s="34">
        <v>45</v>
      </c>
      <c r="D38" s="34">
        <v>68834.22</v>
      </c>
      <c r="E38" s="34">
        <v>81412.84</v>
      </c>
      <c r="F38" s="34"/>
      <c r="G38" s="30"/>
      <c r="H38" s="30"/>
    </row>
    <row r="39" spans="1:8">
      <c r="A39" s="30"/>
      <c r="B39" s="33">
        <v>78</v>
      </c>
      <c r="C39" s="34">
        <v>24</v>
      </c>
      <c r="D39" s="34">
        <v>24278.67</v>
      </c>
      <c r="E39" s="34">
        <v>20285.41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2016-03-23T00:21:16Z</dcterms:modified>
</cp:coreProperties>
</file>