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<sst xmlns="http://schemas.openxmlformats.org/spreadsheetml/2006/main" count="118" uniqueCount="77">
  <si>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</si>
  <si>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</si>
  <si>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</si>
  <si>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</si>
  <si>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</si>
  <si>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</si>
  <si>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</si>
  <si>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</si>
  <si>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</si>
  <si>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</si>
  <si>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</si>
  <si>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</si>
  <si>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</si>
  <si>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</si>
  <si>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</si>
  <si>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</si>
  <si>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</si>
  <si>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</si>
  <si>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</si>
  <si>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</si>
  <si>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</si>
  <si>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</si>
  <si>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</si>
  <si>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</si>
  <si>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</si>
  <si>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</si>
  <si>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</si>
  <si>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</si>
  <si>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</si>
  <si>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</si>
  <si>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</si>
  <si>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</si>
  <si>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</si>
  <si>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</si>
  <si>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</si>
  <si>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</si>
  <si>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</si>
  <si>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</si>
  <si>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</si>
  <si>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</si>
  <si>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3" type="noConversion"/>
  </si>
  <si>
    <t>COST</t>
    <phoneticPr fontId="33" type="noConversion"/>
  </si>
  <si>
    <t>成本</t>
    <phoneticPr fontId="33" type="noConversion"/>
  </si>
  <si>
    <t>销售金额差异</t>
    <phoneticPr fontId="33" type="noConversion"/>
  </si>
  <si>
    <t>销售成本差异</t>
    <phoneticPr fontId="3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</si>
  <si>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</si>
  <si>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</si>
  <si>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</si>
  <si>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</si>
  <si>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</si>
  <si>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</si>
  <si>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</si>
  <si>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</si>
  <si>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</si>
  <si>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</si>
  <si>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</si>
  <si>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</si>
  <si>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</si>
  <si>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</si>
  <si>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</si>
  <si>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</si>
  <si>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</si>
  <si>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</si>
  <si>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</si>
  <si>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</si>
  <si>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</si>
  <si>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</si>
  <si>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</si>
  <si>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</si>
  <si>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</si>
  <si>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</si>
  <si>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3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</si>
  <si>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</si>
  <si>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3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</si>
  <si>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</si>
  <si>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3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</si>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</sst>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1">
    <xf numFmtId="0" fontId="0" fillId="0" borderId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29" fillId="8" borderId="8" applyNumberFormat="0" applyFont="0" applyAlignment="0" applyProtection="0">
      <alignment vertical="center"/>
    </xf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4" fillId="0" borderId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7" fillId="38" borderId="21">
      <alignment vertical="center"/>
    </xf>
    <xf numFmtId="0" fontId="66" fillId="0" borderId="0"/>
    <xf numFmtId="180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5" borderId="4" applyNumberFormat="0" applyAlignment="0" applyProtection="0">
      <alignment vertical="center"/>
    </xf>
    <xf numFmtId="0" fontId="78" fillId="6" borderId="5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1" fillId="7" borderId="7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9" applyNumberFormat="0" applyFill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0" fillId="0" borderId="0" xfId="0" applyFont="1"/>
    <xf numFmtId="177" fontId="30" fillId="0" borderId="0" xfId="0" applyNumberFormat="1" applyFont="1"/>
    <xf numFmtId="0" fontId="0" fillId="0" borderId="0" xfId="0" applyAlignment="1"/>
    <xf numFmtId="0" fontId="30" fillId="0" borderId="0" xfId="0" applyNumberFormat="1" applyFont="1"/>
    <xf numFmtId="0" fontId="31" fillId="0" borderId="18" xfId="0" applyFont="1" applyBorder="1" applyAlignment="1">
      <alignment wrapText="1"/>
    </xf>
    <xf numFmtId="0" fontId="31" fillId="0" borderId="18" xfId="0" applyNumberFormat="1" applyFont="1" applyBorder="1" applyAlignment="1">
      <alignment wrapText="1"/>
    </xf>
    <xf numFmtId="0" fontId="30" fillId="0" borderId="18" xfId="0" applyFont="1" applyBorder="1" applyAlignment="1">
      <alignment wrapText="1"/>
    </xf>
    <xf numFmtId="0" fontId="30" fillId="0" borderId="18" xfId="0" applyFont="1" applyBorder="1" applyAlignment="1">
      <alignment horizontal="right" vertical="center" wrapText="1"/>
    </xf>
    <xf numFmtId="49" fontId="31" fillId="36" borderId="18" xfId="0" applyNumberFormat="1" applyFont="1" applyFill="1" applyBorder="1" applyAlignment="1">
      <alignment vertical="center" wrapText="1"/>
    </xf>
    <xf numFmtId="49" fontId="34" fillId="37" borderId="18" xfId="0" applyNumberFormat="1" applyFont="1" applyFill="1" applyBorder="1" applyAlignment="1">
      <alignment horizontal="center" vertical="center" wrapText="1"/>
    </xf>
    <xf numFmtId="0" fontId="31" fillId="33" borderId="18" xfId="0" applyFont="1" applyFill="1" applyBorder="1" applyAlignment="1">
      <alignment vertical="center" wrapText="1"/>
    </xf>
    <xf numFmtId="0" fontId="31" fillId="33" borderId="18" xfId="0" applyNumberFormat="1" applyFont="1" applyFill="1" applyBorder="1" applyAlignment="1">
      <alignment vertical="center" wrapText="1"/>
    </xf>
    <xf numFmtId="0" fontId="31" fillId="36" borderId="18" xfId="0" applyFont="1" applyFill="1" applyBorder="1" applyAlignment="1">
      <alignment vertical="center" wrapText="1"/>
    </xf>
    <xf numFmtId="0" fontId="31" fillId="37" borderId="18" xfId="0" applyFont="1" applyFill="1" applyBorder="1" applyAlignment="1">
      <alignment vertical="center" wrapText="1"/>
    </xf>
    <xf numFmtId="4" fontId="31" fillId="36" borderId="18" xfId="0" applyNumberFormat="1" applyFont="1" applyFill="1" applyBorder="1" applyAlignment="1">
      <alignment horizontal="right" vertical="top" wrapText="1"/>
    </xf>
    <xf numFmtId="4" fontId="31" fillId="37" borderId="18" xfId="0" applyNumberFormat="1" applyFont="1" applyFill="1" applyBorder="1" applyAlignment="1">
      <alignment horizontal="right" vertical="top" wrapText="1"/>
    </xf>
    <xf numFmtId="177" fontId="30" fillId="36" borderId="18" xfId="0" applyNumberFormat="1" applyFont="1" applyFill="1" applyBorder="1" applyAlignment="1">
      <alignment horizontal="center" vertical="center"/>
    </xf>
    <xf numFmtId="177" fontId="30" fillId="37" borderId="18" xfId="0" applyNumberFormat="1" applyFont="1" applyFill="1" applyBorder="1" applyAlignment="1">
      <alignment horizontal="center" vertical="center"/>
    </xf>
    <xf numFmtId="177" fontId="35" fillId="0" borderId="18" xfId="0" applyNumberFormat="1" applyFont="1" applyBorder="1"/>
    <xf numFmtId="177" fontId="30" fillId="36" borderId="18" xfId="0" applyNumberFormat="1" applyFont="1" applyFill="1" applyBorder="1"/>
    <xf numFmtId="177" fontId="30" fillId="37" borderId="18" xfId="0" applyNumberFormat="1" applyFont="1" applyFill="1" applyBorder="1"/>
    <xf numFmtId="177" fontId="30" fillId="0" borderId="18" xfId="0" applyNumberFormat="1" applyFont="1" applyBorder="1"/>
    <xf numFmtId="49" fontId="31" fillId="0" borderId="18" xfId="0" applyNumberFormat="1" applyFont="1" applyFill="1" applyBorder="1" applyAlignment="1">
      <alignment vertical="center" wrapText="1"/>
    </xf>
    <xf numFmtId="0" fontId="31" fillId="0" borderId="18" xfId="0" applyFont="1" applyFill="1" applyBorder="1" applyAlignment="1">
      <alignment vertical="center" wrapText="1"/>
    </xf>
    <xf numFmtId="4" fontId="31" fillId="0" borderId="18" xfId="0" applyNumberFormat="1" applyFont="1" applyFill="1" applyBorder="1" applyAlignment="1">
      <alignment horizontal="right" vertical="top" wrapText="1"/>
    </xf>
    <xf numFmtId="0" fontId="30" fillId="0" borderId="0" xfId="0" applyFont="1" applyFill="1"/>
    <xf numFmtId="176" fontId="3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1" fillId="0" borderId="0" xfId="0" applyNumberFormat="1" applyFont="1" applyAlignment="1"/>
    <xf numFmtId="1" fontId="41" fillId="0" borderId="0" xfId="0" applyNumberFormat="1" applyFont="1" applyAlignment="1"/>
    <xf numFmtId="0" fontId="30" fillId="0" borderId="0" xfId="0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30" fillId="0" borderId="0" xfId="0" applyFont="1"/>
    <xf numFmtId="0" fontId="30" fillId="0" borderId="0" xfId="0" applyFont="1"/>
    <xf numFmtId="0" fontId="66" fillId="0" borderId="0" xfId="110"/>
    <xf numFmtId="0" fontId="67" fillId="0" borderId="0" xfId="110" applyNumberFormat="1" applyFont="1"/>
    <xf numFmtId="1" fontId="69" fillId="0" borderId="0" xfId="0" applyNumberFormat="1" applyFont="1" applyAlignment="1"/>
    <xf numFmtId="0" fontId="69" fillId="0" borderId="0" xfId="0" applyNumberFormat="1" applyFont="1" applyAlignment="1"/>
    <xf numFmtId="0" fontId="30" fillId="0" borderId="0" xfId="0" applyFont="1" applyAlignment="1">
      <alignment vertical="center"/>
    </xf>
    <xf numFmtId="0" fontId="36" fillId="0" borderId="0" xfId="0" applyFont="1" applyAlignment="1">
      <alignment horizontal="left" wrapText="1"/>
    </xf>
    <xf numFmtId="0" fontId="42" fillId="0" borderId="19" xfId="0" applyFont="1" applyBorder="1" applyAlignment="1">
      <alignment horizontal="left" vertical="center" wrapText="1"/>
    </xf>
    <xf numFmtId="0" fontId="31" fillId="0" borderId="10" xfId="0" applyFont="1" applyBorder="1" applyAlignment="1">
      <alignment wrapText="1"/>
    </xf>
    <xf numFmtId="0" fontId="30" fillId="0" borderId="11" xfId="0" applyFont="1" applyBorder="1" applyAlignment="1">
      <alignment wrapText="1"/>
    </xf>
    <xf numFmtId="0" fontId="30" fillId="0" borderId="11" xfId="0" applyFont="1" applyBorder="1" applyAlignment="1">
      <alignment horizontal="right" vertical="center" wrapText="1"/>
    </xf>
    <xf numFmtId="49" fontId="31" fillId="33" borderId="10" xfId="0" applyNumberFormat="1" applyFont="1" applyFill="1" applyBorder="1" applyAlignment="1">
      <alignment vertical="center" wrapText="1"/>
    </xf>
    <xf numFmtId="49" fontId="31" fillId="33" borderId="12" xfId="0" applyNumberFormat="1" applyFont="1" applyFill="1" applyBorder="1" applyAlignment="1">
      <alignment vertical="center" wrapText="1"/>
    </xf>
    <xf numFmtId="0" fontId="31" fillId="33" borderId="10" xfId="0" applyFont="1" applyFill="1" applyBorder="1" applyAlignment="1">
      <alignment vertical="center" wrapText="1"/>
    </xf>
    <xf numFmtId="0" fontId="31" fillId="33" borderId="12" xfId="0" applyFont="1" applyFill="1" applyBorder="1" applyAlignment="1">
      <alignment vertical="center" wrapText="1"/>
    </xf>
    <xf numFmtId="4" fontId="32" fillId="34" borderId="10" xfId="0" applyNumberFormat="1" applyFont="1" applyFill="1" applyBorder="1" applyAlignment="1">
      <alignment horizontal="right" vertical="top" wrapText="1"/>
    </xf>
    <xf numFmtId="176" fontId="32" fillId="34" borderId="10" xfId="0" applyNumberFormat="1" applyFont="1" applyFill="1" applyBorder="1" applyAlignment="1">
      <alignment horizontal="right" vertical="top" wrapText="1"/>
    </xf>
    <xf numFmtId="176" fontId="32" fillId="34" borderId="12" xfId="0" applyNumberFormat="1" applyFont="1" applyFill="1" applyBorder="1" applyAlignment="1">
      <alignment horizontal="right" vertical="top" wrapText="1"/>
    </xf>
    <xf numFmtId="4" fontId="31" fillId="35" borderId="10" xfId="0" applyNumberFormat="1" applyFont="1" applyFill="1" applyBorder="1" applyAlignment="1">
      <alignment horizontal="right" vertical="top" wrapText="1"/>
    </xf>
    <xf numFmtId="176" fontId="31" fillId="35" borderId="10" xfId="0" applyNumberFormat="1" applyFont="1" applyFill="1" applyBorder="1" applyAlignment="1">
      <alignment horizontal="right" vertical="top" wrapText="1"/>
    </xf>
    <xf numFmtId="176" fontId="31" fillId="35" borderId="12" xfId="0" applyNumberFormat="1" applyFont="1" applyFill="1" applyBorder="1" applyAlignment="1">
      <alignment horizontal="right" vertical="top" wrapText="1"/>
    </xf>
    <xf numFmtId="0" fontId="31" fillId="35" borderId="10" xfId="0" applyFont="1" applyFill="1" applyBorder="1" applyAlignment="1">
      <alignment horizontal="right" vertical="top" wrapText="1"/>
    </xf>
    <xf numFmtId="0" fontId="31" fillId="35" borderId="12" xfId="0" applyFont="1" applyFill="1" applyBorder="1" applyAlignment="1">
      <alignment horizontal="right" vertical="top" wrapText="1"/>
    </xf>
    <xf numFmtId="4" fontId="31" fillId="35" borderId="13" xfId="0" applyNumberFormat="1" applyFont="1" applyFill="1" applyBorder="1" applyAlignment="1">
      <alignment horizontal="right" vertical="top" wrapText="1"/>
    </xf>
    <xf numFmtId="0" fontId="31" fillId="35" borderId="13" xfId="0" applyFont="1" applyFill="1" applyBorder="1" applyAlignment="1">
      <alignment horizontal="right" vertical="top" wrapText="1"/>
    </xf>
    <xf numFmtId="176" fontId="31" fillId="35" borderId="13" xfId="0" applyNumberFormat="1" applyFont="1" applyFill="1" applyBorder="1" applyAlignment="1">
      <alignment horizontal="right" vertical="top" wrapText="1"/>
    </xf>
    <xf numFmtId="176" fontId="31" fillId="35" borderId="20" xfId="0" applyNumberFormat="1" applyFont="1" applyFill="1" applyBorder="1" applyAlignment="1">
      <alignment horizontal="right" vertical="top" wrapText="1"/>
    </xf>
    <xf numFmtId="49" fontId="31" fillId="33" borderId="18" xfId="0" applyNumberFormat="1" applyFont="1" applyFill="1" applyBorder="1" applyAlignment="1">
      <alignment horizontal="left" vertical="top" wrapText="1"/>
    </xf>
    <xf numFmtId="49" fontId="31" fillId="33" borderId="22" xfId="0" applyNumberFormat="1" applyFont="1" applyFill="1" applyBorder="1" applyAlignment="1">
      <alignment horizontal="left" vertical="top" wrapText="1"/>
    </xf>
    <xf numFmtId="49" fontId="31" fillId="33" borderId="23" xfId="0" applyNumberFormat="1" applyFont="1" applyFill="1" applyBorder="1" applyAlignment="1">
      <alignment horizontal="left" vertical="top" wrapText="1"/>
    </xf>
    <xf numFmtId="0" fontId="31" fillId="33" borderId="18" xfId="0" applyFont="1" applyFill="1" applyBorder="1" applyAlignment="1">
      <alignment vertical="center" wrapText="1"/>
    </xf>
    <xf numFmtId="49" fontId="32" fillId="33" borderId="18" xfId="0" applyNumberFormat="1" applyFont="1" applyFill="1" applyBorder="1" applyAlignment="1">
      <alignment horizontal="left" vertical="top" wrapText="1"/>
    </xf>
    <xf numFmtId="14" fontId="31" fillId="33" borderId="18" xfId="0" applyNumberFormat="1" applyFont="1" applyFill="1" applyBorder="1" applyAlignment="1">
      <alignment vertical="center" wrapText="1"/>
    </xf>
    <xf numFmtId="49" fontId="31" fillId="33" borderId="13" xfId="0" applyNumberFormat="1" applyFont="1" applyFill="1" applyBorder="1" applyAlignment="1">
      <alignment horizontal="left" vertical="top" wrapText="1"/>
    </xf>
    <xf numFmtId="49" fontId="31" fillId="33" borderId="15" xfId="0" applyNumberFormat="1" applyFont="1" applyFill="1" applyBorder="1" applyAlignment="1">
      <alignment horizontal="left" vertical="top" wrapText="1"/>
    </xf>
    <xf numFmtId="0" fontId="30" fillId="0" borderId="0" xfId="0" applyFont="1" applyAlignment="1">
      <alignment wrapText="1"/>
    </xf>
    <xf numFmtId="0" fontId="30" fillId="0" borderId="19" xfId="0" applyFont="1" applyBorder="1" applyAlignment="1">
      <alignment wrapText="1"/>
    </xf>
    <xf numFmtId="0" fontId="30" fillId="0" borderId="0" xfId="0" applyFont="1" applyAlignment="1">
      <alignment horizontal="right" vertical="center" wrapText="1"/>
    </xf>
    <xf numFmtId="0" fontId="31" fillId="33" borderId="13" xfId="0" applyFont="1" applyFill="1" applyBorder="1" applyAlignment="1">
      <alignment vertical="center" wrapText="1"/>
    </xf>
    <xf numFmtId="0" fontId="31" fillId="33" borderId="15" xfId="0" applyFont="1" applyFill="1" applyBorder="1" applyAlignment="1">
      <alignment vertical="center" wrapText="1"/>
    </xf>
    <xf numFmtId="49" fontId="32" fillId="33" borderId="13" xfId="0" applyNumberFormat="1" applyFont="1" applyFill="1" applyBorder="1" applyAlignment="1">
      <alignment horizontal="left" vertical="top" wrapText="1"/>
    </xf>
    <xf numFmtId="49" fontId="32" fillId="33" borderId="14" xfId="0" applyNumberFormat="1" applyFont="1" applyFill="1" applyBorder="1" applyAlignment="1">
      <alignment horizontal="left" vertical="top" wrapText="1"/>
    </xf>
    <xf numFmtId="49" fontId="32" fillId="33" borderId="15" xfId="0" applyNumberFormat="1" applyFont="1" applyFill="1" applyBorder="1" applyAlignment="1">
      <alignment horizontal="left" vertical="top" wrapText="1"/>
    </xf>
    <xf numFmtId="14" fontId="31" fillId="33" borderId="12" xfId="0" applyNumberFormat="1" applyFont="1" applyFill="1" applyBorder="1" applyAlignment="1">
      <alignment vertical="center" wrapText="1"/>
    </xf>
    <xf numFmtId="14" fontId="31" fillId="33" borderId="16" xfId="0" applyNumberFormat="1" applyFont="1" applyFill="1" applyBorder="1" applyAlignment="1">
      <alignment vertical="center" wrapText="1"/>
    </xf>
    <xf numFmtId="14" fontId="31" fillId="33" borderId="17" xfId="0" applyNumberFormat="1" applyFont="1" applyFill="1" applyBorder="1" applyAlignment="1">
      <alignment vertical="center" wrapText="1"/>
    </xf>
  </cellXfs>
  <cellStyles count="34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9" sqref="O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13252578.843799997</v>
      </c>
      <c r="F3" s="25">
        <f>RA!I7</f>
        <v>1495652.6821000001</v>
      </c>
      <c r="G3" s="16">
        <f>SUM(G4:G41)</f>
        <v>11756926.161700001</v>
      </c>
      <c r="H3" s="27">
        <f>RA!J7</f>
        <v>11.2857482285398</v>
      </c>
      <c r="I3" s="20">
        <f>SUM(I4:I41)</f>
        <v>13252585.215326415</v>
      </c>
      <c r="J3" s="21">
        <f>SUM(J4:J41)</f>
        <v>11756926.055598322</v>
      </c>
      <c r="K3" s="22">
        <f>E3-I3</f>
        <v>-6.3715264182537794</v>
      </c>
      <c r="L3" s="22">
        <f>G3-J3</f>
        <v>0.10610167868435383</v>
      </c>
    </row>
    <row r="4" spans="1:13">
      <c r="A4" s="68">
        <f>RA!A8</f>
        <v>42487</v>
      </c>
      <c r="B4" s="12">
        <v>12</v>
      </c>
      <c r="C4" s="63" t="s">
        <v>6</v>
      </c>
      <c r="D4" s="63"/>
      <c r="E4" s="15">
        <f>VLOOKUP(C4,RA!B8:D35,3,0)</f>
        <v>431912.38390000002</v>
      </c>
      <c r="F4" s="25">
        <f>VLOOKUP(C4,RA!B8:I38,8,0)</f>
        <v>118672.42</v>
      </c>
      <c r="G4" s="16">
        <f t="shared" ref="G4:G41" si="0">E4-F4</f>
        <v>313239.96390000003</v>
      </c>
      <c r="H4" s="27">
        <f>RA!J8</f>
        <v>27.476040146947</v>
      </c>
      <c r="I4" s="20">
        <f>VLOOKUP(B4,RMS!B:D,3,FALSE)</f>
        <v>431912.960847863</v>
      </c>
      <c r="J4" s="21">
        <f>VLOOKUP(B4,RMS!B:E,4,FALSE)</f>
        <v>313239.97207521403</v>
      </c>
      <c r="K4" s="22">
        <f t="shared" ref="K4:K41" si="1">E4-I4</f>
        <v>-0.57694786298088729</v>
      </c>
      <c r="L4" s="22">
        <f t="shared" ref="L4:L41" si="2">G4-J4</f>
        <v>-8.1752139958553016E-3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51705.612000000001</v>
      </c>
      <c r="F5" s="25">
        <f>VLOOKUP(C5,RA!B9:I39,8,0)</f>
        <v>10993.502500000001</v>
      </c>
      <c r="G5" s="16">
        <f t="shared" si="0"/>
        <v>40712.109499999999</v>
      </c>
      <c r="H5" s="27">
        <f>RA!J9</f>
        <v>21.261720101098501</v>
      </c>
      <c r="I5" s="20">
        <f>VLOOKUP(B5,RMS!B:D,3,FALSE)</f>
        <v>51705.632089743602</v>
      </c>
      <c r="J5" s="21">
        <f>VLOOKUP(B5,RMS!B:E,4,FALSE)</f>
        <v>40712.096181196597</v>
      </c>
      <c r="K5" s="22">
        <f t="shared" si="1"/>
        <v>-2.00897436006926E-2</v>
      </c>
      <c r="L5" s="22">
        <f t="shared" si="2"/>
        <v>1.3318803401489276E-2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89384.896800000002</v>
      </c>
      <c r="F6" s="25">
        <f>VLOOKUP(C6,RA!B10:I40,8,0)</f>
        <v>24271.522000000001</v>
      </c>
      <c r="G6" s="16">
        <f t="shared" si="0"/>
        <v>65113.374800000005</v>
      </c>
      <c r="H6" s="27">
        <f>RA!J10</f>
        <v>27.153940843393102</v>
      </c>
      <c r="I6" s="20">
        <f>VLOOKUP(B6,RMS!B:D,3,FALSE)</f>
        <v>89386.735008040196</v>
      </c>
      <c r="J6" s="21">
        <f>VLOOKUP(B6,RMS!B:E,4,FALSE)</f>
        <v>65113.375565270799</v>
      </c>
      <c r="K6" s="22">
        <f>E6-I6</f>
        <v>-1.8382080401934218</v>
      </c>
      <c r="L6" s="22">
        <f t="shared" si="2"/>
        <v>-7.6527079363586381E-4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38842.557099999998</v>
      </c>
      <c r="F7" s="25">
        <f>VLOOKUP(C7,RA!B11:I41,8,0)</f>
        <v>9621.7641999999996</v>
      </c>
      <c r="G7" s="16">
        <f t="shared" si="0"/>
        <v>29220.7929</v>
      </c>
      <c r="H7" s="27">
        <f>RA!J11</f>
        <v>24.771191492951399</v>
      </c>
      <c r="I7" s="20">
        <f>VLOOKUP(B7,RMS!B:D,3,FALSE)</f>
        <v>38842.577031102002</v>
      </c>
      <c r="J7" s="21">
        <f>VLOOKUP(B7,RMS!B:E,4,FALSE)</f>
        <v>29220.792688813301</v>
      </c>
      <c r="K7" s="22">
        <f t="shared" si="1"/>
        <v>-1.9931102004193235E-2</v>
      </c>
      <c r="L7" s="22">
        <f t="shared" si="2"/>
        <v>2.1118669974384829E-4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105795.6903</v>
      </c>
      <c r="F8" s="25">
        <f>VLOOKUP(C8,RA!B12:I42,8,0)</f>
        <v>20851.161700000001</v>
      </c>
      <c r="G8" s="16">
        <f t="shared" si="0"/>
        <v>84944.528600000005</v>
      </c>
      <c r="H8" s="27">
        <f>RA!J12</f>
        <v>19.708895174154399</v>
      </c>
      <c r="I8" s="20">
        <f>VLOOKUP(B8,RMS!B:D,3,FALSE)</f>
        <v>105795.69441111101</v>
      </c>
      <c r="J8" s="21">
        <f>VLOOKUP(B8,RMS!B:E,4,FALSE)</f>
        <v>84944.527729059802</v>
      </c>
      <c r="K8" s="22">
        <f t="shared" si="1"/>
        <v>-4.1111110040219501E-3</v>
      </c>
      <c r="L8" s="22">
        <f t="shared" si="2"/>
        <v>8.7094020273070782E-4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170344.56479999999</v>
      </c>
      <c r="F9" s="25">
        <f>VLOOKUP(C9,RA!B13:I43,8,0)</f>
        <v>55477.888599999998</v>
      </c>
      <c r="G9" s="16">
        <f t="shared" si="0"/>
        <v>114866.67619999999</v>
      </c>
      <c r="H9" s="27">
        <f>RA!J13</f>
        <v>32.568041525208699</v>
      </c>
      <c r="I9" s="20">
        <f>VLOOKUP(B9,RMS!B:D,3,FALSE)</f>
        <v>170344.73575640999</v>
      </c>
      <c r="J9" s="21">
        <f>VLOOKUP(B9,RMS!B:E,4,FALSE)</f>
        <v>114866.67477093999</v>
      </c>
      <c r="K9" s="22">
        <f t="shared" si="1"/>
        <v>-0.17095641000196338</v>
      </c>
      <c r="L9" s="22">
        <f t="shared" si="2"/>
        <v>1.4290599938249215E-3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92635.335200000001</v>
      </c>
      <c r="F10" s="25">
        <f>VLOOKUP(C10,RA!B14:I43,8,0)</f>
        <v>11636.372499999999</v>
      </c>
      <c r="G10" s="16">
        <f t="shared" si="0"/>
        <v>80998.962700000004</v>
      </c>
      <c r="H10" s="27">
        <f>RA!J14</f>
        <v>12.561483665900299</v>
      </c>
      <c r="I10" s="20">
        <f>VLOOKUP(B10,RMS!B:D,3,FALSE)</f>
        <v>92635.342816239296</v>
      </c>
      <c r="J10" s="21">
        <f>VLOOKUP(B10,RMS!B:E,4,FALSE)</f>
        <v>80998.966266666699</v>
      </c>
      <c r="K10" s="22">
        <f t="shared" si="1"/>
        <v>-7.6162392942933366E-3</v>
      </c>
      <c r="L10" s="22">
        <f t="shared" si="2"/>
        <v>-3.5666666954057291E-3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76491.450599999996</v>
      </c>
      <c r="F11" s="25">
        <f>VLOOKUP(C11,RA!B15:I44,8,0)</f>
        <v>15592.987999999999</v>
      </c>
      <c r="G11" s="16">
        <f t="shared" si="0"/>
        <v>60898.462599999999</v>
      </c>
      <c r="H11" s="27">
        <f>RA!J15</f>
        <v>20.385269043387702</v>
      </c>
      <c r="I11" s="20">
        <f>VLOOKUP(B11,RMS!B:D,3,FALSE)</f>
        <v>76491.570025641005</v>
      </c>
      <c r="J11" s="21">
        <f>VLOOKUP(B11,RMS!B:E,4,FALSE)</f>
        <v>60898.463141025597</v>
      </c>
      <c r="K11" s="22">
        <f t="shared" si="1"/>
        <v>-0.11942564100900199</v>
      </c>
      <c r="L11" s="22">
        <f t="shared" si="2"/>
        <v>-5.4102559806779027E-4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569028.78319999995</v>
      </c>
      <c r="F12" s="25">
        <f>VLOOKUP(C12,RA!B16:I45,8,0)</f>
        <v>53339.803</v>
      </c>
      <c r="G12" s="16">
        <f t="shared" si="0"/>
        <v>515688.98019999993</v>
      </c>
      <c r="H12" s="27">
        <f>RA!J16</f>
        <v>9.3738321460713099</v>
      </c>
      <c r="I12" s="20">
        <f>VLOOKUP(B12,RMS!B:D,3,FALSE)</f>
        <v>569028.27444871794</v>
      </c>
      <c r="J12" s="21">
        <f>VLOOKUP(B12,RMS!B:E,4,FALSE)</f>
        <v>515688.98019999999</v>
      </c>
      <c r="K12" s="22">
        <f t="shared" si="1"/>
        <v>0.50875128200277686</v>
      </c>
      <c r="L12" s="22">
        <f t="shared" si="2"/>
        <v>0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424481.71179999999</v>
      </c>
      <c r="F13" s="25">
        <f>VLOOKUP(C13,RA!B17:I46,8,0)</f>
        <v>50377.419699999999</v>
      </c>
      <c r="G13" s="16">
        <f t="shared" si="0"/>
        <v>374104.29209999996</v>
      </c>
      <c r="H13" s="27">
        <f>RA!J17</f>
        <v>11.867983543125201</v>
      </c>
      <c r="I13" s="20">
        <f>VLOOKUP(B13,RMS!B:D,3,FALSE)</f>
        <v>424481.672893162</v>
      </c>
      <c r="J13" s="21">
        <f>VLOOKUP(B13,RMS!B:E,4,FALSE)</f>
        <v>374104.29142564099</v>
      </c>
      <c r="K13" s="22">
        <f t="shared" si="1"/>
        <v>3.8906837988179177E-2</v>
      </c>
      <c r="L13" s="22">
        <f t="shared" si="2"/>
        <v>6.7435897653922439E-4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1237261.4890999999</v>
      </c>
      <c r="F14" s="25">
        <f>VLOOKUP(C14,RA!B18:I47,8,0)</f>
        <v>189412.49309999999</v>
      </c>
      <c r="G14" s="16">
        <f t="shared" si="0"/>
        <v>1047848.9959999999</v>
      </c>
      <c r="H14" s="27">
        <f>RA!J18</f>
        <v>15.309010647198001</v>
      </c>
      <c r="I14" s="20">
        <f>VLOOKUP(B14,RMS!B:D,3,FALSE)</f>
        <v>1237261.6920965801</v>
      </c>
      <c r="J14" s="21">
        <f>VLOOKUP(B14,RMS!B:E,4,FALSE)</f>
        <v>1047848.97509915</v>
      </c>
      <c r="K14" s="22">
        <f t="shared" si="1"/>
        <v>-0.20299658016301692</v>
      </c>
      <c r="L14" s="22">
        <f t="shared" si="2"/>
        <v>2.0900849951431155E-2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472687.48920000001</v>
      </c>
      <c r="F15" s="25">
        <f>VLOOKUP(C15,RA!B19:I48,8,0)</f>
        <v>39437.116000000002</v>
      </c>
      <c r="G15" s="16">
        <f t="shared" si="0"/>
        <v>433250.37320000003</v>
      </c>
      <c r="H15" s="27">
        <f>RA!J19</f>
        <v>8.3431689860769005</v>
      </c>
      <c r="I15" s="20">
        <f>VLOOKUP(B15,RMS!B:D,3,FALSE)</f>
        <v>472687.48289829103</v>
      </c>
      <c r="J15" s="21">
        <f>VLOOKUP(B15,RMS!B:E,4,FALSE)</f>
        <v>433250.373626496</v>
      </c>
      <c r="K15" s="22">
        <f t="shared" si="1"/>
        <v>6.3017089851200581E-3</v>
      </c>
      <c r="L15" s="22">
        <f t="shared" si="2"/>
        <v>-4.2649597162380815E-4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963355.86080000002</v>
      </c>
      <c r="F16" s="25">
        <f>VLOOKUP(C16,RA!B20:I49,8,0)</f>
        <v>77933.154800000004</v>
      </c>
      <c r="G16" s="16">
        <f t="shared" si="0"/>
        <v>885422.70600000001</v>
      </c>
      <c r="H16" s="27">
        <f>RA!J20</f>
        <v>8.0897576867682108</v>
      </c>
      <c r="I16" s="20">
        <f>VLOOKUP(B16,RMS!B:D,3,FALSE)</f>
        <v>963355.91949999996</v>
      </c>
      <c r="J16" s="21">
        <f>VLOOKUP(B16,RMS!B:E,4,FALSE)</f>
        <v>885422.70600000001</v>
      </c>
      <c r="K16" s="22">
        <f t="shared" si="1"/>
        <v>-5.8699999935925007E-2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259071.06030000001</v>
      </c>
      <c r="F17" s="25">
        <f>VLOOKUP(C17,RA!B21:I50,8,0)</f>
        <v>35323.372900000002</v>
      </c>
      <c r="G17" s="16">
        <f t="shared" si="0"/>
        <v>223747.6874</v>
      </c>
      <c r="H17" s="27">
        <f>RA!J21</f>
        <v>13.634627062974999</v>
      </c>
      <c r="I17" s="20">
        <f>VLOOKUP(B17,RMS!B:D,3,FALSE)</f>
        <v>259070.78387102301</v>
      </c>
      <c r="J17" s="21">
        <f>VLOOKUP(B17,RMS!B:E,4,FALSE)</f>
        <v>223747.687303268</v>
      </c>
      <c r="K17" s="22">
        <f t="shared" si="1"/>
        <v>0.27642897699843161</v>
      </c>
      <c r="L17" s="22">
        <f t="shared" si="2"/>
        <v>9.6731993835419416E-5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1007041.2422</v>
      </c>
      <c r="F18" s="25">
        <f>VLOOKUP(C18,RA!B22:I51,8,0)</f>
        <v>44683.473299999998</v>
      </c>
      <c r="G18" s="16">
        <f t="shared" si="0"/>
        <v>962357.76890000002</v>
      </c>
      <c r="H18" s="27">
        <f>RA!J22</f>
        <v>4.4371046018317699</v>
      </c>
      <c r="I18" s="20">
        <f>VLOOKUP(B18,RMS!B:D,3,FALSE)</f>
        <v>1007042.383</v>
      </c>
      <c r="J18" s="21">
        <f>VLOOKUP(B18,RMS!B:E,4,FALSE)</f>
        <v>962357.76910000003</v>
      </c>
      <c r="K18" s="22">
        <f t="shared" si="1"/>
        <v>-1.1408000000519678</v>
      </c>
      <c r="L18" s="22">
        <f t="shared" si="2"/>
        <v>-2.0000000949949026E-4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1721499.7995</v>
      </c>
      <c r="F19" s="25">
        <f>VLOOKUP(C19,RA!B23:I52,8,0)</f>
        <v>246621.47769999999</v>
      </c>
      <c r="G19" s="16">
        <f t="shared" si="0"/>
        <v>1474878.3218</v>
      </c>
      <c r="H19" s="27">
        <f>RA!J23</f>
        <v>14.3259661007007</v>
      </c>
      <c r="I19" s="20">
        <f>VLOOKUP(B19,RMS!B:D,3,FALSE)</f>
        <v>1721500.5513359001</v>
      </c>
      <c r="J19" s="21">
        <f>VLOOKUP(B19,RMS!B:E,4,FALSE)</f>
        <v>1474878.3402384601</v>
      </c>
      <c r="K19" s="22">
        <f t="shared" si="1"/>
        <v>-0.75183590012602508</v>
      </c>
      <c r="L19" s="22">
        <f t="shared" si="2"/>
        <v>-1.8438460072502494E-2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184645.87169999999</v>
      </c>
      <c r="F20" s="25">
        <f>VLOOKUP(C20,RA!B24:I53,8,0)</f>
        <v>29705.042300000001</v>
      </c>
      <c r="G20" s="16">
        <f t="shared" si="0"/>
        <v>154940.82939999999</v>
      </c>
      <c r="H20" s="27">
        <f>RA!J24</f>
        <v>16.087574569911201</v>
      </c>
      <c r="I20" s="20">
        <f>VLOOKUP(B20,RMS!B:D,3,FALSE)</f>
        <v>184645.892523886</v>
      </c>
      <c r="J20" s="21">
        <f>VLOOKUP(B20,RMS!B:E,4,FALSE)</f>
        <v>154940.819439254</v>
      </c>
      <c r="K20" s="22">
        <f t="shared" si="1"/>
        <v>-2.0823886006837711E-2</v>
      </c>
      <c r="L20" s="22">
        <f t="shared" si="2"/>
        <v>9.9607459851540625E-3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190014.5969</v>
      </c>
      <c r="F21" s="25">
        <f>VLOOKUP(C21,RA!B25:I54,8,0)</f>
        <v>13645.0695</v>
      </c>
      <c r="G21" s="16">
        <f t="shared" si="0"/>
        <v>176369.52739999999</v>
      </c>
      <c r="H21" s="27">
        <f>RA!J25</f>
        <v>7.1810638354173699</v>
      </c>
      <c r="I21" s="20">
        <f>VLOOKUP(B21,RMS!B:D,3,FALSE)</f>
        <v>190014.56917162801</v>
      </c>
      <c r="J21" s="21">
        <f>VLOOKUP(B21,RMS!B:E,4,FALSE)</f>
        <v>176369.51341655001</v>
      </c>
      <c r="K21" s="22">
        <f t="shared" si="1"/>
        <v>2.7728371991543099E-2</v>
      </c>
      <c r="L21" s="22">
        <f t="shared" si="2"/>
        <v>1.3983449985971674E-2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535922.97730000003</v>
      </c>
      <c r="F22" s="25">
        <f>VLOOKUP(C22,RA!B26:I55,8,0)</f>
        <v>99644.111999999994</v>
      </c>
      <c r="G22" s="16">
        <f t="shared" si="0"/>
        <v>436278.86530000006</v>
      </c>
      <c r="H22" s="27">
        <f>RA!J26</f>
        <v>18.592991198476099</v>
      </c>
      <c r="I22" s="20">
        <f>VLOOKUP(B22,RMS!B:D,3,FALSE)</f>
        <v>535922.91518191504</v>
      </c>
      <c r="J22" s="21">
        <f>VLOOKUP(B22,RMS!B:E,4,FALSE)</f>
        <v>436278.861442769</v>
      </c>
      <c r="K22" s="22">
        <f t="shared" si="1"/>
        <v>6.2118084984831512E-2</v>
      </c>
      <c r="L22" s="22">
        <f t="shared" si="2"/>
        <v>3.8572310586459935E-3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190873.74410000001</v>
      </c>
      <c r="F23" s="25">
        <f>VLOOKUP(C23,RA!B27:I56,8,0)</f>
        <v>53994.616499999996</v>
      </c>
      <c r="G23" s="16">
        <f t="shared" si="0"/>
        <v>136879.12760000001</v>
      </c>
      <c r="H23" s="27">
        <f>RA!J27</f>
        <v>28.2881319034177</v>
      </c>
      <c r="I23" s="20">
        <f>VLOOKUP(B23,RMS!B:D,3,FALSE)</f>
        <v>190873.55616141</v>
      </c>
      <c r="J23" s="21">
        <f>VLOOKUP(B23,RMS!B:E,4,FALSE)</f>
        <v>136879.149531503</v>
      </c>
      <c r="K23" s="22">
        <f t="shared" si="1"/>
        <v>0.18793859001016244</v>
      </c>
      <c r="L23" s="22">
        <f t="shared" si="2"/>
        <v>-2.1931502997176722E-2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742444.31290000002</v>
      </c>
      <c r="F24" s="25">
        <f>VLOOKUP(C24,RA!B28:I57,8,0)</f>
        <v>37400.982900000003</v>
      </c>
      <c r="G24" s="16">
        <f t="shared" si="0"/>
        <v>705043.33000000007</v>
      </c>
      <c r="H24" s="27">
        <f>RA!J28</f>
        <v>5.0375472274696396</v>
      </c>
      <c r="I24" s="20">
        <f>VLOOKUP(B24,RMS!B:D,3,FALSE)</f>
        <v>742444.313061947</v>
      </c>
      <c r="J24" s="21">
        <f>VLOOKUP(B24,RMS!B:E,4,FALSE)</f>
        <v>705043.318308849</v>
      </c>
      <c r="K24" s="22">
        <f t="shared" si="1"/>
        <v>-1.619469840079546E-4</v>
      </c>
      <c r="L24" s="22">
        <f t="shared" si="2"/>
        <v>1.1691151070408523E-2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732904.86380000005</v>
      </c>
      <c r="F25" s="25">
        <f>VLOOKUP(C25,RA!B29:I58,8,0)</f>
        <v>109639.60739999999</v>
      </c>
      <c r="G25" s="16">
        <f t="shared" si="0"/>
        <v>623265.25640000007</v>
      </c>
      <c r="H25" s="27">
        <f>RA!J29</f>
        <v>14.9595960970344</v>
      </c>
      <c r="I25" s="20">
        <f>VLOOKUP(B25,RMS!B:D,3,FALSE)</f>
        <v>732907.61356017704</v>
      </c>
      <c r="J25" s="21">
        <f>VLOOKUP(B25,RMS!B:E,4,FALSE)</f>
        <v>623265.26520652696</v>
      </c>
      <c r="K25" s="22">
        <f t="shared" si="1"/>
        <v>-2.7497601769864559</v>
      </c>
      <c r="L25" s="22">
        <f t="shared" si="2"/>
        <v>-8.8065268937498331E-3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VLOOKUP(C26,RA!B30:D55,3,0)</f>
        <v>1176487.6645</v>
      </c>
      <c r="F26" s="25">
        <f>VLOOKUP(C26,RA!B30:I59,8,0)</f>
        <v>106799.13099999999</v>
      </c>
      <c r="G26" s="16">
        <f t="shared" si="0"/>
        <v>1069688.5334999999</v>
      </c>
      <c r="H26" s="27">
        <f>RA!J30</f>
        <v>9.0777943724033001</v>
      </c>
      <c r="I26" s="20">
        <f>VLOOKUP(B26,RMS!B:D,3,FALSE)</f>
        <v>1176487.5623628299</v>
      </c>
      <c r="J26" s="21">
        <f>VLOOKUP(B26,RMS!B:E,4,FALSE)</f>
        <v>1069688.44554793</v>
      </c>
      <c r="K26" s="22">
        <f t="shared" si="1"/>
        <v>0.1021371700335294</v>
      </c>
      <c r="L26" s="22">
        <f t="shared" si="2"/>
        <v>8.7952069938182831E-2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729206.87309999997</v>
      </c>
      <c r="F27" s="25">
        <f>VLOOKUP(C27,RA!B31:I60,8,0)</f>
        <v>38809.7716</v>
      </c>
      <c r="G27" s="16">
        <f t="shared" si="0"/>
        <v>690397.10149999999</v>
      </c>
      <c r="H27" s="27">
        <f>RA!J31</f>
        <v>5.3221894954187903</v>
      </c>
      <c r="I27" s="20">
        <f>VLOOKUP(B27,RMS!B:D,3,FALSE)</f>
        <v>729206.78956283198</v>
      </c>
      <c r="J27" s="21">
        <f>VLOOKUP(B27,RMS!B:E,4,FALSE)</f>
        <v>690397.09919292002</v>
      </c>
      <c r="K27" s="22">
        <f t="shared" si="1"/>
        <v>8.3537167985923588E-2</v>
      </c>
      <c r="L27" s="22">
        <f t="shared" si="2"/>
        <v>2.307079965248704E-3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92498.205400000006</v>
      </c>
      <c r="F28" s="25">
        <f>VLOOKUP(C28,RA!B32:I61,8,0)</f>
        <v>25133.321499999998</v>
      </c>
      <c r="G28" s="16">
        <f t="shared" si="0"/>
        <v>67364.883900000015</v>
      </c>
      <c r="H28" s="27">
        <f>RA!J32</f>
        <v>27.1716855384526</v>
      </c>
      <c r="I28" s="20">
        <f>VLOOKUP(B28,RMS!B:D,3,FALSE)</f>
        <v>92498.1927385296</v>
      </c>
      <c r="J28" s="21">
        <f>VLOOKUP(B28,RMS!B:E,4,FALSE)</f>
        <v>67364.887615146901</v>
      </c>
      <c r="K28" s="22">
        <f t="shared" si="1"/>
        <v>1.2661470405873843E-2</v>
      </c>
      <c r="L28" s="22">
        <f t="shared" si="2"/>
        <v>-3.7151468859519809E-3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120135.15150000001</v>
      </c>
      <c r="F30" s="25">
        <f>VLOOKUP(C30,RA!B34:I64,8,0)</f>
        <v>11394.720499999999</v>
      </c>
      <c r="G30" s="16">
        <f t="shared" si="0"/>
        <v>108740.43100000001</v>
      </c>
      <c r="H30" s="27">
        <f>RA!J34</f>
        <v>9.4849179093098304</v>
      </c>
      <c r="I30" s="20">
        <f>VLOOKUP(B30,RMS!B:D,3,FALSE)</f>
        <v>120135.1519</v>
      </c>
      <c r="J30" s="21">
        <f>VLOOKUP(B30,RMS!B:E,4,FALSE)</f>
        <v>108740.4243</v>
      </c>
      <c r="K30" s="22">
        <f t="shared" si="1"/>
        <v>-3.9999998989515007E-4</v>
      </c>
      <c r="L30" s="22">
        <f t="shared" si="2"/>
        <v>6.700000012642704E-3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VLOOKUP(C31,RA!B34:D61,3,0)</f>
        <v>50092.36</v>
      </c>
      <c r="F31" s="25">
        <f>VLOOKUP(C31,RA!B34:I65,8,0)</f>
        <v>-1540.66</v>
      </c>
      <c r="G31" s="16">
        <f t="shared" si="0"/>
        <v>51633.020000000004</v>
      </c>
      <c r="H31" s="27">
        <f>RA!J34</f>
        <v>9.4849179093098304</v>
      </c>
      <c r="I31" s="20">
        <f>VLOOKUP(B31,RMS!B:D,3,FALSE)</f>
        <v>50092.36</v>
      </c>
      <c r="J31" s="21">
        <f>VLOOKUP(B31,RMS!B:E,4,FALSE)</f>
        <v>51633.02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104881.28</v>
      </c>
      <c r="F32" s="25">
        <f>VLOOKUP(C32,RA!B34:I65,8,0)</f>
        <v>-8024.84</v>
      </c>
      <c r="G32" s="16">
        <f t="shared" si="0"/>
        <v>112906.12</v>
      </c>
      <c r="H32" s="27">
        <f>RA!J34</f>
        <v>9.4849179093098304</v>
      </c>
      <c r="I32" s="20">
        <f>VLOOKUP(B32,RMS!B:D,3,FALSE)</f>
        <v>104881.28</v>
      </c>
      <c r="J32" s="21">
        <f>VLOOKUP(B32,RMS!B:E,4,FALSE)</f>
        <v>112906.12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148571.82999999999</v>
      </c>
      <c r="F33" s="25">
        <f>VLOOKUP(C33,RA!B34:I66,8,0)</f>
        <v>-7826.49</v>
      </c>
      <c r="G33" s="16">
        <f t="shared" si="0"/>
        <v>156398.31999999998</v>
      </c>
      <c r="H33" s="27">
        <f>RA!J35</f>
        <v>-3.0756386802298801</v>
      </c>
      <c r="I33" s="20">
        <f>VLOOKUP(B33,RMS!B:D,3,FALSE)</f>
        <v>148571.82999999999</v>
      </c>
      <c r="J33" s="21">
        <f>VLOOKUP(B33,RMS!B:E,4,FALSE)</f>
        <v>156398.32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127149.66</v>
      </c>
      <c r="F34" s="25">
        <f>VLOOKUP(C34,RA!B34:I67,8,0)</f>
        <v>-24073.59</v>
      </c>
      <c r="G34" s="16">
        <f t="shared" si="0"/>
        <v>151223.25</v>
      </c>
      <c r="H34" s="27">
        <f>RA!J34</f>
        <v>9.4849179093098304</v>
      </c>
      <c r="I34" s="20">
        <f>VLOOKUP(B34,RMS!B:D,3,FALSE)</f>
        <v>127149.66</v>
      </c>
      <c r="J34" s="21">
        <f>VLOOKUP(B34,RMS!B:E,4,FALSE)</f>
        <v>151223.25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-3.0756386802298801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34566.666799999999</v>
      </c>
      <c r="F36" s="25">
        <f>VLOOKUP(C36,RA!B8:I68,8,0)</f>
        <v>1368.4233999999999</v>
      </c>
      <c r="G36" s="16">
        <f t="shared" si="0"/>
        <v>33198.243399999999</v>
      </c>
      <c r="H36" s="27">
        <f>RA!J35</f>
        <v>-3.0756386802298801</v>
      </c>
      <c r="I36" s="20">
        <f>VLOOKUP(B36,RMS!B:D,3,FALSE)</f>
        <v>34566.666666666701</v>
      </c>
      <c r="J36" s="21">
        <f>VLOOKUP(B36,RMS!B:E,4,FALSE)</f>
        <v>33198.243589743601</v>
      </c>
      <c r="K36" s="22">
        <f t="shared" si="1"/>
        <v>1.3333329843590036E-4</v>
      </c>
      <c r="L36" s="22">
        <f t="shared" si="2"/>
        <v>-1.8974360136780888E-4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246706.49780000001</v>
      </c>
      <c r="F37" s="25">
        <f>VLOOKUP(C37,RA!B8:I69,8,0)</f>
        <v>10503.317499999999</v>
      </c>
      <c r="G37" s="16">
        <f t="shared" si="0"/>
        <v>236203.18030000001</v>
      </c>
      <c r="H37" s="27">
        <f>RA!J36</f>
        <v>-7.6513558949700098</v>
      </c>
      <c r="I37" s="20">
        <f>VLOOKUP(B37,RMS!B:D,3,FALSE)</f>
        <v>246706.493021367</v>
      </c>
      <c r="J37" s="21">
        <f>VLOOKUP(B37,RMS!B:E,4,FALSE)</f>
        <v>236203.181364102</v>
      </c>
      <c r="K37" s="22">
        <f t="shared" si="1"/>
        <v>4.7786330105736852E-3</v>
      </c>
      <c r="L37" s="22">
        <f t="shared" si="2"/>
        <v>-1.0641019907779992E-3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79305.179999999993</v>
      </c>
      <c r="F38" s="25">
        <f>VLOOKUP(C38,RA!B9:I70,8,0)</f>
        <v>-12893.32</v>
      </c>
      <c r="G38" s="16">
        <f t="shared" si="0"/>
        <v>92198.5</v>
      </c>
      <c r="H38" s="27">
        <f>RA!J37</f>
        <v>-5.2678155744598403</v>
      </c>
      <c r="I38" s="20">
        <f>VLOOKUP(B38,RMS!B:D,3,FALSE)</f>
        <v>79305.179999999993</v>
      </c>
      <c r="J38" s="21">
        <f>VLOOKUP(B38,RMS!B:E,4,FALSE)</f>
        <v>92198.5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40191.67</v>
      </c>
      <c r="F39" s="25">
        <f>VLOOKUP(C39,RA!B10:I71,8,0)</f>
        <v>5600.86</v>
      </c>
      <c r="G39" s="16">
        <f t="shared" si="0"/>
        <v>34590.81</v>
      </c>
      <c r="H39" s="27">
        <f>RA!J38</f>
        <v>-18.9332712332852</v>
      </c>
      <c r="I39" s="20">
        <f>VLOOKUP(B39,RMS!B:D,3,FALSE)</f>
        <v>40191.67</v>
      </c>
      <c r="J39" s="21">
        <f>VLOOKUP(B39,RMS!B:E,4,FALSE)</f>
        <v>34590.81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0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14439.511200000001</v>
      </c>
      <c r="F41" s="25">
        <f>VLOOKUP(C41,RA!B8:I72,8,0)</f>
        <v>2126.6759999999999</v>
      </c>
      <c r="G41" s="16">
        <f t="shared" si="0"/>
        <v>12312.835200000001</v>
      </c>
      <c r="H41" s="27">
        <f>RA!J39</f>
        <v>0</v>
      </c>
      <c r="I41" s="20">
        <f>VLOOKUP(B41,RMS!B:D,3,FALSE)</f>
        <v>14439.511383405201</v>
      </c>
      <c r="J41" s="21">
        <f>VLOOKUP(B41,RMS!B:E,4,FALSE)</f>
        <v>12312.8352318282</v>
      </c>
      <c r="K41" s="22">
        <f t="shared" si="1"/>
        <v>-1.8340520000492688E-4</v>
      </c>
      <c r="L41" s="22">
        <f t="shared" si="2"/>
        <v>-3.1828198189032264E-5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13252578.843800001</v>
      </c>
      <c r="E7" s="51">
        <v>15749943.406400001</v>
      </c>
      <c r="F7" s="52">
        <v>84.1436600871519</v>
      </c>
      <c r="G7" s="51">
        <v>13647099.2652</v>
      </c>
      <c r="H7" s="52">
        <v>-2.8908738313790998</v>
      </c>
      <c r="I7" s="51">
        <v>1495652.6821000001</v>
      </c>
      <c r="J7" s="52">
        <v>11.2857482285398</v>
      </c>
      <c r="K7" s="51">
        <v>1340706.5575999999</v>
      </c>
      <c r="L7" s="52">
        <v>9.8241137662037197</v>
      </c>
      <c r="M7" s="52">
        <v>0.115570497974866</v>
      </c>
      <c r="N7" s="51">
        <v>449594982.2956</v>
      </c>
      <c r="O7" s="51">
        <v>2782380244.4212999</v>
      </c>
      <c r="P7" s="51">
        <v>756181</v>
      </c>
      <c r="Q7" s="51">
        <v>783059</v>
      </c>
      <c r="R7" s="52">
        <v>-3.4324361255026798</v>
      </c>
      <c r="S7" s="51">
        <v>17.525670234771798</v>
      </c>
      <c r="T7" s="51">
        <v>17.557382662736799</v>
      </c>
      <c r="U7" s="53">
        <v>-0.18094844613712899</v>
      </c>
    </row>
    <row r="8" spans="1:23" ht="12" thickBot="1">
      <c r="A8" s="79">
        <v>42487</v>
      </c>
      <c r="B8" s="69" t="s">
        <v>6</v>
      </c>
      <c r="C8" s="70"/>
      <c r="D8" s="54">
        <v>431912.38390000002</v>
      </c>
      <c r="E8" s="54">
        <v>680264.69420000003</v>
      </c>
      <c r="F8" s="55">
        <v>63.491812463960699</v>
      </c>
      <c r="G8" s="54">
        <v>479003.46909999999</v>
      </c>
      <c r="H8" s="55">
        <v>-9.8310530586510207</v>
      </c>
      <c r="I8" s="54">
        <v>118672.42</v>
      </c>
      <c r="J8" s="55">
        <v>27.476040146947</v>
      </c>
      <c r="K8" s="54">
        <v>115075.308</v>
      </c>
      <c r="L8" s="55">
        <v>24.023898661154799</v>
      </c>
      <c r="M8" s="55">
        <v>3.1258764912451997E-2</v>
      </c>
      <c r="N8" s="54">
        <v>16183427.8474</v>
      </c>
      <c r="O8" s="54">
        <v>105569423.6442</v>
      </c>
      <c r="P8" s="54">
        <v>18916</v>
      </c>
      <c r="Q8" s="54">
        <v>19570</v>
      </c>
      <c r="R8" s="55">
        <v>-3.3418497700562</v>
      </c>
      <c r="S8" s="54">
        <v>22.833177410657601</v>
      </c>
      <c r="T8" s="54">
        <v>22.649839657639198</v>
      </c>
      <c r="U8" s="56">
        <v>0.802944547405952</v>
      </c>
    </row>
    <row r="9" spans="1:23" ht="12" thickBot="1">
      <c r="A9" s="80"/>
      <c r="B9" s="69" t="s">
        <v>7</v>
      </c>
      <c r="C9" s="70"/>
      <c r="D9" s="54">
        <v>51705.612000000001</v>
      </c>
      <c r="E9" s="54">
        <v>74839.125899999999</v>
      </c>
      <c r="F9" s="55">
        <v>69.089011099740802</v>
      </c>
      <c r="G9" s="54">
        <v>58788.068099999997</v>
      </c>
      <c r="H9" s="55">
        <v>-12.0474380752784</v>
      </c>
      <c r="I9" s="54">
        <v>10993.502500000001</v>
      </c>
      <c r="J9" s="55">
        <v>21.261720101098501</v>
      </c>
      <c r="K9" s="54">
        <v>13558.0519</v>
      </c>
      <c r="L9" s="55">
        <v>23.062591335604701</v>
      </c>
      <c r="M9" s="55">
        <v>-0.189153236682919</v>
      </c>
      <c r="N9" s="54">
        <v>2544847.3569999998</v>
      </c>
      <c r="O9" s="54">
        <v>14502438.311000001</v>
      </c>
      <c r="P9" s="54">
        <v>3157</v>
      </c>
      <c r="Q9" s="54">
        <v>3304</v>
      </c>
      <c r="R9" s="55">
        <v>-4.4491525423728797</v>
      </c>
      <c r="S9" s="54">
        <v>16.378084257206201</v>
      </c>
      <c r="T9" s="54">
        <v>16.799227088377702</v>
      </c>
      <c r="U9" s="56">
        <v>-2.5713802942869801</v>
      </c>
    </row>
    <row r="10" spans="1:23" ht="12" thickBot="1">
      <c r="A10" s="80"/>
      <c r="B10" s="69" t="s">
        <v>8</v>
      </c>
      <c r="C10" s="70"/>
      <c r="D10" s="54">
        <v>89384.896800000002</v>
      </c>
      <c r="E10" s="54">
        <v>120027.42939999999</v>
      </c>
      <c r="F10" s="55">
        <v>74.470391681986698</v>
      </c>
      <c r="G10" s="54">
        <v>103896.3855</v>
      </c>
      <c r="H10" s="55">
        <v>-13.967270016337601</v>
      </c>
      <c r="I10" s="54">
        <v>24271.522000000001</v>
      </c>
      <c r="J10" s="55">
        <v>27.153940843393102</v>
      </c>
      <c r="K10" s="54">
        <v>23505.155500000001</v>
      </c>
      <c r="L10" s="55">
        <v>22.623650848758398</v>
      </c>
      <c r="M10" s="55">
        <v>3.2604187621732998E-2</v>
      </c>
      <c r="N10" s="54">
        <v>3742256.2023999998</v>
      </c>
      <c r="O10" s="54">
        <v>24938361.796700001</v>
      </c>
      <c r="P10" s="54">
        <v>78230</v>
      </c>
      <c r="Q10" s="54">
        <v>81204</v>
      </c>
      <c r="R10" s="55">
        <v>-3.6623811634894801</v>
      </c>
      <c r="S10" s="54">
        <v>1.14259103668669</v>
      </c>
      <c r="T10" s="54">
        <v>1.0918382456529201</v>
      </c>
      <c r="U10" s="56">
        <v>4.4419034811391302</v>
      </c>
    </row>
    <row r="11" spans="1:23" ht="12" thickBot="1">
      <c r="A11" s="80"/>
      <c r="B11" s="69" t="s">
        <v>9</v>
      </c>
      <c r="C11" s="70"/>
      <c r="D11" s="54">
        <v>38842.557099999998</v>
      </c>
      <c r="E11" s="54">
        <v>82286.918900000004</v>
      </c>
      <c r="F11" s="55">
        <v>47.203805439846199</v>
      </c>
      <c r="G11" s="54">
        <v>44210.137199999997</v>
      </c>
      <c r="H11" s="55">
        <v>-12.1410618467839</v>
      </c>
      <c r="I11" s="54">
        <v>9621.7641999999996</v>
      </c>
      <c r="J11" s="55">
        <v>24.771191492951399</v>
      </c>
      <c r="K11" s="54">
        <v>9220.1216999999997</v>
      </c>
      <c r="L11" s="55">
        <v>20.8552207343071</v>
      </c>
      <c r="M11" s="55">
        <v>4.3561518282345002E-2</v>
      </c>
      <c r="N11" s="54">
        <v>1332674.9641</v>
      </c>
      <c r="O11" s="54">
        <v>8374325.1348999999</v>
      </c>
      <c r="P11" s="54">
        <v>1835</v>
      </c>
      <c r="Q11" s="54">
        <v>1896</v>
      </c>
      <c r="R11" s="55">
        <v>-3.2172995780590701</v>
      </c>
      <c r="S11" s="54">
        <v>21.167606049046299</v>
      </c>
      <c r="T11" s="54">
        <v>22.064204272151901</v>
      </c>
      <c r="U11" s="56">
        <v>-4.2357091351195697</v>
      </c>
    </row>
    <row r="12" spans="1:23" ht="12" thickBot="1">
      <c r="A12" s="80"/>
      <c r="B12" s="69" t="s">
        <v>10</v>
      </c>
      <c r="C12" s="70"/>
      <c r="D12" s="54">
        <v>105795.6903</v>
      </c>
      <c r="E12" s="54">
        <v>149432.08619999999</v>
      </c>
      <c r="F12" s="55">
        <v>70.798509871837695</v>
      </c>
      <c r="G12" s="54">
        <v>129722.4523</v>
      </c>
      <c r="H12" s="55">
        <v>-18.4445803912697</v>
      </c>
      <c r="I12" s="54">
        <v>20851.161700000001</v>
      </c>
      <c r="J12" s="55">
        <v>19.708895174154399</v>
      </c>
      <c r="K12" s="54">
        <v>17681.307100000002</v>
      </c>
      <c r="L12" s="55">
        <v>13.630105495623599</v>
      </c>
      <c r="M12" s="55">
        <v>0.179277164412805</v>
      </c>
      <c r="N12" s="54">
        <v>3500338.7834000001</v>
      </c>
      <c r="O12" s="54">
        <v>27174378.489999998</v>
      </c>
      <c r="P12" s="54">
        <v>1095</v>
      </c>
      <c r="Q12" s="54">
        <v>1236</v>
      </c>
      <c r="R12" s="55">
        <v>-11.4077669902913</v>
      </c>
      <c r="S12" s="54">
        <v>96.6170687671233</v>
      </c>
      <c r="T12" s="54">
        <v>83.412358171521007</v>
      </c>
      <c r="U12" s="56">
        <v>13.6670577612219</v>
      </c>
    </row>
    <row r="13" spans="1:23" ht="12" thickBot="1">
      <c r="A13" s="80"/>
      <c r="B13" s="69" t="s">
        <v>11</v>
      </c>
      <c r="C13" s="70"/>
      <c r="D13" s="54">
        <v>170344.56479999999</v>
      </c>
      <c r="E13" s="54">
        <v>223287.5876</v>
      </c>
      <c r="F13" s="55">
        <v>76.289312196411601</v>
      </c>
      <c r="G13" s="54">
        <v>210044.15299999999</v>
      </c>
      <c r="H13" s="55">
        <v>-18.900591915072201</v>
      </c>
      <c r="I13" s="54">
        <v>55477.888599999998</v>
      </c>
      <c r="J13" s="55">
        <v>32.568041525208699</v>
      </c>
      <c r="K13" s="54">
        <v>61484.203200000004</v>
      </c>
      <c r="L13" s="55">
        <v>29.272037484423599</v>
      </c>
      <c r="M13" s="55">
        <v>-9.7688744220401996E-2</v>
      </c>
      <c r="N13" s="54">
        <v>5834663.4742000001</v>
      </c>
      <c r="O13" s="54">
        <v>45342179.1831</v>
      </c>
      <c r="P13" s="54">
        <v>7778</v>
      </c>
      <c r="Q13" s="54">
        <v>8067</v>
      </c>
      <c r="R13" s="55">
        <v>-3.58249659104996</v>
      </c>
      <c r="S13" s="54">
        <v>21.900818308048301</v>
      </c>
      <c r="T13" s="54">
        <v>20.99181594149</v>
      </c>
      <c r="U13" s="56">
        <v>4.1505406500006101</v>
      </c>
    </row>
    <row r="14" spans="1:23" ht="12" thickBot="1">
      <c r="A14" s="80"/>
      <c r="B14" s="69" t="s">
        <v>12</v>
      </c>
      <c r="C14" s="70"/>
      <c r="D14" s="54">
        <v>92635.335200000001</v>
      </c>
      <c r="E14" s="54">
        <v>143616.6764</v>
      </c>
      <c r="F14" s="55">
        <v>64.501795698149195</v>
      </c>
      <c r="G14" s="54">
        <v>130753.9087</v>
      </c>
      <c r="H14" s="55">
        <v>-29.152913193179401</v>
      </c>
      <c r="I14" s="54">
        <v>11636.372499999999</v>
      </c>
      <c r="J14" s="55">
        <v>12.561483665900299</v>
      </c>
      <c r="K14" s="54">
        <v>26288.978500000001</v>
      </c>
      <c r="L14" s="55">
        <v>20.1056922591256</v>
      </c>
      <c r="M14" s="55">
        <v>-0.55736688285548996</v>
      </c>
      <c r="N14" s="54">
        <v>3465663.5035999999</v>
      </c>
      <c r="O14" s="54">
        <v>19999807.487100001</v>
      </c>
      <c r="P14" s="54">
        <v>1737</v>
      </c>
      <c r="Q14" s="54">
        <v>2373</v>
      </c>
      <c r="R14" s="55">
        <v>-26.8015170670038</v>
      </c>
      <c r="S14" s="54">
        <v>53.330647783534801</v>
      </c>
      <c r="T14" s="54">
        <v>46.451135693215299</v>
      </c>
      <c r="U14" s="56">
        <v>12.8997347233488</v>
      </c>
    </row>
    <row r="15" spans="1:23" ht="12" thickBot="1">
      <c r="A15" s="80"/>
      <c r="B15" s="69" t="s">
        <v>13</v>
      </c>
      <c r="C15" s="70"/>
      <c r="D15" s="54">
        <v>76491.450599999996</v>
      </c>
      <c r="E15" s="54">
        <v>159698.83410000001</v>
      </c>
      <c r="F15" s="55">
        <v>47.897313108812497</v>
      </c>
      <c r="G15" s="54">
        <v>110058.0879</v>
      </c>
      <c r="H15" s="55">
        <v>-30.499019145688798</v>
      </c>
      <c r="I15" s="54">
        <v>15592.987999999999</v>
      </c>
      <c r="J15" s="55">
        <v>20.385269043387702</v>
      </c>
      <c r="K15" s="54">
        <v>20235.488300000001</v>
      </c>
      <c r="L15" s="55">
        <v>18.3861892261714</v>
      </c>
      <c r="M15" s="55">
        <v>-0.22942368531823401</v>
      </c>
      <c r="N15" s="54">
        <v>2894241.8786999998</v>
      </c>
      <c r="O15" s="54">
        <v>16218106.7491</v>
      </c>
      <c r="P15" s="54">
        <v>3116</v>
      </c>
      <c r="Q15" s="54">
        <v>3164</v>
      </c>
      <c r="R15" s="55">
        <v>-1.5170670037926699</v>
      </c>
      <c r="S15" s="54">
        <v>24.547962323491699</v>
      </c>
      <c r="T15" s="54">
        <v>22.563199873577702</v>
      </c>
      <c r="U15" s="56">
        <v>8.0852431813232606</v>
      </c>
    </row>
    <row r="16" spans="1:23" ht="12" thickBot="1">
      <c r="A16" s="80"/>
      <c r="B16" s="69" t="s">
        <v>14</v>
      </c>
      <c r="C16" s="70"/>
      <c r="D16" s="54">
        <v>569028.78319999995</v>
      </c>
      <c r="E16" s="54">
        <v>809299.38459999999</v>
      </c>
      <c r="F16" s="55">
        <v>70.3112833183785</v>
      </c>
      <c r="G16" s="54">
        <v>708476.35270000005</v>
      </c>
      <c r="H16" s="55">
        <v>-19.682741557790301</v>
      </c>
      <c r="I16" s="54">
        <v>53339.803</v>
      </c>
      <c r="J16" s="55">
        <v>9.3738321460713099</v>
      </c>
      <c r="K16" s="54">
        <v>22532.358400000001</v>
      </c>
      <c r="L16" s="55">
        <v>3.18039668002034</v>
      </c>
      <c r="M16" s="55">
        <v>1.3672534429418599</v>
      </c>
      <c r="N16" s="54">
        <v>23459432.7511</v>
      </c>
      <c r="O16" s="54">
        <v>135039184.7832</v>
      </c>
      <c r="P16" s="54">
        <v>32435</v>
      </c>
      <c r="Q16" s="54">
        <v>30199</v>
      </c>
      <c r="R16" s="55">
        <v>7.4042186827378398</v>
      </c>
      <c r="S16" s="54">
        <v>17.543665275165701</v>
      </c>
      <c r="T16" s="54">
        <v>22.497571575217702</v>
      </c>
      <c r="U16" s="56">
        <v>-28.2375787633421</v>
      </c>
    </row>
    <row r="17" spans="1:21" ht="12" thickBot="1">
      <c r="A17" s="80"/>
      <c r="B17" s="69" t="s">
        <v>15</v>
      </c>
      <c r="C17" s="70"/>
      <c r="D17" s="54">
        <v>424481.71179999999</v>
      </c>
      <c r="E17" s="54">
        <v>608397.78529999999</v>
      </c>
      <c r="F17" s="55">
        <v>69.770423570935407</v>
      </c>
      <c r="G17" s="54">
        <v>359889.13429999998</v>
      </c>
      <c r="H17" s="55">
        <v>17.947909882201699</v>
      </c>
      <c r="I17" s="54">
        <v>50377.419699999999</v>
      </c>
      <c r="J17" s="55">
        <v>11.867983543125201</v>
      </c>
      <c r="K17" s="54">
        <v>48350.9637</v>
      </c>
      <c r="L17" s="55">
        <v>13.434960684224199</v>
      </c>
      <c r="M17" s="55">
        <v>4.1911388004040998E-2</v>
      </c>
      <c r="N17" s="54">
        <v>22098267.461800002</v>
      </c>
      <c r="O17" s="54">
        <v>171672473.97009999</v>
      </c>
      <c r="P17" s="54">
        <v>9185</v>
      </c>
      <c r="Q17" s="54">
        <v>9300</v>
      </c>
      <c r="R17" s="55">
        <v>-1.23655913978494</v>
      </c>
      <c r="S17" s="54">
        <v>46.214666499727798</v>
      </c>
      <c r="T17" s="54">
        <v>44.970747559139802</v>
      </c>
      <c r="U17" s="56">
        <v>2.6916107694845302</v>
      </c>
    </row>
    <row r="18" spans="1:21" ht="12" thickBot="1">
      <c r="A18" s="80"/>
      <c r="B18" s="69" t="s">
        <v>16</v>
      </c>
      <c r="C18" s="70"/>
      <c r="D18" s="54">
        <v>1237261.4890999999</v>
      </c>
      <c r="E18" s="54">
        <v>1237752.4103000001</v>
      </c>
      <c r="F18" s="55">
        <v>99.960337689838894</v>
      </c>
      <c r="G18" s="54">
        <v>1254565.5088</v>
      </c>
      <c r="H18" s="55">
        <v>-1.37928386988346</v>
      </c>
      <c r="I18" s="54">
        <v>189412.49309999999</v>
      </c>
      <c r="J18" s="55">
        <v>15.309010647198001</v>
      </c>
      <c r="K18" s="54">
        <v>162896.6728</v>
      </c>
      <c r="L18" s="55">
        <v>12.984309839333299</v>
      </c>
      <c r="M18" s="55">
        <v>0.16277692996563101</v>
      </c>
      <c r="N18" s="54">
        <v>44350544.768600002</v>
      </c>
      <c r="O18" s="54">
        <v>323630384.7985</v>
      </c>
      <c r="P18" s="54">
        <v>58591</v>
      </c>
      <c r="Q18" s="54">
        <v>61993</v>
      </c>
      <c r="R18" s="55">
        <v>-5.48771635507235</v>
      </c>
      <c r="S18" s="54">
        <v>21.116920501442198</v>
      </c>
      <c r="T18" s="54">
        <v>20.826630888971302</v>
      </c>
      <c r="U18" s="56">
        <v>1.37467777297851</v>
      </c>
    </row>
    <row r="19" spans="1:21" ht="12" thickBot="1">
      <c r="A19" s="80"/>
      <c r="B19" s="69" t="s">
        <v>17</v>
      </c>
      <c r="C19" s="70"/>
      <c r="D19" s="54">
        <v>472687.48920000001</v>
      </c>
      <c r="E19" s="54">
        <v>623917.91559999995</v>
      </c>
      <c r="F19" s="55">
        <v>75.761166233771803</v>
      </c>
      <c r="G19" s="54">
        <v>443109.76779999997</v>
      </c>
      <c r="H19" s="55">
        <v>6.6750325877153998</v>
      </c>
      <c r="I19" s="54">
        <v>39437.116000000002</v>
      </c>
      <c r="J19" s="55">
        <v>8.3431689860769005</v>
      </c>
      <c r="K19" s="54">
        <v>31508.371800000001</v>
      </c>
      <c r="L19" s="55">
        <v>7.1107373589249097</v>
      </c>
      <c r="M19" s="55">
        <v>0.25163928654669498</v>
      </c>
      <c r="N19" s="54">
        <v>14104080.3748</v>
      </c>
      <c r="O19" s="54">
        <v>91492661.705699995</v>
      </c>
      <c r="P19" s="54">
        <v>8378</v>
      </c>
      <c r="Q19" s="54">
        <v>8544</v>
      </c>
      <c r="R19" s="55">
        <v>-1.9428838951310901</v>
      </c>
      <c r="S19" s="54">
        <v>56.420087037479099</v>
      </c>
      <c r="T19" s="54">
        <v>49.076791818820197</v>
      </c>
      <c r="U19" s="56">
        <v>13.0153915107944</v>
      </c>
    </row>
    <row r="20" spans="1:21" ht="12" thickBot="1">
      <c r="A20" s="80"/>
      <c r="B20" s="69" t="s">
        <v>18</v>
      </c>
      <c r="C20" s="70"/>
      <c r="D20" s="54">
        <v>963355.86080000002</v>
      </c>
      <c r="E20" s="54">
        <v>905275.72329999995</v>
      </c>
      <c r="F20" s="55">
        <v>106.41574008947001</v>
      </c>
      <c r="G20" s="54">
        <v>758180.28430000006</v>
      </c>
      <c r="H20" s="55">
        <v>27.061581624933801</v>
      </c>
      <c r="I20" s="54">
        <v>77933.154800000004</v>
      </c>
      <c r="J20" s="55">
        <v>8.0897576867682108</v>
      </c>
      <c r="K20" s="54">
        <v>51188.756300000001</v>
      </c>
      <c r="L20" s="55">
        <v>6.7515282789581796</v>
      </c>
      <c r="M20" s="55">
        <v>0.522466268632512</v>
      </c>
      <c r="N20" s="54">
        <v>25801276.533100002</v>
      </c>
      <c r="O20" s="54">
        <v>152682617.6595</v>
      </c>
      <c r="P20" s="54">
        <v>32592</v>
      </c>
      <c r="Q20" s="54">
        <v>35837</v>
      </c>
      <c r="R20" s="55">
        <v>-9.0548874068699892</v>
      </c>
      <c r="S20" s="54">
        <v>29.558046784487001</v>
      </c>
      <c r="T20" s="54">
        <v>26.115348254597201</v>
      </c>
      <c r="U20" s="56">
        <v>11.647246365739599</v>
      </c>
    </row>
    <row r="21" spans="1:21" ht="12" thickBot="1">
      <c r="A21" s="80"/>
      <c r="B21" s="69" t="s">
        <v>19</v>
      </c>
      <c r="C21" s="70"/>
      <c r="D21" s="54">
        <v>259071.06030000001</v>
      </c>
      <c r="E21" s="54">
        <v>326228.37089999998</v>
      </c>
      <c r="F21" s="55">
        <v>79.414018954045602</v>
      </c>
      <c r="G21" s="54">
        <v>282358.95</v>
      </c>
      <c r="H21" s="55">
        <v>-8.2476187491134691</v>
      </c>
      <c r="I21" s="54">
        <v>35323.372900000002</v>
      </c>
      <c r="J21" s="55">
        <v>13.634627062974999</v>
      </c>
      <c r="K21" s="54">
        <v>27349.965899999999</v>
      </c>
      <c r="L21" s="55">
        <v>9.68624012095243</v>
      </c>
      <c r="M21" s="55">
        <v>0.29153261211195902</v>
      </c>
      <c r="N21" s="54">
        <v>8859773.0527999997</v>
      </c>
      <c r="O21" s="54">
        <v>56225653.009999998</v>
      </c>
      <c r="P21" s="54">
        <v>21280</v>
      </c>
      <c r="Q21" s="54">
        <v>24477</v>
      </c>
      <c r="R21" s="55">
        <v>-13.061241165175501</v>
      </c>
      <c r="S21" s="54">
        <v>12.174391931391</v>
      </c>
      <c r="T21" s="54">
        <v>11.9013840380766</v>
      </c>
      <c r="U21" s="56">
        <v>2.2424766251403701</v>
      </c>
    </row>
    <row r="22" spans="1:21" ht="12" thickBot="1">
      <c r="A22" s="80"/>
      <c r="B22" s="69" t="s">
        <v>20</v>
      </c>
      <c r="C22" s="70"/>
      <c r="D22" s="54">
        <v>1007041.2422</v>
      </c>
      <c r="E22" s="54">
        <v>1071394.4161</v>
      </c>
      <c r="F22" s="55">
        <v>93.993512292676201</v>
      </c>
      <c r="G22" s="54">
        <v>1037158.8905</v>
      </c>
      <c r="H22" s="55">
        <v>-2.9038605922262</v>
      </c>
      <c r="I22" s="54">
        <v>44683.473299999998</v>
      </c>
      <c r="J22" s="55">
        <v>4.4371046018317699</v>
      </c>
      <c r="K22" s="54">
        <v>115731.68180000001</v>
      </c>
      <c r="L22" s="55">
        <v>11.158529600436401</v>
      </c>
      <c r="M22" s="55">
        <v>-0.613904571289139</v>
      </c>
      <c r="N22" s="54">
        <v>30906422.444400001</v>
      </c>
      <c r="O22" s="54">
        <v>174802874.6821</v>
      </c>
      <c r="P22" s="54">
        <v>62912</v>
      </c>
      <c r="Q22" s="54">
        <v>61730</v>
      </c>
      <c r="R22" s="55">
        <v>1.9147902154544001</v>
      </c>
      <c r="S22" s="54">
        <v>16.007140803026498</v>
      </c>
      <c r="T22" s="54">
        <v>16.139875282682699</v>
      </c>
      <c r="U22" s="56">
        <v>-0.82922041662248602</v>
      </c>
    </row>
    <row r="23" spans="1:21" ht="12" thickBot="1">
      <c r="A23" s="80"/>
      <c r="B23" s="69" t="s">
        <v>21</v>
      </c>
      <c r="C23" s="70"/>
      <c r="D23" s="54">
        <v>1721499.7995</v>
      </c>
      <c r="E23" s="54">
        <v>2907132.9432000001</v>
      </c>
      <c r="F23" s="55">
        <v>59.2164112593033</v>
      </c>
      <c r="G23" s="54">
        <v>2083128.6621000001</v>
      </c>
      <c r="H23" s="55">
        <v>-17.359890878532799</v>
      </c>
      <c r="I23" s="54">
        <v>246621.47769999999</v>
      </c>
      <c r="J23" s="55">
        <v>14.3259661007007</v>
      </c>
      <c r="K23" s="54">
        <v>212087.59959999999</v>
      </c>
      <c r="L23" s="55">
        <v>10.181205004696899</v>
      </c>
      <c r="M23" s="55">
        <v>0.162828369811018</v>
      </c>
      <c r="N23" s="54">
        <v>70968775.949900001</v>
      </c>
      <c r="O23" s="54">
        <v>392778607.73180002</v>
      </c>
      <c r="P23" s="54">
        <v>56456</v>
      </c>
      <c r="Q23" s="54">
        <v>58833</v>
      </c>
      <c r="R23" s="55">
        <v>-4.0402495198273103</v>
      </c>
      <c r="S23" s="54">
        <v>30.492769581621101</v>
      </c>
      <c r="T23" s="54">
        <v>35.0493031342954</v>
      </c>
      <c r="U23" s="56">
        <v>-14.9429967011611</v>
      </c>
    </row>
    <row r="24" spans="1:21" ht="12" thickBot="1">
      <c r="A24" s="80"/>
      <c r="B24" s="69" t="s">
        <v>22</v>
      </c>
      <c r="C24" s="70"/>
      <c r="D24" s="54">
        <v>184645.87169999999</v>
      </c>
      <c r="E24" s="54">
        <v>162572.9069</v>
      </c>
      <c r="F24" s="55">
        <v>113.577271404501</v>
      </c>
      <c r="G24" s="54">
        <v>177634.27100000001</v>
      </c>
      <c r="H24" s="55">
        <v>3.9472116841687601</v>
      </c>
      <c r="I24" s="54">
        <v>29705.042300000001</v>
      </c>
      <c r="J24" s="55">
        <v>16.087574569911201</v>
      </c>
      <c r="K24" s="54">
        <v>27749.415799999999</v>
      </c>
      <c r="L24" s="55">
        <v>15.621656589003599</v>
      </c>
      <c r="M24" s="55">
        <v>7.0474510674203003E-2</v>
      </c>
      <c r="N24" s="54">
        <v>5850610.9012000002</v>
      </c>
      <c r="O24" s="54">
        <v>38721148.605400003</v>
      </c>
      <c r="P24" s="54">
        <v>19382</v>
      </c>
      <c r="Q24" s="54">
        <v>20066</v>
      </c>
      <c r="R24" s="55">
        <v>-3.4087511212997099</v>
      </c>
      <c r="S24" s="54">
        <v>9.5266676142812905</v>
      </c>
      <c r="T24" s="54">
        <v>9.3202455397189308</v>
      </c>
      <c r="U24" s="56">
        <v>2.1667815328511999</v>
      </c>
    </row>
    <row r="25" spans="1:21" ht="12" thickBot="1">
      <c r="A25" s="80"/>
      <c r="B25" s="69" t="s">
        <v>23</v>
      </c>
      <c r="C25" s="70"/>
      <c r="D25" s="54">
        <v>190014.5969</v>
      </c>
      <c r="E25" s="54">
        <v>180188.30600000001</v>
      </c>
      <c r="F25" s="55">
        <v>105.45334551288801</v>
      </c>
      <c r="G25" s="54">
        <v>170261.9541</v>
      </c>
      <c r="H25" s="55">
        <v>11.60132509016</v>
      </c>
      <c r="I25" s="54">
        <v>13645.0695</v>
      </c>
      <c r="J25" s="55">
        <v>7.1810638354173699</v>
      </c>
      <c r="K25" s="54">
        <v>16144.617899999999</v>
      </c>
      <c r="L25" s="55">
        <v>9.4822228402933604</v>
      </c>
      <c r="M25" s="55">
        <v>-0.154822394403029</v>
      </c>
      <c r="N25" s="54">
        <v>6531366.6316</v>
      </c>
      <c r="O25" s="54">
        <v>51267867.001900002</v>
      </c>
      <c r="P25" s="54">
        <v>13685</v>
      </c>
      <c r="Q25" s="54">
        <v>14374</v>
      </c>
      <c r="R25" s="55">
        <v>-4.7933769305690799</v>
      </c>
      <c r="S25" s="54">
        <v>13.8848810303252</v>
      </c>
      <c r="T25" s="54">
        <v>13.531100187839201</v>
      </c>
      <c r="U25" s="56">
        <v>2.5479573192838201</v>
      </c>
    </row>
    <row r="26" spans="1:21" ht="12" thickBot="1">
      <c r="A26" s="80"/>
      <c r="B26" s="69" t="s">
        <v>24</v>
      </c>
      <c r="C26" s="70"/>
      <c r="D26" s="54">
        <v>535922.97730000003</v>
      </c>
      <c r="E26" s="54">
        <v>465375.99420000002</v>
      </c>
      <c r="F26" s="55">
        <v>115.15913669360501</v>
      </c>
      <c r="G26" s="54">
        <v>477770.25929999998</v>
      </c>
      <c r="H26" s="55">
        <v>12.171690654249099</v>
      </c>
      <c r="I26" s="54">
        <v>99644.111999999994</v>
      </c>
      <c r="J26" s="55">
        <v>18.592991198476099</v>
      </c>
      <c r="K26" s="54">
        <v>91162.665999999997</v>
      </c>
      <c r="L26" s="55">
        <v>19.080858263041701</v>
      </c>
      <c r="M26" s="55">
        <v>9.3036397158460002E-2</v>
      </c>
      <c r="N26" s="54">
        <v>14985140.4285</v>
      </c>
      <c r="O26" s="54">
        <v>91170697.097900003</v>
      </c>
      <c r="P26" s="54">
        <v>34978</v>
      </c>
      <c r="Q26" s="54">
        <v>36679</v>
      </c>
      <c r="R26" s="55">
        <v>-4.6375310122958604</v>
      </c>
      <c r="S26" s="54">
        <v>15.321715858539701</v>
      </c>
      <c r="T26" s="54">
        <v>14.4716212928379</v>
      </c>
      <c r="U26" s="56">
        <v>5.548298725485</v>
      </c>
    </row>
    <row r="27" spans="1:21" ht="12" thickBot="1">
      <c r="A27" s="80"/>
      <c r="B27" s="69" t="s">
        <v>25</v>
      </c>
      <c r="C27" s="70"/>
      <c r="D27" s="54">
        <v>190873.74410000001</v>
      </c>
      <c r="E27" s="54">
        <v>248209.20670000001</v>
      </c>
      <c r="F27" s="55">
        <v>76.900348152959893</v>
      </c>
      <c r="G27" s="54">
        <v>199648.573</v>
      </c>
      <c r="H27" s="55">
        <v>-4.3951372995789102</v>
      </c>
      <c r="I27" s="54">
        <v>53994.616499999996</v>
      </c>
      <c r="J27" s="55">
        <v>28.2881319034177</v>
      </c>
      <c r="K27" s="54">
        <v>56417.2693</v>
      </c>
      <c r="L27" s="55">
        <v>28.258288277372301</v>
      </c>
      <c r="M27" s="55">
        <v>-4.2941688423760997E-2</v>
      </c>
      <c r="N27" s="54">
        <v>5981721.7180000003</v>
      </c>
      <c r="O27" s="54">
        <v>31084423.814100001</v>
      </c>
      <c r="P27" s="54">
        <v>25358</v>
      </c>
      <c r="Q27" s="54">
        <v>27025</v>
      </c>
      <c r="R27" s="55">
        <v>-6.1683626271970402</v>
      </c>
      <c r="S27" s="54">
        <v>7.5271608210426697</v>
      </c>
      <c r="T27" s="54">
        <v>7.6871039592969499</v>
      </c>
      <c r="U27" s="56">
        <v>-2.12488004517119</v>
      </c>
    </row>
    <row r="28" spans="1:21" ht="12" thickBot="1">
      <c r="A28" s="80"/>
      <c r="B28" s="69" t="s">
        <v>26</v>
      </c>
      <c r="C28" s="70"/>
      <c r="D28" s="54">
        <v>742444.31290000002</v>
      </c>
      <c r="E28" s="54">
        <v>667332.35250000004</v>
      </c>
      <c r="F28" s="55">
        <v>111.255555064671</v>
      </c>
      <c r="G28" s="54">
        <v>656312.8922</v>
      </c>
      <c r="H28" s="55">
        <v>13.1235302130486</v>
      </c>
      <c r="I28" s="54">
        <v>37400.982900000003</v>
      </c>
      <c r="J28" s="55">
        <v>5.0375472274696396</v>
      </c>
      <c r="K28" s="54">
        <v>25210.4499</v>
      </c>
      <c r="L28" s="55">
        <v>3.8412242391724298</v>
      </c>
      <c r="M28" s="55">
        <v>0.48355079137243001</v>
      </c>
      <c r="N28" s="54">
        <v>21515508.788899999</v>
      </c>
      <c r="O28" s="54">
        <v>130219192.3979</v>
      </c>
      <c r="P28" s="54">
        <v>34284</v>
      </c>
      <c r="Q28" s="54">
        <v>35749</v>
      </c>
      <c r="R28" s="55">
        <v>-4.0980167277406396</v>
      </c>
      <c r="S28" s="54">
        <v>21.6557085783456</v>
      </c>
      <c r="T28" s="54">
        <v>21.4189658479958</v>
      </c>
      <c r="U28" s="56">
        <v>1.09321165591674</v>
      </c>
    </row>
    <row r="29" spans="1:21" ht="12" thickBot="1">
      <c r="A29" s="80"/>
      <c r="B29" s="69" t="s">
        <v>27</v>
      </c>
      <c r="C29" s="70"/>
      <c r="D29" s="54">
        <v>732904.86380000005</v>
      </c>
      <c r="E29" s="54">
        <v>790900.47560000001</v>
      </c>
      <c r="F29" s="55">
        <v>92.667141620315405</v>
      </c>
      <c r="G29" s="54">
        <v>677863.58459999994</v>
      </c>
      <c r="H29" s="55">
        <v>8.1198165014985104</v>
      </c>
      <c r="I29" s="54">
        <v>109639.60739999999</v>
      </c>
      <c r="J29" s="55">
        <v>14.9595960970344</v>
      </c>
      <c r="K29" s="54">
        <v>92337.349199999997</v>
      </c>
      <c r="L29" s="55">
        <v>13.621818799203901</v>
      </c>
      <c r="M29" s="55">
        <v>0.187380928193247</v>
      </c>
      <c r="N29" s="54">
        <v>22008344.316</v>
      </c>
      <c r="O29" s="54">
        <v>95895962.370199993</v>
      </c>
      <c r="P29" s="54">
        <v>99353</v>
      </c>
      <c r="Q29" s="54">
        <v>103532</v>
      </c>
      <c r="R29" s="55">
        <v>-4.0364331800795901</v>
      </c>
      <c r="S29" s="54">
        <v>7.3767763811862803</v>
      </c>
      <c r="T29" s="54">
        <v>7.5569349582737697</v>
      </c>
      <c r="U29" s="56">
        <v>-2.4422399131817398</v>
      </c>
    </row>
    <row r="30" spans="1:21" ht="12" thickBot="1">
      <c r="A30" s="80"/>
      <c r="B30" s="69" t="s">
        <v>28</v>
      </c>
      <c r="C30" s="70"/>
      <c r="D30" s="54">
        <v>1176487.6645</v>
      </c>
      <c r="E30" s="54">
        <v>1320135.3247</v>
      </c>
      <c r="F30" s="55">
        <v>89.118717035115793</v>
      </c>
      <c r="G30" s="54">
        <v>999190.09539999999</v>
      </c>
      <c r="H30" s="55">
        <v>17.744127960858499</v>
      </c>
      <c r="I30" s="54">
        <v>106799.13099999999</v>
      </c>
      <c r="J30" s="55">
        <v>9.0777943724033001</v>
      </c>
      <c r="K30" s="54">
        <v>134404.87530000001</v>
      </c>
      <c r="L30" s="55">
        <v>13.451381866049701</v>
      </c>
      <c r="M30" s="55">
        <v>-0.20539243266572199</v>
      </c>
      <c r="N30" s="54">
        <v>33198824.894000001</v>
      </c>
      <c r="O30" s="54">
        <v>137429519.2078</v>
      </c>
      <c r="P30" s="54">
        <v>75900</v>
      </c>
      <c r="Q30" s="54">
        <v>75037</v>
      </c>
      <c r="R30" s="55">
        <v>1.15009928435306</v>
      </c>
      <c r="S30" s="54">
        <v>15.500496238471699</v>
      </c>
      <c r="T30" s="54">
        <v>13.948413681250599</v>
      </c>
      <c r="U30" s="56">
        <v>10.013115279295899</v>
      </c>
    </row>
    <row r="31" spans="1:21" ht="12" thickBot="1">
      <c r="A31" s="80"/>
      <c r="B31" s="69" t="s">
        <v>29</v>
      </c>
      <c r="C31" s="70"/>
      <c r="D31" s="54">
        <v>729206.87309999997</v>
      </c>
      <c r="E31" s="54">
        <v>862028.37080000003</v>
      </c>
      <c r="F31" s="55">
        <v>84.591980705143598</v>
      </c>
      <c r="G31" s="54">
        <v>540091.80339999998</v>
      </c>
      <c r="H31" s="55">
        <v>35.015356372653301</v>
      </c>
      <c r="I31" s="54">
        <v>38809.7716</v>
      </c>
      <c r="J31" s="55">
        <v>5.3221894954187903</v>
      </c>
      <c r="K31" s="54">
        <v>36703.422700000003</v>
      </c>
      <c r="L31" s="55">
        <v>6.7957748051245499</v>
      </c>
      <c r="M31" s="55">
        <v>5.7388350868977998E-2</v>
      </c>
      <c r="N31" s="54">
        <v>23924793.139400002</v>
      </c>
      <c r="O31" s="54">
        <v>157922756.49059999</v>
      </c>
      <c r="P31" s="54">
        <v>25579</v>
      </c>
      <c r="Q31" s="54">
        <v>26848</v>
      </c>
      <c r="R31" s="55">
        <v>-4.7266090584028699</v>
      </c>
      <c r="S31" s="54">
        <v>28.508028972985699</v>
      </c>
      <c r="T31" s="54">
        <v>27.025907430721102</v>
      </c>
      <c r="U31" s="56">
        <v>5.1989618211382496</v>
      </c>
    </row>
    <row r="32" spans="1:21" ht="12" thickBot="1">
      <c r="A32" s="80"/>
      <c r="B32" s="69" t="s">
        <v>30</v>
      </c>
      <c r="C32" s="70"/>
      <c r="D32" s="54">
        <v>92498.205400000006</v>
      </c>
      <c r="E32" s="54">
        <v>93973.4467</v>
      </c>
      <c r="F32" s="55">
        <v>98.430150907724496</v>
      </c>
      <c r="G32" s="54">
        <v>102232.26549999999</v>
      </c>
      <c r="H32" s="55">
        <v>-9.5215146141899893</v>
      </c>
      <c r="I32" s="54">
        <v>25133.321499999998</v>
      </c>
      <c r="J32" s="55">
        <v>27.1716855384526</v>
      </c>
      <c r="K32" s="54">
        <v>29287.5069</v>
      </c>
      <c r="L32" s="55">
        <v>28.648007316242101</v>
      </c>
      <c r="M32" s="55">
        <v>-0.141841550876425</v>
      </c>
      <c r="N32" s="54">
        <v>2754550.0184999998</v>
      </c>
      <c r="O32" s="54">
        <v>15070903.844599999</v>
      </c>
      <c r="P32" s="54">
        <v>19679</v>
      </c>
      <c r="Q32" s="54">
        <v>21625</v>
      </c>
      <c r="R32" s="55">
        <v>-8.9988439306358394</v>
      </c>
      <c r="S32" s="54">
        <v>4.70035090197673</v>
      </c>
      <c r="T32" s="54">
        <v>4.6080060300578003</v>
      </c>
      <c r="U32" s="56">
        <v>1.96463782906268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120135.15150000001</v>
      </c>
      <c r="E34" s="54">
        <v>110411.79399999999</v>
      </c>
      <c r="F34" s="55">
        <v>108.80644824954101</v>
      </c>
      <c r="G34" s="54">
        <v>102397.1167</v>
      </c>
      <c r="H34" s="55">
        <v>17.322787371023701</v>
      </c>
      <c r="I34" s="54">
        <v>11394.720499999999</v>
      </c>
      <c r="J34" s="55">
        <v>9.4849179093098304</v>
      </c>
      <c r="K34" s="54">
        <v>12873.677600000001</v>
      </c>
      <c r="L34" s="55">
        <v>12.572304782484199</v>
      </c>
      <c r="M34" s="55">
        <v>-0.114882254003316</v>
      </c>
      <c r="N34" s="54">
        <v>3295765.7858000002</v>
      </c>
      <c r="O34" s="54">
        <v>26191408.4529</v>
      </c>
      <c r="P34" s="54">
        <v>8510</v>
      </c>
      <c r="Q34" s="54">
        <v>8593</v>
      </c>
      <c r="R34" s="55">
        <v>-0.96590247876178204</v>
      </c>
      <c r="S34" s="54">
        <v>14.116939071680401</v>
      </c>
      <c r="T34" s="54">
        <v>13.712992796462199</v>
      </c>
      <c r="U34" s="56">
        <v>2.86142961421774</v>
      </c>
    </row>
    <row r="35" spans="1:21" ht="12" thickBot="1">
      <c r="A35" s="80"/>
      <c r="B35" s="69" t="s">
        <v>68</v>
      </c>
      <c r="C35" s="70"/>
      <c r="D35" s="54">
        <v>50092.36</v>
      </c>
      <c r="E35" s="57"/>
      <c r="F35" s="57"/>
      <c r="G35" s="54">
        <v>-287482.74</v>
      </c>
      <c r="H35" s="55">
        <v>-117.424475639825</v>
      </c>
      <c r="I35" s="54">
        <v>-1540.66</v>
      </c>
      <c r="J35" s="55">
        <v>-3.0756386802298801</v>
      </c>
      <c r="K35" s="54">
        <v>-260.55</v>
      </c>
      <c r="L35" s="55">
        <v>9.0631528000603007E-2</v>
      </c>
      <c r="M35" s="55">
        <v>4.9131068892726901</v>
      </c>
      <c r="N35" s="54">
        <v>2600563.7200000002</v>
      </c>
      <c r="O35" s="54">
        <v>17801403.949999999</v>
      </c>
      <c r="P35" s="54">
        <v>41</v>
      </c>
      <c r="Q35" s="54">
        <v>61</v>
      </c>
      <c r="R35" s="55">
        <v>-32.786885245901601</v>
      </c>
      <c r="S35" s="54">
        <v>1221.76487804878</v>
      </c>
      <c r="T35" s="54">
        <v>2037.7749180327901</v>
      </c>
      <c r="U35" s="56">
        <v>-66.789449807004999</v>
      </c>
    </row>
    <row r="36" spans="1:21" ht="12" thickBot="1">
      <c r="A36" s="80"/>
      <c r="B36" s="69" t="s">
        <v>35</v>
      </c>
      <c r="C36" s="70"/>
      <c r="D36" s="54">
        <v>104881.28</v>
      </c>
      <c r="E36" s="57"/>
      <c r="F36" s="57"/>
      <c r="G36" s="54">
        <v>335467.55</v>
      </c>
      <c r="H36" s="55">
        <v>-68.735789795466104</v>
      </c>
      <c r="I36" s="54">
        <v>-8024.84</v>
      </c>
      <c r="J36" s="55">
        <v>-7.6513558949700098</v>
      </c>
      <c r="K36" s="54">
        <v>-45364.480000000003</v>
      </c>
      <c r="L36" s="55">
        <v>-13.5227624847768</v>
      </c>
      <c r="M36" s="55">
        <v>-0.82310300922660196</v>
      </c>
      <c r="N36" s="54">
        <v>5202100.82</v>
      </c>
      <c r="O36" s="54">
        <v>55472242.270000003</v>
      </c>
      <c r="P36" s="54">
        <v>67</v>
      </c>
      <c r="Q36" s="54">
        <v>73</v>
      </c>
      <c r="R36" s="55">
        <v>-8.2191780821917799</v>
      </c>
      <c r="S36" s="54">
        <v>1565.39223880597</v>
      </c>
      <c r="T36" s="54">
        <v>2070.4145205479499</v>
      </c>
      <c r="U36" s="56">
        <v>-32.261708549621403</v>
      </c>
    </row>
    <row r="37" spans="1:21" ht="12" thickBot="1">
      <c r="A37" s="80"/>
      <c r="B37" s="69" t="s">
        <v>36</v>
      </c>
      <c r="C37" s="70"/>
      <c r="D37" s="54">
        <v>148571.82999999999</v>
      </c>
      <c r="E37" s="57"/>
      <c r="F37" s="57"/>
      <c r="G37" s="54">
        <v>451308.5</v>
      </c>
      <c r="H37" s="55">
        <v>-67.079762512782295</v>
      </c>
      <c r="I37" s="54">
        <v>-7826.49</v>
      </c>
      <c r="J37" s="55">
        <v>-5.2678155744598403</v>
      </c>
      <c r="K37" s="54">
        <v>-50691.44</v>
      </c>
      <c r="L37" s="55">
        <v>-11.232103982087599</v>
      </c>
      <c r="M37" s="55">
        <v>-0.84560529351701197</v>
      </c>
      <c r="N37" s="54">
        <v>2410444.0099999998</v>
      </c>
      <c r="O37" s="54">
        <v>26775741.210000001</v>
      </c>
      <c r="P37" s="54">
        <v>66</v>
      </c>
      <c r="Q37" s="54">
        <v>35</v>
      </c>
      <c r="R37" s="55">
        <v>88.571428571428598</v>
      </c>
      <c r="S37" s="54">
        <v>2251.08833333333</v>
      </c>
      <c r="T37" s="54">
        <v>1856.70371428571</v>
      </c>
      <c r="U37" s="56">
        <v>17.519730932265499</v>
      </c>
    </row>
    <row r="38" spans="1:21" ht="12" thickBot="1">
      <c r="A38" s="80"/>
      <c r="B38" s="69" t="s">
        <v>37</v>
      </c>
      <c r="C38" s="70"/>
      <c r="D38" s="54">
        <v>127149.66</v>
      </c>
      <c r="E38" s="57"/>
      <c r="F38" s="57"/>
      <c r="G38" s="54">
        <v>248496.04</v>
      </c>
      <c r="H38" s="55">
        <v>-48.832319420462397</v>
      </c>
      <c r="I38" s="54">
        <v>-24073.59</v>
      </c>
      <c r="J38" s="55">
        <v>-18.9332712332852</v>
      </c>
      <c r="K38" s="54">
        <v>-44484.94</v>
      </c>
      <c r="L38" s="55">
        <v>-17.901669579925699</v>
      </c>
      <c r="M38" s="55">
        <v>-0.45883730538919498</v>
      </c>
      <c r="N38" s="54">
        <v>4133629.49</v>
      </c>
      <c r="O38" s="54">
        <v>31996302.300000001</v>
      </c>
      <c r="P38" s="54">
        <v>82</v>
      </c>
      <c r="Q38" s="54">
        <v>74</v>
      </c>
      <c r="R38" s="55">
        <v>10.8108108108108</v>
      </c>
      <c r="S38" s="54">
        <v>1550.6056097561</v>
      </c>
      <c r="T38" s="54">
        <v>1805.09513513514</v>
      </c>
      <c r="U38" s="56">
        <v>-16.412266522050501</v>
      </c>
    </row>
    <row r="39" spans="1:21" ht="12" thickBot="1">
      <c r="A39" s="80"/>
      <c r="B39" s="69" t="s">
        <v>70</v>
      </c>
      <c r="C39" s="70"/>
      <c r="D39" s="57"/>
      <c r="E39" s="57"/>
      <c r="F39" s="57"/>
      <c r="G39" s="54">
        <v>4.88</v>
      </c>
      <c r="H39" s="57"/>
      <c r="I39" s="57"/>
      <c r="J39" s="57"/>
      <c r="K39" s="54">
        <v>4.88</v>
      </c>
      <c r="L39" s="55">
        <v>100</v>
      </c>
      <c r="M39" s="57"/>
      <c r="N39" s="54">
        <v>17.11</v>
      </c>
      <c r="O39" s="54">
        <v>1244.42</v>
      </c>
      <c r="P39" s="57"/>
      <c r="Q39" s="57"/>
      <c r="R39" s="57"/>
      <c r="S39" s="57"/>
      <c r="T39" s="57"/>
      <c r="U39" s="58"/>
    </row>
    <row r="40" spans="1:21" ht="12" thickBot="1">
      <c r="A40" s="80"/>
      <c r="B40" s="69" t="s">
        <v>32</v>
      </c>
      <c r="C40" s="70"/>
      <c r="D40" s="54">
        <v>34566.666799999999</v>
      </c>
      <c r="E40" s="57"/>
      <c r="F40" s="57"/>
      <c r="G40" s="54">
        <v>110689.7435</v>
      </c>
      <c r="H40" s="55">
        <v>-68.771572047233093</v>
      </c>
      <c r="I40" s="54">
        <v>1368.4233999999999</v>
      </c>
      <c r="J40" s="55">
        <v>3.95879477740099</v>
      </c>
      <c r="K40" s="54">
        <v>5163.8625000000002</v>
      </c>
      <c r="L40" s="55">
        <v>4.6651680062841603</v>
      </c>
      <c r="M40" s="55">
        <v>-0.73500003146869197</v>
      </c>
      <c r="N40" s="54">
        <v>1322028.2091000001</v>
      </c>
      <c r="O40" s="54">
        <v>11198870.3387</v>
      </c>
      <c r="P40" s="54">
        <v>73</v>
      </c>
      <c r="Q40" s="54">
        <v>73</v>
      </c>
      <c r="R40" s="55">
        <v>0</v>
      </c>
      <c r="S40" s="54">
        <v>473.51598356164402</v>
      </c>
      <c r="T40" s="54">
        <v>374.78046986301399</v>
      </c>
      <c r="U40" s="56">
        <v>20.8515693506208</v>
      </c>
    </row>
    <row r="41" spans="1:21" ht="12" thickBot="1">
      <c r="A41" s="80"/>
      <c r="B41" s="69" t="s">
        <v>33</v>
      </c>
      <c r="C41" s="70"/>
      <c r="D41" s="54">
        <v>246706.49780000001</v>
      </c>
      <c r="E41" s="54">
        <v>725962.92630000005</v>
      </c>
      <c r="F41" s="55">
        <v>33.983346650686997</v>
      </c>
      <c r="G41" s="54">
        <v>298717.5319</v>
      </c>
      <c r="H41" s="55">
        <v>-17.411443435938502</v>
      </c>
      <c r="I41" s="54">
        <v>10503.317499999999</v>
      </c>
      <c r="J41" s="55">
        <v>4.2574142122980598</v>
      </c>
      <c r="K41" s="54">
        <v>11717.4594</v>
      </c>
      <c r="L41" s="55">
        <v>3.9225884485155</v>
      </c>
      <c r="M41" s="55">
        <v>-0.10361818706195</v>
      </c>
      <c r="N41" s="54">
        <v>8685590.5691999998</v>
      </c>
      <c r="O41" s="54">
        <v>63292748.674199998</v>
      </c>
      <c r="P41" s="54">
        <v>1318</v>
      </c>
      <c r="Q41" s="54">
        <v>1366</v>
      </c>
      <c r="R41" s="55">
        <v>-3.51390922401171</v>
      </c>
      <c r="S41" s="54">
        <v>187.18247177541701</v>
      </c>
      <c r="T41" s="54">
        <v>200.851643923865</v>
      </c>
      <c r="U41" s="56">
        <v>-7.3025919675045099</v>
      </c>
    </row>
    <row r="42" spans="1:21" ht="12" thickBot="1">
      <c r="A42" s="80"/>
      <c r="B42" s="69" t="s">
        <v>38</v>
      </c>
      <c r="C42" s="70"/>
      <c r="D42" s="54">
        <v>79305.179999999993</v>
      </c>
      <c r="E42" s="57"/>
      <c r="F42" s="57"/>
      <c r="G42" s="54">
        <v>154855.84</v>
      </c>
      <c r="H42" s="55">
        <v>-48.787737033359598</v>
      </c>
      <c r="I42" s="54">
        <v>-12893.32</v>
      </c>
      <c r="J42" s="55">
        <v>-16.2578535223046</v>
      </c>
      <c r="K42" s="54">
        <v>-21262.06</v>
      </c>
      <c r="L42" s="55">
        <v>-13.730228062435399</v>
      </c>
      <c r="M42" s="55">
        <v>-0.39359967942899199</v>
      </c>
      <c r="N42" s="54">
        <v>3208461.32</v>
      </c>
      <c r="O42" s="54">
        <v>26437907.899999999</v>
      </c>
      <c r="P42" s="54">
        <v>71</v>
      </c>
      <c r="Q42" s="54">
        <v>59</v>
      </c>
      <c r="R42" s="55">
        <v>20.3389830508474</v>
      </c>
      <c r="S42" s="54">
        <v>1116.97436619718</v>
      </c>
      <c r="T42" s="54">
        <v>1334.4362711864401</v>
      </c>
      <c r="U42" s="56">
        <v>-19.468835773700199</v>
      </c>
    </row>
    <row r="43" spans="1:21" ht="12" thickBot="1">
      <c r="A43" s="80"/>
      <c r="B43" s="69" t="s">
        <v>39</v>
      </c>
      <c r="C43" s="70"/>
      <c r="D43" s="54">
        <v>40191.67</v>
      </c>
      <c r="E43" s="57"/>
      <c r="F43" s="57"/>
      <c r="G43" s="54">
        <v>35187.199999999997</v>
      </c>
      <c r="H43" s="55">
        <v>14.2224161058567</v>
      </c>
      <c r="I43" s="54">
        <v>5600.86</v>
      </c>
      <c r="J43" s="55">
        <v>13.9353751660481</v>
      </c>
      <c r="K43" s="54">
        <v>4464.3599999999997</v>
      </c>
      <c r="L43" s="55">
        <v>12.6874545289196</v>
      </c>
      <c r="M43" s="55">
        <v>0.25457176392584802</v>
      </c>
      <c r="N43" s="54">
        <v>1495407.79</v>
      </c>
      <c r="O43" s="54">
        <v>10043635.32</v>
      </c>
      <c r="P43" s="54">
        <v>41</v>
      </c>
      <c r="Q43" s="54">
        <v>44</v>
      </c>
      <c r="R43" s="55">
        <v>-6.8181818181818201</v>
      </c>
      <c r="S43" s="54">
        <v>980.284634146342</v>
      </c>
      <c r="T43" s="54">
        <v>1147.4577272727299</v>
      </c>
      <c r="U43" s="56">
        <v>-17.053525813139402</v>
      </c>
    </row>
    <row r="44" spans="1:21" ht="12" thickBot="1">
      <c r="A44" s="80"/>
      <c r="B44" s="69" t="s">
        <v>76</v>
      </c>
      <c r="C44" s="70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4">
        <v>828.80349999999999</v>
      </c>
      <c r="O44" s="54">
        <v>-695.12810000000002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9" t="s">
        <v>34</v>
      </c>
      <c r="C45" s="70"/>
      <c r="D45" s="59">
        <v>14439.511200000001</v>
      </c>
      <c r="E45" s="60"/>
      <c r="F45" s="60"/>
      <c r="G45" s="59">
        <v>3107.6923000000002</v>
      </c>
      <c r="H45" s="61">
        <v>364.63773778375702</v>
      </c>
      <c r="I45" s="59">
        <v>2126.6759999999999</v>
      </c>
      <c r="J45" s="61">
        <v>14.728171684925201</v>
      </c>
      <c r="K45" s="59">
        <v>433.23059999999998</v>
      </c>
      <c r="L45" s="61">
        <v>13.9405886483678</v>
      </c>
      <c r="M45" s="61">
        <v>3.9088776277576001</v>
      </c>
      <c r="N45" s="59">
        <v>442586.66159999999</v>
      </c>
      <c r="O45" s="59">
        <v>3943183.6179</v>
      </c>
      <c r="P45" s="59">
        <v>21</v>
      </c>
      <c r="Q45" s="59">
        <v>19</v>
      </c>
      <c r="R45" s="61">
        <v>10.526315789473699</v>
      </c>
      <c r="S45" s="59">
        <v>687.59577142857097</v>
      </c>
      <c r="T45" s="59">
        <v>457.870242105263</v>
      </c>
      <c r="U45" s="62">
        <v>33.409968308272603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9:C19"/>
    <mergeCell ref="B20:C20"/>
    <mergeCell ref="B21:C21"/>
    <mergeCell ref="B22:C22"/>
    <mergeCell ref="B23:C23"/>
  </mergeCells>
  <phoneticPr fontId="3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51979</v>
      </c>
      <c r="D2" s="37">
        <v>431912.960847863</v>
      </c>
      <c r="E2" s="37">
        <v>313239.97207521403</v>
      </c>
      <c r="F2" s="37">
        <v>118672.98877265</v>
      </c>
      <c r="G2" s="37">
        <v>313239.97207521403</v>
      </c>
      <c r="H2" s="37">
        <v>0.27476135131413898</v>
      </c>
    </row>
    <row r="3" spans="1:8">
      <c r="A3" s="37">
        <v>2</v>
      </c>
      <c r="B3" s="37">
        <v>13</v>
      </c>
      <c r="C3" s="37">
        <v>5706</v>
      </c>
      <c r="D3" s="37">
        <v>51705.632089743602</v>
      </c>
      <c r="E3" s="37">
        <v>40712.096181196597</v>
      </c>
      <c r="F3" s="37">
        <v>10993.535908547001</v>
      </c>
      <c r="G3" s="37">
        <v>40712.096181196597</v>
      </c>
      <c r="H3" s="37">
        <v>0.21261776453029199</v>
      </c>
    </row>
    <row r="4" spans="1:8">
      <c r="A4" s="37">
        <v>3</v>
      </c>
      <c r="B4" s="37">
        <v>14</v>
      </c>
      <c r="C4" s="37">
        <v>89037</v>
      </c>
      <c r="D4" s="37">
        <v>89386.735008040196</v>
      </c>
      <c r="E4" s="37">
        <v>65113.375565270799</v>
      </c>
      <c r="F4" s="37">
        <v>24273.359442769499</v>
      </c>
      <c r="G4" s="37">
        <v>65113.375565270799</v>
      </c>
      <c r="H4" s="37">
        <v>0.27155438041881802</v>
      </c>
    </row>
    <row r="5" spans="1:8">
      <c r="A5" s="37">
        <v>4</v>
      </c>
      <c r="B5" s="37">
        <v>15</v>
      </c>
      <c r="C5" s="37">
        <v>2298</v>
      </c>
      <c r="D5" s="37">
        <v>38842.577031102002</v>
      </c>
      <c r="E5" s="37">
        <v>29220.792688813301</v>
      </c>
      <c r="F5" s="37">
        <v>9621.78434228878</v>
      </c>
      <c r="G5" s="37">
        <v>29220.792688813301</v>
      </c>
      <c r="H5" s="37">
        <v>0.24771230638441999</v>
      </c>
    </row>
    <row r="6" spans="1:8">
      <c r="A6" s="37">
        <v>5</v>
      </c>
      <c r="B6" s="37">
        <v>16</v>
      </c>
      <c r="C6" s="37">
        <v>7967</v>
      </c>
      <c r="D6" s="37">
        <v>105795.69441111101</v>
      </c>
      <c r="E6" s="37">
        <v>84944.527729059802</v>
      </c>
      <c r="F6" s="37">
        <v>20851.166682051298</v>
      </c>
      <c r="G6" s="37">
        <v>84944.527729059802</v>
      </c>
      <c r="H6" s="37">
        <v>0.19708899117411899</v>
      </c>
    </row>
    <row r="7" spans="1:8">
      <c r="A7" s="37">
        <v>6</v>
      </c>
      <c r="B7" s="37">
        <v>17</v>
      </c>
      <c r="C7" s="37">
        <v>13025</v>
      </c>
      <c r="D7" s="37">
        <v>170344.73575640999</v>
      </c>
      <c r="E7" s="37">
        <v>114866.67477093999</v>
      </c>
      <c r="F7" s="37">
        <v>55478.060985470103</v>
      </c>
      <c r="G7" s="37">
        <v>114866.67477093999</v>
      </c>
      <c r="H7" s="37">
        <v>0.32568110038224302</v>
      </c>
    </row>
    <row r="8" spans="1:8">
      <c r="A8" s="37">
        <v>7</v>
      </c>
      <c r="B8" s="37">
        <v>18</v>
      </c>
      <c r="C8" s="37">
        <v>41481</v>
      </c>
      <c r="D8" s="37">
        <v>92635.342816239296</v>
      </c>
      <c r="E8" s="37">
        <v>80998.966266666699</v>
      </c>
      <c r="F8" s="37">
        <v>11636.3765495726</v>
      </c>
      <c r="G8" s="37">
        <v>80998.966266666699</v>
      </c>
      <c r="H8" s="37">
        <v>0.12561487004647601</v>
      </c>
    </row>
    <row r="9" spans="1:8">
      <c r="A9" s="37">
        <v>8</v>
      </c>
      <c r="B9" s="37">
        <v>19</v>
      </c>
      <c r="C9" s="37">
        <v>14126</v>
      </c>
      <c r="D9" s="37">
        <v>76491.570025641005</v>
      </c>
      <c r="E9" s="37">
        <v>60898.463141025597</v>
      </c>
      <c r="F9" s="37">
        <v>15593.106884615399</v>
      </c>
      <c r="G9" s="37">
        <v>60898.463141025597</v>
      </c>
      <c r="H9" s="37">
        <v>0.20385392637892499</v>
      </c>
    </row>
    <row r="10" spans="1:8">
      <c r="A10" s="37">
        <v>9</v>
      </c>
      <c r="B10" s="37">
        <v>21</v>
      </c>
      <c r="C10" s="37">
        <v>128260</v>
      </c>
      <c r="D10" s="37">
        <v>569028.27444871794</v>
      </c>
      <c r="E10" s="37">
        <v>515688.98019999999</v>
      </c>
      <c r="F10" s="37">
        <v>53339.294248717903</v>
      </c>
      <c r="G10" s="37">
        <v>515688.98019999999</v>
      </c>
      <c r="H10" s="37">
        <v>9.3737511199059098E-2</v>
      </c>
    </row>
    <row r="11" spans="1:8">
      <c r="A11" s="37">
        <v>10</v>
      </c>
      <c r="B11" s="37">
        <v>22</v>
      </c>
      <c r="C11" s="37">
        <v>42722</v>
      </c>
      <c r="D11" s="37">
        <v>424481.672893162</v>
      </c>
      <c r="E11" s="37">
        <v>374104.29142564099</v>
      </c>
      <c r="F11" s="37">
        <v>50377.381467521402</v>
      </c>
      <c r="G11" s="37">
        <v>374104.29142564099</v>
      </c>
      <c r="H11" s="37">
        <v>0.118679756240503</v>
      </c>
    </row>
    <row r="12" spans="1:8">
      <c r="A12" s="37">
        <v>11</v>
      </c>
      <c r="B12" s="37">
        <v>23</v>
      </c>
      <c r="C12" s="37">
        <v>134184.56200000001</v>
      </c>
      <c r="D12" s="37">
        <v>1237261.6920965801</v>
      </c>
      <c r="E12" s="37">
        <v>1047848.97509915</v>
      </c>
      <c r="F12" s="37">
        <v>189412.71699743599</v>
      </c>
      <c r="G12" s="37">
        <v>1047848.97509915</v>
      </c>
      <c r="H12" s="37">
        <v>0.153090262316673</v>
      </c>
    </row>
    <row r="13" spans="1:8">
      <c r="A13" s="37">
        <v>12</v>
      </c>
      <c r="B13" s="37">
        <v>24</v>
      </c>
      <c r="C13" s="37">
        <v>14661</v>
      </c>
      <c r="D13" s="37">
        <v>472687.48289829103</v>
      </c>
      <c r="E13" s="37">
        <v>433250.373626496</v>
      </c>
      <c r="F13" s="37">
        <v>39437.1092717949</v>
      </c>
      <c r="G13" s="37">
        <v>433250.373626496</v>
      </c>
      <c r="H13" s="37">
        <v>8.3431676739112295E-2</v>
      </c>
    </row>
    <row r="14" spans="1:8">
      <c r="A14" s="37">
        <v>13</v>
      </c>
      <c r="B14" s="37">
        <v>25</v>
      </c>
      <c r="C14" s="37">
        <v>69344</v>
      </c>
      <c r="D14" s="37">
        <v>963355.91949999996</v>
      </c>
      <c r="E14" s="37">
        <v>885422.70600000001</v>
      </c>
      <c r="F14" s="37">
        <v>77933.213499999998</v>
      </c>
      <c r="G14" s="37">
        <v>885422.70600000001</v>
      </c>
      <c r="H14" s="37">
        <v>8.0897632871191394E-2</v>
      </c>
    </row>
    <row r="15" spans="1:8">
      <c r="A15" s="37">
        <v>14</v>
      </c>
      <c r="B15" s="37">
        <v>26</v>
      </c>
      <c r="C15" s="37">
        <v>49723</v>
      </c>
      <c r="D15" s="37">
        <v>259070.78387102301</v>
      </c>
      <c r="E15" s="37">
        <v>223747.687303268</v>
      </c>
      <c r="F15" s="37">
        <v>35323.096567755798</v>
      </c>
      <c r="G15" s="37">
        <v>223747.687303268</v>
      </c>
      <c r="H15" s="37">
        <v>0.13634534948310201</v>
      </c>
    </row>
    <row r="16" spans="1:8">
      <c r="A16" s="37">
        <v>15</v>
      </c>
      <c r="B16" s="37">
        <v>27</v>
      </c>
      <c r="C16" s="37">
        <v>138277.372</v>
      </c>
      <c r="D16" s="37">
        <v>1007042.383</v>
      </c>
      <c r="E16" s="37">
        <v>962357.76910000003</v>
      </c>
      <c r="F16" s="37">
        <v>44684.613899999997</v>
      </c>
      <c r="G16" s="37">
        <v>962357.76910000003</v>
      </c>
      <c r="H16" s="37">
        <v>4.4372128377440902E-2</v>
      </c>
    </row>
    <row r="17" spans="1:8">
      <c r="A17" s="37">
        <v>16</v>
      </c>
      <c r="B17" s="37">
        <v>29</v>
      </c>
      <c r="C17" s="37">
        <v>124610</v>
      </c>
      <c r="D17" s="37">
        <v>1721500.5513359001</v>
      </c>
      <c r="E17" s="37">
        <v>1474878.3402384601</v>
      </c>
      <c r="F17" s="37">
        <v>246622.211097436</v>
      </c>
      <c r="G17" s="37">
        <v>1474878.3402384601</v>
      </c>
      <c r="H17" s="37">
        <v>0.14326002446299199</v>
      </c>
    </row>
    <row r="18" spans="1:8">
      <c r="A18" s="37">
        <v>17</v>
      </c>
      <c r="B18" s="37">
        <v>31</v>
      </c>
      <c r="C18" s="37">
        <v>21206.266</v>
      </c>
      <c r="D18" s="37">
        <v>184645.892523886</v>
      </c>
      <c r="E18" s="37">
        <v>154940.819439254</v>
      </c>
      <c r="F18" s="37">
        <v>29705.0730846318</v>
      </c>
      <c r="G18" s="37">
        <v>154940.819439254</v>
      </c>
      <c r="H18" s="37">
        <v>0.16087589427849899</v>
      </c>
    </row>
    <row r="19" spans="1:8">
      <c r="A19" s="37">
        <v>18</v>
      </c>
      <c r="B19" s="37">
        <v>32</v>
      </c>
      <c r="C19" s="37">
        <v>11145.004000000001</v>
      </c>
      <c r="D19" s="37">
        <v>190014.56917162801</v>
      </c>
      <c r="E19" s="37">
        <v>176369.51341655001</v>
      </c>
      <c r="F19" s="37">
        <v>13645.0557550782</v>
      </c>
      <c r="G19" s="37">
        <v>176369.51341655001</v>
      </c>
      <c r="H19" s="37">
        <v>7.1810576497181505E-2</v>
      </c>
    </row>
    <row r="20" spans="1:8">
      <c r="A20" s="37">
        <v>19</v>
      </c>
      <c r="B20" s="37">
        <v>33</v>
      </c>
      <c r="C20" s="37">
        <v>40458.241000000002</v>
      </c>
      <c r="D20" s="37">
        <v>535922.91518191504</v>
      </c>
      <c r="E20" s="37">
        <v>436278.861442769</v>
      </c>
      <c r="F20" s="37">
        <v>99644.053739145602</v>
      </c>
      <c r="G20" s="37">
        <v>436278.861442769</v>
      </c>
      <c r="H20" s="37">
        <v>0.185929824824382</v>
      </c>
    </row>
    <row r="21" spans="1:8">
      <c r="A21" s="37">
        <v>20</v>
      </c>
      <c r="B21" s="37">
        <v>34</v>
      </c>
      <c r="C21" s="37">
        <v>31256.401000000002</v>
      </c>
      <c r="D21" s="37">
        <v>190873.55616141</v>
      </c>
      <c r="E21" s="37">
        <v>136879.149531503</v>
      </c>
      <c r="F21" s="37">
        <v>53994.406629906996</v>
      </c>
      <c r="G21" s="37">
        <v>136879.149531503</v>
      </c>
      <c r="H21" s="37">
        <v>0.282880498041579</v>
      </c>
    </row>
    <row r="22" spans="1:8">
      <c r="A22" s="37">
        <v>21</v>
      </c>
      <c r="B22" s="37">
        <v>35</v>
      </c>
      <c r="C22" s="37">
        <v>23864.556</v>
      </c>
      <c r="D22" s="37">
        <v>742444.313061947</v>
      </c>
      <c r="E22" s="37">
        <v>705043.318308849</v>
      </c>
      <c r="F22" s="37">
        <v>37400.9947530973</v>
      </c>
      <c r="G22" s="37">
        <v>705043.318308849</v>
      </c>
      <c r="H22" s="37">
        <v>5.0375488228673E-2</v>
      </c>
    </row>
    <row r="23" spans="1:8">
      <c r="A23" s="37">
        <v>22</v>
      </c>
      <c r="B23" s="37">
        <v>36</v>
      </c>
      <c r="C23" s="37">
        <v>126314.732</v>
      </c>
      <c r="D23" s="37">
        <v>732907.61356017704</v>
      </c>
      <c r="E23" s="37">
        <v>623265.26520652696</v>
      </c>
      <c r="F23" s="37">
        <v>109642.34835365</v>
      </c>
      <c r="G23" s="37">
        <v>623265.26520652696</v>
      </c>
      <c r="H23" s="37">
        <v>0.149599139543728</v>
      </c>
    </row>
    <row r="24" spans="1:8">
      <c r="A24" s="37">
        <v>23</v>
      </c>
      <c r="B24" s="37">
        <v>37</v>
      </c>
      <c r="C24" s="37">
        <v>159660.88699999999</v>
      </c>
      <c r="D24" s="37">
        <v>1176487.5623628299</v>
      </c>
      <c r="E24" s="37">
        <v>1069688.44554793</v>
      </c>
      <c r="F24" s="37">
        <v>106799.116814897</v>
      </c>
      <c r="G24" s="37">
        <v>1069688.44554793</v>
      </c>
      <c r="H24" s="37">
        <v>9.0777939547787803E-2</v>
      </c>
    </row>
    <row r="25" spans="1:8">
      <c r="A25" s="37">
        <v>24</v>
      </c>
      <c r="B25" s="37">
        <v>38</v>
      </c>
      <c r="C25" s="37">
        <v>178977.201</v>
      </c>
      <c r="D25" s="37">
        <v>729206.78956283198</v>
      </c>
      <c r="E25" s="37">
        <v>690397.09919292002</v>
      </c>
      <c r="F25" s="37">
        <v>38809.690369911499</v>
      </c>
      <c r="G25" s="37">
        <v>690397.09919292002</v>
      </c>
      <c r="H25" s="37">
        <v>5.3221789656097897E-2</v>
      </c>
    </row>
    <row r="26" spans="1:8">
      <c r="A26" s="37">
        <v>25</v>
      </c>
      <c r="B26" s="37">
        <v>39</v>
      </c>
      <c r="C26" s="37">
        <v>158087.97899999999</v>
      </c>
      <c r="D26" s="37">
        <v>92498.1927385296</v>
      </c>
      <c r="E26" s="37">
        <v>67364.887615146901</v>
      </c>
      <c r="F26" s="37">
        <v>25133.305123382699</v>
      </c>
      <c r="G26" s="37">
        <v>67364.887615146901</v>
      </c>
      <c r="H26" s="37">
        <v>0.27171671553009302</v>
      </c>
    </row>
    <row r="27" spans="1:8">
      <c r="A27" s="37">
        <v>26</v>
      </c>
      <c r="B27" s="37">
        <v>42</v>
      </c>
      <c r="C27" s="37">
        <v>7334.8819999999996</v>
      </c>
      <c r="D27" s="37">
        <v>120135.1519</v>
      </c>
      <c r="E27" s="37">
        <v>108740.4243</v>
      </c>
      <c r="F27" s="37">
        <v>11394.7276</v>
      </c>
      <c r="G27" s="37">
        <v>108740.4243</v>
      </c>
      <c r="H27" s="37">
        <v>9.4849237877394299E-2</v>
      </c>
    </row>
    <row r="28" spans="1:8">
      <c r="A28" s="37">
        <v>27</v>
      </c>
      <c r="B28" s="37">
        <v>75</v>
      </c>
      <c r="C28" s="37">
        <v>73</v>
      </c>
      <c r="D28" s="37">
        <v>34566.666666666701</v>
      </c>
      <c r="E28" s="37">
        <v>33198.243589743601</v>
      </c>
      <c r="F28" s="37">
        <v>1368.4230769230801</v>
      </c>
      <c r="G28" s="37">
        <v>33198.243589743601</v>
      </c>
      <c r="H28" s="37">
        <v>3.9587938580223997E-2</v>
      </c>
    </row>
    <row r="29" spans="1:8">
      <c r="A29" s="37">
        <v>28</v>
      </c>
      <c r="B29" s="37">
        <v>76</v>
      </c>
      <c r="C29" s="37">
        <v>1364</v>
      </c>
      <c r="D29" s="37">
        <v>246706.493021367</v>
      </c>
      <c r="E29" s="37">
        <v>236203.181364102</v>
      </c>
      <c r="F29" s="37">
        <v>10503.311657265</v>
      </c>
      <c r="G29" s="37">
        <v>236203.181364102</v>
      </c>
      <c r="H29" s="37">
        <v>4.2574119264689403E-2</v>
      </c>
    </row>
    <row r="30" spans="1:8">
      <c r="A30" s="37">
        <v>29</v>
      </c>
      <c r="B30" s="37">
        <v>99</v>
      </c>
      <c r="C30" s="37">
        <v>19</v>
      </c>
      <c r="D30" s="37">
        <v>14439.511383405201</v>
      </c>
      <c r="E30" s="37">
        <v>12312.8352318282</v>
      </c>
      <c r="F30" s="37">
        <v>2126.6761515770399</v>
      </c>
      <c r="G30" s="37">
        <v>12312.8352318282</v>
      </c>
      <c r="H30" s="37">
        <v>0.147281725475915</v>
      </c>
    </row>
    <row r="31" spans="1:8">
      <c r="A31" s="30">
        <v>30</v>
      </c>
      <c r="B31" s="39">
        <v>9101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39</v>
      </c>
      <c r="D33" s="34">
        <v>50092.36</v>
      </c>
      <c r="E33" s="34">
        <v>51633.02</v>
      </c>
      <c r="F33" s="30"/>
      <c r="G33" s="30"/>
      <c r="H33" s="30"/>
    </row>
    <row r="34" spans="1:8">
      <c r="A34" s="30"/>
      <c r="B34" s="33">
        <v>71</v>
      </c>
      <c r="C34" s="34">
        <v>57</v>
      </c>
      <c r="D34" s="34">
        <v>104881.28</v>
      </c>
      <c r="E34" s="34">
        <v>112906.12</v>
      </c>
      <c r="F34" s="30"/>
      <c r="G34" s="30"/>
      <c r="H34" s="30"/>
    </row>
    <row r="35" spans="1:8">
      <c r="A35" s="30"/>
      <c r="B35" s="33">
        <v>72</v>
      </c>
      <c r="C35" s="34">
        <v>58</v>
      </c>
      <c r="D35" s="34">
        <v>148571.82999999999</v>
      </c>
      <c r="E35" s="34">
        <v>156398.32</v>
      </c>
      <c r="F35" s="30"/>
      <c r="G35" s="30"/>
      <c r="H35" s="30"/>
    </row>
    <row r="36" spans="1:8">
      <c r="A36" s="30"/>
      <c r="B36" s="33">
        <v>73</v>
      </c>
      <c r="C36" s="34">
        <v>72</v>
      </c>
      <c r="D36" s="34">
        <v>127149.66</v>
      </c>
      <c r="E36" s="34">
        <v>151223.25</v>
      </c>
      <c r="F36" s="30"/>
      <c r="G36" s="30"/>
      <c r="H36" s="30"/>
    </row>
    <row r="37" spans="1:8">
      <c r="A37" s="30"/>
      <c r="B37" s="33">
        <v>77</v>
      </c>
      <c r="C37" s="34">
        <v>63</v>
      </c>
      <c r="D37" s="34">
        <v>79305.179999999993</v>
      </c>
      <c r="E37" s="34">
        <v>92198.5</v>
      </c>
      <c r="F37" s="30"/>
      <c r="G37" s="30"/>
      <c r="H37" s="30"/>
    </row>
    <row r="38" spans="1:8">
      <c r="A38" s="30"/>
      <c r="B38" s="33">
        <v>78</v>
      </c>
      <c r="C38" s="34">
        <v>35</v>
      </c>
      <c r="D38" s="34">
        <v>40191.67</v>
      </c>
      <c r="E38" s="34">
        <v>34590.81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2016-04-28T01:08:00Z</dcterms:modified>
</cp:coreProperties>
</file>