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H33" i="2"/>
  <c r="H30"/>
  <c r="J40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2" l="1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<sst xmlns="http://schemas.openxmlformats.org/spreadsheetml/2006/main" count="118" uniqueCount="77">
  <si>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</si>
  <si>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</si>
  <si>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</si>
  <si>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</si>
  <si>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</si>
  <si>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</si>
  <si>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</si>
  <si>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</si>
  <si>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</si>
  <si>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</si>
  <si>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</si>
  <si>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</si>
  <si>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</si>
  <si>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</si>
  <si>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</si>
  <si>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</si>
  <si>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</si>
  <si>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</si>
  <si>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</si>
  <si>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</si>
  <si>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</si>
  <si>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</si>
  <si>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</si>
  <si>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</si>
  <si>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</si>
  <si>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</si>
  <si>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</si>
  <si>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</si>
  <si>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</si>
  <si>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</si>
  <si>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</si>
  <si>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</si>
  <si>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</si>
  <si>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</si>
  <si>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</si>
  <si>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</si>
  <si>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</si>
  <si>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</si>
  <si>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</si>
  <si>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</si>
  <si>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33" type="noConversion"/>
  </si>
  <si>
    <t>COST</t>
    <phoneticPr fontId="33" type="noConversion"/>
  </si>
  <si>
    <t>成本</t>
    <phoneticPr fontId="33" type="noConversion"/>
  </si>
  <si>
    <t>销售金额差异</t>
    <phoneticPr fontId="33" type="noConversion"/>
  </si>
  <si>
    <t>销售成本差异</t>
    <phoneticPr fontId="3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</si>
  <si>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</si>
  <si>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</si>
  <si>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</si>
  <si>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</si>
  <si>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</si>
  <si>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</si>
  <si>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</si>
  <si>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</si>
  <si>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</si>
  <si>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</si>
  <si>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</si>
  <si>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</si>
  <si>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</si>
  <si>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</si>
  <si>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</si>
  <si>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</si>
  <si>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</si>
  <si>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</si>
  <si>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</si>
  <si>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</si>
  <si>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</si>
  <si>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</si>
  <si>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</si>
  <si>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</si>
  <si>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3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</si>
  <si>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</si>
  <si>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33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</si>
  <si>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</si>
  <si>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33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</si>
  <si>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</si>
  <si>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33" type="noConversion"/>
  </si>
  <si>
    <t>910-市场部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</si>
</sst>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88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41">
    <xf numFmtId="0" fontId="0" fillId="0" borderId="0"/>
    <xf numFmtId="0" fontId="48" fillId="0" borderId="0" applyNumberFormat="0" applyFill="0" applyBorder="0" applyAlignment="0" applyProtection="0"/>
    <xf numFmtId="0" fontId="49" fillId="0" borderId="1" applyNumberFormat="0" applyFill="0" applyAlignment="0" applyProtection="0"/>
    <xf numFmtId="0" fontId="50" fillId="0" borderId="2" applyNumberFormat="0" applyFill="0" applyAlignment="0" applyProtection="0"/>
    <xf numFmtId="0" fontId="51" fillId="0" borderId="3" applyNumberFormat="0" applyFill="0" applyAlignment="0" applyProtection="0"/>
    <xf numFmtId="0" fontId="51" fillId="0" borderId="0" applyNumberFormat="0" applyFill="0" applyBorder="0" applyAlignment="0" applyProtection="0"/>
    <xf numFmtId="0" fontId="54" fillId="2" borderId="0" applyNumberFormat="0" applyBorder="0" applyAlignment="0" applyProtection="0"/>
    <xf numFmtId="0" fontId="52" fillId="3" borderId="0" applyNumberFormat="0" applyBorder="0" applyAlignment="0" applyProtection="0"/>
    <xf numFmtId="0" fontId="61" fillId="4" borderId="0" applyNumberFormat="0" applyBorder="0" applyAlignment="0" applyProtection="0"/>
    <xf numFmtId="0" fontId="63" fillId="5" borderId="4" applyNumberFormat="0" applyAlignment="0" applyProtection="0"/>
    <xf numFmtId="0" fontId="62" fillId="6" borderId="5" applyNumberFormat="0" applyAlignment="0" applyProtection="0"/>
    <xf numFmtId="0" fontId="56" fillId="6" borderId="4" applyNumberFormat="0" applyAlignment="0" applyProtection="0"/>
    <xf numFmtId="0" fontId="60" fillId="0" borderId="6" applyNumberFormat="0" applyFill="0" applyAlignment="0" applyProtection="0"/>
    <xf numFmtId="0" fontId="57" fillId="7" borderId="7" applyNumberFormat="0" applyAlignment="0" applyProtection="0"/>
    <xf numFmtId="0" fontId="59" fillId="0" borderId="0" applyNumberFormat="0" applyFill="0" applyBorder="0" applyAlignment="0" applyProtection="0"/>
    <xf numFmtId="0" fontId="29" fillId="8" borderId="8" applyNumberFormat="0" applyFont="0" applyAlignment="0" applyProtection="0">
      <alignment vertical="center"/>
    </xf>
    <xf numFmtId="0" fontId="58" fillId="0" borderId="0" applyNumberFormat="0" applyFill="0" applyBorder="0" applyAlignment="0" applyProtection="0"/>
    <xf numFmtId="0" fontId="55" fillId="0" borderId="9" applyNumberFormat="0" applyFill="0" applyAlignment="0" applyProtection="0"/>
    <xf numFmtId="0" fontId="46" fillId="9" borderId="0" applyNumberFormat="0" applyBorder="0" applyAlignment="0" applyProtection="0"/>
    <xf numFmtId="0" fontId="45" fillId="10" borderId="0" applyNumberFormat="0" applyBorder="0" applyAlignment="0" applyProtection="0"/>
    <xf numFmtId="0" fontId="45" fillId="11" borderId="0" applyNumberFormat="0" applyBorder="0" applyAlignment="0" applyProtection="0"/>
    <xf numFmtId="0" fontId="46" fillId="12" borderId="0" applyNumberFormat="0" applyBorder="0" applyAlignment="0" applyProtection="0"/>
    <xf numFmtId="0" fontId="46" fillId="13" borderId="0" applyNumberFormat="0" applyBorder="0" applyAlignment="0" applyProtection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6" fillId="16" borderId="0" applyNumberFormat="0" applyBorder="0" applyAlignment="0" applyProtection="0"/>
    <xf numFmtId="0" fontId="46" fillId="17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6" fillId="20" borderId="0" applyNumberFormat="0" applyBorder="0" applyAlignment="0" applyProtection="0"/>
    <xf numFmtId="0" fontId="46" fillId="21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6" fillId="24" borderId="0" applyNumberFormat="0" applyBorder="0" applyAlignment="0" applyProtection="0"/>
    <xf numFmtId="0" fontId="46" fillId="25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6" fillId="28" borderId="0" applyNumberFormat="0" applyBorder="0" applyAlignment="0" applyProtection="0"/>
    <xf numFmtId="0" fontId="46" fillId="29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6" fillId="32" borderId="0" applyNumberFormat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37" fillId="0" borderId="0"/>
    <xf numFmtId="0" fontId="38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0" fillId="0" borderId="0"/>
    <xf numFmtId="0" fontId="43" fillId="0" borderId="0" applyNumberFormat="0" applyFill="0" applyBorder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4" fillId="0" borderId="0"/>
    <xf numFmtId="43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178" fontId="44" fillId="0" borderId="0" applyFont="0" applyFill="0" applyBorder="0" applyAlignment="0" applyProtection="0"/>
    <xf numFmtId="179" fontId="44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1" applyNumberFormat="0" applyFill="0" applyAlignment="0" applyProtection="0"/>
    <xf numFmtId="0" fontId="50" fillId="0" borderId="2" applyNumberFormat="0" applyFill="0" applyAlignment="0" applyProtection="0"/>
    <xf numFmtId="0" fontId="51" fillId="0" borderId="3" applyNumberFormat="0" applyFill="0" applyAlignment="0" applyProtection="0"/>
    <xf numFmtId="0" fontId="51" fillId="0" borderId="0" applyNumberFormat="0" applyFill="0" applyBorder="0" applyAlignment="0" applyProtection="0"/>
    <xf numFmtId="0" fontId="54" fillId="2" borderId="0" applyNumberFormat="0" applyBorder="0" applyAlignment="0" applyProtection="0"/>
    <xf numFmtId="0" fontId="52" fillId="3" borderId="0" applyNumberFormat="0" applyBorder="0" applyAlignment="0" applyProtection="0"/>
    <xf numFmtId="0" fontId="61" fillId="4" borderId="0" applyNumberFormat="0" applyBorder="0" applyAlignment="0" applyProtection="0"/>
    <xf numFmtId="0" fontId="63" fillId="5" borderId="4" applyNumberFormat="0" applyAlignment="0" applyProtection="0"/>
    <xf numFmtId="0" fontId="62" fillId="6" borderId="5" applyNumberFormat="0" applyAlignment="0" applyProtection="0"/>
    <xf numFmtId="0" fontId="56" fillId="6" borderId="4" applyNumberFormat="0" applyAlignment="0" applyProtection="0"/>
    <xf numFmtId="0" fontId="60" fillId="0" borderId="6" applyNumberFormat="0" applyFill="0" applyAlignment="0" applyProtection="0"/>
    <xf numFmtId="0" fontId="57" fillId="7" borderId="7" applyNumberFormat="0" applyAlignment="0" applyProtection="0"/>
    <xf numFmtId="0" fontId="59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5" fillId="0" borderId="9" applyNumberFormat="0" applyFill="0" applyAlignment="0" applyProtection="0"/>
    <xf numFmtId="0" fontId="46" fillId="9" borderId="0" applyNumberFormat="0" applyBorder="0" applyAlignment="0" applyProtection="0"/>
    <xf numFmtId="0" fontId="45" fillId="10" borderId="0" applyNumberFormat="0" applyBorder="0" applyAlignment="0" applyProtection="0"/>
    <xf numFmtId="0" fontId="45" fillId="11" borderId="0" applyNumberFormat="0" applyBorder="0" applyAlignment="0" applyProtection="0"/>
    <xf numFmtId="0" fontId="46" fillId="12" borderId="0" applyNumberFormat="0" applyBorder="0" applyAlignment="0" applyProtection="0"/>
    <xf numFmtId="0" fontId="46" fillId="13" borderId="0" applyNumberFormat="0" applyBorder="0" applyAlignment="0" applyProtection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6" fillId="16" borderId="0" applyNumberFormat="0" applyBorder="0" applyAlignment="0" applyProtection="0"/>
    <xf numFmtId="0" fontId="46" fillId="17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6" fillId="20" borderId="0" applyNumberFormat="0" applyBorder="0" applyAlignment="0" applyProtection="0"/>
    <xf numFmtId="0" fontId="46" fillId="21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6" fillId="24" borderId="0" applyNumberFormat="0" applyBorder="0" applyAlignment="0" applyProtection="0"/>
    <xf numFmtId="0" fontId="46" fillId="25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6" fillId="28" borderId="0" applyNumberFormat="0" applyBorder="0" applyAlignment="0" applyProtection="0"/>
    <xf numFmtId="0" fontId="46" fillId="29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6" fillId="32" borderId="0" applyNumberFormat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47" fillId="38" borderId="21">
      <alignment vertical="center"/>
    </xf>
    <xf numFmtId="0" fontId="66" fillId="0" borderId="0"/>
    <xf numFmtId="180" fontId="68" fillId="0" borderId="0" applyFont="0" applyFill="0" applyBorder="0" applyAlignment="0" applyProtection="0"/>
    <xf numFmtId="181" fontId="68" fillId="0" borderId="0" applyFont="0" applyFill="0" applyBorder="0" applyAlignment="0" applyProtection="0"/>
    <xf numFmtId="178" fontId="68" fillId="0" borderId="0" applyFont="0" applyFill="0" applyBorder="0" applyAlignment="0" applyProtection="0"/>
    <xf numFmtId="179" fontId="68" fillId="0" borderId="0" applyFont="0" applyFill="0" applyBorder="0" applyAlignment="0" applyProtection="0"/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0" borderId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2" borderId="0" applyNumberFormat="0" applyBorder="0" applyAlignment="0" applyProtection="0">
      <alignment vertical="center"/>
    </xf>
    <xf numFmtId="0" fontId="75" fillId="3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7" fillId="5" borderId="4" applyNumberFormat="0" applyAlignment="0" applyProtection="0">
      <alignment vertical="center"/>
    </xf>
    <xf numFmtId="0" fontId="78" fillId="6" borderId="5" applyNumberFormat="0" applyAlignment="0" applyProtection="0">
      <alignment vertical="center"/>
    </xf>
    <xf numFmtId="0" fontId="79" fillId="6" borderId="4" applyNumberFormat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81" fillId="7" borderId="7" applyNumberFormat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9" applyNumberFormat="0" applyFill="0" applyAlignment="0" applyProtection="0">
      <alignment vertical="center"/>
    </xf>
    <xf numFmtId="0" fontId="85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0" fontId="85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85" fillId="16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85" fillId="20" borderId="0" applyNumberFormat="0" applyBorder="0" applyAlignment="0" applyProtection="0">
      <alignment vertical="center"/>
    </xf>
    <xf numFmtId="0" fontId="85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85" fillId="24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85" fillId="28" borderId="0" applyNumberFormat="0" applyBorder="0" applyAlignment="0" applyProtection="0">
      <alignment vertical="center"/>
    </xf>
    <xf numFmtId="0" fontId="85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85" fillId="32" borderId="0" applyNumberFormat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85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5" fillId="12" borderId="0" applyNumberFormat="0" applyBorder="0" applyAlignment="0" applyProtection="0">
      <alignment vertical="center"/>
    </xf>
    <xf numFmtId="0" fontId="85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5" fillId="16" borderId="0" applyNumberFormat="0" applyBorder="0" applyAlignment="0" applyProtection="0">
      <alignment vertical="center"/>
    </xf>
    <xf numFmtId="0" fontId="85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5" fillId="20" borderId="0" applyNumberFormat="0" applyBorder="0" applyAlignment="0" applyProtection="0">
      <alignment vertical="center"/>
    </xf>
    <xf numFmtId="0" fontId="85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5" fillId="24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5" fillId="28" borderId="0" applyNumberFormat="0" applyBorder="0" applyAlignment="0" applyProtection="0">
      <alignment vertical="center"/>
    </xf>
    <xf numFmtId="0" fontId="85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5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30" fillId="0" borderId="0" xfId="0" applyFont="1"/>
    <xf numFmtId="177" fontId="30" fillId="0" borderId="0" xfId="0" applyNumberFormat="1" applyFont="1"/>
    <xf numFmtId="0" fontId="0" fillId="0" borderId="0" xfId="0" applyAlignment="1"/>
    <xf numFmtId="0" fontId="30" fillId="0" borderId="0" xfId="0" applyNumberFormat="1" applyFont="1"/>
    <xf numFmtId="0" fontId="31" fillId="0" borderId="18" xfId="0" applyFont="1" applyBorder="1" applyAlignment="1">
      <alignment wrapText="1"/>
    </xf>
    <xf numFmtId="0" fontId="31" fillId="0" borderId="18" xfId="0" applyNumberFormat="1" applyFont="1" applyBorder="1" applyAlignment="1">
      <alignment wrapText="1"/>
    </xf>
    <xf numFmtId="0" fontId="30" fillId="0" borderId="18" xfId="0" applyFont="1" applyBorder="1" applyAlignment="1">
      <alignment wrapText="1"/>
    </xf>
    <xf numFmtId="0" fontId="30" fillId="0" borderId="18" xfId="0" applyFont="1" applyBorder="1" applyAlignment="1">
      <alignment horizontal="right" vertical="center" wrapText="1"/>
    </xf>
    <xf numFmtId="49" fontId="31" fillId="36" borderId="18" xfId="0" applyNumberFormat="1" applyFont="1" applyFill="1" applyBorder="1" applyAlignment="1">
      <alignment vertical="center" wrapText="1"/>
    </xf>
    <xf numFmtId="49" fontId="34" fillId="37" borderId="18" xfId="0" applyNumberFormat="1" applyFont="1" applyFill="1" applyBorder="1" applyAlignment="1">
      <alignment horizontal="center" vertical="center" wrapText="1"/>
    </xf>
    <xf numFmtId="0" fontId="31" fillId="33" borderId="18" xfId="0" applyFont="1" applyFill="1" applyBorder="1" applyAlignment="1">
      <alignment vertical="center" wrapText="1"/>
    </xf>
    <xf numFmtId="0" fontId="31" fillId="33" borderId="18" xfId="0" applyNumberFormat="1" applyFont="1" applyFill="1" applyBorder="1" applyAlignment="1">
      <alignment vertical="center" wrapText="1"/>
    </xf>
    <xf numFmtId="0" fontId="31" fillId="36" borderId="18" xfId="0" applyFont="1" applyFill="1" applyBorder="1" applyAlignment="1">
      <alignment vertical="center" wrapText="1"/>
    </xf>
    <xf numFmtId="0" fontId="31" fillId="37" borderId="18" xfId="0" applyFont="1" applyFill="1" applyBorder="1" applyAlignment="1">
      <alignment vertical="center" wrapText="1"/>
    </xf>
    <xf numFmtId="4" fontId="31" fillId="36" borderId="18" xfId="0" applyNumberFormat="1" applyFont="1" applyFill="1" applyBorder="1" applyAlignment="1">
      <alignment horizontal="right" vertical="top" wrapText="1"/>
    </xf>
    <xf numFmtId="4" fontId="31" fillId="37" borderId="18" xfId="0" applyNumberFormat="1" applyFont="1" applyFill="1" applyBorder="1" applyAlignment="1">
      <alignment horizontal="right" vertical="top" wrapText="1"/>
    </xf>
    <xf numFmtId="177" fontId="30" fillId="36" borderId="18" xfId="0" applyNumberFormat="1" applyFont="1" applyFill="1" applyBorder="1" applyAlignment="1">
      <alignment horizontal="center" vertical="center"/>
    </xf>
    <xf numFmtId="177" fontId="30" fillId="37" borderId="18" xfId="0" applyNumberFormat="1" applyFont="1" applyFill="1" applyBorder="1" applyAlignment="1">
      <alignment horizontal="center" vertical="center"/>
    </xf>
    <xf numFmtId="177" fontId="35" fillId="0" borderId="18" xfId="0" applyNumberFormat="1" applyFont="1" applyBorder="1"/>
    <xf numFmtId="177" fontId="30" fillId="36" borderId="18" xfId="0" applyNumberFormat="1" applyFont="1" applyFill="1" applyBorder="1"/>
    <xf numFmtId="177" fontId="30" fillId="37" borderId="18" xfId="0" applyNumberFormat="1" applyFont="1" applyFill="1" applyBorder="1"/>
    <xf numFmtId="177" fontId="30" fillId="0" borderId="18" xfId="0" applyNumberFormat="1" applyFont="1" applyBorder="1"/>
    <xf numFmtId="49" fontId="31" fillId="0" borderId="18" xfId="0" applyNumberFormat="1" applyFont="1" applyFill="1" applyBorder="1" applyAlignment="1">
      <alignment vertical="center" wrapText="1"/>
    </xf>
    <xf numFmtId="0" fontId="31" fillId="0" borderId="18" xfId="0" applyFont="1" applyFill="1" applyBorder="1" applyAlignment="1">
      <alignment vertical="center" wrapText="1"/>
    </xf>
    <xf numFmtId="4" fontId="31" fillId="0" borderId="18" xfId="0" applyNumberFormat="1" applyFont="1" applyFill="1" applyBorder="1" applyAlignment="1">
      <alignment horizontal="right" vertical="top" wrapText="1"/>
    </xf>
    <xf numFmtId="0" fontId="30" fillId="0" borderId="0" xfId="0" applyFont="1" applyFill="1"/>
    <xf numFmtId="176" fontId="3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41" fillId="0" borderId="0" xfId="0" applyNumberFormat="1" applyFont="1" applyAlignment="1"/>
    <xf numFmtId="1" fontId="41" fillId="0" borderId="0" xfId="0" applyNumberFormat="1" applyFont="1" applyAlignment="1"/>
    <xf numFmtId="0" fontId="30" fillId="0" borderId="0" xfId="0" applyFont="1"/>
    <xf numFmtId="1" fontId="65" fillId="0" borderId="0" xfId="0" applyNumberFormat="1" applyFont="1" applyAlignment="1"/>
    <xf numFmtId="0" fontId="65" fillId="0" borderId="0" xfId="0" applyNumberFormat="1" applyFont="1" applyAlignment="1"/>
    <xf numFmtId="0" fontId="30" fillId="0" borderId="0" xfId="0" applyFont="1"/>
    <xf numFmtId="0" fontId="30" fillId="0" borderId="0" xfId="0" applyFont="1"/>
    <xf numFmtId="0" fontId="66" fillId="0" borderId="0" xfId="110"/>
    <xf numFmtId="0" fontId="67" fillId="0" borderId="0" xfId="110" applyNumberFormat="1" applyFont="1"/>
    <xf numFmtId="1" fontId="69" fillId="0" borderId="0" xfId="0" applyNumberFormat="1" applyFont="1" applyAlignment="1"/>
    <xf numFmtId="0" fontId="69" fillId="0" borderId="0" xfId="0" applyNumberFormat="1" applyFont="1" applyAlignment="1"/>
    <xf numFmtId="0" fontId="30" fillId="0" borderId="0" xfId="0" applyFont="1" applyAlignment="1">
      <alignment vertical="center"/>
    </xf>
    <xf numFmtId="0" fontId="36" fillId="0" borderId="0" xfId="0" applyFont="1" applyAlignment="1">
      <alignment horizontal="left" wrapText="1"/>
    </xf>
    <xf numFmtId="0" fontId="42" fillId="0" borderId="19" xfId="0" applyFont="1" applyBorder="1" applyAlignment="1">
      <alignment horizontal="left" vertical="center" wrapText="1"/>
    </xf>
    <xf numFmtId="0" fontId="31" fillId="0" borderId="10" xfId="0" applyFont="1" applyBorder="1" applyAlignment="1">
      <alignment wrapText="1"/>
    </xf>
    <xf numFmtId="0" fontId="30" fillId="0" borderId="11" xfId="0" applyFont="1" applyBorder="1" applyAlignment="1">
      <alignment wrapText="1"/>
    </xf>
    <xf numFmtId="0" fontId="30" fillId="0" borderId="11" xfId="0" applyFont="1" applyBorder="1" applyAlignment="1">
      <alignment horizontal="right" vertical="center" wrapText="1"/>
    </xf>
    <xf numFmtId="49" fontId="31" fillId="33" borderId="10" xfId="0" applyNumberFormat="1" applyFont="1" applyFill="1" applyBorder="1" applyAlignment="1">
      <alignment vertical="center" wrapText="1"/>
    </xf>
    <xf numFmtId="49" fontId="31" fillId="33" borderId="12" xfId="0" applyNumberFormat="1" applyFont="1" applyFill="1" applyBorder="1" applyAlignment="1">
      <alignment vertical="center" wrapText="1"/>
    </xf>
    <xf numFmtId="0" fontId="31" fillId="33" borderId="10" xfId="0" applyFont="1" applyFill="1" applyBorder="1" applyAlignment="1">
      <alignment vertical="center" wrapText="1"/>
    </xf>
    <xf numFmtId="0" fontId="31" fillId="33" borderId="12" xfId="0" applyFont="1" applyFill="1" applyBorder="1" applyAlignment="1">
      <alignment vertical="center" wrapText="1"/>
    </xf>
    <xf numFmtId="4" fontId="32" fillId="34" borderId="10" xfId="0" applyNumberFormat="1" applyFont="1" applyFill="1" applyBorder="1" applyAlignment="1">
      <alignment horizontal="right" vertical="top" wrapText="1"/>
    </xf>
    <xf numFmtId="176" fontId="32" fillId="34" borderId="10" xfId="0" applyNumberFormat="1" applyFont="1" applyFill="1" applyBorder="1" applyAlignment="1">
      <alignment horizontal="right" vertical="top" wrapText="1"/>
    </xf>
    <xf numFmtId="176" fontId="32" fillId="34" borderId="12" xfId="0" applyNumberFormat="1" applyFont="1" applyFill="1" applyBorder="1" applyAlignment="1">
      <alignment horizontal="right" vertical="top" wrapText="1"/>
    </xf>
    <xf numFmtId="4" fontId="31" fillId="35" borderId="10" xfId="0" applyNumberFormat="1" applyFont="1" applyFill="1" applyBorder="1" applyAlignment="1">
      <alignment horizontal="right" vertical="top" wrapText="1"/>
    </xf>
    <xf numFmtId="176" fontId="31" fillId="35" borderId="10" xfId="0" applyNumberFormat="1" applyFont="1" applyFill="1" applyBorder="1" applyAlignment="1">
      <alignment horizontal="right" vertical="top" wrapText="1"/>
    </xf>
    <xf numFmtId="176" fontId="31" fillId="35" borderId="12" xfId="0" applyNumberFormat="1" applyFont="1" applyFill="1" applyBorder="1" applyAlignment="1">
      <alignment horizontal="right" vertical="top" wrapText="1"/>
    </xf>
    <xf numFmtId="0" fontId="31" fillId="35" borderId="10" xfId="0" applyFont="1" applyFill="1" applyBorder="1" applyAlignment="1">
      <alignment horizontal="right" vertical="top" wrapText="1"/>
    </xf>
    <xf numFmtId="0" fontId="31" fillId="35" borderId="12" xfId="0" applyFont="1" applyFill="1" applyBorder="1" applyAlignment="1">
      <alignment horizontal="right" vertical="top" wrapText="1"/>
    </xf>
    <xf numFmtId="4" fontId="31" fillId="35" borderId="13" xfId="0" applyNumberFormat="1" applyFont="1" applyFill="1" applyBorder="1" applyAlignment="1">
      <alignment horizontal="right" vertical="top" wrapText="1"/>
    </xf>
    <xf numFmtId="0" fontId="31" fillId="35" borderId="13" xfId="0" applyFont="1" applyFill="1" applyBorder="1" applyAlignment="1">
      <alignment horizontal="right" vertical="top" wrapText="1"/>
    </xf>
    <xf numFmtId="176" fontId="31" fillId="35" borderId="13" xfId="0" applyNumberFormat="1" applyFont="1" applyFill="1" applyBorder="1" applyAlignment="1">
      <alignment horizontal="right" vertical="top" wrapText="1"/>
    </xf>
    <xf numFmtId="176" fontId="31" fillId="35" borderId="20" xfId="0" applyNumberFormat="1" applyFont="1" applyFill="1" applyBorder="1" applyAlignment="1">
      <alignment horizontal="right" vertical="top" wrapText="1"/>
    </xf>
    <xf numFmtId="0" fontId="31" fillId="33" borderId="18" xfId="0" applyFont="1" applyFill="1" applyBorder="1" applyAlignment="1">
      <alignment vertical="center" wrapText="1"/>
    </xf>
    <xf numFmtId="49" fontId="31" fillId="33" borderId="18" xfId="0" applyNumberFormat="1" applyFont="1" applyFill="1" applyBorder="1" applyAlignment="1">
      <alignment horizontal="left" vertical="top" wrapText="1"/>
    </xf>
    <xf numFmtId="49" fontId="32" fillId="33" borderId="18" xfId="0" applyNumberFormat="1" applyFont="1" applyFill="1" applyBorder="1" applyAlignment="1">
      <alignment horizontal="left" vertical="top" wrapText="1"/>
    </xf>
    <xf numFmtId="14" fontId="31" fillId="33" borderId="18" xfId="0" applyNumberFormat="1" applyFont="1" applyFill="1" applyBorder="1" applyAlignment="1">
      <alignment vertical="center" wrapText="1"/>
    </xf>
    <xf numFmtId="49" fontId="31" fillId="33" borderId="13" xfId="0" applyNumberFormat="1" applyFont="1" applyFill="1" applyBorder="1" applyAlignment="1">
      <alignment horizontal="left" vertical="top" wrapText="1"/>
    </xf>
    <xf numFmtId="49" fontId="31" fillId="33" borderId="15" xfId="0" applyNumberFormat="1" applyFont="1" applyFill="1" applyBorder="1" applyAlignment="1">
      <alignment horizontal="left" vertical="top" wrapText="1"/>
    </xf>
    <xf numFmtId="49" fontId="31" fillId="33" borderId="22" xfId="0" applyNumberFormat="1" applyFont="1" applyFill="1" applyBorder="1" applyAlignment="1">
      <alignment horizontal="left" vertical="top" wrapText="1"/>
    </xf>
    <xf numFmtId="49" fontId="31" fillId="33" borderId="23" xfId="0" applyNumberFormat="1" applyFont="1" applyFill="1" applyBorder="1" applyAlignment="1">
      <alignment horizontal="left" vertical="top" wrapText="1"/>
    </xf>
    <xf numFmtId="0" fontId="30" fillId="0" borderId="0" xfId="0" applyFont="1" applyAlignment="1">
      <alignment wrapText="1"/>
    </xf>
    <xf numFmtId="0" fontId="30" fillId="0" borderId="19" xfId="0" applyFont="1" applyBorder="1" applyAlignment="1">
      <alignment wrapText="1"/>
    </xf>
    <xf numFmtId="0" fontId="30" fillId="0" borderId="0" xfId="0" applyFont="1" applyAlignment="1">
      <alignment horizontal="right" vertical="center" wrapText="1"/>
    </xf>
    <xf numFmtId="0" fontId="31" fillId="33" borderId="13" xfId="0" applyFont="1" applyFill="1" applyBorder="1" applyAlignment="1">
      <alignment vertical="center" wrapText="1"/>
    </xf>
    <xf numFmtId="0" fontId="31" fillId="33" borderId="15" xfId="0" applyFont="1" applyFill="1" applyBorder="1" applyAlignment="1">
      <alignment vertical="center" wrapText="1"/>
    </xf>
    <xf numFmtId="49" fontId="32" fillId="33" borderId="13" xfId="0" applyNumberFormat="1" applyFont="1" applyFill="1" applyBorder="1" applyAlignment="1">
      <alignment horizontal="left" vertical="top" wrapText="1"/>
    </xf>
    <xf numFmtId="49" fontId="32" fillId="33" borderId="14" xfId="0" applyNumberFormat="1" applyFont="1" applyFill="1" applyBorder="1" applyAlignment="1">
      <alignment horizontal="left" vertical="top" wrapText="1"/>
    </xf>
    <xf numFmtId="49" fontId="32" fillId="33" borderId="15" xfId="0" applyNumberFormat="1" applyFont="1" applyFill="1" applyBorder="1" applyAlignment="1">
      <alignment horizontal="left" vertical="top" wrapText="1"/>
    </xf>
    <xf numFmtId="14" fontId="31" fillId="33" borderId="12" xfId="0" applyNumberFormat="1" applyFont="1" applyFill="1" applyBorder="1" applyAlignment="1">
      <alignment vertical="center" wrapText="1"/>
    </xf>
    <xf numFmtId="14" fontId="31" fillId="33" borderId="16" xfId="0" applyNumberFormat="1" applyFont="1" applyFill="1" applyBorder="1" applyAlignment="1">
      <alignment vertical="center" wrapText="1"/>
    </xf>
    <xf numFmtId="14" fontId="31" fillId="33" borderId="17" xfId="0" applyNumberFormat="1" applyFont="1" applyFill="1" applyBorder="1" applyAlignment="1">
      <alignment vertical="center" wrapText="1"/>
    </xf>
  </cellXfs>
  <cellStyles count="341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2" xfId="84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2" xfId="88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2" xfId="92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2" xfId="96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2" xfId="100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2" xfId="104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2" xfId="85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2" xfId="89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2" xfId="93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2" xfId="97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2" xfId="101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2" xfId="105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647" Type="http://schemas.openxmlformats.org/officeDocument/2006/relationships/hyperlink" Target="cid:26b6ba68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37" Type="http://schemas.openxmlformats.org/officeDocument/2006/relationships/hyperlink" Target="cid:2a827322" TargetMode="External"/><Relationship Id="rId658" Type="http://schemas.openxmlformats.org/officeDocument/2006/relationships/image" Target="cid:4accbfba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27" Type="http://schemas.openxmlformats.org/officeDocument/2006/relationships/hyperlink" Target="cid:e8e5efae2" TargetMode="External"/><Relationship Id="rId648" Type="http://schemas.openxmlformats.org/officeDocument/2006/relationships/image" Target="cid:26b6ba8e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bfc298fa2" TargetMode="External"/><Relationship Id="rId638" Type="http://schemas.openxmlformats.org/officeDocument/2006/relationships/image" Target="cid:2a8275a13" TargetMode="External"/><Relationship Id="rId659" Type="http://schemas.openxmlformats.org/officeDocument/2006/relationships/hyperlink" Target="cid:50022851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28" Type="http://schemas.openxmlformats.org/officeDocument/2006/relationships/image" Target="cid:e8e5efd513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O19" sqref="O19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3" t="s">
        <v>4</v>
      </c>
      <c r="D2" s="63"/>
      <c r="E2" s="13"/>
      <c r="F2" s="24"/>
      <c r="G2" s="14"/>
      <c r="H2" s="24"/>
      <c r="I2" s="20"/>
      <c r="J2" s="21"/>
      <c r="K2" s="22"/>
      <c r="L2" s="22"/>
    </row>
    <row r="3" spans="1:13">
      <c r="A3" s="65" t="s">
        <v>5</v>
      </c>
      <c r="B3" s="65"/>
      <c r="C3" s="65"/>
      <c r="D3" s="65"/>
      <c r="E3" s="15">
        <f>SUM(E4:E41)</f>
        <v>18559091.625700001</v>
      </c>
      <c r="F3" s="25">
        <f>RA!I7</f>
        <v>629726.10580000002</v>
      </c>
      <c r="G3" s="16">
        <f>SUM(G4:G41)</f>
        <v>17929365.519899998</v>
      </c>
      <c r="H3" s="27">
        <f>RA!J7</f>
        <v>3.3930868950933801</v>
      </c>
      <c r="I3" s="20">
        <f>SUM(I4:I41)</f>
        <v>18559096.846768253</v>
      </c>
      <c r="J3" s="21">
        <f>SUM(J4:J41)</f>
        <v>17929365.483786985</v>
      </c>
      <c r="K3" s="22">
        <f>E3-I3</f>
        <v>-5.2210682518780231</v>
      </c>
      <c r="L3" s="22">
        <f>G3-J3</f>
        <v>3.6113012582063675E-2</v>
      </c>
    </row>
    <row r="4" spans="1:13">
      <c r="A4" s="66">
        <f>RA!A8</f>
        <v>42488</v>
      </c>
      <c r="B4" s="12">
        <v>12</v>
      </c>
      <c r="C4" s="64" t="s">
        <v>6</v>
      </c>
      <c r="D4" s="64"/>
      <c r="E4" s="15">
        <f>VLOOKUP(C4,RA!B8:D35,3,0)</f>
        <v>464191.02289999998</v>
      </c>
      <c r="F4" s="25">
        <f>VLOOKUP(C4,RA!B8:I38,8,0)</f>
        <v>102911.2406</v>
      </c>
      <c r="G4" s="16">
        <f t="shared" ref="G4:G41" si="0">E4-F4</f>
        <v>361279.78229999996</v>
      </c>
      <c r="H4" s="27">
        <f>RA!J8</f>
        <v>22.170019565882502</v>
      </c>
      <c r="I4" s="20">
        <f>VLOOKUP(B4,RMS!B:D,3,FALSE)</f>
        <v>464191.67038546997</v>
      </c>
      <c r="J4" s="21">
        <f>VLOOKUP(B4,RMS!B:E,4,FALSE)</f>
        <v>361279.79181538499</v>
      </c>
      <c r="K4" s="22">
        <f t="shared" ref="K4:K41" si="1">E4-I4</f>
        <v>-0.64748546999180689</v>
      </c>
      <c r="L4" s="22">
        <f t="shared" ref="L4:L41" si="2">G4-J4</f>
        <v>-9.5153850270435214E-3</v>
      </c>
    </row>
    <row r="5" spans="1:13">
      <c r="A5" s="66"/>
      <c r="B5" s="12">
        <v>13</v>
      </c>
      <c r="C5" s="64" t="s">
        <v>7</v>
      </c>
      <c r="D5" s="64"/>
      <c r="E5" s="15">
        <f>VLOOKUP(C5,RA!B8:D36,3,0)</f>
        <v>48107.599099999999</v>
      </c>
      <c r="F5" s="25">
        <f>VLOOKUP(C5,RA!B9:I39,8,0)</f>
        <v>9983.1725999999999</v>
      </c>
      <c r="G5" s="16">
        <f t="shared" si="0"/>
        <v>38124.426500000001</v>
      </c>
      <c r="H5" s="27">
        <f>RA!J9</f>
        <v>20.7517581146551</v>
      </c>
      <c r="I5" s="20">
        <f>VLOOKUP(B5,RMS!B:D,3,FALSE)</f>
        <v>48107.622714529898</v>
      </c>
      <c r="J5" s="21">
        <f>VLOOKUP(B5,RMS!B:E,4,FALSE)</f>
        <v>38124.426148717903</v>
      </c>
      <c r="K5" s="22">
        <f t="shared" si="1"/>
        <v>-2.3614529898623005E-2</v>
      </c>
      <c r="L5" s="22">
        <f t="shared" si="2"/>
        <v>3.5128209856338799E-4</v>
      </c>
      <c r="M5" s="32"/>
    </row>
    <row r="6" spans="1:13">
      <c r="A6" s="66"/>
      <c r="B6" s="12">
        <v>14</v>
      </c>
      <c r="C6" s="64" t="s">
        <v>8</v>
      </c>
      <c r="D6" s="64"/>
      <c r="E6" s="15">
        <f>VLOOKUP(C6,RA!B10:D37,3,0)</f>
        <v>99029.814700000003</v>
      </c>
      <c r="F6" s="25">
        <f>VLOOKUP(C6,RA!B10:I40,8,0)</f>
        <v>25664.446599999999</v>
      </c>
      <c r="G6" s="16">
        <f t="shared" si="0"/>
        <v>73365.368100000007</v>
      </c>
      <c r="H6" s="27">
        <f>RA!J10</f>
        <v>25.915878644979401</v>
      </c>
      <c r="I6" s="20">
        <f>VLOOKUP(B6,RMS!B:D,3,FALSE)</f>
        <v>99031.570020081694</v>
      </c>
      <c r="J6" s="21">
        <f>VLOOKUP(B6,RMS!B:E,4,FALSE)</f>
        <v>73365.367966777601</v>
      </c>
      <c r="K6" s="22">
        <f>E6-I6</f>
        <v>-1.7553200816910248</v>
      </c>
      <c r="L6" s="22">
        <f t="shared" si="2"/>
        <v>1.3322240556590259E-4</v>
      </c>
      <c r="M6" s="32"/>
    </row>
    <row r="7" spans="1:13">
      <c r="A7" s="66"/>
      <c r="B7" s="12">
        <v>15</v>
      </c>
      <c r="C7" s="64" t="s">
        <v>9</v>
      </c>
      <c r="D7" s="64"/>
      <c r="E7" s="15">
        <f>VLOOKUP(C7,RA!B10:D38,3,0)</f>
        <v>41780.422299999998</v>
      </c>
      <c r="F7" s="25">
        <f>VLOOKUP(C7,RA!B11:I41,8,0)</f>
        <v>9640.4753999999994</v>
      </c>
      <c r="G7" s="16">
        <f t="shared" si="0"/>
        <v>32139.946899999999</v>
      </c>
      <c r="H7" s="27">
        <f>RA!J11</f>
        <v>23.0741454233697</v>
      </c>
      <c r="I7" s="20">
        <f>VLOOKUP(B7,RMS!B:D,3,FALSE)</f>
        <v>41780.447908819297</v>
      </c>
      <c r="J7" s="21">
        <f>VLOOKUP(B7,RMS!B:E,4,FALSE)</f>
        <v>32139.9467783375</v>
      </c>
      <c r="K7" s="22">
        <f t="shared" si="1"/>
        <v>-2.5608819298213348E-2</v>
      </c>
      <c r="L7" s="22">
        <f t="shared" si="2"/>
        <v>1.2166249871370383E-4</v>
      </c>
      <c r="M7" s="32"/>
    </row>
    <row r="8" spans="1:13">
      <c r="A8" s="66"/>
      <c r="B8" s="12">
        <v>16</v>
      </c>
      <c r="C8" s="64" t="s">
        <v>10</v>
      </c>
      <c r="D8" s="64"/>
      <c r="E8" s="15">
        <f>VLOOKUP(C8,RA!B12:D38,3,0)</f>
        <v>136406.20490000001</v>
      </c>
      <c r="F8" s="25">
        <f>VLOOKUP(C8,RA!B12:I42,8,0)</f>
        <v>19740.6077</v>
      </c>
      <c r="G8" s="16">
        <f t="shared" si="0"/>
        <v>116665.59720000002</v>
      </c>
      <c r="H8" s="27">
        <f>RA!J12</f>
        <v>14.4719279555295</v>
      </c>
      <c r="I8" s="20">
        <f>VLOOKUP(B8,RMS!B:D,3,FALSE)</f>
        <v>136406.22677435901</v>
      </c>
      <c r="J8" s="21">
        <f>VLOOKUP(B8,RMS!B:E,4,FALSE)</f>
        <v>116665.59635640999</v>
      </c>
      <c r="K8" s="22">
        <f t="shared" si="1"/>
        <v>-2.1874358993954957E-2</v>
      </c>
      <c r="L8" s="22">
        <f t="shared" si="2"/>
        <v>8.4359002357814461E-4</v>
      </c>
      <c r="M8" s="32"/>
    </row>
    <row r="9" spans="1:13">
      <c r="A9" s="66"/>
      <c r="B9" s="12">
        <v>17</v>
      </c>
      <c r="C9" s="64" t="s">
        <v>11</v>
      </c>
      <c r="D9" s="64"/>
      <c r="E9" s="15">
        <f>VLOOKUP(C9,RA!B12:D39,3,0)</f>
        <v>184861.55809999999</v>
      </c>
      <c r="F9" s="25">
        <f>VLOOKUP(C9,RA!B13:I43,8,0)</f>
        <v>49419.483500000002</v>
      </c>
      <c r="G9" s="16">
        <f t="shared" si="0"/>
        <v>135442.07459999999</v>
      </c>
      <c r="H9" s="27">
        <f>RA!J13</f>
        <v>26.733239732441699</v>
      </c>
      <c r="I9" s="20">
        <f>VLOOKUP(B9,RMS!B:D,3,FALSE)</f>
        <v>184861.71084273499</v>
      </c>
      <c r="J9" s="21">
        <f>VLOOKUP(B9,RMS!B:E,4,FALSE)</f>
        <v>135442.073698291</v>
      </c>
      <c r="K9" s="22">
        <f t="shared" si="1"/>
        <v>-0.15274273499380797</v>
      </c>
      <c r="L9" s="22">
        <f t="shared" si="2"/>
        <v>9.0170899056829512E-4</v>
      </c>
      <c r="M9" s="32"/>
    </row>
    <row r="10" spans="1:13">
      <c r="A10" s="66"/>
      <c r="B10" s="12">
        <v>18</v>
      </c>
      <c r="C10" s="64" t="s">
        <v>12</v>
      </c>
      <c r="D10" s="64"/>
      <c r="E10" s="15">
        <f>VLOOKUP(C10,RA!B14:D40,3,0)</f>
        <v>99197.891799999998</v>
      </c>
      <c r="F10" s="25">
        <f>VLOOKUP(C10,RA!B14:I43,8,0)</f>
        <v>9165.1713</v>
      </c>
      <c r="G10" s="16">
        <f t="shared" si="0"/>
        <v>90032.720499999996</v>
      </c>
      <c r="H10" s="27">
        <f>RA!J14</f>
        <v>9.2392803251086804</v>
      </c>
      <c r="I10" s="20">
        <f>VLOOKUP(B10,RMS!B:D,3,FALSE)</f>
        <v>99197.916407692304</v>
      </c>
      <c r="J10" s="21">
        <f>VLOOKUP(B10,RMS!B:E,4,FALSE)</f>
        <v>90032.722570940197</v>
      </c>
      <c r="K10" s="22">
        <f t="shared" si="1"/>
        <v>-2.4607692306744866E-2</v>
      </c>
      <c r="L10" s="22">
        <f t="shared" si="2"/>
        <v>-2.0709402015199885E-3</v>
      </c>
      <c r="M10" s="32"/>
    </row>
    <row r="11" spans="1:13">
      <c r="A11" s="66"/>
      <c r="B11" s="12">
        <v>19</v>
      </c>
      <c r="C11" s="64" t="s">
        <v>13</v>
      </c>
      <c r="D11" s="64"/>
      <c r="E11" s="15">
        <f>VLOOKUP(C11,RA!B14:D41,3,0)</f>
        <v>100609.12179999999</v>
      </c>
      <c r="F11" s="25">
        <f>VLOOKUP(C11,RA!B15:I44,8,0)</f>
        <v>18043.403399999999</v>
      </c>
      <c r="G11" s="16">
        <f t="shared" si="0"/>
        <v>82565.718399999998</v>
      </c>
      <c r="H11" s="27">
        <f>RA!J15</f>
        <v>17.934162506525301</v>
      </c>
      <c r="I11" s="20">
        <f>VLOOKUP(B11,RMS!B:D,3,FALSE)</f>
        <v>100609.31955213701</v>
      </c>
      <c r="J11" s="21">
        <f>VLOOKUP(B11,RMS!B:E,4,FALSE)</f>
        <v>82565.719522222207</v>
      </c>
      <c r="K11" s="22">
        <f t="shared" si="1"/>
        <v>-0.19775213701359462</v>
      </c>
      <c r="L11" s="22">
        <f t="shared" si="2"/>
        <v>-1.1222222092328593E-3</v>
      </c>
      <c r="M11" s="32"/>
    </row>
    <row r="12" spans="1:13">
      <c r="A12" s="66"/>
      <c r="B12" s="12">
        <v>21</v>
      </c>
      <c r="C12" s="64" t="s">
        <v>14</v>
      </c>
      <c r="D12" s="64"/>
      <c r="E12" s="15">
        <f>VLOOKUP(C12,RA!B16:D42,3,0)</f>
        <v>708828.59160000004</v>
      </c>
      <c r="F12" s="25">
        <f>VLOOKUP(C12,RA!B16:I45,8,0)</f>
        <v>20270.922399999999</v>
      </c>
      <c r="G12" s="16">
        <f t="shared" si="0"/>
        <v>688557.6692</v>
      </c>
      <c r="H12" s="27">
        <f>RA!J16</f>
        <v>2.8597777573056899</v>
      </c>
      <c r="I12" s="20">
        <f>VLOOKUP(B12,RMS!B:D,3,FALSE)</f>
        <v>708827.828811966</v>
      </c>
      <c r="J12" s="21">
        <f>VLOOKUP(B12,RMS!B:E,4,FALSE)</f>
        <v>688557.668733333</v>
      </c>
      <c r="K12" s="22">
        <f t="shared" si="1"/>
        <v>0.76278803404420614</v>
      </c>
      <c r="L12" s="22">
        <f t="shared" si="2"/>
        <v>4.6666699927300215E-4</v>
      </c>
      <c r="M12" s="32"/>
    </row>
    <row r="13" spans="1:13">
      <c r="A13" s="66"/>
      <c r="B13" s="12">
        <v>22</v>
      </c>
      <c r="C13" s="64" t="s">
        <v>15</v>
      </c>
      <c r="D13" s="64"/>
      <c r="E13" s="15">
        <f>VLOOKUP(C13,RA!B16:D43,3,0)</f>
        <v>480565.68030000001</v>
      </c>
      <c r="F13" s="25">
        <f>VLOOKUP(C13,RA!B17:I46,8,0)</f>
        <v>38851.510199999997</v>
      </c>
      <c r="G13" s="16">
        <f t="shared" si="0"/>
        <v>441714.17009999999</v>
      </c>
      <c r="H13" s="27">
        <f>RA!J17</f>
        <v>8.0845369931007998</v>
      </c>
      <c r="I13" s="20">
        <f>VLOOKUP(B13,RMS!B:D,3,FALSE)</f>
        <v>480565.710706838</v>
      </c>
      <c r="J13" s="21">
        <f>VLOOKUP(B13,RMS!B:E,4,FALSE)</f>
        <v>441714.17297435901</v>
      </c>
      <c r="K13" s="22">
        <f t="shared" si="1"/>
        <v>-3.0406837991904467E-2</v>
      </c>
      <c r="L13" s="22">
        <f t="shared" si="2"/>
        <v>-2.8743590228259563E-3</v>
      </c>
      <c r="M13" s="32"/>
    </row>
    <row r="14" spans="1:13">
      <c r="A14" s="66"/>
      <c r="B14" s="12">
        <v>23</v>
      </c>
      <c r="C14" s="64" t="s">
        <v>16</v>
      </c>
      <c r="D14" s="64"/>
      <c r="E14" s="15">
        <f>VLOOKUP(C14,RA!B18:D43,3,0)</f>
        <v>1334764.1784000001</v>
      </c>
      <c r="F14" s="25">
        <f>VLOOKUP(C14,RA!B18:I47,8,0)</f>
        <v>177234.35860000001</v>
      </c>
      <c r="G14" s="16">
        <f t="shared" si="0"/>
        <v>1157529.8198000002</v>
      </c>
      <c r="H14" s="27">
        <f>RA!J18</f>
        <v>13.278327472981299</v>
      </c>
      <c r="I14" s="20">
        <f>VLOOKUP(B14,RMS!B:D,3,FALSE)</f>
        <v>1334764.47146667</v>
      </c>
      <c r="J14" s="21">
        <f>VLOOKUP(B14,RMS!B:E,4,FALSE)</f>
        <v>1157529.80826752</v>
      </c>
      <c r="K14" s="22">
        <f t="shared" si="1"/>
        <v>-0.293066669953987</v>
      </c>
      <c r="L14" s="22">
        <f t="shared" si="2"/>
        <v>1.15324801299721E-2</v>
      </c>
      <c r="M14" s="32"/>
    </row>
    <row r="15" spans="1:13">
      <c r="A15" s="66"/>
      <c r="B15" s="12">
        <v>24</v>
      </c>
      <c r="C15" s="64" t="s">
        <v>17</v>
      </c>
      <c r="D15" s="64"/>
      <c r="E15" s="15">
        <f>VLOOKUP(C15,RA!B18:D44,3,0)</f>
        <v>417440.3958</v>
      </c>
      <c r="F15" s="25">
        <f>VLOOKUP(C15,RA!B19:I48,8,0)</f>
        <v>31984.319</v>
      </c>
      <c r="G15" s="16">
        <f t="shared" si="0"/>
        <v>385456.07679999998</v>
      </c>
      <c r="H15" s="27">
        <f>RA!J19</f>
        <v>7.6620085937547904</v>
      </c>
      <c r="I15" s="20">
        <f>VLOOKUP(B15,RMS!B:D,3,FALSE)</f>
        <v>417440.417391453</v>
      </c>
      <c r="J15" s="21">
        <f>VLOOKUP(B15,RMS!B:E,4,FALSE)</f>
        <v>385456.07704102597</v>
      </c>
      <c r="K15" s="22">
        <f t="shared" si="1"/>
        <v>-2.1591452998109162E-2</v>
      </c>
      <c r="L15" s="22">
        <f t="shared" si="2"/>
        <v>-2.4102599127218127E-4</v>
      </c>
      <c r="M15" s="32"/>
    </row>
    <row r="16" spans="1:13">
      <c r="A16" s="66"/>
      <c r="B16" s="12">
        <v>25</v>
      </c>
      <c r="C16" s="64" t="s">
        <v>18</v>
      </c>
      <c r="D16" s="64"/>
      <c r="E16" s="15">
        <f>VLOOKUP(C16,RA!B20:D45,3,0)</f>
        <v>922524.42469999997</v>
      </c>
      <c r="F16" s="25">
        <f>VLOOKUP(C16,RA!B20:I49,8,0)</f>
        <v>78903.804999999993</v>
      </c>
      <c r="G16" s="16">
        <f t="shared" si="0"/>
        <v>843620.61969999992</v>
      </c>
      <c r="H16" s="27">
        <f>RA!J20</f>
        <v>8.5530315390466907</v>
      </c>
      <c r="I16" s="20">
        <f>VLOOKUP(B16,RMS!B:D,3,FALSE)</f>
        <v>922524.3996</v>
      </c>
      <c r="J16" s="21">
        <f>VLOOKUP(B16,RMS!B:E,4,FALSE)</f>
        <v>843620.61970000004</v>
      </c>
      <c r="K16" s="22">
        <f t="shared" si="1"/>
        <v>2.5099999969825149E-2</v>
      </c>
      <c r="L16" s="22">
        <f t="shared" si="2"/>
        <v>0</v>
      </c>
      <c r="M16" s="32"/>
    </row>
    <row r="17" spans="1:13">
      <c r="A17" s="66"/>
      <c r="B17" s="12">
        <v>26</v>
      </c>
      <c r="C17" s="64" t="s">
        <v>19</v>
      </c>
      <c r="D17" s="64"/>
      <c r="E17" s="15">
        <f>VLOOKUP(C17,RA!B20:D46,3,0)</f>
        <v>276642.19469999999</v>
      </c>
      <c r="F17" s="25">
        <f>VLOOKUP(C17,RA!B21:I50,8,0)</f>
        <v>32613.854500000001</v>
      </c>
      <c r="G17" s="16">
        <f t="shared" si="0"/>
        <v>244028.34019999998</v>
      </c>
      <c r="H17" s="27">
        <f>RA!J21</f>
        <v>11.7891829680456</v>
      </c>
      <c r="I17" s="20">
        <f>VLOOKUP(B17,RMS!B:D,3,FALSE)</f>
        <v>276642.145496574</v>
      </c>
      <c r="J17" s="21">
        <f>VLOOKUP(B17,RMS!B:E,4,FALSE)</f>
        <v>244028.34017243001</v>
      </c>
      <c r="K17" s="22">
        <f t="shared" si="1"/>
        <v>4.9203425995074213E-2</v>
      </c>
      <c r="L17" s="22">
        <f t="shared" si="2"/>
        <v>2.7569971280172467E-5</v>
      </c>
      <c r="M17" s="32"/>
    </row>
    <row r="18" spans="1:13">
      <c r="A18" s="66"/>
      <c r="B18" s="12">
        <v>27</v>
      </c>
      <c r="C18" s="64" t="s">
        <v>20</v>
      </c>
      <c r="D18" s="64"/>
      <c r="E18" s="15">
        <f>VLOOKUP(C18,RA!B22:D47,3,0)</f>
        <v>983523.29189999995</v>
      </c>
      <c r="F18" s="25">
        <f>VLOOKUP(C18,RA!B22:I51,8,0)</f>
        <v>44566.113499999999</v>
      </c>
      <c r="G18" s="16">
        <f t="shared" si="0"/>
        <v>938957.17839999998</v>
      </c>
      <c r="H18" s="27">
        <f>RA!J22</f>
        <v>4.5312717926492398</v>
      </c>
      <c r="I18" s="20">
        <f>VLOOKUP(B18,RMS!B:D,3,FALSE)</f>
        <v>983524.25890000002</v>
      </c>
      <c r="J18" s="21">
        <f>VLOOKUP(B18,RMS!B:E,4,FALSE)</f>
        <v>938957.17749999999</v>
      </c>
      <c r="K18" s="22">
        <f t="shared" si="1"/>
        <v>-0.96700000006239861</v>
      </c>
      <c r="L18" s="22">
        <f t="shared" si="2"/>
        <v>8.9999998454004526E-4</v>
      </c>
      <c r="M18" s="32"/>
    </row>
    <row r="19" spans="1:13">
      <c r="A19" s="66"/>
      <c r="B19" s="12">
        <v>29</v>
      </c>
      <c r="C19" s="64" t="s">
        <v>21</v>
      </c>
      <c r="D19" s="64"/>
      <c r="E19" s="15">
        <f>VLOOKUP(C19,RA!B22:D48,3,0)</f>
        <v>2276810.0891</v>
      </c>
      <c r="F19" s="25">
        <f>VLOOKUP(C19,RA!B23:I52,8,0)</f>
        <v>99116.509300000005</v>
      </c>
      <c r="G19" s="16">
        <f t="shared" si="0"/>
        <v>2177693.5797999999</v>
      </c>
      <c r="H19" s="27">
        <f>RA!J23</f>
        <v>4.3533059597069803</v>
      </c>
      <c r="I19" s="20">
        <f>VLOOKUP(B19,RMS!B:D,3,FALSE)</f>
        <v>2276811.3527726498</v>
      </c>
      <c r="J19" s="21">
        <f>VLOOKUP(B19,RMS!B:E,4,FALSE)</f>
        <v>2177693.60328718</v>
      </c>
      <c r="K19" s="22">
        <f t="shared" si="1"/>
        <v>-1.2636726498603821</v>
      </c>
      <c r="L19" s="22">
        <f t="shared" si="2"/>
        <v>-2.3487180005759001E-2</v>
      </c>
      <c r="M19" s="32"/>
    </row>
    <row r="20" spans="1:13">
      <c r="A20" s="66"/>
      <c r="B20" s="12">
        <v>31</v>
      </c>
      <c r="C20" s="64" t="s">
        <v>22</v>
      </c>
      <c r="D20" s="64"/>
      <c r="E20" s="15">
        <f>VLOOKUP(C20,RA!B24:D49,3,0)</f>
        <v>200559.58679999999</v>
      </c>
      <c r="F20" s="25">
        <f>VLOOKUP(C20,RA!B24:I53,8,0)</f>
        <v>29632.787700000001</v>
      </c>
      <c r="G20" s="16">
        <f t="shared" si="0"/>
        <v>170926.7991</v>
      </c>
      <c r="H20" s="27">
        <f>RA!J24</f>
        <v>14.775054223436401</v>
      </c>
      <c r="I20" s="20">
        <f>VLOOKUP(B20,RMS!B:D,3,FALSE)</f>
        <v>200559.56995314299</v>
      </c>
      <c r="J20" s="21">
        <f>VLOOKUP(B20,RMS!B:E,4,FALSE)</f>
        <v>170926.79467832399</v>
      </c>
      <c r="K20" s="22">
        <f t="shared" si="1"/>
        <v>1.6846857004566118E-2</v>
      </c>
      <c r="L20" s="22">
        <f t="shared" si="2"/>
        <v>4.4216760143171996E-3</v>
      </c>
      <c r="M20" s="32"/>
    </row>
    <row r="21" spans="1:13">
      <c r="A21" s="66"/>
      <c r="B21" s="12">
        <v>32</v>
      </c>
      <c r="C21" s="64" t="s">
        <v>23</v>
      </c>
      <c r="D21" s="64"/>
      <c r="E21" s="15">
        <f>VLOOKUP(C21,RA!B24:D50,3,0)</f>
        <v>194702.78159999999</v>
      </c>
      <c r="F21" s="25">
        <f>VLOOKUP(C21,RA!B25:I54,8,0)</f>
        <v>12773.579599999999</v>
      </c>
      <c r="G21" s="16">
        <f t="shared" si="0"/>
        <v>181929.20199999999</v>
      </c>
      <c r="H21" s="27">
        <f>RA!J25</f>
        <v>6.5605532160512299</v>
      </c>
      <c r="I21" s="20">
        <f>VLOOKUP(B21,RMS!B:D,3,FALSE)</f>
        <v>194702.76161568001</v>
      </c>
      <c r="J21" s="21">
        <f>VLOOKUP(B21,RMS!B:E,4,FALSE)</f>
        <v>181929.196029407</v>
      </c>
      <c r="K21" s="22">
        <f t="shared" si="1"/>
        <v>1.9984319980721921E-2</v>
      </c>
      <c r="L21" s="22">
        <f t="shared" si="2"/>
        <v>5.9705929888878018E-3</v>
      </c>
      <c r="M21" s="32"/>
    </row>
    <row r="22" spans="1:13">
      <c r="A22" s="66"/>
      <c r="B22" s="12">
        <v>33</v>
      </c>
      <c r="C22" s="64" t="s">
        <v>24</v>
      </c>
      <c r="D22" s="64"/>
      <c r="E22" s="15">
        <f>VLOOKUP(C22,RA!B26:D51,3,0)</f>
        <v>579241.55969999998</v>
      </c>
      <c r="F22" s="25">
        <f>VLOOKUP(C22,RA!B26:I55,8,0)</f>
        <v>91566.420199999993</v>
      </c>
      <c r="G22" s="16">
        <f t="shared" si="0"/>
        <v>487675.13949999999</v>
      </c>
      <c r="H22" s="27">
        <f>RA!J26</f>
        <v>15.807985229413401</v>
      </c>
      <c r="I22" s="20">
        <f>VLOOKUP(B22,RMS!B:D,3,FALSE)</f>
        <v>579241.45817286905</v>
      </c>
      <c r="J22" s="21">
        <f>VLOOKUP(B22,RMS!B:E,4,FALSE)</f>
        <v>487675.11019983498</v>
      </c>
      <c r="K22" s="22">
        <f t="shared" si="1"/>
        <v>0.10152713092975318</v>
      </c>
      <c r="L22" s="22">
        <f t="shared" si="2"/>
        <v>2.9300165013410151E-2</v>
      </c>
      <c r="M22" s="32"/>
    </row>
    <row r="23" spans="1:13">
      <c r="A23" s="66"/>
      <c r="B23" s="12">
        <v>34</v>
      </c>
      <c r="C23" s="64" t="s">
        <v>25</v>
      </c>
      <c r="D23" s="64"/>
      <c r="E23" s="15">
        <f>VLOOKUP(C23,RA!B26:D52,3,0)</f>
        <v>202686.158</v>
      </c>
      <c r="F23" s="25">
        <f>VLOOKUP(C23,RA!B27:I56,8,0)</f>
        <v>50701.186300000001</v>
      </c>
      <c r="G23" s="16">
        <f t="shared" si="0"/>
        <v>151984.97169999999</v>
      </c>
      <c r="H23" s="27">
        <f>RA!J27</f>
        <v>25.014626948526001</v>
      </c>
      <c r="I23" s="20">
        <f>VLOOKUP(B23,RMS!B:D,3,FALSE)</f>
        <v>202685.97708703601</v>
      </c>
      <c r="J23" s="21">
        <f>VLOOKUP(B23,RMS!B:E,4,FALSE)</f>
        <v>151984.99022958201</v>
      </c>
      <c r="K23" s="22">
        <f t="shared" si="1"/>
        <v>0.18091296398779377</v>
      </c>
      <c r="L23" s="22">
        <f t="shared" si="2"/>
        <v>-1.8529582011979073E-2</v>
      </c>
      <c r="M23" s="32"/>
    </row>
    <row r="24" spans="1:13">
      <c r="A24" s="66"/>
      <c r="B24" s="12">
        <v>35</v>
      </c>
      <c r="C24" s="64" t="s">
        <v>26</v>
      </c>
      <c r="D24" s="64"/>
      <c r="E24" s="15">
        <f>VLOOKUP(C24,RA!B28:D53,3,0)</f>
        <v>750115.1139</v>
      </c>
      <c r="F24" s="25">
        <f>VLOOKUP(C24,RA!B28:I57,8,0)</f>
        <v>27817.834999999999</v>
      </c>
      <c r="G24" s="16">
        <f t="shared" si="0"/>
        <v>722297.27890000003</v>
      </c>
      <c r="H24" s="27">
        <f>RA!J28</f>
        <v>3.7084754705673699</v>
      </c>
      <c r="I24" s="20">
        <f>VLOOKUP(B24,RMS!B:D,3,FALSE)</f>
        <v>750115.11370978004</v>
      </c>
      <c r="J24" s="21">
        <f>VLOOKUP(B24,RMS!B:E,4,FALSE)</f>
        <v>722297.28553582903</v>
      </c>
      <c r="K24" s="22">
        <f t="shared" si="1"/>
        <v>1.9021995831280947E-4</v>
      </c>
      <c r="L24" s="22">
        <f t="shared" si="2"/>
        <v>-6.635828991420567E-3</v>
      </c>
      <c r="M24" s="32"/>
    </row>
    <row r="25" spans="1:13">
      <c r="A25" s="66"/>
      <c r="B25" s="12">
        <v>36</v>
      </c>
      <c r="C25" s="64" t="s">
        <v>27</v>
      </c>
      <c r="D25" s="64"/>
      <c r="E25" s="15">
        <f>VLOOKUP(C25,RA!B28:D54,3,0)</f>
        <v>754982.46459999995</v>
      </c>
      <c r="F25" s="25">
        <f>VLOOKUP(C25,RA!B29:I58,8,0)</f>
        <v>87000.736699999994</v>
      </c>
      <c r="G25" s="16">
        <f t="shared" si="0"/>
        <v>667981.72789999994</v>
      </c>
      <c r="H25" s="27">
        <f>RA!J29</f>
        <v>11.523544026429001</v>
      </c>
      <c r="I25" s="20">
        <f>VLOOKUP(B25,RMS!B:D,3,FALSE)</f>
        <v>754983.51502920303</v>
      </c>
      <c r="J25" s="21">
        <f>VLOOKUP(B25,RMS!B:E,4,FALSE)</f>
        <v>667981.72546419897</v>
      </c>
      <c r="K25" s="22">
        <f t="shared" si="1"/>
        <v>-1.050429203081876</v>
      </c>
      <c r="L25" s="22">
        <f t="shared" si="2"/>
        <v>2.4358009686693549E-3</v>
      </c>
      <c r="M25" s="32"/>
    </row>
    <row r="26" spans="1:13">
      <c r="A26" s="66"/>
      <c r="B26" s="12">
        <v>37</v>
      </c>
      <c r="C26" s="64" t="s">
        <v>71</v>
      </c>
      <c r="D26" s="64"/>
      <c r="E26" s="15">
        <f>VLOOKUP(C26,RA!B30:D55,3,0)</f>
        <v>1031277.8449</v>
      </c>
      <c r="F26" s="25">
        <f>VLOOKUP(C26,RA!B30:I59,8,0)</f>
        <v>89821.727700000003</v>
      </c>
      <c r="G26" s="16">
        <f t="shared" si="0"/>
        <v>941456.11719999998</v>
      </c>
      <c r="H26" s="27">
        <f>RA!J30</f>
        <v>8.7097505433862707</v>
      </c>
      <c r="I26" s="20">
        <f>VLOOKUP(B26,RMS!B:D,3,FALSE)</f>
        <v>1031277.8431885</v>
      </c>
      <c r="J26" s="21">
        <f>VLOOKUP(B26,RMS!B:E,4,FALSE)</f>
        <v>941456.12767030601</v>
      </c>
      <c r="K26" s="22">
        <f t="shared" si="1"/>
        <v>1.7114999936893582E-3</v>
      </c>
      <c r="L26" s="22">
        <f t="shared" si="2"/>
        <v>-1.0470306035131216E-2</v>
      </c>
      <c r="M26" s="32"/>
    </row>
    <row r="27" spans="1:13">
      <c r="A27" s="66"/>
      <c r="B27" s="12">
        <v>38</v>
      </c>
      <c r="C27" s="64" t="s">
        <v>29</v>
      </c>
      <c r="D27" s="64"/>
      <c r="E27" s="15">
        <f>VLOOKUP(C27,RA!B30:D56,3,0)</f>
        <v>585585.20959999994</v>
      </c>
      <c r="F27" s="25">
        <f>VLOOKUP(C27,RA!B31:I60,8,0)</f>
        <v>36004.855900000002</v>
      </c>
      <c r="G27" s="16">
        <f t="shared" si="0"/>
        <v>549580.35369999998</v>
      </c>
      <c r="H27" s="27">
        <f>RA!J31</f>
        <v>6.1485254937695801</v>
      </c>
      <c r="I27" s="20">
        <f>VLOOKUP(B27,RMS!B:D,3,FALSE)</f>
        <v>585585.15935752203</v>
      </c>
      <c r="J27" s="21">
        <f>VLOOKUP(B27,RMS!B:E,4,FALSE)</f>
        <v>549580.31061858404</v>
      </c>
      <c r="K27" s="22">
        <f t="shared" si="1"/>
        <v>5.0242477911524475E-2</v>
      </c>
      <c r="L27" s="22">
        <f t="shared" si="2"/>
        <v>4.3081415933556855E-2</v>
      </c>
      <c r="M27" s="32"/>
    </row>
    <row r="28" spans="1:13">
      <c r="A28" s="66"/>
      <c r="B28" s="12">
        <v>39</v>
      </c>
      <c r="C28" s="64" t="s">
        <v>30</v>
      </c>
      <c r="D28" s="64"/>
      <c r="E28" s="15">
        <f>VLOOKUP(C28,RA!B32:D57,3,0)</f>
        <v>92217.321200000006</v>
      </c>
      <c r="F28" s="25">
        <f>VLOOKUP(C28,RA!B32:I61,8,0)</f>
        <v>22770.296200000001</v>
      </c>
      <c r="G28" s="16">
        <f t="shared" si="0"/>
        <v>69447.025000000009</v>
      </c>
      <c r="H28" s="27">
        <f>RA!J32</f>
        <v>24.691994848360402</v>
      </c>
      <c r="I28" s="20">
        <f>VLOOKUP(B28,RMS!B:D,3,FALSE)</f>
        <v>92217.280855880803</v>
      </c>
      <c r="J28" s="21">
        <f>VLOOKUP(B28,RMS!B:E,4,FALSE)</f>
        <v>69447.010776617695</v>
      </c>
      <c r="K28" s="22">
        <f t="shared" si="1"/>
        <v>4.0344119202927686E-2</v>
      </c>
      <c r="L28" s="22">
        <f t="shared" si="2"/>
        <v>1.4223382313502952E-2</v>
      </c>
      <c r="M28" s="32"/>
    </row>
    <row r="29" spans="1:13">
      <c r="A29" s="66"/>
      <c r="B29" s="12">
        <v>40</v>
      </c>
      <c r="C29" s="64" t="s">
        <v>73</v>
      </c>
      <c r="D29" s="64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6"/>
      <c r="B30" s="12">
        <v>42</v>
      </c>
      <c r="C30" s="64" t="s">
        <v>31</v>
      </c>
      <c r="D30" s="64"/>
      <c r="E30" s="15">
        <f>VLOOKUP(C30,RA!B34:D60,3,0)</f>
        <v>157615.1251</v>
      </c>
      <c r="F30" s="25">
        <f>VLOOKUP(C30,RA!B34:I64,8,0)</f>
        <v>3496.2175999999999</v>
      </c>
      <c r="G30" s="16">
        <f t="shared" si="0"/>
        <v>154118.9075</v>
      </c>
      <c r="H30" s="27">
        <f>RA!J34</f>
        <v>2.2181992989453301</v>
      </c>
      <c r="I30" s="20">
        <f>VLOOKUP(B30,RMS!B:D,3,FALSE)</f>
        <v>157615.12539999999</v>
      </c>
      <c r="J30" s="21">
        <f>VLOOKUP(B30,RMS!B:E,4,FALSE)</f>
        <v>154118.91149999999</v>
      </c>
      <c r="K30" s="22">
        <f t="shared" si="1"/>
        <v>-2.9999998514540493E-4</v>
      </c>
      <c r="L30" s="22">
        <f t="shared" si="2"/>
        <v>-3.999999986262992E-3</v>
      </c>
      <c r="M30" s="32"/>
    </row>
    <row r="31" spans="1:13" s="35" customFormat="1" ht="12" thickBot="1">
      <c r="A31" s="66"/>
      <c r="B31" s="12">
        <v>70</v>
      </c>
      <c r="C31" s="67" t="s">
        <v>68</v>
      </c>
      <c r="D31" s="68"/>
      <c r="E31" s="15">
        <f>VLOOKUP(C31,RA!B34:D61,3,0)</f>
        <v>975928.26</v>
      </c>
      <c r="F31" s="25">
        <f>VLOOKUP(C31,RA!B34:I65,8,0)</f>
        <v>-60295.98</v>
      </c>
      <c r="G31" s="16">
        <f t="shared" si="0"/>
        <v>1036224.24</v>
      </c>
      <c r="H31" s="27">
        <f>RA!J34</f>
        <v>2.2181992989453301</v>
      </c>
      <c r="I31" s="20">
        <f>VLOOKUP(B31,RMS!B:D,3,FALSE)</f>
        <v>975928.26</v>
      </c>
      <c r="J31" s="21">
        <f>VLOOKUP(B31,RMS!B:E,4,FALSE)</f>
        <v>1036224.24</v>
      </c>
      <c r="K31" s="22">
        <f t="shared" si="1"/>
        <v>0</v>
      </c>
      <c r="L31" s="22">
        <f t="shared" si="2"/>
        <v>0</v>
      </c>
    </row>
    <row r="32" spans="1:13">
      <c r="A32" s="66"/>
      <c r="B32" s="12">
        <v>71</v>
      </c>
      <c r="C32" s="64" t="s">
        <v>35</v>
      </c>
      <c r="D32" s="64"/>
      <c r="E32" s="15">
        <f>VLOOKUP(C32,RA!B34:D61,3,0)</f>
        <v>911520.01</v>
      </c>
      <c r="F32" s="25">
        <f>VLOOKUP(C32,RA!B34:I65,8,0)</f>
        <v>-122860.56</v>
      </c>
      <c r="G32" s="16">
        <f t="shared" si="0"/>
        <v>1034380.5700000001</v>
      </c>
      <c r="H32" s="27">
        <f>RA!J34</f>
        <v>2.2181992989453301</v>
      </c>
      <c r="I32" s="20">
        <f>VLOOKUP(B32,RMS!B:D,3,FALSE)</f>
        <v>911520.01</v>
      </c>
      <c r="J32" s="21">
        <f>VLOOKUP(B32,RMS!B:E,4,FALSE)</f>
        <v>1034380.57</v>
      </c>
      <c r="K32" s="22">
        <f t="shared" si="1"/>
        <v>0</v>
      </c>
      <c r="L32" s="22">
        <f t="shared" si="2"/>
        <v>0</v>
      </c>
      <c r="M32" s="32"/>
    </row>
    <row r="33" spans="1:13">
      <c r="A33" s="66"/>
      <c r="B33" s="12">
        <v>72</v>
      </c>
      <c r="C33" s="64" t="s">
        <v>36</v>
      </c>
      <c r="D33" s="64"/>
      <c r="E33" s="15">
        <f>VLOOKUP(C33,RA!B34:D62,3,0)</f>
        <v>1300562.17</v>
      </c>
      <c r="F33" s="25">
        <f>VLOOKUP(C33,RA!B34:I66,8,0)</f>
        <v>-133375.71</v>
      </c>
      <c r="G33" s="16">
        <f t="shared" si="0"/>
        <v>1433937.88</v>
      </c>
      <c r="H33" s="27">
        <f>RA!J35</f>
        <v>-6.1783209351884096</v>
      </c>
      <c r="I33" s="20">
        <f>VLOOKUP(B33,RMS!B:D,3,FALSE)</f>
        <v>1300562.17</v>
      </c>
      <c r="J33" s="21">
        <f>VLOOKUP(B33,RMS!B:E,4,FALSE)</f>
        <v>1433937.88</v>
      </c>
      <c r="K33" s="22">
        <f t="shared" si="1"/>
        <v>0</v>
      </c>
      <c r="L33" s="22">
        <f t="shared" si="2"/>
        <v>0</v>
      </c>
      <c r="M33" s="32"/>
    </row>
    <row r="34" spans="1:13">
      <c r="A34" s="66"/>
      <c r="B34" s="12">
        <v>73</v>
      </c>
      <c r="C34" s="64" t="s">
        <v>37</v>
      </c>
      <c r="D34" s="64"/>
      <c r="E34" s="15">
        <f>VLOOKUP(C34,RA!B34:D63,3,0)</f>
        <v>867516.62</v>
      </c>
      <c r="F34" s="25">
        <f>VLOOKUP(C34,RA!B34:I67,8,0)</f>
        <v>-200491.97</v>
      </c>
      <c r="G34" s="16">
        <f t="shared" si="0"/>
        <v>1068008.5900000001</v>
      </c>
      <c r="H34" s="27">
        <f>RA!J34</f>
        <v>2.2181992989453301</v>
      </c>
      <c r="I34" s="20">
        <f>VLOOKUP(B34,RMS!B:D,3,FALSE)</f>
        <v>867516.62</v>
      </c>
      <c r="J34" s="21">
        <f>VLOOKUP(B34,RMS!B:E,4,FALSE)</f>
        <v>1068008.5900000001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6"/>
      <c r="B35" s="12">
        <v>74</v>
      </c>
      <c r="C35" s="64" t="s">
        <v>69</v>
      </c>
      <c r="D35" s="64"/>
      <c r="E35" s="15">
        <f>VLOOKUP(C35,RA!B35:D64,3,0)</f>
        <v>0.01</v>
      </c>
      <c r="F35" s="25">
        <f>VLOOKUP(C35,RA!B35:I68,8,0)</f>
        <v>0.01</v>
      </c>
      <c r="G35" s="16">
        <f t="shared" si="0"/>
        <v>0</v>
      </c>
      <c r="H35" s="27">
        <f>RA!J35</f>
        <v>-6.1783209351884096</v>
      </c>
      <c r="I35" s="20">
        <f>VLOOKUP(B35,RMS!B:D,3,FALSE)</f>
        <v>0.01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66"/>
      <c r="B36" s="12">
        <v>75</v>
      </c>
      <c r="C36" s="64" t="s">
        <v>32</v>
      </c>
      <c r="D36" s="64"/>
      <c r="E36" s="15">
        <f>VLOOKUP(C36,RA!B8:D64,3,0)</f>
        <v>42758.974300000002</v>
      </c>
      <c r="F36" s="25">
        <f>VLOOKUP(C36,RA!B8:I68,8,0)</f>
        <v>2532.3888000000002</v>
      </c>
      <c r="G36" s="16">
        <f t="shared" si="0"/>
        <v>40226.585500000001</v>
      </c>
      <c r="H36" s="27">
        <f>RA!J35</f>
        <v>-6.1783209351884096</v>
      </c>
      <c r="I36" s="20">
        <f>VLOOKUP(B36,RMS!B:D,3,FALSE)</f>
        <v>42758.974358974403</v>
      </c>
      <c r="J36" s="21">
        <f>VLOOKUP(B36,RMS!B:E,4,FALSE)</f>
        <v>40226.585470085498</v>
      </c>
      <c r="K36" s="22">
        <f t="shared" si="1"/>
        <v>-5.8974401326850057E-5</v>
      </c>
      <c r="L36" s="22">
        <f t="shared" si="2"/>
        <v>2.9914503102190793E-5</v>
      </c>
      <c r="M36" s="32"/>
    </row>
    <row r="37" spans="1:13">
      <c r="A37" s="66"/>
      <c r="B37" s="12">
        <v>76</v>
      </c>
      <c r="C37" s="64" t="s">
        <v>33</v>
      </c>
      <c r="D37" s="64"/>
      <c r="E37" s="15">
        <f>VLOOKUP(C37,RA!B8:D65,3,0)</f>
        <v>470820.66869999998</v>
      </c>
      <c r="F37" s="25">
        <f>VLOOKUP(C37,RA!B8:I69,8,0)</f>
        <v>8376.2494999999999</v>
      </c>
      <c r="G37" s="16">
        <f t="shared" si="0"/>
        <v>462444.4192</v>
      </c>
      <c r="H37" s="27">
        <f>RA!J36</f>
        <v>-13.4786465082648</v>
      </c>
      <c r="I37" s="20">
        <f>VLOOKUP(B37,RMS!B:D,3,FALSE)</f>
        <v>470820.66312393203</v>
      </c>
      <c r="J37" s="21">
        <f>VLOOKUP(B37,RMS!B:E,4,FALSE)</f>
        <v>462444.41882820497</v>
      </c>
      <c r="K37" s="22">
        <f t="shared" si="1"/>
        <v>5.5760679533705115E-3</v>
      </c>
      <c r="L37" s="22">
        <f t="shared" si="2"/>
        <v>3.7179503124207258E-4</v>
      </c>
      <c r="M37" s="32"/>
    </row>
    <row r="38" spans="1:13">
      <c r="A38" s="66"/>
      <c r="B38" s="12">
        <v>77</v>
      </c>
      <c r="C38" s="64" t="s">
        <v>38</v>
      </c>
      <c r="D38" s="64"/>
      <c r="E38" s="15">
        <f>VLOOKUP(C38,RA!B9:D66,3,0)</f>
        <v>583053.98</v>
      </c>
      <c r="F38" s="25">
        <f>VLOOKUP(C38,RA!B9:I70,8,0)</f>
        <v>-115409.31</v>
      </c>
      <c r="G38" s="16">
        <f t="shared" si="0"/>
        <v>698463.29</v>
      </c>
      <c r="H38" s="27">
        <f>RA!J37</f>
        <v>-10.2552352418493</v>
      </c>
      <c r="I38" s="20">
        <f>VLOOKUP(B38,RMS!B:D,3,FALSE)</f>
        <v>583053.98</v>
      </c>
      <c r="J38" s="21">
        <f>VLOOKUP(B38,RMS!B:E,4,FALSE)</f>
        <v>698463.29</v>
      </c>
      <c r="K38" s="22">
        <f t="shared" si="1"/>
        <v>0</v>
      </c>
      <c r="L38" s="22">
        <f t="shared" si="2"/>
        <v>0</v>
      </c>
      <c r="M38" s="32"/>
    </row>
    <row r="39" spans="1:13">
      <c r="A39" s="66"/>
      <c r="B39" s="12">
        <v>78</v>
      </c>
      <c r="C39" s="64" t="s">
        <v>39</v>
      </c>
      <c r="D39" s="64"/>
      <c r="E39" s="15">
        <f>VLOOKUP(C39,RA!B10:D67,3,0)</f>
        <v>256552.15</v>
      </c>
      <c r="F39" s="25">
        <f>VLOOKUP(C39,RA!B10:I71,8,0)</f>
        <v>28343.59</v>
      </c>
      <c r="G39" s="16">
        <f t="shared" si="0"/>
        <v>228208.56</v>
      </c>
      <c r="H39" s="27">
        <f>RA!J38</f>
        <v>-23.111023509843498</v>
      </c>
      <c r="I39" s="20">
        <f>VLOOKUP(B39,RMS!B:D,3,FALSE)</f>
        <v>256552.15</v>
      </c>
      <c r="J39" s="21">
        <f>VLOOKUP(B39,RMS!B:E,4,FALSE)</f>
        <v>228208.56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66"/>
      <c r="B40" s="12">
        <v>9101</v>
      </c>
      <c r="C40" s="69" t="s">
        <v>75</v>
      </c>
      <c r="D40" s="70"/>
      <c r="E40" s="15">
        <f>VLOOKUP(C40,RA!B11:D68,3,0)</f>
        <v>0</v>
      </c>
      <c r="F40" s="25">
        <f>VLOOKUP(C40,RA!B11:I72,8,0)</f>
        <v>0</v>
      </c>
      <c r="G40" s="16">
        <f t="shared" si="0"/>
        <v>0</v>
      </c>
      <c r="H40" s="27">
        <f>RA!J39</f>
        <v>100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>
      <c r="A41" s="66"/>
      <c r="B41" s="12">
        <v>99</v>
      </c>
      <c r="C41" s="64" t="s">
        <v>34</v>
      </c>
      <c r="D41" s="64"/>
      <c r="E41" s="15">
        <f>VLOOKUP(C41,RA!B8:D68,3,0)</f>
        <v>26113.135200000001</v>
      </c>
      <c r="F41" s="25">
        <f>VLOOKUP(C41,RA!B8:I72,8,0)</f>
        <v>3212.3609999999999</v>
      </c>
      <c r="G41" s="16">
        <f t="shared" si="0"/>
        <v>22900.7742</v>
      </c>
      <c r="H41" s="27">
        <f>RA!J39</f>
        <v>100</v>
      </c>
      <c r="I41" s="20">
        <f>VLOOKUP(B41,RMS!B:D,3,FALSE)</f>
        <v>26113.135163754599</v>
      </c>
      <c r="J41" s="21">
        <f>VLOOKUP(B41,RMS!B:E,4,FALSE)</f>
        <v>22900.7742530822</v>
      </c>
      <c r="K41" s="22">
        <f t="shared" si="1"/>
        <v>3.6245401133783162E-5</v>
      </c>
      <c r="L41" s="22">
        <f t="shared" si="2"/>
        <v>-5.3082199883647263E-5</v>
      </c>
      <c r="M41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3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42" t="s">
        <v>45</v>
      </c>
      <c r="W1" s="73"/>
    </row>
    <row r="2" spans="1:23" ht="12.7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42"/>
      <c r="W2" s="73"/>
    </row>
    <row r="3" spans="1:23" ht="23.25" thickBo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43" t="s">
        <v>46</v>
      </c>
      <c r="W3" s="73"/>
    </row>
    <row r="4" spans="1:23" ht="12.75" thickTop="1" thickBo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W4" s="73"/>
    </row>
    <row r="5" spans="1:23" ht="22.5" thickTop="1" thickBot="1">
      <c r="A5" s="44"/>
      <c r="B5" s="45"/>
      <c r="C5" s="46"/>
      <c r="D5" s="47" t="s">
        <v>0</v>
      </c>
      <c r="E5" s="47" t="s">
        <v>58</v>
      </c>
      <c r="F5" s="47" t="s">
        <v>59</v>
      </c>
      <c r="G5" s="47" t="s">
        <v>47</v>
      </c>
      <c r="H5" s="47" t="s">
        <v>48</v>
      </c>
      <c r="I5" s="47" t="s">
        <v>1</v>
      </c>
      <c r="J5" s="47" t="s">
        <v>2</v>
      </c>
      <c r="K5" s="47" t="s">
        <v>49</v>
      </c>
      <c r="L5" s="47" t="s">
        <v>50</v>
      </c>
      <c r="M5" s="47" t="s">
        <v>51</v>
      </c>
      <c r="N5" s="47" t="s">
        <v>52</v>
      </c>
      <c r="O5" s="47" t="s">
        <v>53</v>
      </c>
      <c r="P5" s="47" t="s">
        <v>60</v>
      </c>
      <c r="Q5" s="47" t="s">
        <v>61</v>
      </c>
      <c r="R5" s="47" t="s">
        <v>54</v>
      </c>
      <c r="S5" s="47" t="s">
        <v>55</v>
      </c>
      <c r="T5" s="47" t="s">
        <v>56</v>
      </c>
      <c r="U5" s="48" t="s">
        <v>57</v>
      </c>
    </row>
    <row r="6" spans="1:23" ht="12" thickBot="1">
      <c r="A6" s="49" t="s">
        <v>3</v>
      </c>
      <c r="B6" s="74" t="s">
        <v>4</v>
      </c>
      <c r="C6" s="75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50"/>
    </row>
    <row r="7" spans="1:23" ht="12" thickBot="1">
      <c r="A7" s="76" t="s">
        <v>5</v>
      </c>
      <c r="B7" s="77"/>
      <c r="C7" s="78"/>
      <c r="D7" s="51">
        <v>18559091.625700001</v>
      </c>
      <c r="E7" s="51">
        <v>16364665.295399999</v>
      </c>
      <c r="F7" s="52">
        <v>113.409539948958</v>
      </c>
      <c r="G7" s="51">
        <v>15342514.354499999</v>
      </c>
      <c r="H7" s="52">
        <v>20.965124730397001</v>
      </c>
      <c r="I7" s="51">
        <v>629726.10580000002</v>
      </c>
      <c r="J7" s="52">
        <v>3.3930868950933801</v>
      </c>
      <c r="K7" s="51">
        <v>1314960.8422000001</v>
      </c>
      <c r="L7" s="52">
        <v>8.5706997680879997</v>
      </c>
      <c r="M7" s="52">
        <v>-0.52110657170107499</v>
      </c>
      <c r="N7" s="51">
        <v>468154073.92129999</v>
      </c>
      <c r="O7" s="51">
        <v>2800939336.0469999</v>
      </c>
      <c r="P7" s="51">
        <v>763709</v>
      </c>
      <c r="Q7" s="51">
        <v>756181</v>
      </c>
      <c r="R7" s="52">
        <v>0.99552884825193599</v>
      </c>
      <c r="S7" s="51">
        <v>24.3012608541997</v>
      </c>
      <c r="T7" s="51">
        <v>17.525670234771798</v>
      </c>
      <c r="U7" s="53">
        <v>27.881642273951901</v>
      </c>
    </row>
    <row r="8" spans="1:23" ht="12" thickBot="1">
      <c r="A8" s="79">
        <v>42488</v>
      </c>
      <c r="B8" s="67" t="s">
        <v>6</v>
      </c>
      <c r="C8" s="68"/>
      <c r="D8" s="54">
        <v>464191.02289999998</v>
      </c>
      <c r="E8" s="54">
        <v>667597.72450000001</v>
      </c>
      <c r="F8" s="55">
        <v>69.531546598313795</v>
      </c>
      <c r="G8" s="54">
        <v>956696.02879999997</v>
      </c>
      <c r="H8" s="55">
        <v>-51.479779477892997</v>
      </c>
      <c r="I8" s="54">
        <v>102911.2406</v>
      </c>
      <c r="J8" s="55">
        <v>22.170019565882502</v>
      </c>
      <c r="K8" s="54">
        <v>117703.63559999999</v>
      </c>
      <c r="L8" s="55">
        <v>12.3031383069121</v>
      </c>
      <c r="M8" s="55">
        <v>-0.125674920104167</v>
      </c>
      <c r="N8" s="54">
        <v>16647618.870300001</v>
      </c>
      <c r="O8" s="54">
        <v>106033614.6671</v>
      </c>
      <c r="P8" s="54">
        <v>21597</v>
      </c>
      <c r="Q8" s="54">
        <v>18916</v>
      </c>
      <c r="R8" s="55">
        <v>14.173186720236799</v>
      </c>
      <c r="S8" s="54">
        <v>21.493310316247602</v>
      </c>
      <c r="T8" s="54">
        <v>22.833177410657601</v>
      </c>
      <c r="U8" s="56">
        <v>-6.2338796336884403</v>
      </c>
    </row>
    <row r="9" spans="1:23" ht="12" thickBot="1">
      <c r="A9" s="80"/>
      <c r="B9" s="67" t="s">
        <v>7</v>
      </c>
      <c r="C9" s="68"/>
      <c r="D9" s="54">
        <v>48107.599099999999</v>
      </c>
      <c r="E9" s="54">
        <v>103312.36109999999</v>
      </c>
      <c r="F9" s="55">
        <v>46.565191800654702</v>
      </c>
      <c r="G9" s="54">
        <v>56615.722300000001</v>
      </c>
      <c r="H9" s="55">
        <v>-15.0278453658446</v>
      </c>
      <c r="I9" s="54">
        <v>9983.1725999999999</v>
      </c>
      <c r="J9" s="55">
        <v>20.7517581146551</v>
      </c>
      <c r="K9" s="54">
        <v>13013.2155</v>
      </c>
      <c r="L9" s="55">
        <v>22.985162020974499</v>
      </c>
      <c r="M9" s="55">
        <v>-0.23284351972807901</v>
      </c>
      <c r="N9" s="54">
        <v>2592954.9561000001</v>
      </c>
      <c r="O9" s="54">
        <v>14550545.9101</v>
      </c>
      <c r="P9" s="54">
        <v>2953</v>
      </c>
      <c r="Q9" s="54">
        <v>3157</v>
      </c>
      <c r="R9" s="55">
        <v>-6.46183085207476</v>
      </c>
      <c r="S9" s="54">
        <v>16.291093498137499</v>
      </c>
      <c r="T9" s="54">
        <v>16.378084257206201</v>
      </c>
      <c r="U9" s="56">
        <v>-0.53397740967274199</v>
      </c>
    </row>
    <row r="10" spans="1:23" ht="12" thickBot="1">
      <c r="A10" s="80"/>
      <c r="B10" s="67" t="s">
        <v>8</v>
      </c>
      <c r="C10" s="68"/>
      <c r="D10" s="54">
        <v>99029.814700000003</v>
      </c>
      <c r="E10" s="54">
        <v>127464.6485</v>
      </c>
      <c r="F10" s="55">
        <v>77.6919842994742</v>
      </c>
      <c r="G10" s="54">
        <v>109551.0818</v>
      </c>
      <c r="H10" s="55">
        <v>-9.6039828426413703</v>
      </c>
      <c r="I10" s="54">
        <v>25664.446599999999</v>
      </c>
      <c r="J10" s="55">
        <v>25.915878644979401</v>
      </c>
      <c r="K10" s="54">
        <v>25385.5252</v>
      </c>
      <c r="L10" s="55">
        <v>23.1723181395366</v>
      </c>
      <c r="M10" s="55">
        <v>1.098741892486E-2</v>
      </c>
      <c r="N10" s="54">
        <v>3841286.0170999998</v>
      </c>
      <c r="O10" s="54">
        <v>25037391.611400001</v>
      </c>
      <c r="P10" s="54">
        <v>78017</v>
      </c>
      <c r="Q10" s="54">
        <v>78230</v>
      </c>
      <c r="R10" s="55">
        <v>-0.27227406365843998</v>
      </c>
      <c r="S10" s="54">
        <v>1.2693363587423301</v>
      </c>
      <c r="T10" s="54">
        <v>1.14259103668669</v>
      </c>
      <c r="U10" s="56">
        <v>9.9851643878863499</v>
      </c>
    </row>
    <row r="11" spans="1:23" ht="12" thickBot="1">
      <c r="A11" s="80"/>
      <c r="B11" s="67" t="s">
        <v>9</v>
      </c>
      <c r="C11" s="68"/>
      <c r="D11" s="54">
        <v>41780.422299999998</v>
      </c>
      <c r="E11" s="54">
        <v>77248.256500000003</v>
      </c>
      <c r="F11" s="55">
        <v>54.085909757717303</v>
      </c>
      <c r="G11" s="54">
        <v>47454.058499999999</v>
      </c>
      <c r="H11" s="55">
        <v>-11.956061039542099</v>
      </c>
      <c r="I11" s="54">
        <v>9640.4753999999994</v>
      </c>
      <c r="J11" s="55">
        <v>23.0741454233697</v>
      </c>
      <c r="K11" s="54">
        <v>10353.2299</v>
      </c>
      <c r="L11" s="55">
        <v>21.817375009136502</v>
      </c>
      <c r="M11" s="55">
        <v>-6.8843685196250004E-2</v>
      </c>
      <c r="N11" s="54">
        <v>1374455.3864</v>
      </c>
      <c r="O11" s="54">
        <v>8416105.5571999997</v>
      </c>
      <c r="P11" s="54">
        <v>1858</v>
      </c>
      <c r="Q11" s="54">
        <v>1835</v>
      </c>
      <c r="R11" s="55">
        <v>1.2534059945504199</v>
      </c>
      <c r="S11" s="54">
        <v>22.486771959095801</v>
      </c>
      <c r="T11" s="54">
        <v>21.167606049046299</v>
      </c>
      <c r="U11" s="56">
        <v>5.8664085376464401</v>
      </c>
    </row>
    <row r="12" spans="1:23" ht="12" thickBot="1">
      <c r="A12" s="80"/>
      <c r="B12" s="67" t="s">
        <v>10</v>
      </c>
      <c r="C12" s="68"/>
      <c r="D12" s="54">
        <v>136406.20490000001</v>
      </c>
      <c r="E12" s="54">
        <v>141336.2745</v>
      </c>
      <c r="F12" s="55">
        <v>96.5118157971541</v>
      </c>
      <c r="G12" s="54">
        <v>147937.83670000001</v>
      </c>
      <c r="H12" s="55">
        <v>-7.7949171471154699</v>
      </c>
      <c r="I12" s="54">
        <v>19740.6077</v>
      </c>
      <c r="J12" s="55">
        <v>14.4719279555295</v>
      </c>
      <c r="K12" s="54">
        <v>20377.646700000001</v>
      </c>
      <c r="L12" s="55">
        <v>13.774465785466001</v>
      </c>
      <c r="M12" s="55">
        <v>-3.1261656921355997E-2</v>
      </c>
      <c r="N12" s="54">
        <v>3636744.9882999999</v>
      </c>
      <c r="O12" s="54">
        <v>27310784.694899999</v>
      </c>
      <c r="P12" s="54">
        <v>1589</v>
      </c>
      <c r="Q12" s="54">
        <v>1095</v>
      </c>
      <c r="R12" s="55">
        <v>45.114155251141597</v>
      </c>
      <c r="S12" s="54">
        <v>85.844055947136596</v>
      </c>
      <c r="T12" s="54">
        <v>96.6170687671233</v>
      </c>
      <c r="U12" s="56">
        <v>-12.549515165756899</v>
      </c>
    </row>
    <row r="13" spans="1:23" ht="12" thickBot="1">
      <c r="A13" s="80"/>
      <c r="B13" s="67" t="s">
        <v>11</v>
      </c>
      <c r="C13" s="68"/>
      <c r="D13" s="54">
        <v>184861.55809999999</v>
      </c>
      <c r="E13" s="54">
        <v>261695.4706</v>
      </c>
      <c r="F13" s="55">
        <v>70.639953254124094</v>
      </c>
      <c r="G13" s="54">
        <v>229942.73680000001</v>
      </c>
      <c r="H13" s="55">
        <v>-19.6053936416399</v>
      </c>
      <c r="I13" s="54">
        <v>49419.483500000002</v>
      </c>
      <c r="J13" s="55">
        <v>26.733239732441699</v>
      </c>
      <c r="K13" s="54">
        <v>66909.742499999993</v>
      </c>
      <c r="L13" s="55">
        <v>29.098437041826099</v>
      </c>
      <c r="M13" s="55">
        <v>-0.261400781806924</v>
      </c>
      <c r="N13" s="54">
        <v>6019525.0323000001</v>
      </c>
      <c r="O13" s="54">
        <v>45527040.7412</v>
      </c>
      <c r="P13" s="54">
        <v>9760</v>
      </c>
      <c r="Q13" s="54">
        <v>7778</v>
      </c>
      <c r="R13" s="55">
        <v>25.482129082026201</v>
      </c>
      <c r="S13" s="54">
        <v>18.940733411885201</v>
      </c>
      <c r="T13" s="54">
        <v>21.900818308048301</v>
      </c>
      <c r="U13" s="56">
        <v>-15.6281429646523</v>
      </c>
    </row>
    <row r="14" spans="1:23" ht="12" thickBot="1">
      <c r="A14" s="80"/>
      <c r="B14" s="67" t="s">
        <v>12</v>
      </c>
      <c r="C14" s="68"/>
      <c r="D14" s="54">
        <v>99197.891799999998</v>
      </c>
      <c r="E14" s="54">
        <v>171865.88570000001</v>
      </c>
      <c r="F14" s="55">
        <v>57.718197765642998</v>
      </c>
      <c r="G14" s="54">
        <v>141889.57389999999</v>
      </c>
      <c r="H14" s="55">
        <v>-30.087962720987498</v>
      </c>
      <c r="I14" s="54">
        <v>9165.1713</v>
      </c>
      <c r="J14" s="55">
        <v>9.2392803251086804</v>
      </c>
      <c r="K14" s="54">
        <v>29053.0798</v>
      </c>
      <c r="L14" s="55">
        <v>20.475838358973299</v>
      </c>
      <c r="M14" s="55">
        <v>-0.68453701421354995</v>
      </c>
      <c r="N14" s="54">
        <v>3564861.3953999998</v>
      </c>
      <c r="O14" s="54">
        <v>20099005.378899999</v>
      </c>
      <c r="P14" s="54">
        <v>2126</v>
      </c>
      <c r="Q14" s="54">
        <v>1737</v>
      </c>
      <c r="R14" s="55">
        <v>22.394933793897501</v>
      </c>
      <c r="S14" s="54">
        <v>46.659403480715</v>
      </c>
      <c r="T14" s="54">
        <v>53.330647783534801</v>
      </c>
      <c r="U14" s="56">
        <v>-14.2977488033622</v>
      </c>
    </row>
    <row r="15" spans="1:23" ht="12" thickBot="1">
      <c r="A15" s="80"/>
      <c r="B15" s="67" t="s">
        <v>13</v>
      </c>
      <c r="C15" s="68"/>
      <c r="D15" s="54">
        <v>100609.12179999999</v>
      </c>
      <c r="E15" s="54">
        <v>170427.38399999999</v>
      </c>
      <c r="F15" s="55">
        <v>59.033424933636297</v>
      </c>
      <c r="G15" s="54">
        <v>274558.58809999999</v>
      </c>
      <c r="H15" s="55">
        <v>-63.356046337419201</v>
      </c>
      <c r="I15" s="54">
        <v>18043.403399999999</v>
      </c>
      <c r="J15" s="55">
        <v>17.934162506525301</v>
      </c>
      <c r="K15" s="54">
        <v>24243.677500000002</v>
      </c>
      <c r="L15" s="55">
        <v>8.8300561522300498</v>
      </c>
      <c r="M15" s="55">
        <v>-0.25574808524820503</v>
      </c>
      <c r="N15" s="54">
        <v>2994851.0005000001</v>
      </c>
      <c r="O15" s="54">
        <v>16318715.8709</v>
      </c>
      <c r="P15" s="54">
        <v>4235</v>
      </c>
      <c r="Q15" s="54">
        <v>3116</v>
      </c>
      <c r="R15" s="55">
        <v>35.911424903722697</v>
      </c>
      <c r="S15" s="54">
        <v>23.756581298701299</v>
      </c>
      <c r="T15" s="54">
        <v>24.547962323491699</v>
      </c>
      <c r="U15" s="56">
        <v>-3.3312075287264702</v>
      </c>
    </row>
    <row r="16" spans="1:23" ht="12" thickBot="1">
      <c r="A16" s="80"/>
      <c r="B16" s="67" t="s">
        <v>14</v>
      </c>
      <c r="C16" s="68"/>
      <c r="D16" s="54">
        <v>708828.59160000004</v>
      </c>
      <c r="E16" s="54">
        <v>862029.15480000002</v>
      </c>
      <c r="F16" s="55">
        <v>82.227913946188494</v>
      </c>
      <c r="G16" s="54">
        <v>692243.8064</v>
      </c>
      <c r="H16" s="55">
        <v>2.39580116812439</v>
      </c>
      <c r="I16" s="54">
        <v>20270.922399999999</v>
      </c>
      <c r="J16" s="55">
        <v>2.8597777573056899</v>
      </c>
      <c r="K16" s="54">
        <v>25169.903300000002</v>
      </c>
      <c r="L16" s="55">
        <v>3.6359882265896402</v>
      </c>
      <c r="M16" s="55">
        <v>-0.19463646091957801</v>
      </c>
      <c r="N16" s="54">
        <v>24168261.342700001</v>
      </c>
      <c r="O16" s="54">
        <v>135748013.3748</v>
      </c>
      <c r="P16" s="54">
        <v>34883</v>
      </c>
      <c r="Q16" s="54">
        <v>32435</v>
      </c>
      <c r="R16" s="55">
        <v>7.5474024973022997</v>
      </c>
      <c r="S16" s="54">
        <v>20.3201729094401</v>
      </c>
      <c r="T16" s="54">
        <v>17.543665275165701</v>
      </c>
      <c r="U16" s="56">
        <v>13.6637992533249</v>
      </c>
    </row>
    <row r="17" spans="1:21" ht="12" thickBot="1">
      <c r="A17" s="80"/>
      <c r="B17" s="67" t="s">
        <v>15</v>
      </c>
      <c r="C17" s="68"/>
      <c r="D17" s="54">
        <v>480565.68030000001</v>
      </c>
      <c r="E17" s="54">
        <v>750723.42989999999</v>
      </c>
      <c r="F17" s="55">
        <v>64.013678161611907</v>
      </c>
      <c r="G17" s="54">
        <v>464149.66580000002</v>
      </c>
      <c r="H17" s="55">
        <v>3.5367933469704602</v>
      </c>
      <c r="I17" s="54">
        <v>38851.510199999997</v>
      </c>
      <c r="J17" s="55">
        <v>8.0845369931007998</v>
      </c>
      <c r="K17" s="54">
        <v>43412.402099999999</v>
      </c>
      <c r="L17" s="55">
        <v>9.35310424605718</v>
      </c>
      <c r="M17" s="55">
        <v>-0.105059652987965</v>
      </c>
      <c r="N17" s="54">
        <v>22578833.142099999</v>
      </c>
      <c r="O17" s="54">
        <v>172153039.65040001</v>
      </c>
      <c r="P17" s="54">
        <v>9388</v>
      </c>
      <c r="Q17" s="54">
        <v>9185</v>
      </c>
      <c r="R17" s="55">
        <v>2.21012520413717</v>
      </c>
      <c r="S17" s="54">
        <v>51.189356657434999</v>
      </c>
      <c r="T17" s="54">
        <v>46.214666499727798</v>
      </c>
      <c r="U17" s="56">
        <v>9.7182119146337396</v>
      </c>
    </row>
    <row r="18" spans="1:21" ht="12" customHeight="1" thickBot="1">
      <c r="A18" s="80"/>
      <c r="B18" s="67" t="s">
        <v>16</v>
      </c>
      <c r="C18" s="68"/>
      <c r="D18" s="54">
        <v>1334764.1784000001</v>
      </c>
      <c r="E18" s="54">
        <v>1618960.5029</v>
      </c>
      <c r="F18" s="55">
        <v>82.4457530624789</v>
      </c>
      <c r="G18" s="54">
        <v>1243263.4454999999</v>
      </c>
      <c r="H18" s="55">
        <v>7.3597219665057798</v>
      </c>
      <c r="I18" s="54">
        <v>177234.35860000001</v>
      </c>
      <c r="J18" s="55">
        <v>13.278327472981299</v>
      </c>
      <c r="K18" s="54">
        <v>165782.2303</v>
      </c>
      <c r="L18" s="55">
        <v>13.3344409746824</v>
      </c>
      <c r="M18" s="55">
        <v>6.9079347522809004E-2</v>
      </c>
      <c r="N18" s="54">
        <v>45685308.946999997</v>
      </c>
      <c r="O18" s="54">
        <v>324965148.97689998</v>
      </c>
      <c r="P18" s="54">
        <v>58783</v>
      </c>
      <c r="Q18" s="54">
        <v>58591</v>
      </c>
      <c r="R18" s="55">
        <v>0.32769537983650099</v>
      </c>
      <c r="S18" s="54">
        <v>22.706635904938501</v>
      </c>
      <c r="T18" s="54">
        <v>21.116920501442198</v>
      </c>
      <c r="U18" s="56">
        <v>7.0011049199522901</v>
      </c>
    </row>
    <row r="19" spans="1:21" ht="12" customHeight="1" thickBot="1">
      <c r="A19" s="80"/>
      <c r="B19" s="67" t="s">
        <v>17</v>
      </c>
      <c r="C19" s="68"/>
      <c r="D19" s="54">
        <v>417440.3958</v>
      </c>
      <c r="E19" s="54">
        <v>475838.98259999999</v>
      </c>
      <c r="F19" s="55">
        <v>87.727237797771807</v>
      </c>
      <c r="G19" s="54">
        <v>439004.2292</v>
      </c>
      <c r="H19" s="55">
        <v>-4.9119876223734602</v>
      </c>
      <c r="I19" s="54">
        <v>31984.319</v>
      </c>
      <c r="J19" s="55">
        <v>7.6620085937547904</v>
      </c>
      <c r="K19" s="54">
        <v>29635.6459</v>
      </c>
      <c r="L19" s="55">
        <v>6.7506515720828499</v>
      </c>
      <c r="M19" s="55">
        <v>7.9251625151858004E-2</v>
      </c>
      <c r="N19" s="54">
        <v>14521520.7706</v>
      </c>
      <c r="O19" s="54">
        <v>91910102.101500005</v>
      </c>
      <c r="P19" s="54">
        <v>8314</v>
      </c>
      <c r="Q19" s="54">
        <v>8378</v>
      </c>
      <c r="R19" s="55">
        <v>-0.76390546669850001</v>
      </c>
      <c r="S19" s="54">
        <v>50.2093331489055</v>
      </c>
      <c r="T19" s="54">
        <v>56.420087037479099</v>
      </c>
      <c r="U19" s="56">
        <v>-12.369719928672399</v>
      </c>
    </row>
    <row r="20" spans="1:21" ht="12" thickBot="1">
      <c r="A20" s="80"/>
      <c r="B20" s="67" t="s">
        <v>18</v>
      </c>
      <c r="C20" s="68"/>
      <c r="D20" s="54">
        <v>922524.42469999997</v>
      </c>
      <c r="E20" s="54">
        <v>894871.47400000005</v>
      </c>
      <c r="F20" s="55">
        <v>103.090158922643</v>
      </c>
      <c r="G20" s="54">
        <v>725049.63009999995</v>
      </c>
      <c r="H20" s="55">
        <v>27.236038251997201</v>
      </c>
      <c r="I20" s="54">
        <v>78903.804999999993</v>
      </c>
      <c r="J20" s="55">
        <v>8.5530315390466907</v>
      </c>
      <c r="K20" s="54">
        <v>50935.893300000003</v>
      </c>
      <c r="L20" s="55">
        <v>7.0251595456954901</v>
      </c>
      <c r="M20" s="55">
        <v>0.54908061659537</v>
      </c>
      <c r="N20" s="54">
        <v>26723800.957800001</v>
      </c>
      <c r="O20" s="54">
        <v>153605142.08419999</v>
      </c>
      <c r="P20" s="54">
        <v>32417</v>
      </c>
      <c r="Q20" s="54">
        <v>32592</v>
      </c>
      <c r="R20" s="55">
        <v>-0.53694158075601195</v>
      </c>
      <c r="S20" s="54">
        <v>28.4580443810346</v>
      </c>
      <c r="T20" s="54">
        <v>29.558046784487001</v>
      </c>
      <c r="U20" s="56">
        <v>-3.8653478388185301</v>
      </c>
    </row>
    <row r="21" spans="1:21" ht="12" customHeight="1" thickBot="1">
      <c r="A21" s="80"/>
      <c r="B21" s="67" t="s">
        <v>19</v>
      </c>
      <c r="C21" s="68"/>
      <c r="D21" s="54">
        <v>276642.19469999999</v>
      </c>
      <c r="E21" s="54">
        <v>369303.4129</v>
      </c>
      <c r="F21" s="55">
        <v>74.909189852222994</v>
      </c>
      <c r="G21" s="54">
        <v>297781.83860000002</v>
      </c>
      <c r="H21" s="55">
        <v>-7.0990373353144998</v>
      </c>
      <c r="I21" s="54">
        <v>32613.854500000001</v>
      </c>
      <c r="J21" s="55">
        <v>11.7891829680456</v>
      </c>
      <c r="K21" s="54">
        <v>21819.866900000001</v>
      </c>
      <c r="L21" s="55">
        <v>7.3274673172093197</v>
      </c>
      <c r="M21" s="55">
        <v>0.49468622560662801</v>
      </c>
      <c r="N21" s="54">
        <v>9136415.2475000005</v>
      </c>
      <c r="O21" s="54">
        <v>56502295.204700001</v>
      </c>
      <c r="P21" s="54">
        <v>23983</v>
      </c>
      <c r="Q21" s="54">
        <v>21280</v>
      </c>
      <c r="R21" s="55">
        <v>12.7020676691729</v>
      </c>
      <c r="S21" s="54">
        <v>11.5349286869866</v>
      </c>
      <c r="T21" s="54">
        <v>12.174391931391</v>
      </c>
      <c r="U21" s="56">
        <v>-5.5437121611838398</v>
      </c>
    </row>
    <row r="22" spans="1:21" ht="12" customHeight="1" thickBot="1">
      <c r="A22" s="80"/>
      <c r="B22" s="67" t="s">
        <v>20</v>
      </c>
      <c r="C22" s="68"/>
      <c r="D22" s="54">
        <v>983523.29189999995</v>
      </c>
      <c r="E22" s="54">
        <v>1120375.3892000001</v>
      </c>
      <c r="F22" s="55">
        <v>87.785156776987193</v>
      </c>
      <c r="G22" s="54">
        <v>1111295.6795999999</v>
      </c>
      <c r="H22" s="55">
        <v>-11.497605006976199</v>
      </c>
      <c r="I22" s="54">
        <v>44566.113499999999</v>
      </c>
      <c r="J22" s="55">
        <v>4.5312717926492398</v>
      </c>
      <c r="K22" s="54">
        <v>111048.05530000001</v>
      </c>
      <c r="L22" s="55">
        <v>9.9926650790157598</v>
      </c>
      <c r="M22" s="55">
        <v>-0.598677226903225</v>
      </c>
      <c r="N22" s="54">
        <v>31889945.736299999</v>
      </c>
      <c r="O22" s="54">
        <v>175786397.97400001</v>
      </c>
      <c r="P22" s="54">
        <v>61132</v>
      </c>
      <c r="Q22" s="54">
        <v>62912</v>
      </c>
      <c r="R22" s="55">
        <v>-2.8293489318413001</v>
      </c>
      <c r="S22" s="54">
        <v>16.088518155793999</v>
      </c>
      <c r="T22" s="54">
        <v>16.007140803026498</v>
      </c>
      <c r="U22" s="56">
        <v>0.50581011861720004</v>
      </c>
    </row>
    <row r="23" spans="1:21" ht="12" thickBot="1">
      <c r="A23" s="80"/>
      <c r="B23" s="67" t="s">
        <v>21</v>
      </c>
      <c r="C23" s="68"/>
      <c r="D23" s="54">
        <v>2276810.0891</v>
      </c>
      <c r="E23" s="54">
        <v>2894451.9304</v>
      </c>
      <c r="F23" s="55">
        <v>78.661181593205995</v>
      </c>
      <c r="G23" s="54">
        <v>2536581.2713000001</v>
      </c>
      <c r="H23" s="55">
        <v>-10.2409958292748</v>
      </c>
      <c r="I23" s="54">
        <v>99116.509300000005</v>
      </c>
      <c r="J23" s="55">
        <v>4.3533059597069803</v>
      </c>
      <c r="K23" s="54">
        <v>179149.38389999999</v>
      </c>
      <c r="L23" s="55">
        <v>7.0626313427042602</v>
      </c>
      <c r="M23" s="55">
        <v>-0.44673820728668401</v>
      </c>
      <c r="N23" s="54">
        <v>73245586.039000005</v>
      </c>
      <c r="O23" s="54">
        <v>395055417.82090002</v>
      </c>
      <c r="P23" s="54">
        <v>65806</v>
      </c>
      <c r="Q23" s="54">
        <v>56456</v>
      </c>
      <c r="R23" s="55">
        <v>16.561570072268701</v>
      </c>
      <c r="S23" s="54">
        <v>34.598822130200901</v>
      </c>
      <c r="T23" s="54">
        <v>30.492769581621101</v>
      </c>
      <c r="U23" s="56">
        <v>11.8676079004311</v>
      </c>
    </row>
    <row r="24" spans="1:21" ht="12" thickBot="1">
      <c r="A24" s="80"/>
      <c r="B24" s="67" t="s">
        <v>22</v>
      </c>
      <c r="C24" s="68"/>
      <c r="D24" s="54">
        <v>200559.58679999999</v>
      </c>
      <c r="E24" s="54">
        <v>193589.69570000001</v>
      </c>
      <c r="F24" s="55">
        <v>103.60034198865699</v>
      </c>
      <c r="G24" s="54">
        <v>179290.3518</v>
      </c>
      <c r="H24" s="55">
        <v>11.86301147076</v>
      </c>
      <c r="I24" s="54">
        <v>29632.787700000001</v>
      </c>
      <c r="J24" s="55">
        <v>14.775054223436401</v>
      </c>
      <c r="K24" s="54">
        <v>27659.492699999999</v>
      </c>
      <c r="L24" s="55">
        <v>15.4272064404528</v>
      </c>
      <c r="M24" s="55">
        <v>7.1342414750796002E-2</v>
      </c>
      <c r="N24" s="54">
        <v>6051170.4879999999</v>
      </c>
      <c r="O24" s="54">
        <v>38921708.192199998</v>
      </c>
      <c r="P24" s="54">
        <v>18887</v>
      </c>
      <c r="Q24" s="54">
        <v>19382</v>
      </c>
      <c r="R24" s="55">
        <v>-2.55391600454029</v>
      </c>
      <c r="S24" s="54">
        <v>10.618922369884</v>
      </c>
      <c r="T24" s="54">
        <v>9.5266676142812905</v>
      </c>
      <c r="U24" s="56">
        <v>10.285928435642999</v>
      </c>
    </row>
    <row r="25" spans="1:21" ht="12" thickBot="1">
      <c r="A25" s="80"/>
      <c r="B25" s="67" t="s">
        <v>23</v>
      </c>
      <c r="C25" s="68"/>
      <c r="D25" s="54">
        <v>194702.78159999999</v>
      </c>
      <c r="E25" s="54">
        <v>210440.01250000001</v>
      </c>
      <c r="F25" s="55">
        <v>92.5217496838915</v>
      </c>
      <c r="G25" s="54">
        <v>175591.2922</v>
      </c>
      <c r="H25" s="55">
        <v>10.8840758334598</v>
      </c>
      <c r="I25" s="54">
        <v>12773.579599999999</v>
      </c>
      <c r="J25" s="55">
        <v>6.5605532160512299</v>
      </c>
      <c r="K25" s="54">
        <v>14629.161599999999</v>
      </c>
      <c r="L25" s="55">
        <v>8.3313707739773708</v>
      </c>
      <c r="M25" s="55">
        <v>-0.12684130852720901</v>
      </c>
      <c r="N25" s="54">
        <v>6726069.4132000003</v>
      </c>
      <c r="O25" s="54">
        <v>51462569.783500001</v>
      </c>
      <c r="P25" s="54">
        <v>13568</v>
      </c>
      <c r="Q25" s="54">
        <v>13685</v>
      </c>
      <c r="R25" s="55">
        <v>-0.85495067592253904</v>
      </c>
      <c r="S25" s="54">
        <v>14.3501460495283</v>
      </c>
      <c r="T25" s="54">
        <v>13.8848810303252</v>
      </c>
      <c r="U25" s="56">
        <v>3.2422319438234801</v>
      </c>
    </row>
    <row r="26" spans="1:21" ht="12" thickBot="1">
      <c r="A26" s="80"/>
      <c r="B26" s="67" t="s">
        <v>24</v>
      </c>
      <c r="C26" s="68"/>
      <c r="D26" s="54">
        <v>579241.55969999998</v>
      </c>
      <c r="E26" s="54">
        <v>503369.49</v>
      </c>
      <c r="F26" s="55">
        <v>115.07283838359</v>
      </c>
      <c r="G26" s="54">
        <v>533557.99820000003</v>
      </c>
      <c r="H26" s="55">
        <v>8.5620610419330205</v>
      </c>
      <c r="I26" s="54">
        <v>91566.420199999993</v>
      </c>
      <c r="J26" s="55">
        <v>15.807985229413401</v>
      </c>
      <c r="K26" s="54">
        <v>85882.765700000004</v>
      </c>
      <c r="L26" s="55">
        <v>16.096238082782399</v>
      </c>
      <c r="M26" s="55">
        <v>6.6179220634950006E-2</v>
      </c>
      <c r="N26" s="54">
        <v>15564381.9882</v>
      </c>
      <c r="O26" s="54">
        <v>91749938.657600001</v>
      </c>
      <c r="P26" s="54">
        <v>34531</v>
      </c>
      <c r="Q26" s="54">
        <v>34978</v>
      </c>
      <c r="R26" s="55">
        <v>-1.2779461375721799</v>
      </c>
      <c r="S26" s="54">
        <v>16.7745376531233</v>
      </c>
      <c r="T26" s="54">
        <v>15.321715858539701</v>
      </c>
      <c r="U26" s="56">
        <v>8.6608753375275302</v>
      </c>
    </row>
    <row r="27" spans="1:21" ht="12" thickBot="1">
      <c r="A27" s="80"/>
      <c r="B27" s="67" t="s">
        <v>25</v>
      </c>
      <c r="C27" s="68"/>
      <c r="D27" s="54">
        <v>202686.158</v>
      </c>
      <c r="E27" s="54">
        <v>209366.51670000001</v>
      </c>
      <c r="F27" s="55">
        <v>96.809251639042103</v>
      </c>
      <c r="G27" s="54">
        <v>191812.402</v>
      </c>
      <c r="H27" s="55">
        <v>5.6689535643268796</v>
      </c>
      <c r="I27" s="54">
        <v>50701.186300000001</v>
      </c>
      <c r="J27" s="55">
        <v>25.014626948526001</v>
      </c>
      <c r="K27" s="54">
        <v>54182.861900000004</v>
      </c>
      <c r="L27" s="55">
        <v>28.247840773090399</v>
      </c>
      <c r="M27" s="55">
        <v>-6.4257875606973006E-2</v>
      </c>
      <c r="N27" s="54">
        <v>6184407.8760000002</v>
      </c>
      <c r="O27" s="54">
        <v>31287109.972100001</v>
      </c>
      <c r="P27" s="54">
        <v>24765</v>
      </c>
      <c r="Q27" s="54">
        <v>25358</v>
      </c>
      <c r="R27" s="55">
        <v>-2.33851250098588</v>
      </c>
      <c r="S27" s="54">
        <v>8.1843794871794895</v>
      </c>
      <c r="T27" s="54">
        <v>7.5271608210426697</v>
      </c>
      <c r="U27" s="56">
        <v>8.0301587575005193</v>
      </c>
    </row>
    <row r="28" spans="1:21" ht="12" thickBot="1">
      <c r="A28" s="80"/>
      <c r="B28" s="67" t="s">
        <v>26</v>
      </c>
      <c r="C28" s="68"/>
      <c r="D28" s="54">
        <v>750115.1139</v>
      </c>
      <c r="E28" s="54">
        <v>716352.56090000004</v>
      </c>
      <c r="F28" s="55">
        <v>104.713119606578</v>
      </c>
      <c r="G28" s="54">
        <v>645697.21649999998</v>
      </c>
      <c r="H28" s="55">
        <v>16.1713407974711</v>
      </c>
      <c r="I28" s="54">
        <v>27817.834999999999</v>
      </c>
      <c r="J28" s="55">
        <v>3.7084754705673699</v>
      </c>
      <c r="K28" s="54">
        <v>26698.4427</v>
      </c>
      <c r="L28" s="55">
        <v>4.1348238799477599</v>
      </c>
      <c r="M28" s="55">
        <v>4.1927250685674003E-2</v>
      </c>
      <c r="N28" s="54">
        <v>22265623.902800001</v>
      </c>
      <c r="O28" s="54">
        <v>130969307.51180001</v>
      </c>
      <c r="P28" s="54">
        <v>32589</v>
      </c>
      <c r="Q28" s="54">
        <v>34284</v>
      </c>
      <c r="R28" s="55">
        <v>-4.9439971998600001</v>
      </c>
      <c r="S28" s="54">
        <v>23.017432688944101</v>
      </c>
      <c r="T28" s="54">
        <v>21.6557085783456</v>
      </c>
      <c r="U28" s="56">
        <v>5.9160555783991002</v>
      </c>
    </row>
    <row r="29" spans="1:21" ht="12" thickBot="1">
      <c r="A29" s="80"/>
      <c r="B29" s="67" t="s">
        <v>27</v>
      </c>
      <c r="C29" s="68"/>
      <c r="D29" s="54">
        <v>754982.46459999995</v>
      </c>
      <c r="E29" s="54">
        <v>784236.5784</v>
      </c>
      <c r="F29" s="55">
        <v>96.269733572019305</v>
      </c>
      <c r="G29" s="54">
        <v>659377.19660000002</v>
      </c>
      <c r="H29" s="55">
        <v>14.499328835297501</v>
      </c>
      <c r="I29" s="54">
        <v>87000.736699999994</v>
      </c>
      <c r="J29" s="55">
        <v>11.523544026429001</v>
      </c>
      <c r="K29" s="54">
        <v>93262.12</v>
      </c>
      <c r="L29" s="55">
        <v>14.1439710807251</v>
      </c>
      <c r="M29" s="55">
        <v>-6.7137475536691998E-2</v>
      </c>
      <c r="N29" s="54">
        <v>22763326.7806</v>
      </c>
      <c r="O29" s="54">
        <v>96650944.834800005</v>
      </c>
      <c r="P29" s="54">
        <v>99867</v>
      </c>
      <c r="Q29" s="54">
        <v>99353</v>
      </c>
      <c r="R29" s="55">
        <v>0.51734723662093496</v>
      </c>
      <c r="S29" s="54">
        <v>7.5598792854496502</v>
      </c>
      <c r="T29" s="54">
        <v>7.3767763811862803</v>
      </c>
      <c r="U29" s="56">
        <v>2.4220347620601199</v>
      </c>
    </row>
    <row r="30" spans="1:21" ht="12" thickBot="1">
      <c r="A30" s="80"/>
      <c r="B30" s="67" t="s">
        <v>28</v>
      </c>
      <c r="C30" s="68"/>
      <c r="D30" s="54">
        <v>1031277.8449</v>
      </c>
      <c r="E30" s="54">
        <v>1292481.8015999999</v>
      </c>
      <c r="F30" s="55">
        <v>79.790511837253902</v>
      </c>
      <c r="G30" s="54">
        <v>1042139.6762</v>
      </c>
      <c r="H30" s="55">
        <v>-1.04226252469402</v>
      </c>
      <c r="I30" s="54">
        <v>89821.727700000003</v>
      </c>
      <c r="J30" s="55">
        <v>8.7097505433862707</v>
      </c>
      <c r="K30" s="54">
        <v>139476.43979999999</v>
      </c>
      <c r="L30" s="55">
        <v>13.383660845595999</v>
      </c>
      <c r="M30" s="55">
        <v>-0.35600788327549499</v>
      </c>
      <c r="N30" s="54">
        <v>34230102.738899998</v>
      </c>
      <c r="O30" s="54">
        <v>138460797.05270001</v>
      </c>
      <c r="P30" s="54">
        <v>64918</v>
      </c>
      <c r="Q30" s="54">
        <v>75900</v>
      </c>
      <c r="R30" s="55">
        <v>-14.4690382081686</v>
      </c>
      <c r="S30" s="54">
        <v>15.885853613789701</v>
      </c>
      <c r="T30" s="54">
        <v>15.500496238471699</v>
      </c>
      <c r="U30" s="56">
        <v>2.42578954009445</v>
      </c>
    </row>
    <row r="31" spans="1:21" ht="12" thickBot="1">
      <c r="A31" s="80"/>
      <c r="B31" s="67" t="s">
        <v>29</v>
      </c>
      <c r="C31" s="68"/>
      <c r="D31" s="54">
        <v>585585.20959999994</v>
      </c>
      <c r="E31" s="54">
        <v>791036.6618</v>
      </c>
      <c r="F31" s="55">
        <v>74.027568869880696</v>
      </c>
      <c r="G31" s="54">
        <v>512976.22330000001</v>
      </c>
      <c r="H31" s="55">
        <v>14.1544545345402</v>
      </c>
      <c r="I31" s="54">
        <v>36004.855900000002</v>
      </c>
      <c r="J31" s="55">
        <v>6.1485254937695801</v>
      </c>
      <c r="K31" s="54">
        <v>34185.803899999999</v>
      </c>
      <c r="L31" s="55">
        <v>6.6642082707227903</v>
      </c>
      <c r="M31" s="55">
        <v>5.3210742251991003E-2</v>
      </c>
      <c r="N31" s="54">
        <v>24510378.348999999</v>
      </c>
      <c r="O31" s="54">
        <v>158508341.70019999</v>
      </c>
      <c r="P31" s="54">
        <v>22239</v>
      </c>
      <c r="Q31" s="54">
        <v>25579</v>
      </c>
      <c r="R31" s="55">
        <v>-13.0575863012628</v>
      </c>
      <c r="S31" s="54">
        <v>26.331454184091001</v>
      </c>
      <c r="T31" s="54">
        <v>28.508028972985699</v>
      </c>
      <c r="U31" s="56">
        <v>-8.2660637489960305</v>
      </c>
    </row>
    <row r="32" spans="1:21" ht="12" thickBot="1">
      <c r="A32" s="80"/>
      <c r="B32" s="67" t="s">
        <v>30</v>
      </c>
      <c r="C32" s="68"/>
      <c r="D32" s="54">
        <v>92217.321200000006</v>
      </c>
      <c r="E32" s="54">
        <v>120987.76669999999</v>
      </c>
      <c r="F32" s="55">
        <v>76.220368153964799</v>
      </c>
      <c r="G32" s="54">
        <v>100838.8002</v>
      </c>
      <c r="H32" s="55">
        <v>-8.5497635661079503</v>
      </c>
      <c r="I32" s="54">
        <v>22770.296200000001</v>
      </c>
      <c r="J32" s="55">
        <v>24.691994848360402</v>
      </c>
      <c r="K32" s="54">
        <v>28934.215199999999</v>
      </c>
      <c r="L32" s="55">
        <v>28.693533781255798</v>
      </c>
      <c r="M32" s="55">
        <v>-0.213032182051373</v>
      </c>
      <c r="N32" s="54">
        <v>2846767.3396999999</v>
      </c>
      <c r="O32" s="54">
        <v>15163121.1658</v>
      </c>
      <c r="P32" s="54">
        <v>20784</v>
      </c>
      <c r="Q32" s="54">
        <v>19679</v>
      </c>
      <c r="R32" s="55">
        <v>5.6151227196503903</v>
      </c>
      <c r="S32" s="54">
        <v>4.4369380869899899</v>
      </c>
      <c r="T32" s="54">
        <v>4.70035090197673</v>
      </c>
      <c r="U32" s="56">
        <v>-5.9368152050422802</v>
      </c>
    </row>
    <row r="33" spans="1:21" ht="12" thickBot="1">
      <c r="A33" s="80"/>
      <c r="B33" s="67" t="s">
        <v>74</v>
      </c>
      <c r="C33" s="68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4">
        <v>9.8230000000000004</v>
      </c>
      <c r="O33" s="54">
        <v>301.12830000000002</v>
      </c>
      <c r="P33" s="57"/>
      <c r="Q33" s="57"/>
      <c r="R33" s="57"/>
      <c r="S33" s="57"/>
      <c r="T33" s="57"/>
      <c r="U33" s="58"/>
    </row>
    <row r="34" spans="1:21" ht="12" thickBot="1">
      <c r="A34" s="80"/>
      <c r="B34" s="67" t="s">
        <v>31</v>
      </c>
      <c r="C34" s="68"/>
      <c r="D34" s="54">
        <v>157615.1251</v>
      </c>
      <c r="E34" s="54">
        <v>105446.8242</v>
      </c>
      <c r="F34" s="55">
        <v>149.473562903187</v>
      </c>
      <c r="G34" s="54">
        <v>111445.7441</v>
      </c>
      <c r="H34" s="55">
        <v>41.427675298728602</v>
      </c>
      <c r="I34" s="54">
        <v>3496.2175999999999</v>
      </c>
      <c r="J34" s="55">
        <v>2.2181992989453301</v>
      </c>
      <c r="K34" s="54">
        <v>14892.1607</v>
      </c>
      <c r="L34" s="55">
        <v>13.362700227150301</v>
      </c>
      <c r="M34" s="55">
        <v>-0.76523100506160902</v>
      </c>
      <c r="N34" s="54">
        <v>3453380.9109</v>
      </c>
      <c r="O34" s="54">
        <v>26349023.578000002</v>
      </c>
      <c r="P34" s="54">
        <v>11212</v>
      </c>
      <c r="Q34" s="54">
        <v>8510</v>
      </c>
      <c r="R34" s="55">
        <v>31.750881316098699</v>
      </c>
      <c r="S34" s="54">
        <v>14.0577171869426</v>
      </c>
      <c r="T34" s="54">
        <v>14.116939071680401</v>
      </c>
      <c r="U34" s="56">
        <v>-0.42127668347762898</v>
      </c>
    </row>
    <row r="35" spans="1:21" ht="12" customHeight="1" thickBot="1">
      <c r="A35" s="80"/>
      <c r="B35" s="67" t="s">
        <v>68</v>
      </c>
      <c r="C35" s="68"/>
      <c r="D35" s="54">
        <v>975928.26</v>
      </c>
      <c r="E35" s="57"/>
      <c r="F35" s="57"/>
      <c r="G35" s="54">
        <v>61132.480000000003</v>
      </c>
      <c r="H35" s="55">
        <v>1496.4152934741101</v>
      </c>
      <c r="I35" s="54">
        <v>-60295.98</v>
      </c>
      <c r="J35" s="55">
        <v>-6.1783209351884096</v>
      </c>
      <c r="K35" s="54">
        <v>217.96</v>
      </c>
      <c r="L35" s="55">
        <v>0.35653714686530003</v>
      </c>
      <c r="M35" s="55">
        <v>-277.63782345384499</v>
      </c>
      <c r="N35" s="54">
        <v>3576491.98</v>
      </c>
      <c r="O35" s="54">
        <v>18777332.210000001</v>
      </c>
      <c r="P35" s="54">
        <v>50</v>
      </c>
      <c r="Q35" s="54">
        <v>41</v>
      </c>
      <c r="R35" s="55">
        <v>21.951219512195099</v>
      </c>
      <c r="S35" s="54">
        <v>19518.565200000001</v>
      </c>
      <c r="T35" s="54">
        <v>1221.76487804878</v>
      </c>
      <c r="U35" s="56">
        <v>93.740498517540701</v>
      </c>
    </row>
    <row r="36" spans="1:21" ht="12" thickBot="1">
      <c r="A36" s="80"/>
      <c r="B36" s="67" t="s">
        <v>35</v>
      </c>
      <c r="C36" s="68"/>
      <c r="D36" s="54">
        <v>911520.01</v>
      </c>
      <c r="E36" s="57"/>
      <c r="F36" s="57"/>
      <c r="G36" s="54">
        <v>288053.89</v>
      </c>
      <c r="H36" s="55">
        <v>216.440791686583</v>
      </c>
      <c r="I36" s="54">
        <v>-122860.56</v>
      </c>
      <c r="J36" s="55">
        <v>-13.4786465082648</v>
      </c>
      <c r="K36" s="54">
        <v>-44058.9</v>
      </c>
      <c r="L36" s="55">
        <v>-15.295367127310801</v>
      </c>
      <c r="M36" s="55">
        <v>1.7885525966376801</v>
      </c>
      <c r="N36" s="54">
        <v>6113620.8300000001</v>
      </c>
      <c r="O36" s="54">
        <v>56383762.280000001</v>
      </c>
      <c r="P36" s="54">
        <v>417</v>
      </c>
      <c r="Q36" s="54">
        <v>67</v>
      </c>
      <c r="R36" s="55">
        <v>522.38805970149303</v>
      </c>
      <c r="S36" s="54">
        <v>2185.8993045563502</v>
      </c>
      <c r="T36" s="54">
        <v>1565.39223880597</v>
      </c>
      <c r="U36" s="56">
        <v>28.3868092394275</v>
      </c>
    </row>
    <row r="37" spans="1:21" ht="12" thickBot="1">
      <c r="A37" s="80"/>
      <c r="B37" s="67" t="s">
        <v>36</v>
      </c>
      <c r="C37" s="68"/>
      <c r="D37" s="54">
        <v>1300562.17</v>
      </c>
      <c r="E37" s="57"/>
      <c r="F37" s="57"/>
      <c r="G37" s="54">
        <v>520028.07</v>
      </c>
      <c r="H37" s="55">
        <v>150.09460931599301</v>
      </c>
      <c r="I37" s="54">
        <v>-133375.71</v>
      </c>
      <c r="J37" s="55">
        <v>-10.2552352418493</v>
      </c>
      <c r="K37" s="54">
        <v>-59856.42</v>
      </c>
      <c r="L37" s="55">
        <v>-11.5102286690024</v>
      </c>
      <c r="M37" s="55">
        <v>1.22826072792192</v>
      </c>
      <c r="N37" s="54">
        <v>3711006.18</v>
      </c>
      <c r="O37" s="54">
        <v>28076303.379999999</v>
      </c>
      <c r="P37" s="54">
        <v>527</v>
      </c>
      <c r="Q37" s="54">
        <v>66</v>
      </c>
      <c r="R37" s="55">
        <v>698.48484848484895</v>
      </c>
      <c r="S37" s="54">
        <v>2467.85990512334</v>
      </c>
      <c r="T37" s="54">
        <v>2251.08833333333</v>
      </c>
      <c r="U37" s="56">
        <v>8.7837875780542998</v>
      </c>
    </row>
    <row r="38" spans="1:21" ht="12" thickBot="1">
      <c r="A38" s="80"/>
      <c r="B38" s="67" t="s">
        <v>37</v>
      </c>
      <c r="C38" s="68"/>
      <c r="D38" s="54">
        <v>867516.62</v>
      </c>
      <c r="E38" s="57"/>
      <c r="F38" s="57"/>
      <c r="G38" s="54">
        <v>256325.6</v>
      </c>
      <c r="H38" s="55">
        <v>238.44322221424599</v>
      </c>
      <c r="I38" s="54">
        <v>-200491.97</v>
      </c>
      <c r="J38" s="55">
        <v>-23.111023509843498</v>
      </c>
      <c r="K38" s="54">
        <v>-47270.07</v>
      </c>
      <c r="L38" s="55">
        <v>-18.4414159178795</v>
      </c>
      <c r="M38" s="55">
        <v>3.2414147049073501</v>
      </c>
      <c r="N38" s="54">
        <v>5001146.1100000003</v>
      </c>
      <c r="O38" s="54">
        <v>32863818.920000002</v>
      </c>
      <c r="P38" s="54">
        <v>363</v>
      </c>
      <c r="Q38" s="54">
        <v>82</v>
      </c>
      <c r="R38" s="55">
        <v>342.68292682926801</v>
      </c>
      <c r="S38" s="54">
        <v>2389.8529476583999</v>
      </c>
      <c r="T38" s="54">
        <v>1550.6056097561</v>
      </c>
      <c r="U38" s="56">
        <v>35.117112068531497</v>
      </c>
    </row>
    <row r="39" spans="1:21" ht="12" thickBot="1">
      <c r="A39" s="80"/>
      <c r="B39" s="67" t="s">
        <v>70</v>
      </c>
      <c r="C39" s="68"/>
      <c r="D39" s="54">
        <v>0.01</v>
      </c>
      <c r="E39" s="57"/>
      <c r="F39" s="57"/>
      <c r="G39" s="57"/>
      <c r="H39" s="57"/>
      <c r="I39" s="54">
        <v>0.01</v>
      </c>
      <c r="J39" s="55">
        <v>100</v>
      </c>
      <c r="K39" s="57"/>
      <c r="L39" s="57"/>
      <c r="M39" s="57"/>
      <c r="N39" s="54">
        <v>17.12</v>
      </c>
      <c r="O39" s="54">
        <v>1244.43</v>
      </c>
      <c r="P39" s="54">
        <v>3</v>
      </c>
      <c r="Q39" s="57"/>
      <c r="R39" s="57"/>
      <c r="S39" s="54">
        <v>3.333333333333E-3</v>
      </c>
      <c r="T39" s="57"/>
      <c r="U39" s="58"/>
    </row>
    <row r="40" spans="1:21" ht="12" customHeight="1" thickBot="1">
      <c r="A40" s="80"/>
      <c r="B40" s="67" t="s">
        <v>32</v>
      </c>
      <c r="C40" s="68"/>
      <c r="D40" s="54">
        <v>42758.974300000002</v>
      </c>
      <c r="E40" s="57"/>
      <c r="F40" s="57"/>
      <c r="G40" s="54">
        <v>75174.359299999996</v>
      </c>
      <c r="H40" s="55">
        <v>-43.120267737353402</v>
      </c>
      <c r="I40" s="54">
        <v>2532.3888000000002</v>
      </c>
      <c r="J40" s="55">
        <v>5.9224732151725199</v>
      </c>
      <c r="K40" s="54">
        <v>3692.9654999999998</v>
      </c>
      <c r="L40" s="55">
        <v>4.9125333882293596</v>
      </c>
      <c r="M40" s="55">
        <v>-0.31426686764336098</v>
      </c>
      <c r="N40" s="54">
        <v>1364787.1834</v>
      </c>
      <c r="O40" s="54">
        <v>11241629.312999999</v>
      </c>
      <c r="P40" s="54">
        <v>76</v>
      </c>
      <c r="Q40" s="54">
        <v>73</v>
      </c>
      <c r="R40" s="55">
        <v>4.10958904109589</v>
      </c>
      <c r="S40" s="54">
        <v>562.61808289473697</v>
      </c>
      <c r="T40" s="54">
        <v>473.51598356164402</v>
      </c>
      <c r="U40" s="56">
        <v>15.8370486200252</v>
      </c>
    </row>
    <row r="41" spans="1:21" ht="12" thickBot="1">
      <c r="A41" s="80"/>
      <c r="B41" s="67" t="s">
        <v>33</v>
      </c>
      <c r="C41" s="68"/>
      <c r="D41" s="54">
        <v>470820.66869999998</v>
      </c>
      <c r="E41" s="54">
        <v>729855.10479999997</v>
      </c>
      <c r="F41" s="55">
        <v>64.508786141739407</v>
      </c>
      <c r="G41" s="54">
        <v>302438.5638</v>
      </c>
      <c r="H41" s="55">
        <v>55.674813021314797</v>
      </c>
      <c r="I41" s="54">
        <v>8376.2494999999999</v>
      </c>
      <c r="J41" s="55">
        <v>1.77907429661658</v>
      </c>
      <c r="K41" s="54">
        <v>12317.4542</v>
      </c>
      <c r="L41" s="55">
        <v>4.0727128330583602</v>
      </c>
      <c r="M41" s="55">
        <v>-0.319969097185683</v>
      </c>
      <c r="N41" s="54">
        <v>9156411.2379000001</v>
      </c>
      <c r="O41" s="54">
        <v>63763569.342900001</v>
      </c>
      <c r="P41" s="54">
        <v>1576</v>
      </c>
      <c r="Q41" s="54">
        <v>1318</v>
      </c>
      <c r="R41" s="55">
        <v>19.575113808801198</v>
      </c>
      <c r="S41" s="54">
        <v>298.74407912436499</v>
      </c>
      <c r="T41" s="54">
        <v>187.18247177541701</v>
      </c>
      <c r="U41" s="56">
        <v>37.343537544222201</v>
      </c>
    </row>
    <row r="42" spans="1:21" ht="12" thickBot="1">
      <c r="A42" s="80"/>
      <c r="B42" s="67" t="s">
        <v>38</v>
      </c>
      <c r="C42" s="68"/>
      <c r="D42" s="54">
        <v>583053.98</v>
      </c>
      <c r="E42" s="57"/>
      <c r="F42" s="57"/>
      <c r="G42" s="54">
        <v>127049.60000000001</v>
      </c>
      <c r="H42" s="55">
        <v>358.91839092763797</v>
      </c>
      <c r="I42" s="54">
        <v>-115409.31</v>
      </c>
      <c r="J42" s="55">
        <v>-19.793932287367301</v>
      </c>
      <c r="K42" s="54">
        <v>-13477.78</v>
      </c>
      <c r="L42" s="55">
        <v>-10.6082821197391</v>
      </c>
      <c r="M42" s="55">
        <v>7.5629317291126599</v>
      </c>
      <c r="N42" s="54">
        <v>3791515.3</v>
      </c>
      <c r="O42" s="54">
        <v>27020961.879999999</v>
      </c>
      <c r="P42" s="54">
        <v>323</v>
      </c>
      <c r="Q42" s="54">
        <v>71</v>
      </c>
      <c r="R42" s="55">
        <v>354.92957746478902</v>
      </c>
      <c r="S42" s="54">
        <v>1805.1206811145501</v>
      </c>
      <c r="T42" s="54">
        <v>1116.97436619718</v>
      </c>
      <c r="U42" s="56">
        <v>38.121900774660702</v>
      </c>
    </row>
    <row r="43" spans="1:21" ht="12" thickBot="1">
      <c r="A43" s="80"/>
      <c r="B43" s="67" t="s">
        <v>39</v>
      </c>
      <c r="C43" s="68"/>
      <c r="D43" s="54">
        <v>256552.15</v>
      </c>
      <c r="E43" s="57"/>
      <c r="F43" s="57"/>
      <c r="G43" s="54">
        <v>75700.91</v>
      </c>
      <c r="H43" s="55">
        <v>238.902332878165</v>
      </c>
      <c r="I43" s="54">
        <v>28343.59</v>
      </c>
      <c r="J43" s="55">
        <v>11.0478863654037</v>
      </c>
      <c r="K43" s="54">
        <v>8067.54</v>
      </c>
      <c r="L43" s="55">
        <v>10.6571242010169</v>
      </c>
      <c r="M43" s="55">
        <v>2.51328781759991</v>
      </c>
      <c r="N43" s="54">
        <v>1751959.94</v>
      </c>
      <c r="O43" s="54">
        <v>10300187.470000001</v>
      </c>
      <c r="P43" s="54">
        <v>158</v>
      </c>
      <c r="Q43" s="54">
        <v>41</v>
      </c>
      <c r="R43" s="55">
        <v>285.36585365853699</v>
      </c>
      <c r="S43" s="54">
        <v>1623.74778481013</v>
      </c>
      <c r="T43" s="54">
        <v>980.284634146342</v>
      </c>
      <c r="U43" s="56">
        <v>39.628269653899999</v>
      </c>
    </row>
    <row r="44" spans="1:21" ht="12" thickBot="1">
      <c r="A44" s="80"/>
      <c r="B44" s="67" t="s">
        <v>76</v>
      </c>
      <c r="C44" s="68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4">
        <v>828.80349999999999</v>
      </c>
      <c r="O44" s="54">
        <v>-695.12810000000002</v>
      </c>
      <c r="P44" s="57"/>
      <c r="Q44" s="57"/>
      <c r="R44" s="57"/>
      <c r="S44" s="57"/>
      <c r="T44" s="57"/>
      <c r="U44" s="58"/>
    </row>
    <row r="45" spans="1:21" ht="12" thickBot="1">
      <c r="A45" s="81"/>
      <c r="B45" s="67" t="s">
        <v>34</v>
      </c>
      <c r="C45" s="68"/>
      <c r="D45" s="59">
        <v>26113.135200000001</v>
      </c>
      <c r="E45" s="60"/>
      <c r="F45" s="60"/>
      <c r="G45" s="59">
        <v>9868.7868999999992</v>
      </c>
      <c r="H45" s="61">
        <v>164.603293845569</v>
      </c>
      <c r="I45" s="59">
        <v>3212.3609999999999</v>
      </c>
      <c r="J45" s="61">
        <v>12.3017055416617</v>
      </c>
      <c r="K45" s="59">
        <v>1531.4946</v>
      </c>
      <c r="L45" s="61">
        <v>15.5185699672976</v>
      </c>
      <c r="M45" s="61">
        <v>1.09753335075422</v>
      </c>
      <c r="N45" s="59">
        <v>468699.79680000001</v>
      </c>
      <c r="O45" s="59">
        <v>3969296.7530999999</v>
      </c>
      <c r="P45" s="59">
        <v>15</v>
      </c>
      <c r="Q45" s="59">
        <v>21</v>
      </c>
      <c r="R45" s="61">
        <v>-28.571428571428601</v>
      </c>
      <c r="S45" s="59">
        <v>1740.8756800000001</v>
      </c>
      <c r="T45" s="59">
        <v>687.59577142857097</v>
      </c>
      <c r="U45" s="62">
        <v>60.502879135598498</v>
      </c>
    </row>
  </sheetData>
  <mergeCells count="43">
    <mergeCell ref="B24:C24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3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workbookViewId="0">
      <selection activeCell="M23" sqref="M23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59650</v>
      </c>
      <c r="D2" s="37">
        <v>464191.67038546997</v>
      </c>
      <c r="E2" s="37">
        <v>361279.79181538499</v>
      </c>
      <c r="F2" s="37">
        <v>102911.878570085</v>
      </c>
      <c r="G2" s="37">
        <v>361279.79181538499</v>
      </c>
      <c r="H2" s="37">
        <v>0.22170126078442201</v>
      </c>
    </row>
    <row r="3" spans="1:8">
      <c r="A3" s="37">
        <v>2</v>
      </c>
      <c r="B3" s="37">
        <v>13</v>
      </c>
      <c r="C3" s="37">
        <v>5416</v>
      </c>
      <c r="D3" s="37">
        <v>48107.622714529898</v>
      </c>
      <c r="E3" s="37">
        <v>38124.426148717903</v>
      </c>
      <c r="F3" s="37">
        <v>9983.1965658119698</v>
      </c>
      <c r="G3" s="37">
        <v>38124.426148717903</v>
      </c>
      <c r="H3" s="37">
        <v>0.20751797745343101</v>
      </c>
    </row>
    <row r="4" spans="1:8">
      <c r="A4" s="37">
        <v>3</v>
      </c>
      <c r="B4" s="37">
        <v>14</v>
      </c>
      <c r="C4" s="37">
        <v>87800</v>
      </c>
      <c r="D4" s="37">
        <v>99031.570020081694</v>
      </c>
      <c r="E4" s="37">
        <v>73365.367966777601</v>
      </c>
      <c r="F4" s="37">
        <v>25666.2020533041</v>
      </c>
      <c r="G4" s="37">
        <v>73365.367966777601</v>
      </c>
      <c r="H4" s="37">
        <v>0.25917191909710702</v>
      </c>
    </row>
    <row r="5" spans="1:8">
      <c r="A5" s="37">
        <v>4</v>
      </c>
      <c r="B5" s="37">
        <v>15</v>
      </c>
      <c r="C5" s="37">
        <v>2422</v>
      </c>
      <c r="D5" s="37">
        <v>41780.447908819297</v>
      </c>
      <c r="E5" s="37">
        <v>32139.9467783375</v>
      </c>
      <c r="F5" s="37">
        <v>9640.5011304818108</v>
      </c>
      <c r="G5" s="37">
        <v>32139.9467783375</v>
      </c>
      <c r="H5" s="37">
        <v>0.23074192865335</v>
      </c>
    </row>
    <row r="6" spans="1:8">
      <c r="A6" s="37">
        <v>5</v>
      </c>
      <c r="B6" s="37">
        <v>16</v>
      </c>
      <c r="C6" s="37">
        <v>7944</v>
      </c>
      <c r="D6" s="37">
        <v>136406.22677435901</v>
      </c>
      <c r="E6" s="37">
        <v>116665.59635640999</v>
      </c>
      <c r="F6" s="37">
        <v>19740.630417948702</v>
      </c>
      <c r="G6" s="37">
        <v>116665.59635640999</v>
      </c>
      <c r="H6" s="37">
        <v>0.14471942289411299</v>
      </c>
    </row>
    <row r="7" spans="1:8">
      <c r="A7" s="37">
        <v>6</v>
      </c>
      <c r="B7" s="37">
        <v>17</v>
      </c>
      <c r="C7" s="37">
        <v>20099</v>
      </c>
      <c r="D7" s="37">
        <v>184861.71084273499</v>
      </c>
      <c r="E7" s="37">
        <v>135442.073698291</v>
      </c>
      <c r="F7" s="37">
        <v>49419.637144444401</v>
      </c>
      <c r="G7" s="37">
        <v>135442.073698291</v>
      </c>
      <c r="H7" s="37">
        <v>0.26733300757173301</v>
      </c>
    </row>
    <row r="8" spans="1:8">
      <c r="A8" s="37">
        <v>7</v>
      </c>
      <c r="B8" s="37">
        <v>18</v>
      </c>
      <c r="C8" s="37">
        <v>40238</v>
      </c>
      <c r="D8" s="37">
        <v>99197.916407692304</v>
      </c>
      <c r="E8" s="37">
        <v>90032.722570940197</v>
      </c>
      <c r="F8" s="37">
        <v>9165.1938367521398</v>
      </c>
      <c r="G8" s="37">
        <v>90032.722570940197</v>
      </c>
      <c r="H8" s="37">
        <v>9.2393007521289205E-2</v>
      </c>
    </row>
    <row r="9" spans="1:8">
      <c r="A9" s="37">
        <v>8</v>
      </c>
      <c r="B9" s="37">
        <v>19</v>
      </c>
      <c r="C9" s="37">
        <v>19737</v>
      </c>
      <c r="D9" s="37">
        <v>100609.31955213701</v>
      </c>
      <c r="E9" s="37">
        <v>82565.719522222207</v>
      </c>
      <c r="F9" s="37">
        <v>18043.600029914502</v>
      </c>
      <c r="G9" s="37">
        <v>82565.719522222207</v>
      </c>
      <c r="H9" s="37">
        <v>0.179343226951894</v>
      </c>
    </row>
    <row r="10" spans="1:8">
      <c r="A10" s="37">
        <v>9</v>
      </c>
      <c r="B10" s="37">
        <v>21</v>
      </c>
      <c r="C10" s="37">
        <v>161111</v>
      </c>
      <c r="D10" s="37">
        <v>708827.828811966</v>
      </c>
      <c r="E10" s="37">
        <v>688557.668733333</v>
      </c>
      <c r="F10" s="37">
        <v>20270.1600786325</v>
      </c>
      <c r="G10" s="37">
        <v>688557.668733333</v>
      </c>
      <c r="H10" s="37">
        <v>2.85967328802629E-2</v>
      </c>
    </row>
    <row r="11" spans="1:8">
      <c r="A11" s="37">
        <v>10</v>
      </c>
      <c r="B11" s="37">
        <v>22</v>
      </c>
      <c r="C11" s="37">
        <v>26884</v>
      </c>
      <c r="D11" s="37">
        <v>480565.710706838</v>
      </c>
      <c r="E11" s="37">
        <v>441714.17297435901</v>
      </c>
      <c r="F11" s="37">
        <v>38851.537732478602</v>
      </c>
      <c r="G11" s="37">
        <v>441714.17297435901</v>
      </c>
      <c r="H11" s="37">
        <v>8.08454221074867E-2</v>
      </c>
    </row>
    <row r="12" spans="1:8">
      <c r="A12" s="37">
        <v>11</v>
      </c>
      <c r="B12" s="37">
        <v>23</v>
      </c>
      <c r="C12" s="37">
        <v>156786.97</v>
      </c>
      <c r="D12" s="37">
        <v>1334764.47146667</v>
      </c>
      <c r="E12" s="37">
        <v>1157529.80826752</v>
      </c>
      <c r="F12" s="37">
        <v>177234.663199145</v>
      </c>
      <c r="G12" s="37">
        <v>1157529.80826752</v>
      </c>
      <c r="H12" s="37">
        <v>0.13278347377975699</v>
      </c>
    </row>
    <row r="13" spans="1:8">
      <c r="A13" s="37">
        <v>12</v>
      </c>
      <c r="B13" s="37">
        <v>24</v>
      </c>
      <c r="C13" s="37">
        <v>13501</v>
      </c>
      <c r="D13" s="37">
        <v>417440.417391453</v>
      </c>
      <c r="E13" s="37">
        <v>385456.07704102597</v>
      </c>
      <c r="F13" s="37">
        <v>31984.340350427399</v>
      </c>
      <c r="G13" s="37">
        <v>385456.07704102597</v>
      </c>
      <c r="H13" s="37">
        <v>7.6620133120541098E-2</v>
      </c>
    </row>
    <row r="14" spans="1:8">
      <c r="A14" s="37">
        <v>13</v>
      </c>
      <c r="B14" s="37">
        <v>25</v>
      </c>
      <c r="C14" s="37">
        <v>68330</v>
      </c>
      <c r="D14" s="37">
        <v>922524.3996</v>
      </c>
      <c r="E14" s="37">
        <v>843620.61970000004</v>
      </c>
      <c r="F14" s="37">
        <v>78903.779899999994</v>
      </c>
      <c r="G14" s="37">
        <v>843620.61970000004</v>
      </c>
      <c r="H14" s="37">
        <v>8.5530290509619203E-2</v>
      </c>
    </row>
    <row r="15" spans="1:8">
      <c r="A15" s="37">
        <v>14</v>
      </c>
      <c r="B15" s="37">
        <v>26</v>
      </c>
      <c r="C15" s="37">
        <v>51649</v>
      </c>
      <c r="D15" s="37">
        <v>276642.145496574</v>
      </c>
      <c r="E15" s="37">
        <v>244028.34017243001</v>
      </c>
      <c r="F15" s="37">
        <v>32613.805324143399</v>
      </c>
      <c r="G15" s="37">
        <v>244028.34017243001</v>
      </c>
      <c r="H15" s="37">
        <v>0.11789167288882001</v>
      </c>
    </row>
    <row r="16" spans="1:8">
      <c r="A16" s="37">
        <v>15</v>
      </c>
      <c r="B16" s="37">
        <v>27</v>
      </c>
      <c r="C16" s="37">
        <v>131480.65700000001</v>
      </c>
      <c r="D16" s="37">
        <v>983524.25890000002</v>
      </c>
      <c r="E16" s="37">
        <v>938957.17749999999</v>
      </c>
      <c r="F16" s="37">
        <v>44567.081400000003</v>
      </c>
      <c r="G16" s="37">
        <v>938957.17749999999</v>
      </c>
      <c r="H16" s="37">
        <v>4.5313657489084197E-2</v>
      </c>
    </row>
    <row r="17" spans="1:8">
      <c r="A17" s="37">
        <v>16</v>
      </c>
      <c r="B17" s="37">
        <v>29</v>
      </c>
      <c r="C17" s="37">
        <v>164810</v>
      </c>
      <c r="D17" s="37">
        <v>2276811.3527726498</v>
      </c>
      <c r="E17" s="37">
        <v>2177693.60328718</v>
      </c>
      <c r="F17" s="37">
        <v>99117.749485470107</v>
      </c>
      <c r="G17" s="37">
        <v>2177693.60328718</v>
      </c>
      <c r="H17" s="37">
        <v>4.3533580138190503E-2</v>
      </c>
    </row>
    <row r="18" spans="1:8">
      <c r="A18" s="37">
        <v>17</v>
      </c>
      <c r="B18" s="37">
        <v>31</v>
      </c>
      <c r="C18" s="37">
        <v>22939.814999999999</v>
      </c>
      <c r="D18" s="37">
        <v>200559.56995314299</v>
      </c>
      <c r="E18" s="37">
        <v>170926.79467832399</v>
      </c>
      <c r="F18" s="37">
        <v>29632.775274818901</v>
      </c>
      <c r="G18" s="37">
        <v>170926.79467832399</v>
      </c>
      <c r="H18" s="37">
        <v>0.14775049269273</v>
      </c>
    </row>
    <row r="19" spans="1:8">
      <c r="A19" s="37">
        <v>18</v>
      </c>
      <c r="B19" s="37">
        <v>32</v>
      </c>
      <c r="C19" s="37">
        <v>13371.007</v>
      </c>
      <c r="D19" s="37">
        <v>194702.76161568001</v>
      </c>
      <c r="E19" s="37">
        <v>181929.196029407</v>
      </c>
      <c r="F19" s="37">
        <v>12773.565586272</v>
      </c>
      <c r="G19" s="37">
        <v>181929.196029407</v>
      </c>
      <c r="H19" s="37">
        <v>6.5605466919290895E-2</v>
      </c>
    </row>
    <row r="20" spans="1:8">
      <c r="A20" s="37">
        <v>19</v>
      </c>
      <c r="B20" s="37">
        <v>33</v>
      </c>
      <c r="C20" s="37">
        <v>41399.478000000003</v>
      </c>
      <c r="D20" s="37">
        <v>579241.45817286905</v>
      </c>
      <c r="E20" s="37">
        <v>487675.11019983498</v>
      </c>
      <c r="F20" s="37">
        <v>91566.3479730338</v>
      </c>
      <c r="G20" s="37">
        <v>487675.11019983498</v>
      </c>
      <c r="H20" s="37">
        <v>0.15807975530941201</v>
      </c>
    </row>
    <row r="21" spans="1:8">
      <c r="A21" s="37">
        <v>20</v>
      </c>
      <c r="B21" s="37">
        <v>34</v>
      </c>
      <c r="C21" s="37">
        <v>33991.909</v>
      </c>
      <c r="D21" s="37">
        <v>202685.97708703601</v>
      </c>
      <c r="E21" s="37">
        <v>151984.99022958201</v>
      </c>
      <c r="F21" s="37">
        <v>50700.986857453499</v>
      </c>
      <c r="G21" s="37">
        <v>151984.99022958201</v>
      </c>
      <c r="H21" s="37">
        <v>0.250145508762463</v>
      </c>
    </row>
    <row r="22" spans="1:8">
      <c r="A22" s="37">
        <v>21</v>
      </c>
      <c r="B22" s="37">
        <v>35</v>
      </c>
      <c r="C22" s="37">
        <v>24209.4</v>
      </c>
      <c r="D22" s="37">
        <v>750115.11370978004</v>
      </c>
      <c r="E22" s="37">
        <v>722297.28553582903</v>
      </c>
      <c r="F22" s="37">
        <v>27817.8281739505</v>
      </c>
      <c r="G22" s="37">
        <v>722297.28553582903</v>
      </c>
      <c r="H22" s="37">
        <v>3.7084745615075403E-2</v>
      </c>
    </row>
    <row r="23" spans="1:8">
      <c r="A23" s="37">
        <v>22</v>
      </c>
      <c r="B23" s="37">
        <v>36</v>
      </c>
      <c r="C23" s="37">
        <v>131510.264</v>
      </c>
      <c r="D23" s="37">
        <v>754983.51502920303</v>
      </c>
      <c r="E23" s="37">
        <v>667981.72546419897</v>
      </c>
      <c r="F23" s="37">
        <v>87001.789565004306</v>
      </c>
      <c r="G23" s="37">
        <v>667981.72546419897</v>
      </c>
      <c r="H23" s="37">
        <v>0.115236674487706</v>
      </c>
    </row>
    <row r="24" spans="1:8">
      <c r="A24" s="37">
        <v>23</v>
      </c>
      <c r="B24" s="37">
        <v>37</v>
      </c>
      <c r="C24" s="37">
        <v>131766.43900000001</v>
      </c>
      <c r="D24" s="37">
        <v>1031277.8431885</v>
      </c>
      <c r="E24" s="37">
        <v>941456.12767030601</v>
      </c>
      <c r="F24" s="37">
        <v>89821.715518190002</v>
      </c>
      <c r="G24" s="37">
        <v>941456.12767030601</v>
      </c>
      <c r="H24" s="37">
        <v>8.7097493766064099E-2</v>
      </c>
    </row>
    <row r="25" spans="1:8">
      <c r="A25" s="37">
        <v>24</v>
      </c>
      <c r="B25" s="37">
        <v>38</v>
      </c>
      <c r="C25" s="37">
        <v>137598.52100000001</v>
      </c>
      <c r="D25" s="37">
        <v>585585.15935752203</v>
      </c>
      <c r="E25" s="37">
        <v>549580.31061858404</v>
      </c>
      <c r="F25" s="37">
        <v>36004.848738938097</v>
      </c>
      <c r="G25" s="37">
        <v>549580.31061858404</v>
      </c>
      <c r="H25" s="37">
        <v>6.1485247984154799E-2</v>
      </c>
    </row>
    <row r="26" spans="1:8">
      <c r="A26" s="37">
        <v>25</v>
      </c>
      <c r="B26" s="37">
        <v>39</v>
      </c>
      <c r="C26" s="37">
        <v>173461.28099999999</v>
      </c>
      <c r="D26" s="37">
        <v>92217.280855880803</v>
      </c>
      <c r="E26" s="37">
        <v>69447.010776617695</v>
      </c>
      <c r="F26" s="37">
        <v>22770.2700792631</v>
      </c>
      <c r="G26" s="37">
        <v>69447.010776617695</v>
      </c>
      <c r="H26" s="37">
        <v>0.24691977325647901</v>
      </c>
    </row>
    <row r="27" spans="1:8">
      <c r="A27" s="37">
        <v>26</v>
      </c>
      <c r="B27" s="37">
        <v>42</v>
      </c>
      <c r="C27" s="37">
        <v>11845.329</v>
      </c>
      <c r="D27" s="37">
        <v>157615.12539999999</v>
      </c>
      <c r="E27" s="37">
        <v>154118.91149999999</v>
      </c>
      <c r="F27" s="37">
        <v>3496.2139000000002</v>
      </c>
      <c r="G27" s="37">
        <v>154118.91149999999</v>
      </c>
      <c r="H27" s="37">
        <v>2.2181969472328301E-2</v>
      </c>
    </row>
    <row r="28" spans="1:8">
      <c r="A28" s="37">
        <v>27</v>
      </c>
      <c r="B28" s="37">
        <v>75</v>
      </c>
      <c r="C28" s="37">
        <v>151</v>
      </c>
      <c r="D28" s="37">
        <v>42758.974358974403</v>
      </c>
      <c r="E28" s="37">
        <v>40226.585470085498</v>
      </c>
      <c r="F28" s="37">
        <v>2532.3888888888901</v>
      </c>
      <c r="G28" s="37">
        <v>40226.585470085498</v>
      </c>
      <c r="H28" s="37">
        <v>5.92247341488766E-2</v>
      </c>
    </row>
    <row r="29" spans="1:8">
      <c r="A29" s="37">
        <v>28</v>
      </c>
      <c r="B29" s="37">
        <v>76</v>
      </c>
      <c r="C29" s="37">
        <v>1665</v>
      </c>
      <c r="D29" s="37">
        <v>470820.66312393203</v>
      </c>
      <c r="E29" s="37">
        <v>462444.41882820497</v>
      </c>
      <c r="F29" s="37">
        <v>8376.2442957264993</v>
      </c>
      <c r="G29" s="37">
        <v>462444.41882820497</v>
      </c>
      <c r="H29" s="37">
        <v>1.7790732123245102E-2</v>
      </c>
    </row>
    <row r="30" spans="1:8">
      <c r="A30" s="37">
        <v>29</v>
      </c>
      <c r="B30" s="37">
        <v>99</v>
      </c>
      <c r="C30" s="37">
        <v>15</v>
      </c>
      <c r="D30" s="37">
        <v>26113.135163754599</v>
      </c>
      <c r="E30" s="37">
        <v>22900.7742530822</v>
      </c>
      <c r="F30" s="37">
        <v>3212.3609106724198</v>
      </c>
      <c r="G30" s="37">
        <v>22900.7742530822</v>
      </c>
      <c r="H30" s="37">
        <v>0.12301705216657501</v>
      </c>
    </row>
    <row r="31" spans="1:8">
      <c r="A31" s="30">
        <v>30</v>
      </c>
      <c r="B31" s="39">
        <v>9101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40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>
      <c r="A33" s="30"/>
      <c r="B33" s="33">
        <v>70</v>
      </c>
      <c r="C33" s="34">
        <v>573</v>
      </c>
      <c r="D33" s="34">
        <v>975928.26</v>
      </c>
      <c r="E33" s="34">
        <v>1036224.24</v>
      </c>
      <c r="F33" s="30"/>
      <c r="G33" s="30"/>
      <c r="H33" s="30"/>
    </row>
    <row r="34" spans="1:8">
      <c r="A34" s="30"/>
      <c r="B34" s="33">
        <v>71</v>
      </c>
      <c r="C34" s="34">
        <v>397</v>
      </c>
      <c r="D34" s="34">
        <v>911520.01</v>
      </c>
      <c r="E34" s="34">
        <v>1034380.57</v>
      </c>
      <c r="F34" s="30"/>
      <c r="G34" s="30"/>
      <c r="H34" s="30"/>
    </row>
    <row r="35" spans="1:8">
      <c r="A35" s="30"/>
      <c r="B35" s="33">
        <v>72</v>
      </c>
      <c r="C35" s="34">
        <v>475</v>
      </c>
      <c r="D35" s="34">
        <v>1300562.17</v>
      </c>
      <c r="E35" s="34">
        <v>1433937.88</v>
      </c>
      <c r="F35" s="30"/>
      <c r="G35" s="30"/>
      <c r="H35" s="30"/>
    </row>
    <row r="36" spans="1:8">
      <c r="A36" s="30"/>
      <c r="B36" s="33">
        <v>73</v>
      </c>
      <c r="C36" s="34">
        <v>337</v>
      </c>
      <c r="D36" s="34">
        <v>867516.62</v>
      </c>
      <c r="E36" s="34">
        <v>1068008.5900000001</v>
      </c>
      <c r="F36" s="30"/>
      <c r="G36" s="30"/>
      <c r="H36" s="30"/>
    </row>
    <row r="37" spans="1:8">
      <c r="A37" s="30"/>
      <c r="B37" s="33">
        <v>74</v>
      </c>
      <c r="C37" s="34">
        <v>1</v>
      </c>
      <c r="D37" s="34">
        <v>0.01</v>
      </c>
      <c r="E37" s="34">
        <v>0</v>
      </c>
      <c r="F37" s="30"/>
      <c r="G37" s="30"/>
      <c r="H37" s="30"/>
    </row>
    <row r="38" spans="1:8">
      <c r="A38" s="30"/>
      <c r="B38" s="33">
        <v>77</v>
      </c>
      <c r="C38" s="34">
        <v>309</v>
      </c>
      <c r="D38" s="34">
        <v>583053.98</v>
      </c>
      <c r="E38" s="34">
        <v>698463.29</v>
      </c>
      <c r="F38" s="34"/>
      <c r="G38" s="30"/>
      <c r="H38" s="30"/>
    </row>
    <row r="39" spans="1:8">
      <c r="A39" s="30"/>
      <c r="B39" s="33">
        <v>78</v>
      </c>
      <c r="C39" s="34">
        <v>150</v>
      </c>
      <c r="D39" s="34">
        <v>256552.15</v>
      </c>
      <c r="E39" s="34">
        <v>228208.56</v>
      </c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3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2016-04-29T01:09:06Z</dcterms:modified>
</cp:coreProperties>
</file>