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  <fileRecoveryPr repairLoad="1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<sst xmlns="http://schemas.openxmlformats.org/spreadsheetml/2006/main" count="120" uniqueCount="79">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</sst>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738" Type="http://schemas.openxmlformats.org/officeDocument/2006/relationships/image" Target="cid:6b354ae2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749" Type="http://schemas.openxmlformats.org/officeDocument/2006/relationships/hyperlink" Target="cid:8f467b35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760" Type="http://schemas.openxmlformats.org/officeDocument/2006/relationships/image" Target="cid:9ec8b4d8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782" Type="http://schemas.openxmlformats.org/officeDocument/2006/relationships/image" Target="cid:fb682104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7" sqref="L37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17156292.201399993</v>
      </c>
      <c r="F3" s="25">
        <f>RA!I7</f>
        <v>1808425.7286</v>
      </c>
      <c r="G3" s="16">
        <f>SUM(G4:G42)</f>
        <v>15347866.472800002</v>
      </c>
      <c r="H3" s="27">
        <f>RA!J7</f>
        <v>10.540889064902</v>
      </c>
      <c r="I3" s="20">
        <f>SUM(I4:I42)</f>
        <v>17156296.355434522</v>
      </c>
      <c r="J3" s="21">
        <f>SUM(J4:J42)</f>
        <v>15347866.40070905</v>
      </c>
      <c r="K3" s="22">
        <f>E3-I3</f>
        <v>-4.1540345288813114</v>
      </c>
      <c r="L3" s="22">
        <f>G3-J3</f>
        <v>7.2090951725840569E-2</v>
      </c>
    </row>
    <row r="4" spans="1:13">
      <c r="A4" s="68">
        <f>RA!A8</f>
        <v>42565</v>
      </c>
      <c r="B4" s="12">
        <v>12</v>
      </c>
      <c r="C4" s="66" t="s">
        <v>6</v>
      </c>
      <c r="D4" s="66"/>
      <c r="E4" s="15">
        <f>VLOOKUP(C4,RA!B8:D35,3,0)</f>
        <v>659143.92009999999</v>
      </c>
      <c r="F4" s="25">
        <f>VLOOKUP(C4,RA!B8:I38,8,0)</f>
        <v>148255.83619999999</v>
      </c>
      <c r="G4" s="16">
        <f t="shared" ref="G4:G42" si="0">E4-F4</f>
        <v>510888.08389999997</v>
      </c>
      <c r="H4" s="27">
        <f>RA!J8</f>
        <v>22.492179883493101</v>
      </c>
      <c r="I4" s="20">
        <f>VLOOKUP(B4,RMS!B:D,3,FALSE)</f>
        <v>659144.65437521401</v>
      </c>
      <c r="J4" s="21">
        <f>VLOOKUP(B4,RMS!B:E,4,FALSE)</f>
        <v>510888.09541025601</v>
      </c>
      <c r="K4" s="22">
        <f t="shared" ref="K4:K42" si="1">E4-I4</f>
        <v>-0.73427521402481943</v>
      </c>
      <c r="L4" s="22">
        <f t="shared" ref="L4:L42" si="2">G4-J4</f>
        <v>-1.1510256037581712E-2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106270.0018</v>
      </c>
      <c r="F5" s="25">
        <f>VLOOKUP(C5,RA!B9:I39,8,0)</f>
        <v>21721.6122</v>
      </c>
      <c r="G5" s="16">
        <f t="shared" si="0"/>
        <v>84548.389599999995</v>
      </c>
      <c r="H5" s="27">
        <f>RA!J9</f>
        <v>20.4400224259712</v>
      </c>
      <c r="I5" s="20">
        <f>VLOOKUP(B5,RMS!B:D,3,FALSE)</f>
        <v>106270.033306838</v>
      </c>
      <c r="J5" s="21">
        <f>VLOOKUP(B5,RMS!B:E,4,FALSE)</f>
        <v>84548.388999145303</v>
      </c>
      <c r="K5" s="22">
        <f t="shared" si="1"/>
        <v>-3.1506838000495918E-2</v>
      </c>
      <c r="L5" s="22">
        <f t="shared" si="2"/>
        <v>6.0085469158366323E-4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148805.91620000001</v>
      </c>
      <c r="F6" s="25">
        <f>VLOOKUP(C6,RA!B10:I40,8,0)</f>
        <v>44407.680500000002</v>
      </c>
      <c r="G6" s="16">
        <f t="shared" si="0"/>
        <v>104398.2357</v>
      </c>
      <c r="H6" s="27">
        <f>RA!J10</f>
        <v>29.8426847762656</v>
      </c>
      <c r="I6" s="20">
        <f>VLOOKUP(B6,RMS!B:D,3,FALSE)</f>
        <v>148808.20788897999</v>
      </c>
      <c r="J6" s="21">
        <f>VLOOKUP(B6,RMS!B:E,4,FALSE)</f>
        <v>104398.236537345</v>
      </c>
      <c r="K6" s="22">
        <f>E6-I6</f>
        <v>-2.2916889799817</v>
      </c>
      <c r="L6" s="22">
        <f t="shared" si="2"/>
        <v>-8.3734499639831483E-4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56631.550799999997</v>
      </c>
      <c r="F7" s="25">
        <f>VLOOKUP(C7,RA!B11:I41,8,0)</f>
        <v>8823.5879999999997</v>
      </c>
      <c r="G7" s="16">
        <f t="shared" si="0"/>
        <v>47807.962799999994</v>
      </c>
      <c r="H7" s="27">
        <f>RA!J11</f>
        <v>15.580692874121301</v>
      </c>
      <c r="I7" s="20">
        <f>VLOOKUP(B7,RMS!B:D,3,FALSE)</f>
        <v>56631.599782883299</v>
      </c>
      <c r="J7" s="21">
        <f>VLOOKUP(B7,RMS!B:E,4,FALSE)</f>
        <v>47807.962898956197</v>
      </c>
      <c r="K7" s="22">
        <f t="shared" si="1"/>
        <v>-4.8982883301505353E-2</v>
      </c>
      <c r="L7" s="22">
        <f t="shared" si="2"/>
        <v>-9.895620314637199E-5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153180.7623</v>
      </c>
      <c r="F8" s="25">
        <f>VLOOKUP(C8,RA!B12:I42,8,0)</f>
        <v>29228.753799999999</v>
      </c>
      <c r="G8" s="16">
        <f t="shared" si="0"/>
        <v>123952.0085</v>
      </c>
      <c r="H8" s="27">
        <f>RA!J12</f>
        <v>19.081217093538399</v>
      </c>
      <c r="I8" s="20">
        <f>VLOOKUP(B8,RMS!B:D,3,FALSE)</f>
        <v>153180.771805128</v>
      </c>
      <c r="J8" s="21">
        <f>VLOOKUP(B8,RMS!B:E,4,FALSE)</f>
        <v>123952.00665641</v>
      </c>
      <c r="K8" s="22">
        <f t="shared" si="1"/>
        <v>-9.5051279931794852E-3</v>
      </c>
      <c r="L8" s="22">
        <f t="shared" si="2"/>
        <v>1.8435899983160198E-3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271764.5221</v>
      </c>
      <c r="F9" s="25">
        <f>VLOOKUP(C9,RA!B13:I43,8,0)</f>
        <v>70038.4326</v>
      </c>
      <c r="G9" s="16">
        <f t="shared" si="0"/>
        <v>201726.0895</v>
      </c>
      <c r="H9" s="27">
        <f>RA!J13</f>
        <v>25.771735051651898</v>
      </c>
      <c r="I9" s="20">
        <f>VLOOKUP(B9,RMS!B:D,3,FALSE)</f>
        <v>271764.68333162402</v>
      </c>
      <c r="J9" s="21">
        <f>VLOOKUP(B9,RMS!B:E,4,FALSE)</f>
        <v>201726.088889743</v>
      </c>
      <c r="K9" s="22">
        <f t="shared" si="1"/>
        <v>-0.16123162402072921</v>
      </c>
      <c r="L9" s="22">
        <f t="shared" si="2"/>
        <v>6.1025700415484607E-4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120029.68369999999</v>
      </c>
      <c r="F10" s="25">
        <f>VLOOKUP(C10,RA!B14:I43,8,0)</f>
        <v>24527.673500000001</v>
      </c>
      <c r="G10" s="16">
        <f t="shared" si="0"/>
        <v>95502.01019999999</v>
      </c>
      <c r="H10" s="27">
        <f>RA!J14</f>
        <v>20.4346731107815</v>
      </c>
      <c r="I10" s="20">
        <f>VLOOKUP(B10,RMS!B:D,3,FALSE)</f>
        <v>120029.683988034</v>
      </c>
      <c r="J10" s="21">
        <f>VLOOKUP(B10,RMS!B:E,4,FALSE)</f>
        <v>95502.001572649606</v>
      </c>
      <c r="K10" s="22">
        <f t="shared" si="1"/>
        <v>-2.8803400346077979E-4</v>
      </c>
      <c r="L10" s="22">
        <f t="shared" si="2"/>
        <v>8.6273503839038312E-3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95780.793900000004</v>
      </c>
      <c r="F11" s="25">
        <f>VLOOKUP(C11,RA!B15:I44,8,0)</f>
        <v>11336.032499999999</v>
      </c>
      <c r="G11" s="16">
        <f t="shared" si="0"/>
        <v>84444.761400000003</v>
      </c>
      <c r="H11" s="27">
        <f>RA!J15</f>
        <v>11.8353920848008</v>
      </c>
      <c r="I11" s="20">
        <f>VLOOKUP(B11,RMS!B:D,3,FALSE)</f>
        <v>95780.836900854702</v>
      </c>
      <c r="J11" s="21">
        <f>VLOOKUP(B11,RMS!B:E,4,FALSE)</f>
        <v>84444.762465812004</v>
      </c>
      <c r="K11" s="22">
        <f t="shared" si="1"/>
        <v>-4.3000854697311297E-2</v>
      </c>
      <c r="L11" s="22">
        <f t="shared" si="2"/>
        <v>-1.0658120008883998E-3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989304.42550000001</v>
      </c>
      <c r="F12" s="25">
        <f>VLOOKUP(C12,RA!B16:I45,8,0)</f>
        <v>24121.709500000001</v>
      </c>
      <c r="G12" s="16">
        <f t="shared" si="0"/>
        <v>965182.71600000001</v>
      </c>
      <c r="H12" s="27">
        <f>RA!J16</f>
        <v>2.43824942841115</v>
      </c>
      <c r="I12" s="20">
        <f>VLOOKUP(B12,RMS!B:D,3,FALSE)</f>
        <v>989303.154757265</v>
      </c>
      <c r="J12" s="21">
        <f>VLOOKUP(B12,RMS!B:E,4,FALSE)</f>
        <v>965182.71576666704</v>
      </c>
      <c r="K12" s="22">
        <f t="shared" si="1"/>
        <v>1.2707427350105718</v>
      </c>
      <c r="L12" s="22">
        <f t="shared" si="2"/>
        <v>2.3333297576755285E-4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1012463.6797</v>
      </c>
      <c r="F13" s="25">
        <f>VLOOKUP(C13,RA!B17:I46,8,0)</f>
        <v>35592.983200000002</v>
      </c>
      <c r="G13" s="16">
        <f t="shared" si="0"/>
        <v>976870.69649999996</v>
      </c>
      <c r="H13" s="27">
        <f>RA!J17</f>
        <v>3.5154824724721401</v>
      </c>
      <c r="I13" s="20">
        <f>VLOOKUP(B13,RMS!B:D,3,FALSE)</f>
        <v>1012463.7016359</v>
      </c>
      <c r="J13" s="21">
        <f>VLOOKUP(B13,RMS!B:E,4,FALSE)</f>
        <v>976870.69571538502</v>
      </c>
      <c r="K13" s="22">
        <f t="shared" si="1"/>
        <v>-2.1935899974778295E-2</v>
      </c>
      <c r="L13" s="22">
        <f t="shared" si="2"/>
        <v>7.8461493831127882E-4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1778191.2819000001</v>
      </c>
      <c r="F14" s="25">
        <f>VLOOKUP(C14,RA!B18:I47,8,0)</f>
        <v>257675.5693</v>
      </c>
      <c r="G14" s="16">
        <f t="shared" si="0"/>
        <v>1520515.7126</v>
      </c>
      <c r="H14" s="27">
        <f>RA!J18</f>
        <v>14.4908802513458</v>
      </c>
      <c r="I14" s="20">
        <f>VLOOKUP(B14,RMS!B:D,3,FALSE)</f>
        <v>1778190.16298974</v>
      </c>
      <c r="J14" s="21">
        <f>VLOOKUP(B14,RMS!B:E,4,FALSE)</f>
        <v>1520515.7043461499</v>
      </c>
      <c r="K14" s="22">
        <f t="shared" si="1"/>
        <v>1.1189102600328624</v>
      </c>
      <c r="L14" s="22">
        <f t="shared" si="2"/>
        <v>8.2538500428199768E-3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376934.84610000002</v>
      </c>
      <c r="F15" s="25">
        <f>VLOOKUP(C15,RA!B19:I48,8,0)</f>
        <v>31676.1502</v>
      </c>
      <c r="G15" s="16">
        <f t="shared" si="0"/>
        <v>345258.69590000005</v>
      </c>
      <c r="H15" s="27">
        <f>RA!J19</f>
        <v>8.4036141863085803</v>
      </c>
      <c r="I15" s="20">
        <f>VLOOKUP(B15,RMS!B:D,3,FALSE)</f>
        <v>376934.85873247898</v>
      </c>
      <c r="J15" s="21">
        <f>VLOOKUP(B15,RMS!B:E,4,FALSE)</f>
        <v>345258.6948</v>
      </c>
      <c r="K15" s="22">
        <f t="shared" si="1"/>
        <v>-1.2632478959858418E-2</v>
      </c>
      <c r="L15" s="22">
        <f t="shared" si="2"/>
        <v>1.1000000522471964E-3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913766.85250000004</v>
      </c>
      <c r="F16" s="25">
        <f>VLOOKUP(C16,RA!B20:I49,8,0)</f>
        <v>102999.8686</v>
      </c>
      <c r="G16" s="16">
        <f t="shared" si="0"/>
        <v>810766.98389999999</v>
      </c>
      <c r="H16" s="27">
        <f>RA!J20</f>
        <v>11.2720075496501</v>
      </c>
      <c r="I16" s="20">
        <f>VLOOKUP(B16,RMS!B:D,3,FALSE)</f>
        <v>913766.84050000005</v>
      </c>
      <c r="J16" s="21">
        <f>VLOOKUP(B16,RMS!B:E,4,FALSE)</f>
        <v>810766.98389999999</v>
      </c>
      <c r="K16" s="22">
        <f t="shared" si="1"/>
        <v>1.1999999987892807E-2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348306.63760000002</v>
      </c>
      <c r="F17" s="25">
        <f>VLOOKUP(C17,RA!B21:I50,8,0)</f>
        <v>48323.667399999998</v>
      </c>
      <c r="G17" s="16">
        <f t="shared" si="0"/>
        <v>299982.97020000004</v>
      </c>
      <c r="H17" s="27">
        <f>RA!J21</f>
        <v>13.873886450448699</v>
      </c>
      <c r="I17" s="20">
        <f>VLOOKUP(B17,RMS!B:D,3,FALSE)</f>
        <v>348305.87665132701</v>
      </c>
      <c r="J17" s="21">
        <f>VLOOKUP(B17,RMS!B:E,4,FALSE)</f>
        <v>299982.97018849599</v>
      </c>
      <c r="K17" s="22">
        <f t="shared" si="1"/>
        <v>0.76094867300707847</v>
      </c>
      <c r="L17" s="22">
        <f t="shared" si="2"/>
        <v>1.1504045687615871E-5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1399719.9920999999</v>
      </c>
      <c r="F18" s="25">
        <f>VLOOKUP(C18,RA!B22:I51,8,0)</f>
        <v>64093.809200000003</v>
      </c>
      <c r="G18" s="16">
        <f t="shared" si="0"/>
        <v>1335626.1828999999</v>
      </c>
      <c r="H18" s="27">
        <f>RA!J22</f>
        <v>4.5790450634230098</v>
      </c>
      <c r="I18" s="20">
        <f>VLOOKUP(B18,RMS!B:D,3,FALSE)</f>
        <v>1399721.35669296</v>
      </c>
      <c r="J18" s="21">
        <f>VLOOKUP(B18,RMS!B:E,4,FALSE)</f>
        <v>1335626.1803164501</v>
      </c>
      <c r="K18" s="22">
        <f t="shared" si="1"/>
        <v>-1.3645929601043463</v>
      </c>
      <c r="L18" s="22">
        <f t="shared" si="2"/>
        <v>2.5835498236119747E-3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2327749.7368000001</v>
      </c>
      <c r="F19" s="25">
        <f>VLOOKUP(C19,RA!B23:I52,8,0)</f>
        <v>255311.18969999999</v>
      </c>
      <c r="G19" s="16">
        <f t="shared" si="0"/>
        <v>2072438.5471000001</v>
      </c>
      <c r="H19" s="27">
        <f>RA!J23</f>
        <v>10.968154594272701</v>
      </c>
      <c r="I19" s="20">
        <f>VLOOKUP(B19,RMS!B:D,3,FALSE)</f>
        <v>2327750.7474393202</v>
      </c>
      <c r="J19" s="21">
        <f>VLOOKUP(B19,RMS!B:E,4,FALSE)</f>
        <v>2072438.58047521</v>
      </c>
      <c r="K19" s="22">
        <f t="shared" si="1"/>
        <v>-1.010639320127666</v>
      </c>
      <c r="L19" s="22">
        <f t="shared" si="2"/>
        <v>-3.3375209895893931E-2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298918.62560000003</v>
      </c>
      <c r="F20" s="25">
        <f>VLOOKUP(C20,RA!B24:I53,8,0)</f>
        <v>51019.913099999998</v>
      </c>
      <c r="G20" s="16">
        <f t="shared" si="0"/>
        <v>247898.71250000002</v>
      </c>
      <c r="H20" s="27">
        <f>RA!J24</f>
        <v>17.068161275528102</v>
      </c>
      <c r="I20" s="20">
        <f>VLOOKUP(B20,RMS!B:D,3,FALSE)</f>
        <v>298918.68235023803</v>
      </c>
      <c r="J20" s="21">
        <f>VLOOKUP(B20,RMS!B:E,4,FALSE)</f>
        <v>247898.717447787</v>
      </c>
      <c r="K20" s="22">
        <f t="shared" si="1"/>
        <v>-5.6750237999949604E-2</v>
      </c>
      <c r="L20" s="22">
        <f t="shared" si="2"/>
        <v>-4.9477869761176407E-3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316445.47090000001</v>
      </c>
      <c r="F21" s="25">
        <f>VLOOKUP(C21,RA!B25:I54,8,0)</f>
        <v>25612.808499999999</v>
      </c>
      <c r="G21" s="16">
        <f t="shared" si="0"/>
        <v>290832.66240000003</v>
      </c>
      <c r="H21" s="27">
        <f>RA!J25</f>
        <v>8.09390901603199</v>
      </c>
      <c r="I21" s="20">
        <f>VLOOKUP(B21,RMS!B:D,3,FALSE)</f>
        <v>316445.467261085</v>
      </c>
      <c r="J21" s="21">
        <f>VLOOKUP(B21,RMS!B:E,4,FALSE)</f>
        <v>290832.65946868801</v>
      </c>
      <c r="K21" s="22">
        <f t="shared" si="1"/>
        <v>3.6389150191098452E-3</v>
      </c>
      <c r="L21" s="22">
        <f t="shared" si="2"/>
        <v>2.931312017608434E-3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709059.34620000003</v>
      </c>
      <c r="F22" s="25">
        <f>VLOOKUP(C22,RA!B26:I55,8,0)</f>
        <v>139034.08600000001</v>
      </c>
      <c r="G22" s="16">
        <f t="shared" si="0"/>
        <v>570025.26020000002</v>
      </c>
      <c r="H22" s="27">
        <f>RA!J26</f>
        <v>19.608243900191599</v>
      </c>
      <c r="I22" s="20">
        <f>VLOOKUP(B22,RMS!B:D,3,FALSE)</f>
        <v>709059.32045145601</v>
      </c>
      <c r="J22" s="21">
        <f>VLOOKUP(B22,RMS!B:E,4,FALSE)</f>
        <v>570025.23450650997</v>
      </c>
      <c r="K22" s="22">
        <f t="shared" si="1"/>
        <v>2.5748544023372233E-2</v>
      </c>
      <c r="L22" s="22">
        <f t="shared" si="2"/>
        <v>2.5693490053527057E-2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235351.49780000001</v>
      </c>
      <c r="F23" s="25">
        <f>VLOOKUP(C23,RA!B27:I56,8,0)</f>
        <v>57977.144699999997</v>
      </c>
      <c r="G23" s="16">
        <f t="shared" si="0"/>
        <v>177374.35310000001</v>
      </c>
      <c r="H23" s="27">
        <f>RA!J27</f>
        <v>24.634279043028901</v>
      </c>
      <c r="I23" s="20">
        <f>VLOOKUP(B23,RMS!B:D,3,FALSE)</f>
        <v>235351.264745186</v>
      </c>
      <c r="J23" s="21">
        <f>VLOOKUP(B23,RMS!B:E,4,FALSE)</f>
        <v>177374.33475914199</v>
      </c>
      <c r="K23" s="22">
        <f t="shared" si="1"/>
        <v>0.23305481401621364</v>
      </c>
      <c r="L23" s="22">
        <f t="shared" si="2"/>
        <v>1.834085801965557E-2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891373.08160000003</v>
      </c>
      <c r="F24" s="25">
        <f>VLOOKUP(C24,RA!B28:I57,8,0)</f>
        <v>56038.385999999999</v>
      </c>
      <c r="G24" s="16">
        <f t="shared" si="0"/>
        <v>835334.69559999998</v>
      </c>
      <c r="H24" s="27">
        <f>RA!J28</f>
        <v>6.2867487426714801</v>
      </c>
      <c r="I24" s="20">
        <f>VLOOKUP(B24,RMS!B:D,3,FALSE)</f>
        <v>891373.70547522104</v>
      </c>
      <c r="J24" s="21">
        <f>VLOOKUP(B24,RMS!B:E,4,FALSE)</f>
        <v>835334.69299646001</v>
      </c>
      <c r="K24" s="22">
        <f t="shared" si="1"/>
        <v>-0.6238752210047096</v>
      </c>
      <c r="L24" s="22">
        <f t="shared" si="2"/>
        <v>2.603539964184165E-3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613261.80920000002</v>
      </c>
      <c r="F25" s="25">
        <f>VLOOKUP(C25,RA!B29:I58,8,0)</f>
        <v>96564.395300000004</v>
      </c>
      <c r="G25" s="16">
        <f t="shared" si="0"/>
        <v>516697.41390000004</v>
      </c>
      <c r="H25" s="27">
        <f>RA!J29</f>
        <v>15.746031116134301</v>
      </c>
      <c r="I25" s="20">
        <f>VLOOKUP(B25,RMS!B:D,3,FALSE)</f>
        <v>613263.23417256598</v>
      </c>
      <c r="J25" s="21">
        <f>VLOOKUP(B25,RMS!B:E,4,FALSE)</f>
        <v>516697.42726789397</v>
      </c>
      <c r="K25" s="22">
        <f t="shared" si="1"/>
        <v>-1.4249725659610704</v>
      </c>
      <c r="L25" s="22">
        <f t="shared" si="2"/>
        <v>-1.3367893930990249E-2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985473.38509999996</v>
      </c>
      <c r="F26" s="25">
        <f>VLOOKUP(C26,RA!B30:I59,8,0)</f>
        <v>117355.7372</v>
      </c>
      <c r="G26" s="16">
        <f t="shared" si="0"/>
        <v>868117.64789999998</v>
      </c>
      <c r="H26" s="27">
        <f>RA!J30</f>
        <v>11.908564855670001</v>
      </c>
      <c r="I26" s="20">
        <f>VLOOKUP(B26,RMS!B:D,3,FALSE)</f>
        <v>985473.38370531006</v>
      </c>
      <c r="J26" s="21">
        <f>VLOOKUP(B26,RMS!B:E,4,FALSE)</f>
        <v>868117.62772278197</v>
      </c>
      <c r="K26" s="22">
        <f t="shared" si="1"/>
        <v>1.394689898006618E-3</v>
      </c>
      <c r="L26" s="22">
        <f t="shared" si="2"/>
        <v>2.0177218015305698E-2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711260.97490000003</v>
      </c>
      <c r="F27" s="25">
        <f>VLOOKUP(C27,RA!B31:I60,8,0)</f>
        <v>37434.203699999998</v>
      </c>
      <c r="G27" s="16">
        <f t="shared" si="0"/>
        <v>673826.77120000008</v>
      </c>
      <c r="H27" s="27">
        <f>RA!J31</f>
        <v>5.2630757234027996</v>
      </c>
      <c r="I27" s="20">
        <f>VLOOKUP(B27,RMS!B:D,3,FALSE)</f>
        <v>711260.835664602</v>
      </c>
      <c r="J27" s="21">
        <f>VLOOKUP(B27,RMS!B:E,4,FALSE)</f>
        <v>673826.716066372</v>
      </c>
      <c r="K27" s="22">
        <f t="shared" si="1"/>
        <v>0.13923539803363383</v>
      </c>
      <c r="L27" s="22">
        <f t="shared" si="2"/>
        <v>5.513362807687372E-2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117836.9621</v>
      </c>
      <c r="F28" s="25">
        <f>VLOOKUP(C28,RA!B32:I61,8,0)</f>
        <v>26753.6486</v>
      </c>
      <c r="G28" s="16">
        <f t="shared" si="0"/>
        <v>91083.313500000004</v>
      </c>
      <c r="H28" s="27">
        <f>RA!J32</f>
        <v>22.703953091811801</v>
      </c>
      <c r="I28" s="20">
        <f>VLOOKUP(B28,RMS!B:D,3,FALSE)</f>
        <v>117836.85098637</v>
      </c>
      <c r="J28" s="21">
        <f>VLOOKUP(B28,RMS!B:E,4,FALSE)</f>
        <v>91083.324358023601</v>
      </c>
      <c r="K28" s="22">
        <f t="shared" si="1"/>
        <v>0.11111363000236452</v>
      </c>
      <c r="L28" s="22">
        <f t="shared" si="2"/>
        <v>-1.0858023597393185E-2</v>
      </c>
      <c r="M28" s="32"/>
    </row>
    <row r="29" spans="1:13">
      <c r="A29" s="68"/>
      <c r="B29" s="12">
        <v>40</v>
      </c>
      <c r="C29" s="66" t="s">
        <v>69</v>
      </c>
      <c r="D29" s="66"/>
      <c r="E29" s="15">
        <f>VLOOKUP(C29,RA!B32:D58,3,0)</f>
        <v>4.0708000000000002</v>
      </c>
      <c r="F29" s="25">
        <f>VLOOKUP(C29,RA!B33:I62,8,0)</f>
        <v>0.76480000000000004</v>
      </c>
      <c r="G29" s="16">
        <f t="shared" si="0"/>
        <v>3.306</v>
      </c>
      <c r="H29" s="27">
        <f>RA!J33</f>
        <v>18.7874619239462</v>
      </c>
      <c r="I29" s="20">
        <f>VLOOKUP(B29,RMS!B:D,3,FALSE)</f>
        <v>4.0708000000000002</v>
      </c>
      <c r="J29" s="21">
        <f>VLOOKUP(B29,RMS!B:E,4,FALSE)</f>
        <v>3.306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205850.81409999999</v>
      </c>
      <c r="F30" s="25">
        <f>VLOOKUP(C30,RA!B34:I64,8,0)</f>
        <v>26189.223600000001</v>
      </c>
      <c r="G30" s="16">
        <f t="shared" si="0"/>
        <v>179661.59049999999</v>
      </c>
      <c r="H30" s="27">
        <f>RA!J34</f>
        <v>12.722428966094601</v>
      </c>
      <c r="I30" s="20">
        <f>VLOOKUP(B30,RMS!B:D,3,FALSE)</f>
        <v>205850.81340000001</v>
      </c>
      <c r="J30" s="21">
        <f>VLOOKUP(B30,RMS!B:E,4,FALSE)</f>
        <v>179661.58670000001</v>
      </c>
      <c r="K30" s="22">
        <f t="shared" si="1"/>
        <v>6.99999975040555E-4</v>
      </c>
      <c r="L30" s="22">
        <f t="shared" si="2"/>
        <v>3.7999999767635018E-3</v>
      </c>
      <c r="M30" s="32"/>
    </row>
    <row r="31" spans="1:13" s="36" customFormat="1" ht="12" thickBot="1">
      <c r="A31" s="68"/>
      <c r="B31" s="12">
        <v>43</v>
      </c>
      <c r="C31" s="43" t="s">
        <v>77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0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161173.48000000001</v>
      </c>
      <c r="F32" s="25">
        <f>VLOOKUP(C32,RA!B34:I65,8,0)</f>
        <v>-5506.96</v>
      </c>
      <c r="G32" s="16">
        <f t="shared" si="0"/>
        <v>166680.44</v>
      </c>
      <c r="H32" s="27">
        <f>RA!J34</f>
        <v>12.722428966094601</v>
      </c>
      <c r="I32" s="20">
        <f>VLOOKUP(B32,RMS!B:D,3,FALSE)</f>
        <v>161173.48000000001</v>
      </c>
      <c r="J32" s="21">
        <f>VLOOKUP(B32,RMS!B:E,4,FALSE)</f>
        <v>166680.44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95737.7</v>
      </c>
      <c r="F33" s="25">
        <f>VLOOKUP(C33,RA!B34:I65,8,0)</f>
        <v>-9225.9500000000007</v>
      </c>
      <c r="G33" s="16">
        <f t="shared" si="0"/>
        <v>104963.65</v>
      </c>
      <c r="H33" s="27">
        <f>RA!J34</f>
        <v>12.722428966094601</v>
      </c>
      <c r="I33" s="20">
        <f>VLOOKUP(B33,RMS!B:D,3,FALSE)</f>
        <v>95737.7</v>
      </c>
      <c r="J33" s="21">
        <f>VLOOKUP(B33,RMS!B:E,4,FALSE)</f>
        <v>104963.65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423518.03</v>
      </c>
      <c r="F34" s="25">
        <f>VLOOKUP(C34,RA!B34:I66,8,0)</f>
        <v>7563.99</v>
      </c>
      <c r="G34" s="16">
        <f t="shared" si="0"/>
        <v>415954.04000000004</v>
      </c>
      <c r="H34" s="27">
        <f>RA!J35</f>
        <v>0</v>
      </c>
      <c r="I34" s="20">
        <f>VLOOKUP(B34,RMS!B:D,3,FALSE)</f>
        <v>423518.03</v>
      </c>
      <c r="J34" s="21">
        <f>VLOOKUP(B34,RMS!B:E,4,FALSE)</f>
        <v>415954.04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141750.60999999999</v>
      </c>
      <c r="F35" s="25">
        <f>VLOOKUP(C35,RA!B34:I67,8,0)</f>
        <v>-20392.310000000001</v>
      </c>
      <c r="G35" s="16">
        <f t="shared" si="0"/>
        <v>162142.91999999998</v>
      </c>
      <c r="H35" s="27">
        <f>RA!J34</f>
        <v>12.722428966094601</v>
      </c>
      <c r="I35" s="20">
        <f>VLOOKUP(B35,RMS!B:D,3,FALSE)</f>
        <v>141750.60999999999</v>
      </c>
      <c r="J35" s="21">
        <f>VLOOKUP(B35,RMS!B:E,4,FALSE)</f>
        <v>162142.92000000001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0.04</v>
      </c>
      <c r="F36" s="25">
        <f>VLOOKUP(C36,RA!B35:I68,8,0)</f>
        <v>-222.2</v>
      </c>
      <c r="G36" s="16">
        <f t="shared" si="0"/>
        <v>222.23999999999998</v>
      </c>
      <c r="H36" s="27">
        <f>RA!J35</f>
        <v>0</v>
      </c>
      <c r="I36" s="20">
        <f>VLOOKUP(B36,RMS!B:D,3,FALSE)</f>
        <v>0.04</v>
      </c>
      <c r="J36" s="21">
        <f>VLOOKUP(B36,RMS!B:E,4,FALSE)</f>
        <v>222.24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27086.3246</v>
      </c>
      <c r="F37" s="25">
        <f>VLOOKUP(C37,RA!B8:I68,8,0)</f>
        <v>2098.556</v>
      </c>
      <c r="G37" s="16">
        <f t="shared" si="0"/>
        <v>24987.768599999999</v>
      </c>
      <c r="H37" s="27">
        <f>RA!J35</f>
        <v>0</v>
      </c>
      <c r="I37" s="20">
        <f>VLOOKUP(B37,RMS!B:D,3,FALSE)</f>
        <v>27086.3247863248</v>
      </c>
      <c r="J37" s="21">
        <f>VLOOKUP(B37,RMS!B:E,4,FALSE)</f>
        <v>24987.769230769201</v>
      </c>
      <c r="K37" s="22">
        <f t="shared" si="1"/>
        <v>-1.8632479986990802E-4</v>
      </c>
      <c r="L37" s="22">
        <f t="shared" si="2"/>
        <v>-6.3076920196181163E-4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370373.97320000001</v>
      </c>
      <c r="F38" s="25">
        <f>VLOOKUP(C38,RA!B8:I69,8,0)</f>
        <v>15215.913200000001</v>
      </c>
      <c r="G38" s="16">
        <f t="shared" si="0"/>
        <v>355158.06</v>
      </c>
      <c r="H38" s="27">
        <f>RA!J36</f>
        <v>-3.4167904049723301</v>
      </c>
      <c r="I38" s="20">
        <f>VLOOKUP(B38,RMS!B:D,3,FALSE)</f>
        <v>370373.96865128202</v>
      </c>
      <c r="J38" s="21">
        <f>VLOOKUP(B38,RMS!B:E,4,FALSE)</f>
        <v>355158.06440940202</v>
      </c>
      <c r="K38" s="22">
        <f t="shared" si="1"/>
        <v>4.5487179886549711E-3</v>
      </c>
      <c r="L38" s="22">
        <f t="shared" si="2"/>
        <v>-4.4094020267948508E-3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32455.61</v>
      </c>
      <c r="F39" s="25">
        <f>VLOOKUP(C39,RA!B9:I70,8,0)</f>
        <v>-1041.92</v>
      </c>
      <c r="G39" s="16">
        <f t="shared" si="0"/>
        <v>33497.53</v>
      </c>
      <c r="H39" s="27">
        <f>RA!J37</f>
        <v>-9.6366948443507603</v>
      </c>
      <c r="I39" s="20">
        <f>VLOOKUP(B39,RMS!B:D,3,FALSE)</f>
        <v>32455.61</v>
      </c>
      <c r="J39" s="21">
        <f>VLOOKUP(B39,RMS!B:E,4,FALSE)</f>
        <v>33497.53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49855.56</v>
      </c>
      <c r="F40" s="25">
        <f>VLOOKUP(C40,RA!B10:I71,8,0)</f>
        <v>6709.05</v>
      </c>
      <c r="G40" s="16">
        <f t="shared" si="0"/>
        <v>43146.509999999995</v>
      </c>
      <c r="H40" s="27">
        <f>RA!J38</f>
        <v>1.78599007933617</v>
      </c>
      <c r="I40" s="20">
        <f>VLOOKUP(B40,RMS!B:D,3,FALSE)</f>
        <v>49855.56</v>
      </c>
      <c r="J40" s="21">
        <f>VLOOKUP(B40,RMS!B:E,4,FALSE)</f>
        <v>43146.51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71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-14.386047439231501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11460.2322</v>
      </c>
      <c r="F42" s="25">
        <f>VLOOKUP(C42,RA!B8:I72,8,0)</f>
        <v>1112.6914999999999</v>
      </c>
      <c r="G42" s="16">
        <f t="shared" si="0"/>
        <v>10347.540700000001</v>
      </c>
      <c r="H42" s="27">
        <f>RA!J39</f>
        <v>-14.386047439231501</v>
      </c>
      <c r="I42" s="20">
        <f>VLOOKUP(B42,RMS!B:D,3,FALSE)</f>
        <v>11460.2322063384</v>
      </c>
      <c r="J42" s="21">
        <f>VLOOKUP(B42,RMS!B:E,4,FALSE)</f>
        <v>10347.5408365479</v>
      </c>
      <c r="K42" s="22">
        <f t="shared" si="1"/>
        <v>-6.3383995438925922E-6</v>
      </c>
      <c r="L42" s="22">
        <f t="shared" si="2"/>
        <v>-1.3654789836436976E-4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11.85546875" style="41" bestFit="1" customWidth="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17156292.201400001</v>
      </c>
      <c r="E7" s="53">
        <v>17585286.594700001</v>
      </c>
      <c r="F7" s="54">
        <v>97.560492454929403</v>
      </c>
      <c r="G7" s="53">
        <v>16779356.142499998</v>
      </c>
      <c r="H7" s="54">
        <v>2.24642742962744</v>
      </c>
      <c r="I7" s="53">
        <v>1808425.7286</v>
      </c>
      <c r="J7" s="54">
        <v>10.540889064902</v>
      </c>
      <c r="K7" s="53">
        <v>1796983.4680000001</v>
      </c>
      <c r="L7" s="54">
        <v>10.7094899991333</v>
      </c>
      <c r="M7" s="54">
        <v>6.3674823968950002E-3</v>
      </c>
      <c r="N7" s="53">
        <v>259319310.98539999</v>
      </c>
      <c r="O7" s="53">
        <v>4317066238.5817003</v>
      </c>
      <c r="P7" s="53">
        <v>996419</v>
      </c>
      <c r="Q7" s="53">
        <v>996405</v>
      </c>
      <c r="R7" s="54">
        <v>1.4050511589089999E-3</v>
      </c>
      <c r="S7" s="53">
        <v>17.217949679201201</v>
      </c>
      <c r="T7" s="53">
        <v>16.979120423020799</v>
      </c>
      <c r="U7" s="55">
        <v>1.3870946345542801</v>
      </c>
    </row>
    <row r="8" spans="1:23" ht="12" thickBot="1">
      <c r="A8" s="81">
        <v>42565</v>
      </c>
      <c r="B8" s="69" t="s">
        <v>6</v>
      </c>
      <c r="C8" s="70"/>
      <c r="D8" s="56">
        <v>659143.92009999999</v>
      </c>
      <c r="E8" s="56">
        <v>649271.96349999995</v>
      </c>
      <c r="F8" s="57">
        <v>101.520465560654</v>
      </c>
      <c r="G8" s="56">
        <v>546911.01560000004</v>
      </c>
      <c r="H8" s="57">
        <v>20.5212367823443</v>
      </c>
      <c r="I8" s="56">
        <v>148255.83619999999</v>
      </c>
      <c r="J8" s="57">
        <v>22.492179883493101</v>
      </c>
      <c r="K8" s="56">
        <v>143947.8124</v>
      </c>
      <c r="L8" s="57">
        <v>26.3201523271714</v>
      </c>
      <c r="M8" s="57">
        <v>2.9927678150668002E-2</v>
      </c>
      <c r="N8" s="56">
        <v>9740475.5543000009</v>
      </c>
      <c r="O8" s="56">
        <v>154849543.12529999</v>
      </c>
      <c r="P8" s="56">
        <v>44134</v>
      </c>
      <c r="Q8" s="56">
        <v>46158</v>
      </c>
      <c r="R8" s="57">
        <v>-4.3849386888513404</v>
      </c>
      <c r="S8" s="56">
        <v>14.935059593510699</v>
      </c>
      <c r="T8" s="56">
        <v>14.5541385696954</v>
      </c>
      <c r="U8" s="58">
        <v>2.5505155933946799</v>
      </c>
    </row>
    <row r="9" spans="1:23" ht="12" thickBot="1">
      <c r="A9" s="82"/>
      <c r="B9" s="69" t="s">
        <v>7</v>
      </c>
      <c r="C9" s="70"/>
      <c r="D9" s="56">
        <v>106270.0018</v>
      </c>
      <c r="E9" s="56">
        <v>120205.0396</v>
      </c>
      <c r="F9" s="57">
        <v>88.407276561472898</v>
      </c>
      <c r="G9" s="56">
        <v>108660.7769</v>
      </c>
      <c r="H9" s="57">
        <v>-2.2002190378228401</v>
      </c>
      <c r="I9" s="56">
        <v>21721.6122</v>
      </c>
      <c r="J9" s="57">
        <v>20.4400224259712</v>
      </c>
      <c r="K9" s="56">
        <v>24608.598900000001</v>
      </c>
      <c r="L9" s="57">
        <v>22.647177391937099</v>
      </c>
      <c r="M9" s="57">
        <v>-0.11731617520085599</v>
      </c>
      <c r="N9" s="56">
        <v>1536668.3825999999</v>
      </c>
      <c r="O9" s="56">
        <v>21944079.4575</v>
      </c>
      <c r="P9" s="56">
        <v>6685</v>
      </c>
      <c r="Q9" s="56">
        <v>7081</v>
      </c>
      <c r="R9" s="57">
        <v>-5.5924304476768798</v>
      </c>
      <c r="S9" s="56">
        <v>15.896784113687399</v>
      </c>
      <c r="T9" s="56">
        <v>14.441018274255001</v>
      </c>
      <c r="U9" s="58">
        <v>9.1576121876051406</v>
      </c>
    </row>
    <row r="10" spans="1:23" ht="12" thickBot="1">
      <c r="A10" s="82"/>
      <c r="B10" s="69" t="s">
        <v>8</v>
      </c>
      <c r="C10" s="70"/>
      <c r="D10" s="56">
        <v>148805.91620000001</v>
      </c>
      <c r="E10" s="56">
        <v>200568.26699999999</v>
      </c>
      <c r="F10" s="57">
        <v>74.192153337995407</v>
      </c>
      <c r="G10" s="56">
        <v>161850.9615</v>
      </c>
      <c r="H10" s="57">
        <v>-8.0599121433084608</v>
      </c>
      <c r="I10" s="56">
        <v>44407.680500000002</v>
      </c>
      <c r="J10" s="57">
        <v>29.8426847762656</v>
      </c>
      <c r="K10" s="56">
        <v>44193.184999999998</v>
      </c>
      <c r="L10" s="57">
        <v>27.304864049262999</v>
      </c>
      <c r="M10" s="57">
        <v>4.853587719464E-3</v>
      </c>
      <c r="N10" s="56">
        <v>2219846.3184000002</v>
      </c>
      <c r="O10" s="56">
        <v>38501772.707800001</v>
      </c>
      <c r="P10" s="56">
        <v>102108</v>
      </c>
      <c r="Q10" s="56">
        <v>102724</v>
      </c>
      <c r="R10" s="57">
        <v>-0.59966512207468903</v>
      </c>
      <c r="S10" s="56">
        <v>1.4573384671132501</v>
      </c>
      <c r="T10" s="56">
        <v>1.39854067209221</v>
      </c>
      <c r="U10" s="58">
        <v>4.0346011820790704</v>
      </c>
    </row>
    <row r="11" spans="1:23" ht="12" thickBot="1">
      <c r="A11" s="82"/>
      <c r="B11" s="69" t="s">
        <v>9</v>
      </c>
      <c r="C11" s="70"/>
      <c r="D11" s="56">
        <v>56631.550799999997</v>
      </c>
      <c r="E11" s="56">
        <v>57102.981500000002</v>
      </c>
      <c r="F11" s="57">
        <v>99.174420165784198</v>
      </c>
      <c r="G11" s="56">
        <v>53216.769699999997</v>
      </c>
      <c r="H11" s="57">
        <v>6.4167387822489301</v>
      </c>
      <c r="I11" s="56">
        <v>8823.5879999999997</v>
      </c>
      <c r="J11" s="57">
        <v>15.580692874121301</v>
      </c>
      <c r="K11" s="56">
        <v>13015.3444</v>
      </c>
      <c r="L11" s="57">
        <v>24.457223678497702</v>
      </c>
      <c r="M11" s="57">
        <v>-0.32206265705884801</v>
      </c>
      <c r="N11" s="56">
        <v>889221.77930000005</v>
      </c>
      <c r="O11" s="56">
        <v>13166502.404200001</v>
      </c>
      <c r="P11" s="56">
        <v>4527</v>
      </c>
      <c r="Q11" s="56">
        <v>4972</v>
      </c>
      <c r="R11" s="57">
        <v>-8.9501206757843903</v>
      </c>
      <c r="S11" s="56">
        <v>12.509730682571201</v>
      </c>
      <c r="T11" s="56">
        <v>11.907628821399801</v>
      </c>
      <c r="U11" s="58">
        <v>4.8130681343145003</v>
      </c>
    </row>
    <row r="12" spans="1:23" ht="12" thickBot="1">
      <c r="A12" s="82"/>
      <c r="B12" s="69" t="s">
        <v>10</v>
      </c>
      <c r="C12" s="70"/>
      <c r="D12" s="56">
        <v>153180.7623</v>
      </c>
      <c r="E12" s="56">
        <v>135728.01809999999</v>
      </c>
      <c r="F12" s="57">
        <v>112.85861566706301</v>
      </c>
      <c r="G12" s="56">
        <v>147068.03899999999</v>
      </c>
      <c r="H12" s="57">
        <v>4.1563913829027097</v>
      </c>
      <c r="I12" s="56">
        <v>29228.753799999999</v>
      </c>
      <c r="J12" s="57">
        <v>19.081217093538399</v>
      </c>
      <c r="K12" s="56">
        <v>22438.836800000001</v>
      </c>
      <c r="L12" s="57">
        <v>15.2574529126617</v>
      </c>
      <c r="M12" s="57">
        <v>0.30259665688196402</v>
      </c>
      <c r="N12" s="56">
        <v>2990830.0173999998</v>
      </c>
      <c r="O12" s="56">
        <v>47641511.626199998</v>
      </c>
      <c r="P12" s="56">
        <v>1876</v>
      </c>
      <c r="Q12" s="56">
        <v>2031</v>
      </c>
      <c r="R12" s="57">
        <v>-7.6317085179714503</v>
      </c>
      <c r="S12" s="56">
        <v>81.6528583688699</v>
      </c>
      <c r="T12" s="56">
        <v>97.963282373215193</v>
      </c>
      <c r="U12" s="58">
        <v>-19.975325212330301</v>
      </c>
    </row>
    <row r="13" spans="1:23" ht="12" thickBot="1">
      <c r="A13" s="82"/>
      <c r="B13" s="69" t="s">
        <v>11</v>
      </c>
      <c r="C13" s="70"/>
      <c r="D13" s="56">
        <v>271764.5221</v>
      </c>
      <c r="E13" s="56">
        <v>305720.61690000002</v>
      </c>
      <c r="F13" s="57">
        <v>88.893096205184307</v>
      </c>
      <c r="G13" s="56">
        <v>269031.23340000003</v>
      </c>
      <c r="H13" s="57">
        <v>1.0159744894512299</v>
      </c>
      <c r="I13" s="56">
        <v>70038.4326</v>
      </c>
      <c r="J13" s="57">
        <v>25.771735051651898</v>
      </c>
      <c r="K13" s="56">
        <v>73030.342600000004</v>
      </c>
      <c r="L13" s="57">
        <v>27.1456743802744</v>
      </c>
      <c r="M13" s="57">
        <v>-4.0968040043126E-2</v>
      </c>
      <c r="N13" s="56">
        <v>3902746.5353999999</v>
      </c>
      <c r="O13" s="56">
        <v>66672009.927199997</v>
      </c>
      <c r="P13" s="56">
        <v>15900</v>
      </c>
      <c r="Q13" s="56">
        <v>16474</v>
      </c>
      <c r="R13" s="57">
        <v>-3.4842782566468302</v>
      </c>
      <c r="S13" s="56">
        <v>17.092108308176101</v>
      </c>
      <c r="T13" s="56">
        <v>17.0433537149448</v>
      </c>
      <c r="U13" s="58">
        <v>0.28524622212941497</v>
      </c>
    </row>
    <row r="14" spans="1:23" ht="12" thickBot="1">
      <c r="A14" s="82"/>
      <c r="B14" s="69" t="s">
        <v>12</v>
      </c>
      <c r="C14" s="70"/>
      <c r="D14" s="56">
        <v>120029.68369999999</v>
      </c>
      <c r="E14" s="56">
        <v>145456.54120000001</v>
      </c>
      <c r="F14" s="57">
        <v>82.519275317403199</v>
      </c>
      <c r="G14" s="56">
        <v>154316.77840000001</v>
      </c>
      <c r="H14" s="57">
        <v>-22.2186434006064</v>
      </c>
      <c r="I14" s="56">
        <v>24527.673500000001</v>
      </c>
      <c r="J14" s="57">
        <v>20.4346731107815</v>
      </c>
      <c r="K14" s="56">
        <v>31085.603899999998</v>
      </c>
      <c r="L14" s="57">
        <v>20.144020774866</v>
      </c>
      <c r="M14" s="57">
        <v>-0.21096358369283599</v>
      </c>
      <c r="N14" s="56">
        <v>1826875.2677</v>
      </c>
      <c r="O14" s="56">
        <v>30399759.331700001</v>
      </c>
      <c r="P14" s="56">
        <v>2697</v>
      </c>
      <c r="Q14" s="56">
        <v>3041</v>
      </c>
      <c r="R14" s="57">
        <v>-11.3120683985531</v>
      </c>
      <c r="S14" s="56">
        <v>44.504888283277701</v>
      </c>
      <c r="T14" s="56">
        <v>42.707871390989801</v>
      </c>
      <c r="U14" s="58">
        <v>4.0377966592113097</v>
      </c>
    </row>
    <row r="15" spans="1:23" ht="12" thickBot="1">
      <c r="A15" s="82"/>
      <c r="B15" s="69" t="s">
        <v>13</v>
      </c>
      <c r="C15" s="70"/>
      <c r="D15" s="56">
        <v>95780.793900000004</v>
      </c>
      <c r="E15" s="56">
        <v>135965.80960000001</v>
      </c>
      <c r="F15" s="57">
        <v>70.444764151943104</v>
      </c>
      <c r="G15" s="56">
        <v>111345.3067</v>
      </c>
      <c r="H15" s="57">
        <v>-13.978597986115201</v>
      </c>
      <c r="I15" s="56">
        <v>11336.032499999999</v>
      </c>
      <c r="J15" s="57">
        <v>11.8353920848008</v>
      </c>
      <c r="K15" s="56">
        <v>24985.171600000001</v>
      </c>
      <c r="L15" s="57">
        <v>22.439357652782</v>
      </c>
      <c r="M15" s="57">
        <v>-0.54628958802108096</v>
      </c>
      <c r="N15" s="56">
        <v>1490825.3481000001</v>
      </c>
      <c r="O15" s="56">
        <v>25511593.470600002</v>
      </c>
      <c r="P15" s="56">
        <v>4988</v>
      </c>
      <c r="Q15" s="56">
        <v>5337</v>
      </c>
      <c r="R15" s="57">
        <v>-6.5392542626943904</v>
      </c>
      <c r="S15" s="56">
        <v>19.202244165998401</v>
      </c>
      <c r="T15" s="56">
        <v>19.861509256136401</v>
      </c>
      <c r="U15" s="58">
        <v>-3.4332710512314901</v>
      </c>
    </row>
    <row r="16" spans="1:23" ht="12" thickBot="1">
      <c r="A16" s="82"/>
      <c r="B16" s="69" t="s">
        <v>14</v>
      </c>
      <c r="C16" s="70"/>
      <c r="D16" s="56">
        <v>989304.42550000001</v>
      </c>
      <c r="E16" s="56">
        <v>1036696.5777</v>
      </c>
      <c r="F16" s="57">
        <v>95.428541656311495</v>
      </c>
      <c r="G16" s="56">
        <v>832893.8321</v>
      </c>
      <c r="H16" s="57">
        <v>18.7791753728849</v>
      </c>
      <c r="I16" s="56">
        <v>24121.709500000001</v>
      </c>
      <c r="J16" s="57">
        <v>2.43824942841115</v>
      </c>
      <c r="K16" s="56">
        <v>44820.319799999997</v>
      </c>
      <c r="L16" s="57">
        <v>5.3812764691741304</v>
      </c>
      <c r="M16" s="57">
        <v>-0.461813088178813</v>
      </c>
      <c r="N16" s="56">
        <v>14051265.722999999</v>
      </c>
      <c r="O16" s="56">
        <v>220438541.06760001</v>
      </c>
      <c r="P16" s="56">
        <v>60853</v>
      </c>
      <c r="Q16" s="56">
        <v>61293</v>
      </c>
      <c r="R16" s="57">
        <v>-0.71786337754718998</v>
      </c>
      <c r="S16" s="56">
        <v>16.257282722298001</v>
      </c>
      <c r="T16" s="56">
        <v>15.9159728223451</v>
      </c>
      <c r="U16" s="58">
        <v>2.0994277197673301</v>
      </c>
    </row>
    <row r="17" spans="1:21" ht="12" thickBot="1">
      <c r="A17" s="82"/>
      <c r="B17" s="69" t="s">
        <v>15</v>
      </c>
      <c r="C17" s="70"/>
      <c r="D17" s="56">
        <v>1012463.6797</v>
      </c>
      <c r="E17" s="56">
        <v>509902.75329999998</v>
      </c>
      <c r="F17" s="57">
        <v>198.56015154801901</v>
      </c>
      <c r="G17" s="56">
        <v>568240.65029999998</v>
      </c>
      <c r="H17" s="57">
        <v>78.175158564505097</v>
      </c>
      <c r="I17" s="56">
        <v>35592.983200000002</v>
      </c>
      <c r="J17" s="57">
        <v>3.5154824724721401</v>
      </c>
      <c r="K17" s="56">
        <v>58827.456700000002</v>
      </c>
      <c r="L17" s="57">
        <v>10.352560428216901</v>
      </c>
      <c r="M17" s="57">
        <v>-0.39495968045139002</v>
      </c>
      <c r="N17" s="56">
        <v>10427425.2774</v>
      </c>
      <c r="O17" s="56">
        <v>233604833.30230001</v>
      </c>
      <c r="P17" s="56">
        <v>14705</v>
      </c>
      <c r="Q17" s="56">
        <v>15023</v>
      </c>
      <c r="R17" s="57">
        <v>-2.1167543100579098</v>
      </c>
      <c r="S17" s="56">
        <v>68.851661319279202</v>
      </c>
      <c r="T17" s="56">
        <v>30.0670854156959</v>
      </c>
      <c r="U17" s="58">
        <v>56.330631912759898</v>
      </c>
    </row>
    <row r="18" spans="1:21" ht="12" customHeight="1" thickBot="1">
      <c r="A18" s="82"/>
      <c r="B18" s="69" t="s">
        <v>16</v>
      </c>
      <c r="C18" s="70"/>
      <c r="D18" s="56">
        <v>1778191.2819000001</v>
      </c>
      <c r="E18" s="56">
        <v>1898682.2572999999</v>
      </c>
      <c r="F18" s="57">
        <v>93.653968433278393</v>
      </c>
      <c r="G18" s="56">
        <v>1643348.5297000001</v>
      </c>
      <c r="H18" s="57">
        <v>8.2053654330171995</v>
      </c>
      <c r="I18" s="56">
        <v>257675.5693</v>
      </c>
      <c r="J18" s="57">
        <v>14.4908802513458</v>
      </c>
      <c r="K18" s="56">
        <v>260820.78940000001</v>
      </c>
      <c r="L18" s="57">
        <v>15.8713008644377</v>
      </c>
      <c r="M18" s="57">
        <v>-1.2058931756304E-2</v>
      </c>
      <c r="N18" s="56">
        <v>26306116.536600001</v>
      </c>
      <c r="O18" s="56">
        <v>453529228.8944</v>
      </c>
      <c r="P18" s="56">
        <v>85409</v>
      </c>
      <c r="Q18" s="56">
        <v>85274</v>
      </c>
      <c r="R18" s="57">
        <v>0.158313202148364</v>
      </c>
      <c r="S18" s="56">
        <v>20.819717850577799</v>
      </c>
      <c r="T18" s="56">
        <v>20.783550689541901</v>
      </c>
      <c r="U18" s="58">
        <v>0.17371590381499299</v>
      </c>
    </row>
    <row r="19" spans="1:21" ht="12" customHeight="1" thickBot="1">
      <c r="A19" s="82"/>
      <c r="B19" s="69" t="s">
        <v>17</v>
      </c>
      <c r="C19" s="70"/>
      <c r="D19" s="56">
        <v>376934.84610000002</v>
      </c>
      <c r="E19" s="56">
        <v>484668.04009999998</v>
      </c>
      <c r="F19" s="57">
        <v>77.771756112127406</v>
      </c>
      <c r="G19" s="56">
        <v>423768.94790000003</v>
      </c>
      <c r="H19" s="57">
        <v>-11.051801230856601</v>
      </c>
      <c r="I19" s="56">
        <v>31676.1502</v>
      </c>
      <c r="J19" s="57">
        <v>8.4036141863085803</v>
      </c>
      <c r="K19" s="56">
        <v>34317.481</v>
      </c>
      <c r="L19" s="57">
        <v>8.0981584823667099</v>
      </c>
      <c r="M19" s="57">
        <v>-7.6967502364174004E-2</v>
      </c>
      <c r="N19" s="56">
        <v>6234886.4345000004</v>
      </c>
      <c r="O19" s="56">
        <v>133245028.2537</v>
      </c>
      <c r="P19" s="56">
        <v>8891</v>
      </c>
      <c r="Q19" s="56">
        <v>9352</v>
      </c>
      <c r="R19" s="57">
        <v>-4.9294268605645897</v>
      </c>
      <c r="S19" s="56">
        <v>42.3951013496795</v>
      </c>
      <c r="T19" s="56">
        <v>49.447221845594498</v>
      </c>
      <c r="U19" s="58">
        <v>-16.6342814886758</v>
      </c>
    </row>
    <row r="20" spans="1:21" ht="12" thickBot="1">
      <c r="A20" s="82"/>
      <c r="B20" s="69" t="s">
        <v>18</v>
      </c>
      <c r="C20" s="70"/>
      <c r="D20" s="56">
        <v>913766.85250000004</v>
      </c>
      <c r="E20" s="56">
        <v>909924.73309999995</v>
      </c>
      <c r="F20" s="57">
        <v>100.422245847402</v>
      </c>
      <c r="G20" s="56">
        <v>815765.92110000004</v>
      </c>
      <c r="H20" s="57">
        <v>12.0133642341731</v>
      </c>
      <c r="I20" s="56">
        <v>102999.8686</v>
      </c>
      <c r="J20" s="57">
        <v>11.2720075496501</v>
      </c>
      <c r="K20" s="56">
        <v>86985.757899999997</v>
      </c>
      <c r="L20" s="57">
        <v>10.6630781759927</v>
      </c>
      <c r="M20" s="57">
        <v>0.184100375585737</v>
      </c>
      <c r="N20" s="56">
        <v>14419067.682</v>
      </c>
      <c r="O20" s="56">
        <v>245041270.51480001</v>
      </c>
      <c r="P20" s="56">
        <v>41528</v>
      </c>
      <c r="Q20" s="56">
        <v>42497</v>
      </c>
      <c r="R20" s="57">
        <v>-2.2801609525378201</v>
      </c>
      <c r="S20" s="56">
        <v>22.003632549123498</v>
      </c>
      <c r="T20" s="56">
        <v>21.605555406263999</v>
      </c>
      <c r="U20" s="58">
        <v>1.8091428402596801</v>
      </c>
    </row>
    <row r="21" spans="1:21" ht="12" customHeight="1" thickBot="1">
      <c r="A21" s="82"/>
      <c r="B21" s="69" t="s">
        <v>19</v>
      </c>
      <c r="C21" s="70"/>
      <c r="D21" s="56">
        <v>348306.63760000002</v>
      </c>
      <c r="E21" s="56">
        <v>337542.03869999998</v>
      </c>
      <c r="F21" s="57">
        <v>103.18911355203601</v>
      </c>
      <c r="G21" s="56">
        <v>338733.03879999998</v>
      </c>
      <c r="H21" s="57">
        <v>2.8262961398497</v>
      </c>
      <c r="I21" s="56">
        <v>48323.667399999998</v>
      </c>
      <c r="J21" s="57">
        <v>13.873886450448699</v>
      </c>
      <c r="K21" s="56">
        <v>46285.909</v>
      </c>
      <c r="L21" s="57">
        <v>13.664421151232601</v>
      </c>
      <c r="M21" s="57">
        <v>4.4025459238577001E-2</v>
      </c>
      <c r="N21" s="56">
        <v>5239442.2855000002</v>
      </c>
      <c r="O21" s="56">
        <v>82063247.464399993</v>
      </c>
      <c r="P21" s="56">
        <v>31537</v>
      </c>
      <c r="Q21" s="56">
        <v>33014</v>
      </c>
      <c r="R21" s="57">
        <v>-4.4738595747258696</v>
      </c>
      <c r="S21" s="56">
        <v>11.0443808098424</v>
      </c>
      <c r="T21" s="56">
        <v>11.1253052341431</v>
      </c>
      <c r="U21" s="58">
        <v>-0.73272033710179296</v>
      </c>
    </row>
    <row r="22" spans="1:21" ht="12" customHeight="1" thickBot="1">
      <c r="A22" s="82"/>
      <c r="B22" s="69" t="s">
        <v>20</v>
      </c>
      <c r="C22" s="70"/>
      <c r="D22" s="56">
        <v>1399719.9920999999</v>
      </c>
      <c r="E22" s="56">
        <v>1410066.3803000001</v>
      </c>
      <c r="F22" s="57">
        <v>99.266248146573105</v>
      </c>
      <c r="G22" s="56">
        <v>1370957.2302000001</v>
      </c>
      <c r="H22" s="57">
        <v>2.0980057777443499</v>
      </c>
      <c r="I22" s="56">
        <v>64093.809200000003</v>
      </c>
      <c r="J22" s="57">
        <v>4.5790450634230098</v>
      </c>
      <c r="K22" s="56">
        <v>124268.23</v>
      </c>
      <c r="L22" s="57">
        <v>9.0643403938918894</v>
      </c>
      <c r="M22" s="57">
        <v>-0.48423012704051599</v>
      </c>
      <c r="N22" s="56">
        <v>20287554.2744</v>
      </c>
      <c r="O22" s="56">
        <v>285543645.01419997</v>
      </c>
      <c r="P22" s="56">
        <v>83867</v>
      </c>
      <c r="Q22" s="56">
        <v>84012</v>
      </c>
      <c r="R22" s="57">
        <v>-0.172594391277436</v>
      </c>
      <c r="S22" s="56">
        <v>16.689758690545698</v>
      </c>
      <c r="T22" s="56">
        <v>16.710852649621501</v>
      </c>
      <c r="U22" s="58">
        <v>-0.12638864028446101</v>
      </c>
    </row>
    <row r="23" spans="1:21" ht="12" thickBot="1">
      <c r="A23" s="82"/>
      <c r="B23" s="69" t="s">
        <v>21</v>
      </c>
      <c r="C23" s="70"/>
      <c r="D23" s="56">
        <v>2327749.7368000001</v>
      </c>
      <c r="E23" s="56">
        <v>2702465.2716999999</v>
      </c>
      <c r="F23" s="57">
        <v>86.134307114915003</v>
      </c>
      <c r="G23" s="56">
        <v>2626650.8517999998</v>
      </c>
      <c r="H23" s="57">
        <v>-11.379552588619401</v>
      </c>
      <c r="I23" s="56">
        <v>255311.18969999999</v>
      </c>
      <c r="J23" s="57">
        <v>10.968154594272701</v>
      </c>
      <c r="K23" s="56">
        <v>253683.05729999999</v>
      </c>
      <c r="L23" s="57">
        <v>9.6580425649703407</v>
      </c>
      <c r="M23" s="57">
        <v>6.4179784701770002E-3</v>
      </c>
      <c r="N23" s="56">
        <v>35990848.332000002</v>
      </c>
      <c r="O23" s="56">
        <v>631646290.00269997</v>
      </c>
      <c r="P23" s="56">
        <v>81329</v>
      </c>
      <c r="Q23" s="56">
        <v>83710</v>
      </c>
      <c r="R23" s="57">
        <v>-2.8443435670768098</v>
      </c>
      <c r="S23" s="56">
        <v>28.621398723702502</v>
      </c>
      <c r="T23" s="56">
        <v>29.1335704097479</v>
      </c>
      <c r="U23" s="58">
        <v>-1.78947119597372</v>
      </c>
    </row>
    <row r="24" spans="1:21" ht="12" thickBot="1">
      <c r="A24" s="82"/>
      <c r="B24" s="69" t="s">
        <v>22</v>
      </c>
      <c r="C24" s="70"/>
      <c r="D24" s="56">
        <v>298918.62560000003</v>
      </c>
      <c r="E24" s="56">
        <v>254655.07879999999</v>
      </c>
      <c r="F24" s="57">
        <v>117.38176478104501</v>
      </c>
      <c r="G24" s="56">
        <v>231144.44990000001</v>
      </c>
      <c r="H24" s="57">
        <v>29.3211347836044</v>
      </c>
      <c r="I24" s="56">
        <v>51019.913099999998</v>
      </c>
      <c r="J24" s="57">
        <v>17.068161275528102</v>
      </c>
      <c r="K24" s="56">
        <v>41620.195200000002</v>
      </c>
      <c r="L24" s="57">
        <v>18.006140843098802</v>
      </c>
      <c r="M24" s="57">
        <v>0.22584511809305499</v>
      </c>
      <c r="N24" s="56">
        <v>4288336.4801000003</v>
      </c>
      <c r="O24" s="56">
        <v>59529462.495099999</v>
      </c>
      <c r="P24" s="56">
        <v>27132</v>
      </c>
      <c r="Q24" s="56">
        <v>27313</v>
      </c>
      <c r="R24" s="57">
        <v>-0.66268809724306899</v>
      </c>
      <c r="S24" s="56">
        <v>11.017198348813199</v>
      </c>
      <c r="T24" s="56">
        <v>10.4559152308425</v>
      </c>
      <c r="U24" s="58">
        <v>5.0946084494450004</v>
      </c>
    </row>
    <row r="25" spans="1:21" ht="12" thickBot="1">
      <c r="A25" s="82"/>
      <c r="B25" s="69" t="s">
        <v>23</v>
      </c>
      <c r="C25" s="70"/>
      <c r="D25" s="56">
        <v>316445.47090000001</v>
      </c>
      <c r="E25" s="56">
        <v>314827.20319999999</v>
      </c>
      <c r="F25" s="57">
        <v>100.514017748006</v>
      </c>
      <c r="G25" s="56">
        <v>226590.454</v>
      </c>
      <c r="H25" s="57">
        <v>39.655252599476199</v>
      </c>
      <c r="I25" s="56">
        <v>25612.808499999999</v>
      </c>
      <c r="J25" s="57">
        <v>8.09390901603199</v>
      </c>
      <c r="K25" s="56">
        <v>19212.375</v>
      </c>
      <c r="L25" s="57">
        <v>8.4788986741692103</v>
      </c>
      <c r="M25" s="57">
        <v>0.333141191549717</v>
      </c>
      <c r="N25" s="56">
        <v>4169893.5474999999</v>
      </c>
      <c r="O25" s="56">
        <v>72464244.939400002</v>
      </c>
      <c r="P25" s="56">
        <v>19302</v>
      </c>
      <c r="Q25" s="56">
        <v>18776</v>
      </c>
      <c r="R25" s="57">
        <v>2.8014486578610902</v>
      </c>
      <c r="S25" s="56">
        <v>16.3944394829551</v>
      </c>
      <c r="T25" s="56">
        <v>14.4189467937793</v>
      </c>
      <c r="U25" s="58">
        <v>12.049772675849701</v>
      </c>
    </row>
    <row r="26" spans="1:21" ht="12" thickBot="1">
      <c r="A26" s="82"/>
      <c r="B26" s="69" t="s">
        <v>24</v>
      </c>
      <c r="C26" s="70"/>
      <c r="D26" s="56">
        <v>709059.34620000003</v>
      </c>
      <c r="E26" s="56">
        <v>680336.25329999998</v>
      </c>
      <c r="F26" s="57">
        <v>104.22189656374699</v>
      </c>
      <c r="G26" s="56">
        <v>666565.65760000004</v>
      </c>
      <c r="H26" s="57">
        <v>6.3750191921078603</v>
      </c>
      <c r="I26" s="56">
        <v>139034.08600000001</v>
      </c>
      <c r="J26" s="57">
        <v>19.608243900191599</v>
      </c>
      <c r="K26" s="56">
        <v>119253.5842</v>
      </c>
      <c r="L26" s="57">
        <v>17.890748321684899</v>
      </c>
      <c r="M26" s="57">
        <v>0.16586924353423399</v>
      </c>
      <c r="N26" s="56">
        <v>9168905.0443999991</v>
      </c>
      <c r="O26" s="56">
        <v>140182143.0318</v>
      </c>
      <c r="P26" s="56">
        <v>48404</v>
      </c>
      <c r="Q26" s="56">
        <v>46390</v>
      </c>
      <c r="R26" s="57">
        <v>4.3414528993317401</v>
      </c>
      <c r="S26" s="56">
        <v>14.6487758491034</v>
      </c>
      <c r="T26" s="56">
        <v>14.209954048286299</v>
      </c>
      <c r="U26" s="58">
        <v>2.9956209674951699</v>
      </c>
    </row>
    <row r="27" spans="1:21" ht="12" thickBot="1">
      <c r="A27" s="82"/>
      <c r="B27" s="69" t="s">
        <v>25</v>
      </c>
      <c r="C27" s="70"/>
      <c r="D27" s="56">
        <v>235351.49780000001</v>
      </c>
      <c r="E27" s="56">
        <v>261573.4045</v>
      </c>
      <c r="F27" s="57">
        <v>89.9753162023014</v>
      </c>
      <c r="G27" s="56">
        <v>209610.8719</v>
      </c>
      <c r="H27" s="57">
        <v>12.280195996837501</v>
      </c>
      <c r="I27" s="56">
        <v>57977.144699999997</v>
      </c>
      <c r="J27" s="57">
        <v>24.634279043028901</v>
      </c>
      <c r="K27" s="56">
        <v>60410.516600000003</v>
      </c>
      <c r="L27" s="57">
        <v>28.820316452297501</v>
      </c>
      <c r="M27" s="57">
        <v>-4.0280600745598999E-2</v>
      </c>
      <c r="N27" s="56">
        <v>3384999.9654000001</v>
      </c>
      <c r="O27" s="56">
        <v>47523495.842900001</v>
      </c>
      <c r="P27" s="56">
        <v>30535</v>
      </c>
      <c r="Q27" s="56">
        <v>30469</v>
      </c>
      <c r="R27" s="57">
        <v>0.216613607272964</v>
      </c>
      <c r="S27" s="56">
        <v>7.70759776649746</v>
      </c>
      <c r="T27" s="56">
        <v>7.6525142177295002</v>
      </c>
      <c r="U27" s="58">
        <v>0.71466558630495702</v>
      </c>
    </row>
    <row r="28" spans="1:21" ht="12" thickBot="1">
      <c r="A28" s="82"/>
      <c r="B28" s="69" t="s">
        <v>26</v>
      </c>
      <c r="C28" s="70"/>
      <c r="D28" s="56">
        <v>891373.08160000003</v>
      </c>
      <c r="E28" s="56">
        <v>913306.1385</v>
      </c>
      <c r="F28" s="57">
        <v>97.598498906837307</v>
      </c>
      <c r="G28" s="56">
        <v>809936.76040000003</v>
      </c>
      <c r="H28" s="57">
        <v>10.0546518174803</v>
      </c>
      <c r="I28" s="56">
        <v>56038.385999999999</v>
      </c>
      <c r="J28" s="57">
        <v>6.2867487426714801</v>
      </c>
      <c r="K28" s="56">
        <v>20527.365600000001</v>
      </c>
      <c r="L28" s="57">
        <v>2.5344405395135099</v>
      </c>
      <c r="M28" s="57">
        <v>1.72993559387864</v>
      </c>
      <c r="N28" s="56">
        <v>12947541.1029</v>
      </c>
      <c r="O28" s="56">
        <v>201730203.7387</v>
      </c>
      <c r="P28" s="56">
        <v>40802</v>
      </c>
      <c r="Q28" s="56">
        <v>39917</v>
      </c>
      <c r="R28" s="57">
        <v>2.2171004835032799</v>
      </c>
      <c r="S28" s="56">
        <v>21.8463085535023</v>
      </c>
      <c r="T28" s="56">
        <v>21.661411383621001</v>
      </c>
      <c r="U28" s="58">
        <v>0.84635429106224203</v>
      </c>
    </row>
    <row r="29" spans="1:21" ht="12" thickBot="1">
      <c r="A29" s="82"/>
      <c r="B29" s="69" t="s">
        <v>27</v>
      </c>
      <c r="C29" s="70"/>
      <c r="D29" s="56">
        <v>613261.80920000002</v>
      </c>
      <c r="E29" s="56">
        <v>606805.08810000005</v>
      </c>
      <c r="F29" s="57">
        <v>101.06405190507201</v>
      </c>
      <c r="G29" s="56">
        <v>638850.70189999999</v>
      </c>
      <c r="H29" s="57">
        <v>-4.0054573977763903</v>
      </c>
      <c r="I29" s="56">
        <v>96564.395300000004</v>
      </c>
      <c r="J29" s="57">
        <v>15.746031116134301</v>
      </c>
      <c r="K29" s="56">
        <v>90728.551399999997</v>
      </c>
      <c r="L29" s="57">
        <v>14.201839511197999</v>
      </c>
      <c r="M29" s="57">
        <v>6.4322022229488005E-2</v>
      </c>
      <c r="N29" s="56">
        <v>8170620.3627000004</v>
      </c>
      <c r="O29" s="56">
        <v>148007507.0609</v>
      </c>
      <c r="P29" s="56">
        <v>100482</v>
      </c>
      <c r="Q29" s="56">
        <v>96394</v>
      </c>
      <c r="R29" s="57">
        <v>4.2409278585804104</v>
      </c>
      <c r="S29" s="56">
        <v>6.1032006647956898</v>
      </c>
      <c r="T29" s="56">
        <v>6.0645197429300604</v>
      </c>
      <c r="U29" s="58">
        <v>0.63378092889434101</v>
      </c>
    </row>
    <row r="30" spans="1:21" ht="12" thickBot="1">
      <c r="A30" s="82"/>
      <c r="B30" s="69" t="s">
        <v>28</v>
      </c>
      <c r="C30" s="70"/>
      <c r="D30" s="56">
        <v>985473.38509999996</v>
      </c>
      <c r="E30" s="56">
        <v>1419181.1784999999</v>
      </c>
      <c r="F30" s="57">
        <v>69.439575441776498</v>
      </c>
      <c r="G30" s="56">
        <v>1021279.9821</v>
      </c>
      <c r="H30" s="57">
        <v>-3.5060509975308598</v>
      </c>
      <c r="I30" s="56">
        <v>117355.7372</v>
      </c>
      <c r="J30" s="57">
        <v>11.908564855670001</v>
      </c>
      <c r="K30" s="56">
        <v>140581.02429999999</v>
      </c>
      <c r="L30" s="57">
        <v>13.765179653372901</v>
      </c>
      <c r="M30" s="57">
        <v>-0.16520926074942499</v>
      </c>
      <c r="N30" s="56">
        <v>15581533.760500001</v>
      </c>
      <c r="O30" s="56">
        <v>233874065.2317</v>
      </c>
      <c r="P30" s="56">
        <v>69809</v>
      </c>
      <c r="Q30" s="56">
        <v>70114</v>
      </c>
      <c r="R30" s="57">
        <v>-0.43500584761959599</v>
      </c>
      <c r="S30" s="56">
        <v>14.116709666375399</v>
      </c>
      <c r="T30" s="56">
        <v>13.9226387953904</v>
      </c>
      <c r="U30" s="58">
        <v>1.3747599516570701</v>
      </c>
    </row>
    <row r="31" spans="1:21" ht="12" thickBot="1">
      <c r="A31" s="82"/>
      <c r="B31" s="69" t="s">
        <v>29</v>
      </c>
      <c r="C31" s="70"/>
      <c r="D31" s="56">
        <v>711260.97490000003</v>
      </c>
      <c r="E31" s="56">
        <v>940272.6067</v>
      </c>
      <c r="F31" s="57">
        <v>75.6441238244998</v>
      </c>
      <c r="G31" s="56">
        <v>730092.75020000001</v>
      </c>
      <c r="H31" s="57">
        <v>-2.5793675248577999</v>
      </c>
      <c r="I31" s="56">
        <v>37434.203699999998</v>
      </c>
      <c r="J31" s="57">
        <v>5.2630757234027996</v>
      </c>
      <c r="K31" s="56">
        <v>25592.006399999998</v>
      </c>
      <c r="L31" s="57">
        <v>3.5053089341031498</v>
      </c>
      <c r="M31" s="57">
        <v>0.462730319573537</v>
      </c>
      <c r="N31" s="56">
        <v>14456970.933</v>
      </c>
      <c r="O31" s="56">
        <v>250099784.9059</v>
      </c>
      <c r="P31" s="56">
        <v>29716</v>
      </c>
      <c r="Q31" s="56">
        <v>28912</v>
      </c>
      <c r="R31" s="57">
        <v>2.7808522412838999</v>
      </c>
      <c r="S31" s="56">
        <v>23.935286542603301</v>
      </c>
      <c r="T31" s="56">
        <v>23.926002120226901</v>
      </c>
      <c r="U31" s="58">
        <v>3.8789685512593E-2</v>
      </c>
    </row>
    <row r="32" spans="1:21" ht="12" thickBot="1">
      <c r="A32" s="82"/>
      <c r="B32" s="69" t="s">
        <v>30</v>
      </c>
      <c r="C32" s="70"/>
      <c r="D32" s="56">
        <v>117836.9621</v>
      </c>
      <c r="E32" s="56">
        <v>124743.8132</v>
      </c>
      <c r="F32" s="57">
        <v>94.463171420833305</v>
      </c>
      <c r="G32" s="56">
        <v>103579.32520000001</v>
      </c>
      <c r="H32" s="57">
        <v>13.764944763320401</v>
      </c>
      <c r="I32" s="56">
        <v>26753.6486</v>
      </c>
      <c r="J32" s="57">
        <v>22.703953091811801</v>
      </c>
      <c r="K32" s="56">
        <v>26970.897700000001</v>
      </c>
      <c r="L32" s="57">
        <v>26.038881454307798</v>
      </c>
      <c r="M32" s="57">
        <v>-8.0549450899439993E-3</v>
      </c>
      <c r="N32" s="56">
        <v>1623477.2106000001</v>
      </c>
      <c r="O32" s="56">
        <v>24392073.677999999</v>
      </c>
      <c r="P32" s="56">
        <v>22570</v>
      </c>
      <c r="Q32" s="56">
        <v>21843</v>
      </c>
      <c r="R32" s="57">
        <v>3.32829739504648</v>
      </c>
      <c r="S32" s="56">
        <v>5.2209553433761604</v>
      </c>
      <c r="T32" s="56">
        <v>5.3072338323490396</v>
      </c>
      <c r="U32" s="58">
        <v>-1.6525421747254501</v>
      </c>
    </row>
    <row r="33" spans="1:21" ht="12" thickBot="1">
      <c r="A33" s="82"/>
      <c r="B33" s="69" t="s">
        <v>70</v>
      </c>
      <c r="C33" s="70"/>
      <c r="D33" s="56">
        <v>4.0708000000000002</v>
      </c>
      <c r="E33" s="59"/>
      <c r="F33" s="59"/>
      <c r="G33" s="59"/>
      <c r="H33" s="59"/>
      <c r="I33" s="56">
        <v>0.76480000000000004</v>
      </c>
      <c r="J33" s="57">
        <v>18.7874619239462</v>
      </c>
      <c r="K33" s="59"/>
      <c r="L33" s="59"/>
      <c r="M33" s="59"/>
      <c r="N33" s="56">
        <v>39.385800000000003</v>
      </c>
      <c r="O33" s="56">
        <v>364.68439999999998</v>
      </c>
      <c r="P33" s="56">
        <v>1</v>
      </c>
      <c r="Q33" s="59"/>
      <c r="R33" s="59"/>
      <c r="S33" s="56">
        <v>4.0708000000000002</v>
      </c>
      <c r="T33" s="59"/>
      <c r="U33" s="60"/>
    </row>
    <row r="34" spans="1:21" ht="12" thickBot="1">
      <c r="A34" s="82"/>
      <c r="B34" s="69" t="s">
        <v>31</v>
      </c>
      <c r="C34" s="70"/>
      <c r="D34" s="56">
        <v>205850.81409999999</v>
      </c>
      <c r="E34" s="56">
        <v>157865.0877</v>
      </c>
      <c r="F34" s="57">
        <v>130.39666787579401</v>
      </c>
      <c r="G34" s="56">
        <v>115498.27899999999</v>
      </c>
      <c r="H34" s="57">
        <v>78.228468754932706</v>
      </c>
      <c r="I34" s="56">
        <v>26189.223600000001</v>
      </c>
      <c r="J34" s="57">
        <v>12.722428966094601</v>
      </c>
      <c r="K34" s="56">
        <v>19920.848300000001</v>
      </c>
      <c r="L34" s="57">
        <v>17.247744704490401</v>
      </c>
      <c r="M34" s="57">
        <v>0.31466407482255698</v>
      </c>
      <c r="N34" s="56">
        <v>2582915.9326999998</v>
      </c>
      <c r="O34" s="56">
        <v>38998706.883299999</v>
      </c>
      <c r="P34" s="56">
        <v>14220</v>
      </c>
      <c r="Q34" s="56">
        <v>11651</v>
      </c>
      <c r="R34" s="57">
        <v>22.049609475581502</v>
      </c>
      <c r="S34" s="56">
        <v>14.4761472644163</v>
      </c>
      <c r="T34" s="56">
        <v>14.7286457385632</v>
      </c>
      <c r="U34" s="58">
        <v>-1.74423808721235</v>
      </c>
    </row>
    <row r="35" spans="1:21" ht="12" customHeight="1" thickBot="1">
      <c r="A35" s="82"/>
      <c r="B35" s="69" t="s">
        <v>78</v>
      </c>
      <c r="C35" s="70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6">
        <v>60.768700000000003</v>
      </c>
      <c r="O35" s="56">
        <v>434482.78769999999</v>
      </c>
      <c r="P35" s="59"/>
      <c r="Q35" s="59"/>
      <c r="R35" s="59"/>
      <c r="S35" s="59"/>
      <c r="T35" s="59"/>
      <c r="U35" s="60"/>
    </row>
    <row r="36" spans="1:21" ht="12" customHeight="1" thickBot="1">
      <c r="A36" s="82"/>
      <c r="B36" s="69" t="s">
        <v>64</v>
      </c>
      <c r="C36" s="70"/>
      <c r="D36" s="56">
        <v>161173.48000000001</v>
      </c>
      <c r="E36" s="59"/>
      <c r="F36" s="59"/>
      <c r="G36" s="56">
        <v>79667.570000000007</v>
      </c>
      <c r="H36" s="57">
        <v>102.30751358425999</v>
      </c>
      <c r="I36" s="56">
        <v>-5506.96</v>
      </c>
      <c r="J36" s="57">
        <v>-3.4167904049723301</v>
      </c>
      <c r="K36" s="56">
        <v>4467.9399999999996</v>
      </c>
      <c r="L36" s="57">
        <v>5.6082292958100801</v>
      </c>
      <c r="M36" s="57">
        <v>-2.23255012377069</v>
      </c>
      <c r="N36" s="56">
        <v>2044866.3</v>
      </c>
      <c r="O36" s="56">
        <v>31515114.550000001</v>
      </c>
      <c r="P36" s="56">
        <v>80</v>
      </c>
      <c r="Q36" s="56">
        <v>81</v>
      </c>
      <c r="R36" s="57">
        <v>-1.2345679012345701</v>
      </c>
      <c r="S36" s="56">
        <v>2014.6685</v>
      </c>
      <c r="T36" s="56">
        <v>1421.8953086419799</v>
      </c>
      <c r="U36" s="58">
        <v>29.422864920855499</v>
      </c>
    </row>
    <row r="37" spans="1:21" ht="12" thickBot="1">
      <c r="A37" s="82"/>
      <c r="B37" s="69" t="s">
        <v>35</v>
      </c>
      <c r="C37" s="70"/>
      <c r="D37" s="56">
        <v>95737.7</v>
      </c>
      <c r="E37" s="59"/>
      <c r="F37" s="59"/>
      <c r="G37" s="56">
        <v>223723.51</v>
      </c>
      <c r="H37" s="57">
        <v>-57.207134824587698</v>
      </c>
      <c r="I37" s="56">
        <v>-9225.9500000000007</v>
      </c>
      <c r="J37" s="57">
        <v>-9.6366948443507603</v>
      </c>
      <c r="K37" s="56">
        <v>-12804.61</v>
      </c>
      <c r="L37" s="57">
        <v>-5.7234083266439004</v>
      </c>
      <c r="M37" s="57">
        <v>-0.27948215525502101</v>
      </c>
      <c r="N37" s="56">
        <v>3411813.62</v>
      </c>
      <c r="O37" s="56">
        <v>83352030.040000007</v>
      </c>
      <c r="P37" s="56">
        <v>62</v>
      </c>
      <c r="Q37" s="56">
        <v>71</v>
      </c>
      <c r="R37" s="57">
        <v>-12.6760563380282</v>
      </c>
      <c r="S37" s="56">
        <v>1544.1564516128999</v>
      </c>
      <c r="T37" s="56">
        <v>1675.86521126761</v>
      </c>
      <c r="U37" s="58">
        <v>-8.5294957979892398</v>
      </c>
    </row>
    <row r="38" spans="1:21" ht="12" thickBot="1">
      <c r="A38" s="82"/>
      <c r="B38" s="69" t="s">
        <v>36</v>
      </c>
      <c r="C38" s="70"/>
      <c r="D38" s="56">
        <v>423518.03</v>
      </c>
      <c r="E38" s="59"/>
      <c r="F38" s="59"/>
      <c r="G38" s="56">
        <v>497353.72</v>
      </c>
      <c r="H38" s="57">
        <v>-14.845709809911501</v>
      </c>
      <c r="I38" s="56">
        <v>7563.99</v>
      </c>
      <c r="J38" s="57">
        <v>1.78599007933617</v>
      </c>
      <c r="K38" s="56">
        <v>-32692.07</v>
      </c>
      <c r="L38" s="57">
        <v>-6.5732030716488898</v>
      </c>
      <c r="M38" s="57">
        <v>-1.2313707880840801</v>
      </c>
      <c r="N38" s="56">
        <v>7412030.9000000004</v>
      </c>
      <c r="O38" s="56">
        <v>71911549.019999996</v>
      </c>
      <c r="P38" s="56">
        <v>175</v>
      </c>
      <c r="Q38" s="56">
        <v>248</v>
      </c>
      <c r="R38" s="57">
        <v>-29.435483870967701</v>
      </c>
      <c r="S38" s="56">
        <v>2420.1030285714301</v>
      </c>
      <c r="T38" s="56">
        <v>2517.2112096774199</v>
      </c>
      <c r="U38" s="58">
        <v>-4.0125639263925503</v>
      </c>
    </row>
    <row r="39" spans="1:21" ht="12" thickBot="1">
      <c r="A39" s="82"/>
      <c r="B39" s="69" t="s">
        <v>37</v>
      </c>
      <c r="C39" s="70"/>
      <c r="D39" s="56">
        <v>141750.60999999999</v>
      </c>
      <c r="E39" s="59"/>
      <c r="F39" s="59"/>
      <c r="G39" s="56">
        <v>247497.89</v>
      </c>
      <c r="H39" s="57">
        <v>-42.726537991899697</v>
      </c>
      <c r="I39" s="56">
        <v>-20392.310000000001</v>
      </c>
      <c r="J39" s="57">
        <v>-14.386047439231501</v>
      </c>
      <c r="K39" s="56">
        <v>-43016.17</v>
      </c>
      <c r="L39" s="57">
        <v>-17.380418879530598</v>
      </c>
      <c r="M39" s="57">
        <v>-0.52593850173086099</v>
      </c>
      <c r="N39" s="56">
        <v>3606477.58</v>
      </c>
      <c r="O39" s="56">
        <v>55791424.560000002</v>
      </c>
      <c r="P39" s="56">
        <v>97</v>
      </c>
      <c r="Q39" s="56">
        <v>134</v>
      </c>
      <c r="R39" s="57">
        <v>-27.611940298507498</v>
      </c>
      <c r="S39" s="56">
        <v>1461.34649484536</v>
      </c>
      <c r="T39" s="56">
        <v>1343.5214179104501</v>
      </c>
      <c r="U39" s="58">
        <v>8.0627748005363404</v>
      </c>
    </row>
    <row r="40" spans="1:21" ht="12" thickBot="1">
      <c r="A40" s="82"/>
      <c r="B40" s="69" t="s">
        <v>66</v>
      </c>
      <c r="C40" s="70"/>
      <c r="D40" s="56">
        <v>0.04</v>
      </c>
      <c r="E40" s="59"/>
      <c r="F40" s="59"/>
      <c r="G40" s="56">
        <v>0.02</v>
      </c>
      <c r="H40" s="57">
        <v>100</v>
      </c>
      <c r="I40" s="56">
        <v>-222.2</v>
      </c>
      <c r="J40" s="57">
        <v>-555500</v>
      </c>
      <c r="K40" s="56">
        <v>0.02</v>
      </c>
      <c r="L40" s="57">
        <v>100</v>
      </c>
      <c r="M40" s="57">
        <v>-11111</v>
      </c>
      <c r="N40" s="56">
        <v>1.77</v>
      </c>
      <c r="O40" s="56">
        <v>1304.5999999999999</v>
      </c>
      <c r="P40" s="56">
        <v>4</v>
      </c>
      <c r="Q40" s="56">
        <v>6</v>
      </c>
      <c r="R40" s="57">
        <v>-33.3333333333333</v>
      </c>
      <c r="S40" s="56">
        <v>0.01</v>
      </c>
      <c r="T40" s="56">
        <v>0.28499999999999998</v>
      </c>
      <c r="U40" s="58">
        <v>-2750</v>
      </c>
    </row>
    <row r="41" spans="1:21" ht="12" customHeight="1" thickBot="1">
      <c r="A41" s="82"/>
      <c r="B41" s="69" t="s">
        <v>32</v>
      </c>
      <c r="C41" s="70"/>
      <c r="D41" s="56">
        <v>27086.3246</v>
      </c>
      <c r="E41" s="59"/>
      <c r="F41" s="59"/>
      <c r="G41" s="56">
        <v>157110.6839</v>
      </c>
      <c r="H41" s="57">
        <v>-82.759718226902805</v>
      </c>
      <c r="I41" s="56">
        <v>2098.556</v>
      </c>
      <c r="J41" s="57">
        <v>7.7476587576595799</v>
      </c>
      <c r="K41" s="56">
        <v>10182.423000000001</v>
      </c>
      <c r="L41" s="57">
        <v>6.48105064992337</v>
      </c>
      <c r="M41" s="57">
        <v>-0.79390406389520496</v>
      </c>
      <c r="N41" s="56">
        <v>792553.41810000001</v>
      </c>
      <c r="O41" s="56">
        <v>15465816.655200001</v>
      </c>
      <c r="P41" s="56">
        <v>69</v>
      </c>
      <c r="Q41" s="56">
        <v>69</v>
      </c>
      <c r="R41" s="57">
        <v>0</v>
      </c>
      <c r="S41" s="56">
        <v>392.55542898550698</v>
      </c>
      <c r="T41" s="56">
        <v>575.08980434782598</v>
      </c>
      <c r="U41" s="58">
        <v>-46.499006734933701</v>
      </c>
    </row>
    <row r="42" spans="1:21" ht="12" thickBot="1">
      <c r="A42" s="82"/>
      <c r="B42" s="69" t="s">
        <v>33</v>
      </c>
      <c r="C42" s="70"/>
      <c r="D42" s="56">
        <v>370373.97320000001</v>
      </c>
      <c r="E42" s="56">
        <v>871753.45259999996</v>
      </c>
      <c r="F42" s="57">
        <v>42.486091921444299</v>
      </c>
      <c r="G42" s="56">
        <v>458081.81270000001</v>
      </c>
      <c r="H42" s="57">
        <v>-19.146763103961099</v>
      </c>
      <c r="I42" s="56">
        <v>15215.913200000001</v>
      </c>
      <c r="J42" s="57">
        <v>4.1082566003587599</v>
      </c>
      <c r="K42" s="56">
        <v>24413.742600000001</v>
      </c>
      <c r="L42" s="57">
        <v>5.3295594636473096</v>
      </c>
      <c r="M42" s="57">
        <v>-0.376748028792603</v>
      </c>
      <c r="N42" s="56">
        <v>5586505.9918999998</v>
      </c>
      <c r="O42" s="56">
        <v>96713450.812800005</v>
      </c>
      <c r="P42" s="56">
        <v>1833</v>
      </c>
      <c r="Q42" s="56">
        <v>1943</v>
      </c>
      <c r="R42" s="57">
        <v>-5.6613484302624801</v>
      </c>
      <c r="S42" s="56">
        <v>202.05890518276101</v>
      </c>
      <c r="T42" s="56">
        <v>209.90314297478099</v>
      </c>
      <c r="U42" s="58">
        <v>-3.8821539614528402</v>
      </c>
    </row>
    <row r="43" spans="1:21" ht="12" thickBot="1">
      <c r="A43" s="82"/>
      <c r="B43" s="69" t="s">
        <v>38</v>
      </c>
      <c r="C43" s="70"/>
      <c r="D43" s="56">
        <v>32455.61</v>
      </c>
      <c r="E43" s="59"/>
      <c r="F43" s="59"/>
      <c r="G43" s="56">
        <v>100361.93</v>
      </c>
      <c r="H43" s="57">
        <v>-67.6614329756313</v>
      </c>
      <c r="I43" s="56">
        <v>-1041.92</v>
      </c>
      <c r="J43" s="57">
        <v>-3.2102924579140599</v>
      </c>
      <c r="K43" s="56">
        <v>-15642.47</v>
      </c>
      <c r="L43" s="57">
        <v>-15.586059375303</v>
      </c>
      <c r="M43" s="57">
        <v>-0.93339159352710899</v>
      </c>
      <c r="N43" s="56">
        <v>1514494.16</v>
      </c>
      <c r="O43" s="56">
        <v>39293421.899999999</v>
      </c>
      <c r="P43" s="56">
        <v>34</v>
      </c>
      <c r="Q43" s="56">
        <v>34</v>
      </c>
      <c r="R43" s="57">
        <v>0</v>
      </c>
      <c r="S43" s="56">
        <v>954.57676470588206</v>
      </c>
      <c r="T43" s="56">
        <v>1370.94088235294</v>
      </c>
      <c r="U43" s="58">
        <v>-43.617667330855902</v>
      </c>
    </row>
    <row r="44" spans="1:21" ht="12" thickBot="1">
      <c r="A44" s="82"/>
      <c r="B44" s="69" t="s">
        <v>39</v>
      </c>
      <c r="C44" s="70"/>
      <c r="D44" s="56">
        <v>49855.56</v>
      </c>
      <c r="E44" s="59"/>
      <c r="F44" s="59"/>
      <c r="G44" s="56">
        <v>59600.01</v>
      </c>
      <c r="H44" s="57">
        <v>-16.3497455789018</v>
      </c>
      <c r="I44" s="56">
        <v>6709.05</v>
      </c>
      <c r="J44" s="57">
        <v>13.4569745079586</v>
      </c>
      <c r="K44" s="56">
        <v>7908.72</v>
      </c>
      <c r="L44" s="57">
        <v>13.2696622030768</v>
      </c>
      <c r="M44" s="57">
        <v>-0.15168952750887599</v>
      </c>
      <c r="N44" s="56">
        <v>840251.86</v>
      </c>
      <c r="O44" s="56">
        <v>16467561.35</v>
      </c>
      <c r="P44" s="56">
        <v>44</v>
      </c>
      <c r="Q44" s="56">
        <v>28</v>
      </c>
      <c r="R44" s="57">
        <v>57.142857142857103</v>
      </c>
      <c r="S44" s="56">
        <v>1133.0809090909099</v>
      </c>
      <c r="T44" s="56">
        <v>1105.19035714286</v>
      </c>
      <c r="U44" s="58">
        <v>2.4614792928096301</v>
      </c>
    </row>
    <row r="45" spans="1:21" ht="12" thickBot="1">
      <c r="A45" s="82"/>
      <c r="B45" s="69" t="s">
        <v>72</v>
      </c>
      <c r="C45" s="70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6">
        <v>98.889099999999999</v>
      </c>
      <c r="P45" s="59"/>
      <c r="Q45" s="59"/>
      <c r="R45" s="59"/>
      <c r="S45" s="59"/>
      <c r="T45" s="59"/>
      <c r="U45" s="60"/>
    </row>
    <row r="46" spans="1:21" ht="12" thickBot="1">
      <c r="A46" s="83"/>
      <c r="B46" s="69" t="s">
        <v>34</v>
      </c>
      <c r="C46" s="70"/>
      <c r="D46" s="61">
        <v>11460.2322</v>
      </c>
      <c r="E46" s="62"/>
      <c r="F46" s="62"/>
      <c r="G46" s="61">
        <v>30049.8806</v>
      </c>
      <c r="H46" s="63">
        <v>-61.8626364858169</v>
      </c>
      <c r="I46" s="61">
        <v>1112.6914999999999</v>
      </c>
      <c r="J46" s="63">
        <v>9.7091531880130706</v>
      </c>
      <c r="K46" s="61">
        <v>2034.681</v>
      </c>
      <c r="L46" s="63">
        <v>6.7710119287462298</v>
      </c>
      <c r="M46" s="63">
        <v>-0.45313712567227998</v>
      </c>
      <c r="N46" s="61">
        <v>180925.14249999999</v>
      </c>
      <c r="O46" s="61">
        <v>5519074.3602</v>
      </c>
      <c r="P46" s="61">
        <v>14</v>
      </c>
      <c r="Q46" s="61">
        <v>19</v>
      </c>
      <c r="R46" s="63">
        <v>-26.315789473684202</v>
      </c>
      <c r="S46" s="61">
        <v>818.58801428571405</v>
      </c>
      <c r="T46" s="61">
        <v>975.55284210526304</v>
      </c>
      <c r="U46" s="64">
        <v>-19.175070374871499</v>
      </c>
    </row>
  </sheetData>
  <mergeCells count="44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9" workbookViewId="0">
      <selection activeCell="B34" sqref="B34:E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136709</v>
      </c>
      <c r="D2" s="37">
        <v>659144.65437521401</v>
      </c>
      <c r="E2" s="37">
        <v>510888.09541025601</v>
      </c>
      <c r="F2" s="37">
        <v>148256.55896495699</v>
      </c>
      <c r="G2" s="37">
        <v>510888.09541025601</v>
      </c>
      <c r="H2" s="37">
        <v>0.224922644795604</v>
      </c>
    </row>
    <row r="3" spans="1:8">
      <c r="A3" s="37">
        <v>2</v>
      </c>
      <c r="B3" s="37">
        <v>13</v>
      </c>
      <c r="C3" s="37">
        <v>12562</v>
      </c>
      <c r="D3" s="37">
        <v>106270.033306838</v>
      </c>
      <c r="E3" s="37">
        <v>84548.388999145303</v>
      </c>
      <c r="F3" s="37">
        <v>21721.644307692299</v>
      </c>
      <c r="G3" s="37">
        <v>84548.388999145303</v>
      </c>
      <c r="H3" s="37">
        <v>0.204400465792408</v>
      </c>
    </row>
    <row r="4" spans="1:8">
      <c r="A4" s="37">
        <v>3</v>
      </c>
      <c r="B4" s="37">
        <v>14</v>
      </c>
      <c r="C4" s="37">
        <v>120065</v>
      </c>
      <c r="D4" s="37">
        <v>148808.20788897999</v>
      </c>
      <c r="E4" s="37">
        <v>104398.236537345</v>
      </c>
      <c r="F4" s="37">
        <v>44409.971351634304</v>
      </c>
      <c r="G4" s="37">
        <v>104398.236537345</v>
      </c>
      <c r="H4" s="37">
        <v>0.29843764656292998</v>
      </c>
    </row>
    <row r="5" spans="1:8">
      <c r="A5" s="37">
        <v>4</v>
      </c>
      <c r="B5" s="37">
        <v>15</v>
      </c>
      <c r="C5" s="37">
        <v>6880</v>
      </c>
      <c r="D5" s="37">
        <v>56631.599782883299</v>
      </c>
      <c r="E5" s="37">
        <v>47807.962898956197</v>
      </c>
      <c r="F5" s="37">
        <v>8823.6368839270908</v>
      </c>
      <c r="G5" s="37">
        <v>47807.962898956197</v>
      </c>
      <c r="H5" s="37">
        <v>0.155807657169416</v>
      </c>
    </row>
    <row r="6" spans="1:8">
      <c r="A6" s="37">
        <v>5</v>
      </c>
      <c r="B6" s="37">
        <v>16</v>
      </c>
      <c r="C6" s="37">
        <v>3532</v>
      </c>
      <c r="D6" s="37">
        <v>153180.771805128</v>
      </c>
      <c r="E6" s="37">
        <v>123952.00665641</v>
      </c>
      <c r="F6" s="37">
        <v>29228.765148717899</v>
      </c>
      <c r="G6" s="37">
        <v>123952.00665641</v>
      </c>
      <c r="H6" s="37">
        <v>0.19081223318225499</v>
      </c>
    </row>
    <row r="7" spans="1:8">
      <c r="A7" s="37">
        <v>6</v>
      </c>
      <c r="B7" s="37">
        <v>17</v>
      </c>
      <c r="C7" s="37">
        <v>31943</v>
      </c>
      <c r="D7" s="37">
        <v>271764.68333162402</v>
      </c>
      <c r="E7" s="37">
        <v>201726.088889743</v>
      </c>
      <c r="F7" s="37">
        <v>70038.594441880297</v>
      </c>
      <c r="G7" s="37">
        <v>201726.088889743</v>
      </c>
      <c r="H7" s="37">
        <v>0.25771779314096899</v>
      </c>
    </row>
    <row r="8" spans="1:8">
      <c r="A8" s="37">
        <v>7</v>
      </c>
      <c r="B8" s="37">
        <v>18</v>
      </c>
      <c r="C8" s="37">
        <v>43605</v>
      </c>
      <c r="D8" s="37">
        <v>120029.683988034</v>
      </c>
      <c r="E8" s="37">
        <v>95502.001572649606</v>
      </c>
      <c r="F8" s="37">
        <v>24527.682415384599</v>
      </c>
      <c r="G8" s="37">
        <v>95502.001572649606</v>
      </c>
      <c r="H8" s="37">
        <v>0.204346804893944</v>
      </c>
    </row>
    <row r="9" spans="1:8">
      <c r="A9" s="37">
        <v>8</v>
      </c>
      <c r="B9" s="37">
        <v>19</v>
      </c>
      <c r="C9" s="37">
        <v>16736</v>
      </c>
      <c r="D9" s="37">
        <v>95780.836900854702</v>
      </c>
      <c r="E9" s="37">
        <v>84444.762465812004</v>
      </c>
      <c r="F9" s="37">
        <v>11336.074435042699</v>
      </c>
      <c r="G9" s="37">
        <v>84444.762465812004</v>
      </c>
      <c r="H9" s="37">
        <v>0.118354305535845</v>
      </c>
    </row>
    <row r="10" spans="1:8">
      <c r="A10" s="37">
        <v>9</v>
      </c>
      <c r="B10" s="37">
        <v>21</v>
      </c>
      <c r="C10" s="37">
        <v>277985</v>
      </c>
      <c r="D10" s="37">
        <v>989303.154757265</v>
      </c>
      <c r="E10" s="37">
        <v>965182.71576666704</v>
      </c>
      <c r="F10" s="37">
        <v>24120.438990598301</v>
      </c>
      <c r="G10" s="37">
        <v>965182.71576666704</v>
      </c>
      <c r="H10" s="37">
        <v>2.4381241356211499E-2</v>
      </c>
    </row>
    <row r="11" spans="1:8">
      <c r="A11" s="37">
        <v>10</v>
      </c>
      <c r="B11" s="37">
        <v>22</v>
      </c>
      <c r="C11" s="37">
        <v>92905</v>
      </c>
      <c r="D11" s="37">
        <v>1012463.7016359</v>
      </c>
      <c r="E11" s="37">
        <v>976870.69571538502</v>
      </c>
      <c r="F11" s="37">
        <v>35593.005920512798</v>
      </c>
      <c r="G11" s="37">
        <v>976870.69571538502</v>
      </c>
      <c r="H11" s="37">
        <v>3.51548464038791E-2</v>
      </c>
    </row>
    <row r="12" spans="1:8">
      <c r="A12" s="37">
        <v>11</v>
      </c>
      <c r="B12" s="37">
        <v>23</v>
      </c>
      <c r="C12" s="37">
        <v>256497.79199999999</v>
      </c>
      <c r="D12" s="37">
        <v>1778190.16298974</v>
      </c>
      <c r="E12" s="37">
        <v>1520515.7043461499</v>
      </c>
      <c r="F12" s="37">
        <v>257674.45864359001</v>
      </c>
      <c r="G12" s="37">
        <v>1520515.7043461499</v>
      </c>
      <c r="H12" s="37">
        <v>0.144908269096682</v>
      </c>
    </row>
    <row r="13" spans="1:8">
      <c r="A13" s="37">
        <v>12</v>
      </c>
      <c r="B13" s="37">
        <v>24</v>
      </c>
      <c r="C13" s="37">
        <v>14120</v>
      </c>
      <c r="D13" s="37">
        <v>376934.85873247898</v>
      </c>
      <c r="E13" s="37">
        <v>345258.6948</v>
      </c>
      <c r="F13" s="37">
        <v>31676.163932478601</v>
      </c>
      <c r="G13" s="37">
        <v>345258.6948</v>
      </c>
      <c r="H13" s="37">
        <v>8.4036175478692202E-2</v>
      </c>
    </row>
    <row r="14" spans="1:8">
      <c r="A14" s="37">
        <v>13</v>
      </c>
      <c r="B14" s="37">
        <v>25</v>
      </c>
      <c r="C14" s="37">
        <v>84124</v>
      </c>
      <c r="D14" s="37">
        <v>913766.84050000005</v>
      </c>
      <c r="E14" s="37">
        <v>810766.98389999999</v>
      </c>
      <c r="F14" s="37">
        <v>102999.8566</v>
      </c>
      <c r="G14" s="37">
        <v>810766.98389999999</v>
      </c>
      <c r="H14" s="37">
        <v>0.112720063844339</v>
      </c>
    </row>
    <row r="15" spans="1:8">
      <c r="A15" s="37">
        <v>14</v>
      </c>
      <c r="B15" s="37">
        <v>26</v>
      </c>
      <c r="C15" s="37">
        <v>75816</v>
      </c>
      <c r="D15" s="37">
        <v>348305.87665132701</v>
      </c>
      <c r="E15" s="37">
        <v>299982.97018849599</v>
      </c>
      <c r="F15" s="37">
        <v>48322.906462831903</v>
      </c>
      <c r="G15" s="37">
        <v>299982.97018849599</v>
      </c>
      <c r="H15" s="37">
        <v>0.13873698292838599</v>
      </c>
    </row>
    <row r="16" spans="1:8">
      <c r="A16" s="37">
        <v>15</v>
      </c>
      <c r="B16" s="37">
        <v>27</v>
      </c>
      <c r="C16" s="37">
        <v>189542.66500000001</v>
      </c>
      <c r="D16" s="37">
        <v>1399721.35669296</v>
      </c>
      <c r="E16" s="37">
        <v>1335626.1803164501</v>
      </c>
      <c r="F16" s="37">
        <v>64095.176376507101</v>
      </c>
      <c r="G16" s="37">
        <v>1335626.1803164501</v>
      </c>
      <c r="H16" s="37">
        <v>4.5791382742020201E-2</v>
      </c>
    </row>
    <row r="17" spans="1:8">
      <c r="A17" s="37">
        <v>16</v>
      </c>
      <c r="B17" s="37">
        <v>29</v>
      </c>
      <c r="C17" s="37">
        <v>202902</v>
      </c>
      <c r="D17" s="37">
        <v>2327750.7474393202</v>
      </c>
      <c r="E17" s="37">
        <v>2072438.58047521</v>
      </c>
      <c r="F17" s="37">
        <v>255312.166964103</v>
      </c>
      <c r="G17" s="37">
        <v>2072438.58047521</v>
      </c>
      <c r="H17" s="37">
        <v>0.109681918154237</v>
      </c>
    </row>
    <row r="18" spans="1:8">
      <c r="A18" s="37">
        <v>17</v>
      </c>
      <c r="B18" s="37">
        <v>31</v>
      </c>
      <c r="C18" s="37">
        <v>30250.773000000001</v>
      </c>
      <c r="D18" s="37">
        <v>298918.68235023803</v>
      </c>
      <c r="E18" s="37">
        <v>247898.717447787</v>
      </c>
      <c r="F18" s="37">
        <v>51019.964902451597</v>
      </c>
      <c r="G18" s="37">
        <v>247898.717447787</v>
      </c>
      <c r="H18" s="37">
        <v>0.17068175365055399</v>
      </c>
    </row>
    <row r="19" spans="1:8">
      <c r="A19" s="37">
        <v>18</v>
      </c>
      <c r="B19" s="37">
        <v>32</v>
      </c>
      <c r="C19" s="37">
        <v>19347.921999999999</v>
      </c>
      <c r="D19" s="37">
        <v>316445.467261085</v>
      </c>
      <c r="E19" s="37">
        <v>290832.65946868801</v>
      </c>
      <c r="F19" s="37">
        <v>25612.807792397001</v>
      </c>
      <c r="G19" s="37">
        <v>290832.65946868801</v>
      </c>
      <c r="H19" s="37">
        <v>8.0939088854968505E-2</v>
      </c>
    </row>
    <row r="20" spans="1:8">
      <c r="A20" s="37">
        <v>19</v>
      </c>
      <c r="B20" s="37">
        <v>33</v>
      </c>
      <c r="C20" s="37">
        <v>64521.809000000001</v>
      </c>
      <c r="D20" s="37">
        <v>709059.32045145601</v>
      </c>
      <c r="E20" s="37">
        <v>570025.23450650997</v>
      </c>
      <c r="F20" s="37">
        <v>139034.08594494601</v>
      </c>
      <c r="G20" s="37">
        <v>570025.23450650997</v>
      </c>
      <c r="H20" s="37">
        <v>0.19608244604474501</v>
      </c>
    </row>
    <row r="21" spans="1:8">
      <c r="A21" s="37">
        <v>20</v>
      </c>
      <c r="B21" s="37">
        <v>34</v>
      </c>
      <c r="C21" s="37">
        <v>41824.31</v>
      </c>
      <c r="D21" s="37">
        <v>235351.264745186</v>
      </c>
      <c r="E21" s="37">
        <v>177374.33475914199</v>
      </c>
      <c r="F21" s="37">
        <v>57976.929986043397</v>
      </c>
      <c r="G21" s="37">
        <v>177374.33475914199</v>
      </c>
      <c r="H21" s="37">
        <v>0.24634212205664099</v>
      </c>
    </row>
    <row r="22" spans="1:8">
      <c r="A22" s="37">
        <v>21</v>
      </c>
      <c r="B22" s="37">
        <v>35</v>
      </c>
      <c r="C22" s="37">
        <v>28033.993999999999</v>
      </c>
      <c r="D22" s="37">
        <v>891373.70547522104</v>
      </c>
      <c r="E22" s="37">
        <v>835334.69299646001</v>
      </c>
      <c r="F22" s="37">
        <v>56039.012478761098</v>
      </c>
      <c r="G22" s="37">
        <v>835334.69299646001</v>
      </c>
      <c r="H22" s="37">
        <v>6.2868146249484405E-2</v>
      </c>
    </row>
    <row r="23" spans="1:8">
      <c r="A23" s="37">
        <v>22</v>
      </c>
      <c r="B23" s="37">
        <v>36</v>
      </c>
      <c r="C23" s="37">
        <v>139368.041</v>
      </c>
      <c r="D23" s="37">
        <v>613263.23417256598</v>
      </c>
      <c r="E23" s="37">
        <v>516697.42726789397</v>
      </c>
      <c r="F23" s="37">
        <v>96565.806904672805</v>
      </c>
      <c r="G23" s="37">
        <v>516697.42726789397</v>
      </c>
      <c r="H23" s="37">
        <v>0.15746224708050899</v>
      </c>
    </row>
    <row r="24" spans="1:8">
      <c r="A24" s="37">
        <v>23</v>
      </c>
      <c r="B24" s="37">
        <v>37</v>
      </c>
      <c r="C24" s="37">
        <v>124320.16800000001</v>
      </c>
      <c r="D24" s="37">
        <v>985473.38370531006</v>
      </c>
      <c r="E24" s="37">
        <v>868117.62772278197</v>
      </c>
      <c r="F24" s="37">
        <v>117355.755982527</v>
      </c>
      <c r="G24" s="37">
        <v>868117.62772278197</v>
      </c>
      <c r="H24" s="37">
        <v>0.119085667784632</v>
      </c>
    </row>
    <row r="25" spans="1:8">
      <c r="A25" s="37">
        <v>24</v>
      </c>
      <c r="B25" s="37">
        <v>38</v>
      </c>
      <c r="C25" s="37">
        <v>151512.32000000001</v>
      </c>
      <c r="D25" s="37">
        <v>711260.835664602</v>
      </c>
      <c r="E25" s="37">
        <v>673826.716066372</v>
      </c>
      <c r="F25" s="37">
        <v>37434.1195982301</v>
      </c>
      <c r="G25" s="37">
        <v>673826.716066372</v>
      </c>
      <c r="H25" s="37">
        <v>5.2630649293731603E-2</v>
      </c>
    </row>
    <row r="26" spans="1:8">
      <c r="A26" s="37">
        <v>25</v>
      </c>
      <c r="B26" s="37">
        <v>39</v>
      </c>
      <c r="C26" s="37">
        <v>65043.004000000001</v>
      </c>
      <c r="D26" s="37">
        <v>117836.85098637</v>
      </c>
      <c r="E26" s="37">
        <v>91083.324358023601</v>
      </c>
      <c r="F26" s="37">
        <v>26753.526628346601</v>
      </c>
      <c r="G26" s="37">
        <v>91083.324358023601</v>
      </c>
      <c r="H26" s="37">
        <v>0.227038709914618</v>
      </c>
    </row>
    <row r="27" spans="1:8">
      <c r="A27" s="37">
        <v>26</v>
      </c>
      <c r="B27" s="37">
        <v>40</v>
      </c>
      <c r="C27" s="37">
        <v>2</v>
      </c>
      <c r="D27" s="37">
        <v>4.0708000000000002</v>
      </c>
      <c r="E27" s="37">
        <v>3.306</v>
      </c>
      <c r="F27" s="37">
        <v>0.76480000000000004</v>
      </c>
      <c r="G27" s="37">
        <v>3.306</v>
      </c>
      <c r="H27" s="37">
        <v>0.187874619239461</v>
      </c>
    </row>
    <row r="28" spans="1:8">
      <c r="A28" s="37">
        <v>27</v>
      </c>
      <c r="B28" s="37">
        <v>42</v>
      </c>
      <c r="C28" s="37">
        <v>10743.531000000001</v>
      </c>
      <c r="D28" s="37">
        <v>205850.81340000001</v>
      </c>
      <c r="E28" s="37">
        <v>179661.58670000001</v>
      </c>
      <c r="F28" s="37">
        <v>26189.226699999999</v>
      </c>
      <c r="G28" s="37">
        <v>179661.58670000001</v>
      </c>
      <c r="H28" s="37">
        <v>0.12722430515302499</v>
      </c>
    </row>
    <row r="29" spans="1:8">
      <c r="A29" s="37">
        <v>28</v>
      </c>
      <c r="B29" s="37">
        <v>75</v>
      </c>
      <c r="C29" s="37">
        <v>75</v>
      </c>
      <c r="D29" s="37">
        <v>27086.3247863248</v>
      </c>
      <c r="E29" s="37">
        <v>24987.769230769201</v>
      </c>
      <c r="F29" s="37">
        <v>2098.5555555555602</v>
      </c>
      <c r="G29" s="37">
        <v>24987.769230769201</v>
      </c>
      <c r="H29" s="37">
        <v>7.7476570635196099E-2</v>
      </c>
    </row>
    <row r="30" spans="1:8">
      <c r="A30" s="37">
        <v>29</v>
      </c>
      <c r="B30" s="37">
        <v>76</v>
      </c>
      <c r="C30" s="37">
        <v>2208</v>
      </c>
      <c r="D30" s="37">
        <v>370373.96865128202</v>
      </c>
      <c r="E30" s="37">
        <v>355158.06440940202</v>
      </c>
      <c r="F30" s="37">
        <v>15002.2290282051</v>
      </c>
      <c r="G30" s="37">
        <v>355158.06440940202</v>
      </c>
      <c r="H30" s="37">
        <v>4.0529006741599302E-2</v>
      </c>
    </row>
    <row r="31" spans="1:8">
      <c r="A31" s="30">
        <v>30</v>
      </c>
      <c r="B31" s="39">
        <v>99</v>
      </c>
      <c r="C31" s="40">
        <v>13</v>
      </c>
      <c r="D31" s="40">
        <v>11460.2322063384</v>
      </c>
      <c r="E31" s="40">
        <v>10347.5408365479</v>
      </c>
      <c r="F31" s="40">
        <v>1112.6913697904799</v>
      </c>
      <c r="G31" s="40">
        <v>10347.5408365479</v>
      </c>
      <c r="H31" s="40">
        <v>9.7091520464574907E-2</v>
      </c>
    </row>
    <row r="32" spans="1:8">
      <c r="A32" s="30">
        <v>31</v>
      </c>
      <c r="B32" s="39">
        <v>43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140</v>
      </c>
      <c r="D34" s="34">
        <v>161173.48000000001</v>
      </c>
      <c r="E34" s="34">
        <v>166680.44</v>
      </c>
      <c r="F34" s="30"/>
      <c r="G34" s="30"/>
      <c r="H34" s="30"/>
    </row>
    <row r="35" spans="1:8">
      <c r="A35" s="30"/>
      <c r="B35" s="33">
        <v>71</v>
      </c>
      <c r="C35" s="34">
        <v>60</v>
      </c>
      <c r="D35" s="34">
        <v>95737.7</v>
      </c>
      <c r="E35" s="34">
        <v>104963.65</v>
      </c>
      <c r="F35" s="30"/>
      <c r="G35" s="30"/>
      <c r="H35" s="30"/>
    </row>
    <row r="36" spans="1:8">
      <c r="A36" s="30"/>
      <c r="B36" s="33">
        <v>72</v>
      </c>
      <c r="C36" s="34">
        <v>166</v>
      </c>
      <c r="D36" s="34">
        <v>423518.03</v>
      </c>
      <c r="E36" s="34">
        <v>415954.04</v>
      </c>
      <c r="F36" s="30"/>
      <c r="G36" s="30"/>
      <c r="H36" s="30"/>
    </row>
    <row r="37" spans="1:8">
      <c r="A37" s="30"/>
      <c r="B37" s="33">
        <v>73</v>
      </c>
      <c r="C37" s="34">
        <v>91</v>
      </c>
      <c r="D37" s="34">
        <v>141750.60999999999</v>
      </c>
      <c r="E37" s="34">
        <v>162142.92000000001</v>
      </c>
      <c r="F37" s="30"/>
      <c r="G37" s="30"/>
      <c r="H37" s="30"/>
    </row>
    <row r="38" spans="1:8">
      <c r="A38" s="30"/>
      <c r="B38" s="33">
        <v>74</v>
      </c>
      <c r="C38" s="34">
        <v>4</v>
      </c>
      <c r="D38" s="34">
        <v>0.04</v>
      </c>
      <c r="E38" s="34">
        <v>222.24</v>
      </c>
      <c r="F38" s="30"/>
      <c r="G38" s="30"/>
      <c r="H38" s="30"/>
    </row>
    <row r="39" spans="1:8">
      <c r="A39" s="30"/>
      <c r="B39" s="33">
        <v>77</v>
      </c>
      <c r="C39" s="34">
        <v>28</v>
      </c>
      <c r="D39" s="34">
        <v>32455.61</v>
      </c>
      <c r="E39" s="34">
        <v>33497.53</v>
      </c>
      <c r="F39" s="34"/>
      <c r="G39" s="30"/>
      <c r="H39" s="30"/>
    </row>
    <row r="40" spans="1:8">
      <c r="A40" s="30"/>
      <c r="B40" s="33">
        <v>78</v>
      </c>
      <c r="C40" s="34">
        <v>42</v>
      </c>
      <c r="D40" s="34">
        <v>49855.56</v>
      </c>
      <c r="E40" s="34">
        <v>43146.51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2016-07-18T00:44:07Z</dcterms:modified>
</cp:coreProperties>
</file>