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E4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<sst xmlns="http://schemas.openxmlformats.org/spreadsheetml/2006/main" count="117" uniqueCount="74">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</sst>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1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62" applyFont="1" applyAlignment="1">
      <alignment wrapText="1"/>
    </xf>
    <xf numFmtId="0" fontId="20" fillId="0" borderId="19" xfId="62" applyFont="1" applyBorder="1" applyAlignment="1">
      <alignment wrapText="1"/>
    </xf>
    <xf numFmtId="0" fontId="20" fillId="0" borderId="0" xfId="62" applyFont="1" applyAlignment="1">
      <alignment horizontal="right" vertical="center" wrapText="1"/>
    </xf>
    <xf numFmtId="0" fontId="21" fillId="33" borderId="13" xfId="62" applyFont="1" applyFill="1" applyBorder="1" applyAlignment="1">
      <alignment vertical="center" wrapText="1"/>
    </xf>
    <xf numFmtId="0" fontId="21" fillId="33" borderId="15" xfId="62" applyFont="1" applyFill="1" applyBorder="1" applyAlignment="1">
      <alignment vertical="center" wrapText="1"/>
    </xf>
    <xf numFmtId="49" fontId="22" fillId="33" borderId="13" xfId="62" applyNumberFormat="1" applyFont="1" applyFill="1" applyBorder="1" applyAlignment="1">
      <alignment horizontal="left" vertical="top" wrapText="1"/>
    </xf>
    <xf numFmtId="49" fontId="22" fillId="33" borderId="14" xfId="62" applyNumberFormat="1" applyFont="1" applyFill="1" applyBorder="1" applyAlignment="1">
      <alignment horizontal="left" vertical="top" wrapText="1"/>
    </xf>
    <xf numFmtId="49" fontId="22" fillId="33" borderId="15" xfId="62" applyNumberFormat="1" applyFont="1" applyFill="1" applyBorder="1" applyAlignment="1">
      <alignment horizontal="left" vertical="top" wrapText="1"/>
    </xf>
    <xf numFmtId="14" fontId="21" fillId="33" borderId="12" xfId="62" applyNumberFormat="1" applyFont="1" applyFill="1" applyBorder="1" applyAlignment="1">
      <alignment vertical="center" wrapText="1"/>
    </xf>
    <xf numFmtId="14" fontId="21" fillId="33" borderId="16" xfId="62" applyNumberFormat="1" applyFont="1" applyFill="1" applyBorder="1" applyAlignment="1">
      <alignment vertical="center" wrapText="1"/>
    </xf>
    <xf numFmtId="14" fontId="21" fillId="33" borderId="17" xfId="62" applyNumberFormat="1" applyFont="1" applyFill="1" applyBorder="1" applyAlignment="1">
      <alignment vertical="center" wrapText="1"/>
    </xf>
    <xf numFmtId="49" fontId="21" fillId="33" borderId="13" xfId="62" applyNumberFormat="1" applyFont="1" applyFill="1" applyBorder="1" applyAlignment="1">
      <alignment horizontal="left" vertical="top" wrapText="1"/>
    </xf>
    <xf numFmtId="49" fontId="21" fillId="33" borderId="15" xfId="62" applyNumberFormat="1" applyFont="1" applyFill="1" applyBorder="1" applyAlignment="1">
      <alignment horizontal="left" vertical="top" wrapText="1"/>
    </xf>
    <xf numFmtId="0" fontId="35" fillId="0" borderId="0" xfId="62"/>
    <xf numFmtId="0" fontId="26" fillId="0" borderId="0" xfId="62" applyFont="1" applyAlignment="1">
      <alignment horizontal="left" wrapText="1"/>
    </xf>
    <xf numFmtId="0" fontId="33" fillId="0" borderId="19" xfId="62" applyFont="1" applyBorder="1" applyAlignment="1">
      <alignment horizontal="left" vertical="center" wrapText="1"/>
    </xf>
    <xf numFmtId="0" fontId="21" fillId="0" borderId="10" xfId="62" applyFont="1" applyBorder="1" applyAlignment="1">
      <alignment wrapText="1"/>
    </xf>
    <xf numFmtId="0" fontId="20" fillId="0" borderId="11" xfId="62" applyFont="1" applyBorder="1" applyAlignment="1">
      <alignment wrapText="1"/>
    </xf>
    <xf numFmtId="0" fontId="20" fillId="0" borderId="11" xfId="62" applyFont="1" applyBorder="1" applyAlignment="1">
      <alignment horizontal="right" vertical="center" wrapText="1"/>
    </xf>
    <xf numFmtId="49" fontId="21" fillId="33" borderId="10" xfId="62" applyNumberFormat="1" applyFont="1" applyFill="1" applyBorder="1" applyAlignment="1">
      <alignment vertical="center" wrapText="1"/>
    </xf>
    <xf numFmtId="49" fontId="21" fillId="33" borderId="12" xfId="62" applyNumberFormat="1" applyFont="1" applyFill="1" applyBorder="1" applyAlignment="1">
      <alignment vertical="center" wrapText="1"/>
    </xf>
    <xf numFmtId="0" fontId="21" fillId="33" borderId="10" xfId="62" applyFont="1" applyFill="1" applyBorder="1" applyAlignment="1">
      <alignment vertical="center" wrapText="1"/>
    </xf>
    <xf numFmtId="0" fontId="21" fillId="33" borderId="12" xfId="62" applyFont="1" applyFill="1" applyBorder="1" applyAlignment="1">
      <alignment vertical="center" wrapText="1"/>
    </xf>
    <xf numFmtId="4" fontId="22" fillId="34" borderId="10" xfId="62" applyNumberFormat="1" applyFont="1" applyFill="1" applyBorder="1" applyAlignment="1">
      <alignment horizontal="right" vertical="top" wrapText="1"/>
    </xf>
    <xf numFmtId="176" fontId="22" fillId="34" borderId="10" xfId="62" applyNumberFormat="1" applyFont="1" applyFill="1" applyBorder="1" applyAlignment="1">
      <alignment horizontal="right" vertical="top" wrapText="1"/>
    </xf>
    <xf numFmtId="176" fontId="22" fillId="34" borderId="12" xfId="62" applyNumberFormat="1" applyFont="1" applyFill="1" applyBorder="1" applyAlignment="1">
      <alignment horizontal="right" vertical="top" wrapText="1"/>
    </xf>
    <xf numFmtId="4" fontId="21" fillId="35" borderId="10" xfId="62" applyNumberFormat="1" applyFont="1" applyFill="1" applyBorder="1" applyAlignment="1">
      <alignment horizontal="right" vertical="top" wrapText="1"/>
    </xf>
    <xf numFmtId="176" fontId="21" fillId="35" borderId="10" xfId="62" applyNumberFormat="1" applyFont="1" applyFill="1" applyBorder="1" applyAlignment="1">
      <alignment horizontal="right" vertical="top" wrapText="1"/>
    </xf>
    <xf numFmtId="176" fontId="21" fillId="35" borderId="12" xfId="62" applyNumberFormat="1" applyFont="1" applyFill="1" applyBorder="1" applyAlignment="1">
      <alignment horizontal="right" vertical="top" wrapText="1"/>
    </xf>
    <xf numFmtId="0" fontId="21" fillId="35" borderId="10" xfId="62" applyFont="1" applyFill="1" applyBorder="1" applyAlignment="1">
      <alignment horizontal="right" vertical="top" wrapText="1"/>
    </xf>
    <xf numFmtId="0" fontId="21" fillId="35" borderId="12" xfId="62" applyFont="1" applyFill="1" applyBorder="1" applyAlignment="1">
      <alignment horizontal="right" vertical="top" wrapText="1"/>
    </xf>
    <xf numFmtId="4" fontId="21" fillId="35" borderId="13" xfId="62" applyNumberFormat="1" applyFont="1" applyFill="1" applyBorder="1" applyAlignment="1">
      <alignment horizontal="right" vertical="top" wrapText="1"/>
    </xf>
    <xf numFmtId="0" fontId="21" fillId="35" borderId="13" xfId="62" applyFont="1" applyFill="1" applyBorder="1" applyAlignment="1">
      <alignment horizontal="right" vertical="top" wrapText="1"/>
    </xf>
    <xf numFmtId="176" fontId="21" fillId="35" borderId="13" xfId="62" applyNumberFormat="1" applyFont="1" applyFill="1" applyBorder="1" applyAlignment="1">
      <alignment horizontal="right" vertical="top" wrapText="1"/>
    </xf>
    <xf numFmtId="176" fontId="21" fillId="35" borderId="20" xfId="62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4" sqref="K4:K34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2" t="s">
        <v>5</v>
      </c>
      <c r="B3" s="42"/>
      <c r="C3" s="42"/>
      <c r="D3" s="42"/>
      <c r="E3" s="15">
        <f>SUM(E4:E40)</f>
        <v>46813214.917199992</v>
      </c>
      <c r="F3" s="25">
        <f>RA!I7</f>
        <v>1731174.5943</v>
      </c>
      <c r="G3" s="16">
        <f>SUM(G4:G40)</f>
        <v>45082040.322899982</v>
      </c>
      <c r="H3" s="27">
        <f>RA!J7</f>
        <v>3.6980467958929601</v>
      </c>
      <c r="I3" s="20">
        <f>SUM(I4:I40)</f>
        <v>46813224.5291842</v>
      </c>
      <c r="J3" s="21">
        <f>SUM(J4:J40)</f>
        <v>45082040.256775044</v>
      </c>
      <c r="K3" s="22">
        <f>E3-I3</f>
        <v>-9.6119842082262039</v>
      </c>
      <c r="L3" s="22">
        <f>G3-J3</f>
        <v>6.6124938428401947E-2</v>
      </c>
    </row>
    <row r="4" spans="1:13" x14ac:dyDescent="0.15">
      <c r="A4" s="43">
        <f>RA!A8</f>
        <v>42126</v>
      </c>
      <c r="B4" s="12">
        <v>12</v>
      </c>
      <c r="C4" s="41" t="s">
        <v>6</v>
      </c>
      <c r="D4" s="41"/>
      <c r="E4" s="15">
        <f>VLOOKUP(C4,RA!B8:D36,3,0)</f>
        <v>868631.8419</v>
      </c>
      <c r="F4" s="25">
        <f>VLOOKUP(C4,RA!B8:I39,8,0)</f>
        <v>198050.82399999999</v>
      </c>
      <c r="G4" s="16">
        <f t="shared" ref="G4:G40" si="0">E4-F4</f>
        <v>670581.01789999998</v>
      </c>
      <c r="H4" s="27">
        <f>RA!J8</f>
        <v>22.800318206939501</v>
      </c>
      <c r="I4" s="20">
        <f>VLOOKUP(B4,RMS!B:D,3,FALSE)</f>
        <v>868632.92200000002</v>
      </c>
      <c r="J4" s="21">
        <f>VLOOKUP(B4,RMS!B:E,4,FALSE)</f>
        <v>670581.037086325</v>
      </c>
      <c r="K4" s="22">
        <f t="shared" ref="K4:K40" si="1">E4-I4</f>
        <v>-1.0801000000210479</v>
      </c>
      <c r="L4" s="22">
        <f t="shared" ref="L4:L40" si="2">G4-J4</f>
        <v>-1.9186325022019446E-2</v>
      </c>
    </row>
    <row r="5" spans="1:13" x14ac:dyDescent="0.15">
      <c r="A5" s="43"/>
      <c r="B5" s="12">
        <v>13</v>
      </c>
      <c r="C5" s="41" t="s">
        <v>7</v>
      </c>
      <c r="D5" s="41"/>
      <c r="E5" s="15">
        <f>VLOOKUP(C5,RA!B8:D37,3,0)</f>
        <v>145997.44200000001</v>
      </c>
      <c r="F5" s="25">
        <f>VLOOKUP(C5,RA!B9:I40,8,0)</f>
        <v>33668.069499999998</v>
      </c>
      <c r="G5" s="16">
        <f t="shared" si="0"/>
        <v>112329.37250000001</v>
      </c>
      <c r="H5" s="27">
        <f>RA!J9</f>
        <v>23.060725611891201</v>
      </c>
      <c r="I5" s="20">
        <f>VLOOKUP(B5,RMS!B:D,3,FALSE)</f>
        <v>145997.509645299</v>
      </c>
      <c r="J5" s="21">
        <f>VLOOKUP(B5,RMS!B:E,4,FALSE)</f>
        <v>112329.366565078</v>
      </c>
      <c r="K5" s="22">
        <f t="shared" si="1"/>
        <v>-6.7645298986462876E-2</v>
      </c>
      <c r="L5" s="22">
        <f t="shared" si="2"/>
        <v>5.9349220100557432E-3</v>
      </c>
      <c r="M5" s="34"/>
    </row>
    <row r="6" spans="1:13" x14ac:dyDescent="0.15">
      <c r="A6" s="43"/>
      <c r="B6" s="12">
        <v>14</v>
      </c>
      <c r="C6" s="41" t="s">
        <v>8</v>
      </c>
      <c r="D6" s="41"/>
      <c r="E6" s="15">
        <f>VLOOKUP(C6,RA!B10:D38,3,0)</f>
        <v>380369.05170000001</v>
      </c>
      <c r="F6" s="25">
        <f>VLOOKUP(C6,RA!B10:I41,8,0)</f>
        <v>71293.986000000004</v>
      </c>
      <c r="G6" s="16">
        <f t="shared" si="0"/>
        <v>309075.06570000004</v>
      </c>
      <c r="H6" s="27">
        <f>RA!J10</f>
        <v>18.743371912452599</v>
      </c>
      <c r="I6" s="20">
        <f>VLOOKUP(B6,RMS!B:D,3,FALSE)</f>
        <v>380371.72685384599</v>
      </c>
      <c r="J6" s="21">
        <f>VLOOKUP(B6,RMS!B:E,4,FALSE)</f>
        <v>309075.06555555598</v>
      </c>
      <c r="K6" s="22">
        <f>E6-I6</f>
        <v>-2.6751538459793665</v>
      </c>
      <c r="L6" s="22">
        <f t="shared" si="2"/>
        <v>1.4444405678659678E-4</v>
      </c>
      <c r="M6" s="34"/>
    </row>
    <row r="7" spans="1:13" x14ac:dyDescent="0.15">
      <c r="A7" s="43"/>
      <c r="B7" s="12">
        <v>15</v>
      </c>
      <c r="C7" s="41" t="s">
        <v>9</v>
      </c>
      <c r="D7" s="41"/>
      <c r="E7" s="15">
        <f>VLOOKUP(C7,RA!B10:D39,3,0)</f>
        <v>86062.606799999994</v>
      </c>
      <c r="F7" s="25">
        <f>VLOOKUP(C7,RA!B11:I42,8,0)</f>
        <v>18487.3184</v>
      </c>
      <c r="G7" s="16">
        <f t="shared" si="0"/>
        <v>67575.28839999999</v>
      </c>
      <c r="H7" s="27">
        <f>RA!J11</f>
        <v>21.4812438147063</v>
      </c>
      <c r="I7" s="20">
        <f>VLOOKUP(B7,RMS!B:D,3,FALSE)</f>
        <v>86062.652318803404</v>
      </c>
      <c r="J7" s="21">
        <f>VLOOKUP(B7,RMS!B:E,4,FALSE)</f>
        <v>67575.288437606796</v>
      </c>
      <c r="K7" s="22">
        <f t="shared" si="1"/>
        <v>-4.5518803410232067E-2</v>
      </c>
      <c r="L7" s="22">
        <f t="shared" si="2"/>
        <v>-3.7606805562973022E-5</v>
      </c>
      <c r="M7" s="34"/>
    </row>
    <row r="8" spans="1:13" x14ac:dyDescent="0.15">
      <c r="A8" s="43"/>
      <c r="B8" s="12">
        <v>16</v>
      </c>
      <c r="C8" s="41" t="s">
        <v>10</v>
      </c>
      <c r="D8" s="41"/>
      <c r="E8" s="15">
        <f>VLOOKUP(C8,RA!B12:D39,3,0)</f>
        <v>906526.0808</v>
      </c>
      <c r="F8" s="25">
        <f>VLOOKUP(C8,RA!B12:I43,8,0)</f>
        <v>130772.4626</v>
      </c>
      <c r="G8" s="16">
        <f t="shared" si="0"/>
        <v>775753.61820000003</v>
      </c>
      <c r="H8" s="27">
        <f>RA!J12</f>
        <v>14.4256701897197</v>
      </c>
      <c r="I8" s="20">
        <f>VLOOKUP(B8,RMS!B:D,3,FALSE)</f>
        <v>906526.07981709403</v>
      </c>
      <c r="J8" s="21">
        <f>VLOOKUP(B8,RMS!B:E,4,FALSE)</f>
        <v>775753.61612820497</v>
      </c>
      <c r="K8" s="22">
        <f t="shared" si="1"/>
        <v>9.8290597088634968E-4</v>
      </c>
      <c r="L8" s="22">
        <f t="shared" si="2"/>
        <v>2.0717950537800789E-3</v>
      </c>
      <c r="M8" s="34"/>
    </row>
    <row r="9" spans="1:13" x14ac:dyDescent="0.15">
      <c r="A9" s="43"/>
      <c r="B9" s="12">
        <v>17</v>
      </c>
      <c r="C9" s="41" t="s">
        <v>11</v>
      </c>
      <c r="D9" s="41"/>
      <c r="E9" s="15">
        <f>VLOOKUP(C9,RA!B12:D40,3,0)</f>
        <v>482441.06170000002</v>
      </c>
      <c r="F9" s="25">
        <f>VLOOKUP(C9,RA!B13:I44,8,0)</f>
        <v>131082.73120000001</v>
      </c>
      <c r="G9" s="16">
        <f t="shared" si="0"/>
        <v>351358.33050000004</v>
      </c>
      <c r="H9" s="27">
        <f>RA!J13</f>
        <v>27.170724386124501</v>
      </c>
      <c r="I9" s="20">
        <f>VLOOKUP(B9,RMS!B:D,3,FALSE)</f>
        <v>482441.53305213701</v>
      </c>
      <c r="J9" s="21">
        <f>VLOOKUP(B9,RMS!B:E,4,FALSE)</f>
        <v>351358.32985555602</v>
      </c>
      <c r="K9" s="22">
        <f t="shared" si="1"/>
        <v>-0.47135213698493317</v>
      </c>
      <c r="L9" s="22">
        <f t="shared" si="2"/>
        <v>6.4444402232766151E-4</v>
      </c>
      <c r="M9" s="34"/>
    </row>
    <row r="10" spans="1:13" x14ac:dyDescent="0.15">
      <c r="A10" s="43"/>
      <c r="B10" s="12">
        <v>18</v>
      </c>
      <c r="C10" s="41" t="s">
        <v>12</v>
      </c>
      <c r="D10" s="41"/>
      <c r="E10" s="15">
        <f>VLOOKUP(C10,RA!B14:D41,3,0)</f>
        <v>378158.03600000002</v>
      </c>
      <c r="F10" s="25">
        <f>VLOOKUP(C10,RA!B14:I45,8,0)</f>
        <v>79384.155400000003</v>
      </c>
      <c r="G10" s="16">
        <f t="shared" si="0"/>
        <v>298773.88060000003</v>
      </c>
      <c r="H10" s="27">
        <f>RA!J14</f>
        <v>20.992322744134398</v>
      </c>
      <c r="I10" s="20">
        <f>VLOOKUP(B10,RMS!B:D,3,FALSE)</f>
        <v>378158.030693162</v>
      </c>
      <c r="J10" s="21">
        <f>VLOOKUP(B10,RMS!B:E,4,FALSE)</f>
        <v>298773.869788034</v>
      </c>
      <c r="K10" s="22">
        <f t="shared" si="1"/>
        <v>5.3068380220793188E-3</v>
      </c>
      <c r="L10" s="22">
        <f t="shared" si="2"/>
        <v>1.0811966028995812E-2</v>
      </c>
      <c r="M10" s="34"/>
    </row>
    <row r="11" spans="1:13" x14ac:dyDescent="0.15">
      <c r="A11" s="43"/>
      <c r="B11" s="12">
        <v>19</v>
      </c>
      <c r="C11" s="41" t="s">
        <v>13</v>
      </c>
      <c r="D11" s="41"/>
      <c r="E11" s="15">
        <f>VLOOKUP(C11,RA!B14:D42,3,0)</f>
        <v>320918.69420000003</v>
      </c>
      <c r="F11" s="25">
        <f>VLOOKUP(C11,RA!B15:I46,8,0)</f>
        <v>55059.243900000001</v>
      </c>
      <c r="G11" s="16">
        <f t="shared" si="0"/>
        <v>265859.45030000003</v>
      </c>
      <c r="H11" s="27">
        <f>RA!J15</f>
        <v>17.156758049653099</v>
      </c>
      <c r="I11" s="20">
        <f>VLOOKUP(B11,RMS!B:D,3,FALSE)</f>
        <v>320919.26723333303</v>
      </c>
      <c r="J11" s="21">
        <f>VLOOKUP(B11,RMS!B:E,4,FALSE)</f>
        <v>265859.45077863202</v>
      </c>
      <c r="K11" s="22">
        <f t="shared" si="1"/>
        <v>-0.57303333299933001</v>
      </c>
      <c r="L11" s="22">
        <f t="shared" si="2"/>
        <v>-4.7863199142739177E-4</v>
      </c>
      <c r="M11" s="34"/>
    </row>
    <row r="12" spans="1:13" x14ac:dyDescent="0.15">
      <c r="A12" s="43"/>
      <c r="B12" s="12">
        <v>21</v>
      </c>
      <c r="C12" s="41" t="s">
        <v>14</v>
      </c>
      <c r="D12" s="41"/>
      <c r="E12" s="15">
        <f>VLOOKUP(C12,RA!B16:D43,3,0)</f>
        <v>2939459.5304999999</v>
      </c>
      <c r="F12" s="25">
        <f>VLOOKUP(C12,RA!B16:I47,8,0)</f>
        <v>59046.156600000002</v>
      </c>
      <c r="G12" s="16">
        <f t="shared" si="0"/>
        <v>2880413.3739</v>
      </c>
      <c r="H12" s="27">
        <f>RA!J16</f>
        <v>2.0087419468556602</v>
      </c>
      <c r="I12" s="20">
        <f>VLOOKUP(B12,RMS!B:D,3,FALSE)</f>
        <v>2939458.4553888901</v>
      </c>
      <c r="J12" s="21">
        <f>VLOOKUP(B12,RMS!B:E,4,FALSE)</f>
        <v>2880413.3738948698</v>
      </c>
      <c r="K12" s="22">
        <f t="shared" si="1"/>
        <v>1.0751111097633839</v>
      </c>
      <c r="L12" s="22">
        <f t="shared" si="2"/>
        <v>5.1301904022693634E-6</v>
      </c>
      <c r="M12" s="34"/>
    </row>
    <row r="13" spans="1:13" x14ac:dyDescent="0.15">
      <c r="A13" s="43"/>
      <c r="B13" s="12">
        <v>22</v>
      </c>
      <c r="C13" s="41" t="s">
        <v>15</v>
      </c>
      <c r="D13" s="41"/>
      <c r="E13" s="15">
        <f>VLOOKUP(C13,RA!B16:D44,3,0)</f>
        <v>1325597.9182</v>
      </c>
      <c r="F13" s="25">
        <f>VLOOKUP(C13,RA!B17:I48,8,0)</f>
        <v>64547.167000000001</v>
      </c>
      <c r="G13" s="16">
        <f t="shared" si="0"/>
        <v>1261050.7512000001</v>
      </c>
      <c r="H13" s="27">
        <f>RA!J17</f>
        <v>4.8692869922161002</v>
      </c>
      <c r="I13" s="20">
        <f>VLOOKUP(B13,RMS!B:D,3,FALSE)</f>
        <v>1325597.9508752101</v>
      </c>
      <c r="J13" s="21">
        <f>VLOOKUP(B13,RMS!B:E,4,FALSE)</f>
        <v>1261050.75185726</v>
      </c>
      <c r="K13" s="22">
        <f t="shared" si="1"/>
        <v>-3.267521015368402E-2</v>
      </c>
      <c r="L13" s="22">
        <f t="shared" si="2"/>
        <v>-6.5725995227694511E-4</v>
      </c>
      <c r="M13" s="34"/>
    </row>
    <row r="14" spans="1:13" x14ac:dyDescent="0.15">
      <c r="A14" s="43"/>
      <c r="B14" s="12">
        <v>23</v>
      </c>
      <c r="C14" s="41" t="s">
        <v>16</v>
      </c>
      <c r="D14" s="41"/>
      <c r="E14" s="15">
        <f>VLOOKUP(C14,RA!B18:D45,3,0)</f>
        <v>2961855.2936999998</v>
      </c>
      <c r="F14" s="25">
        <f>VLOOKUP(C14,RA!B18:I49,8,0)</f>
        <v>378897.82309999998</v>
      </c>
      <c r="G14" s="16">
        <f t="shared" si="0"/>
        <v>2582957.4705999997</v>
      </c>
      <c r="H14" s="27">
        <f>RA!J18</f>
        <v>12.792583888413899</v>
      </c>
      <c r="I14" s="20">
        <f>VLOOKUP(B14,RMS!B:D,3,FALSE)</f>
        <v>2961854.7973533799</v>
      </c>
      <c r="J14" s="21">
        <f>VLOOKUP(B14,RMS!B:E,4,FALSE)</f>
        <v>2582957.4524940099</v>
      </c>
      <c r="K14" s="22">
        <f t="shared" si="1"/>
        <v>0.49634661991149187</v>
      </c>
      <c r="L14" s="22">
        <f t="shared" si="2"/>
        <v>1.8105989787727594E-2</v>
      </c>
      <c r="M14" s="34"/>
    </row>
    <row r="15" spans="1:13" x14ac:dyDescent="0.15">
      <c r="A15" s="43"/>
      <c r="B15" s="12">
        <v>24</v>
      </c>
      <c r="C15" s="41" t="s">
        <v>17</v>
      </c>
      <c r="D15" s="41"/>
      <c r="E15" s="15">
        <f>VLOOKUP(C15,RA!B18:D46,3,0)</f>
        <v>1305398.7157999999</v>
      </c>
      <c r="F15" s="25">
        <f>VLOOKUP(C15,RA!B19:I50,8,0)</f>
        <v>2748.9427999999998</v>
      </c>
      <c r="G15" s="16">
        <f t="shared" si="0"/>
        <v>1302649.7729999998</v>
      </c>
      <c r="H15" s="27">
        <f>RA!J19</f>
        <v>0.21058261868408101</v>
      </c>
      <c r="I15" s="20">
        <f>VLOOKUP(B15,RMS!B:D,3,FALSE)</f>
        <v>1305398.8019000001</v>
      </c>
      <c r="J15" s="21">
        <f>VLOOKUP(B15,RMS!B:E,4,FALSE)</f>
        <v>1302649.7742401699</v>
      </c>
      <c r="K15" s="22">
        <f t="shared" si="1"/>
        <v>-8.6100000189617276E-2</v>
      </c>
      <c r="L15" s="22">
        <f t="shared" si="2"/>
        <v>-1.2401700951159E-3</v>
      </c>
      <c r="M15" s="34"/>
    </row>
    <row r="16" spans="1:13" x14ac:dyDescent="0.15">
      <c r="A16" s="43"/>
      <c r="B16" s="12">
        <v>25</v>
      </c>
      <c r="C16" s="41" t="s">
        <v>18</v>
      </c>
      <c r="D16" s="41"/>
      <c r="E16" s="15">
        <f>VLOOKUP(C16,RA!B20:D47,3,0)</f>
        <v>3395650.3264000001</v>
      </c>
      <c r="F16" s="25">
        <f>VLOOKUP(C16,RA!B20:I51,8,0)</f>
        <v>-264006.18949999998</v>
      </c>
      <c r="G16" s="16">
        <f t="shared" si="0"/>
        <v>3659656.5159</v>
      </c>
      <c r="H16" s="27">
        <f>RA!J20</f>
        <v>-7.7748343946796803</v>
      </c>
      <c r="I16" s="20">
        <f>VLOOKUP(B16,RMS!B:D,3,FALSE)</f>
        <v>3395650.6656999998</v>
      </c>
      <c r="J16" s="21">
        <f>VLOOKUP(B16,RMS!B:E,4,FALSE)</f>
        <v>3659656.5159</v>
      </c>
      <c r="K16" s="22">
        <f t="shared" si="1"/>
        <v>-0.33929999964311719</v>
      </c>
      <c r="L16" s="22">
        <f t="shared" si="2"/>
        <v>0</v>
      </c>
      <c r="M16" s="34"/>
    </row>
    <row r="17" spans="1:13" x14ac:dyDescent="0.15">
      <c r="A17" s="43"/>
      <c r="B17" s="12">
        <v>26</v>
      </c>
      <c r="C17" s="41" t="s">
        <v>19</v>
      </c>
      <c r="D17" s="41"/>
      <c r="E17" s="15">
        <f>VLOOKUP(C17,RA!B20:D48,3,0)</f>
        <v>472881.5491</v>
      </c>
      <c r="F17" s="25">
        <f>VLOOKUP(C17,RA!B21:I52,8,0)</f>
        <v>29773.282500000001</v>
      </c>
      <c r="G17" s="16">
        <f t="shared" si="0"/>
        <v>443108.26659999997</v>
      </c>
      <c r="H17" s="27">
        <f>RA!J21</f>
        <v>6.2961396055027397</v>
      </c>
      <c r="I17" s="20">
        <f>VLOOKUP(B17,RMS!B:D,3,FALSE)</f>
        <v>472881.05135134299</v>
      </c>
      <c r="J17" s="21">
        <f>VLOOKUP(B17,RMS!B:E,4,FALSE)</f>
        <v>443108.26657183998</v>
      </c>
      <c r="K17" s="22">
        <f t="shared" si="1"/>
        <v>0.49774865701328963</v>
      </c>
      <c r="L17" s="22">
        <f t="shared" si="2"/>
        <v>2.815999323502183E-5</v>
      </c>
      <c r="M17" s="34"/>
    </row>
    <row r="18" spans="1:13" x14ac:dyDescent="0.15">
      <c r="A18" s="43"/>
      <c r="B18" s="12">
        <v>27</v>
      </c>
      <c r="C18" s="41" t="s">
        <v>20</v>
      </c>
      <c r="D18" s="41"/>
      <c r="E18" s="15">
        <f>VLOOKUP(C18,RA!B22:D49,3,0)</f>
        <v>1822707.7588</v>
      </c>
      <c r="F18" s="25">
        <f>VLOOKUP(C18,RA!B22:I53,8,0)</f>
        <v>222819.88680000001</v>
      </c>
      <c r="G18" s="16">
        <f t="shared" si="0"/>
        <v>1599887.872</v>
      </c>
      <c r="H18" s="27">
        <f>RA!J22</f>
        <v>12.2246633188579</v>
      </c>
      <c r="I18" s="20">
        <f>VLOOKUP(B18,RMS!B:D,3,FALSE)</f>
        <v>1822710.0427000001</v>
      </c>
      <c r="J18" s="21">
        <f>VLOOKUP(B18,RMS!B:E,4,FALSE)</f>
        <v>1599887.8711999999</v>
      </c>
      <c r="K18" s="22">
        <f t="shared" si="1"/>
        <v>-2.2839000001549721</v>
      </c>
      <c r="L18" s="22">
        <f t="shared" si="2"/>
        <v>8.0000003799796104E-4</v>
      </c>
      <c r="M18" s="34"/>
    </row>
    <row r="19" spans="1:13" x14ac:dyDescent="0.15">
      <c r="A19" s="43"/>
      <c r="B19" s="12">
        <v>29</v>
      </c>
      <c r="C19" s="41" t="s">
        <v>21</v>
      </c>
      <c r="D19" s="41"/>
      <c r="E19" s="15">
        <f>VLOOKUP(C19,RA!B22:D50,3,0)</f>
        <v>5962490.6854999997</v>
      </c>
      <c r="F19" s="25">
        <f>VLOOKUP(C19,RA!B23:I54,8,0)</f>
        <v>349478.33929999999</v>
      </c>
      <c r="G19" s="16">
        <f t="shared" si="0"/>
        <v>5613012.3461999996</v>
      </c>
      <c r="H19" s="27">
        <f>RA!J23</f>
        <v>5.86128109432331</v>
      </c>
      <c r="I19" s="20">
        <f>VLOOKUP(B19,RMS!B:D,3,FALSE)</f>
        <v>5962493.8431179496</v>
      </c>
      <c r="J19" s="21">
        <f>VLOOKUP(B19,RMS!B:E,4,FALSE)</f>
        <v>5613012.3918213705</v>
      </c>
      <c r="K19" s="22">
        <f t="shared" si="1"/>
        <v>-3.1576179498806596</v>
      </c>
      <c r="L19" s="22">
        <f t="shared" si="2"/>
        <v>-4.5621370896697044E-2</v>
      </c>
      <c r="M19" s="34"/>
    </row>
    <row r="20" spans="1:13" x14ac:dyDescent="0.15">
      <c r="A20" s="43"/>
      <c r="B20" s="12">
        <v>31</v>
      </c>
      <c r="C20" s="41" t="s">
        <v>22</v>
      </c>
      <c r="D20" s="41"/>
      <c r="E20" s="15">
        <f>VLOOKUP(C20,RA!B24:D51,3,0)</f>
        <v>377803.05369999999</v>
      </c>
      <c r="F20" s="25">
        <f>VLOOKUP(C20,RA!B24:I55,8,0)</f>
        <v>49302.700199999999</v>
      </c>
      <c r="G20" s="16">
        <f t="shared" si="0"/>
        <v>328500.35349999997</v>
      </c>
      <c r="H20" s="27">
        <f>RA!J24</f>
        <v>13.049841634988301</v>
      </c>
      <c r="I20" s="20">
        <f>VLOOKUP(B20,RMS!B:D,3,FALSE)</f>
        <v>377803.15689458401</v>
      </c>
      <c r="J20" s="21">
        <f>VLOOKUP(B20,RMS!B:E,4,FALSE)</f>
        <v>328500.34385927301</v>
      </c>
      <c r="K20" s="22">
        <f t="shared" si="1"/>
        <v>-0.1031945840222761</v>
      </c>
      <c r="L20" s="22">
        <f t="shared" si="2"/>
        <v>9.6407269593328238E-3</v>
      </c>
      <c r="M20" s="34"/>
    </row>
    <row r="21" spans="1:13" x14ac:dyDescent="0.15">
      <c r="A21" s="43"/>
      <c r="B21" s="12">
        <v>32</v>
      </c>
      <c r="C21" s="41" t="s">
        <v>23</v>
      </c>
      <c r="D21" s="41"/>
      <c r="E21" s="15">
        <f>VLOOKUP(C21,RA!B24:D52,3,0)</f>
        <v>426025.50079999998</v>
      </c>
      <c r="F21" s="25">
        <f>VLOOKUP(C21,RA!B25:I56,8,0)</f>
        <v>6242.3692000000001</v>
      </c>
      <c r="G21" s="16">
        <f t="shared" si="0"/>
        <v>419783.13159999996</v>
      </c>
      <c r="H21" s="27">
        <f>RA!J25</f>
        <v>1.4652571708214499</v>
      </c>
      <c r="I21" s="20">
        <f>VLOOKUP(B21,RMS!B:D,3,FALSE)</f>
        <v>426025.49329052999</v>
      </c>
      <c r="J21" s="21">
        <f>VLOOKUP(B21,RMS!B:E,4,FALSE)</f>
        <v>419783.15619845898</v>
      </c>
      <c r="K21" s="22">
        <f t="shared" si="1"/>
        <v>7.5094699859619141E-3</v>
      </c>
      <c r="L21" s="22">
        <f t="shared" si="2"/>
        <v>-2.4598459014669061E-2</v>
      </c>
      <c r="M21" s="34"/>
    </row>
    <row r="22" spans="1:13" x14ac:dyDescent="0.15">
      <c r="A22" s="43"/>
      <c r="B22" s="12">
        <v>33</v>
      </c>
      <c r="C22" s="41" t="s">
        <v>24</v>
      </c>
      <c r="D22" s="41"/>
      <c r="E22" s="15">
        <f>VLOOKUP(C22,RA!B26:D53,3,0)</f>
        <v>856929.97470000002</v>
      </c>
      <c r="F22" s="25">
        <f>VLOOKUP(C22,RA!B26:I57,8,0)</f>
        <v>139468.28829999999</v>
      </c>
      <c r="G22" s="16">
        <f t="shared" si="0"/>
        <v>717461.68640000001</v>
      </c>
      <c r="H22" s="27">
        <f>RA!J26</f>
        <v>16.275342492112699</v>
      </c>
      <c r="I22" s="20">
        <f>VLOOKUP(B22,RMS!B:D,3,FALSE)</f>
        <v>856929.93054288602</v>
      </c>
      <c r="J22" s="21">
        <f>VLOOKUP(B22,RMS!B:E,4,FALSE)</f>
        <v>717461.61885407497</v>
      </c>
      <c r="K22" s="22">
        <f t="shared" si="1"/>
        <v>4.4157113996334374E-2</v>
      </c>
      <c r="L22" s="22">
        <f t="shared" si="2"/>
        <v>6.7545925034210086E-2</v>
      </c>
      <c r="M22" s="34"/>
    </row>
    <row r="23" spans="1:13" x14ac:dyDescent="0.15">
      <c r="A23" s="43"/>
      <c r="B23" s="12">
        <v>34</v>
      </c>
      <c r="C23" s="41" t="s">
        <v>25</v>
      </c>
      <c r="D23" s="41"/>
      <c r="E23" s="15">
        <f>VLOOKUP(C23,RA!B26:D54,3,0)</f>
        <v>332438.81809999997</v>
      </c>
      <c r="F23" s="25">
        <f>VLOOKUP(C23,RA!B27:I58,8,0)</f>
        <v>91384.1351</v>
      </c>
      <c r="G23" s="16">
        <f t="shared" si="0"/>
        <v>241054.68299999996</v>
      </c>
      <c r="H23" s="27">
        <f>RA!J27</f>
        <v>27.4890085406666</v>
      </c>
      <c r="I23" s="20">
        <f>VLOOKUP(B23,RMS!B:D,3,FALSE)</f>
        <v>332438.70543473301</v>
      </c>
      <c r="J23" s="21">
        <f>VLOOKUP(B23,RMS!B:E,4,FALSE)</f>
        <v>241054.694585955</v>
      </c>
      <c r="K23" s="22">
        <f t="shared" si="1"/>
        <v>0.11266526696272194</v>
      </c>
      <c r="L23" s="22">
        <f t="shared" si="2"/>
        <v>-1.1585955042392015E-2</v>
      </c>
      <c r="M23" s="34"/>
    </row>
    <row r="24" spans="1:13" x14ac:dyDescent="0.15">
      <c r="A24" s="43"/>
      <c r="B24" s="12">
        <v>35</v>
      </c>
      <c r="C24" s="41" t="s">
        <v>26</v>
      </c>
      <c r="D24" s="41"/>
      <c r="E24" s="15">
        <f>VLOOKUP(C24,RA!B28:D55,3,0)</f>
        <v>1568073.5429</v>
      </c>
      <c r="F24" s="25">
        <f>VLOOKUP(C24,RA!B28:I59,8,0)</f>
        <v>-165093.89920000001</v>
      </c>
      <c r="G24" s="16">
        <f t="shared" si="0"/>
        <v>1733167.4421000001</v>
      </c>
      <c r="H24" s="27">
        <f>RA!J28</f>
        <v>-10.528453843732001</v>
      </c>
      <c r="I24" s="20">
        <f>VLOOKUP(B24,RMS!B:D,3,FALSE)</f>
        <v>1568073.53316903</v>
      </c>
      <c r="J24" s="21">
        <f>VLOOKUP(B24,RMS!B:E,4,FALSE)</f>
        <v>1733167.4375734499</v>
      </c>
      <c r="K24" s="22">
        <f t="shared" si="1"/>
        <v>9.7309700213372707E-3</v>
      </c>
      <c r="L24" s="22">
        <f t="shared" si="2"/>
        <v>4.5265501830726862E-3</v>
      </c>
      <c r="M24" s="34"/>
    </row>
    <row r="25" spans="1:13" x14ac:dyDescent="0.15">
      <c r="A25" s="43"/>
      <c r="B25" s="12">
        <v>36</v>
      </c>
      <c r="C25" s="41" t="s">
        <v>27</v>
      </c>
      <c r="D25" s="41"/>
      <c r="E25" s="15">
        <f>VLOOKUP(C25,RA!B28:D56,3,0)</f>
        <v>1133717.0342999999</v>
      </c>
      <c r="F25" s="25">
        <f>VLOOKUP(C25,RA!B29:I60,8,0)</f>
        <v>95690.857600000003</v>
      </c>
      <c r="G25" s="16">
        <f t="shared" si="0"/>
        <v>1038026.1767</v>
      </c>
      <c r="H25" s="27">
        <f>RA!J29</f>
        <v>8.4404533675444995</v>
      </c>
      <c r="I25" s="20">
        <f>VLOOKUP(B25,RMS!B:D,3,FALSE)</f>
        <v>1133717.0399495601</v>
      </c>
      <c r="J25" s="21">
        <f>VLOOKUP(B25,RMS!B:E,4,FALSE)</f>
        <v>1038026.16377063</v>
      </c>
      <c r="K25" s="22">
        <f t="shared" si="1"/>
        <v>-5.6495601311326027E-3</v>
      </c>
      <c r="L25" s="22">
        <f t="shared" si="2"/>
        <v>1.2929369928315282E-2</v>
      </c>
      <c r="M25" s="34"/>
    </row>
    <row r="26" spans="1:13" x14ac:dyDescent="0.15">
      <c r="A26" s="43"/>
      <c r="B26" s="12">
        <v>37</v>
      </c>
      <c r="C26" s="41" t="s">
        <v>28</v>
      </c>
      <c r="D26" s="41"/>
      <c r="E26" s="15">
        <f>VLOOKUP(C26,RA!B30:D57,3,0)</f>
        <v>2360206.2088000001</v>
      </c>
      <c r="F26" s="25">
        <f>VLOOKUP(C26,RA!B30:I61,8,0)</f>
        <v>152171.69070000001</v>
      </c>
      <c r="G26" s="16">
        <f t="shared" si="0"/>
        <v>2208034.5181</v>
      </c>
      <c r="H26" s="27">
        <f>RA!J30</f>
        <v>6.4473896447111203</v>
      </c>
      <c r="I26" s="20">
        <f>VLOOKUP(B26,RMS!B:D,3,FALSE)</f>
        <v>2360206.2434962802</v>
      </c>
      <c r="J26" s="21">
        <f>VLOOKUP(B26,RMS!B:E,4,FALSE)</f>
        <v>2208034.4983025598</v>
      </c>
      <c r="K26" s="22">
        <f t="shared" si="1"/>
        <v>-3.4696280024945736E-2</v>
      </c>
      <c r="L26" s="22">
        <f t="shared" si="2"/>
        <v>1.9797440152615309E-2</v>
      </c>
      <c r="M26" s="34"/>
    </row>
    <row r="27" spans="1:13" x14ac:dyDescent="0.15">
      <c r="A27" s="43"/>
      <c r="B27" s="12">
        <v>38</v>
      </c>
      <c r="C27" s="41" t="s">
        <v>29</v>
      </c>
      <c r="D27" s="41"/>
      <c r="E27" s="15">
        <f>VLOOKUP(C27,RA!B30:D58,3,0)</f>
        <v>4988504.9046</v>
      </c>
      <c r="F27" s="25">
        <f>VLOOKUP(C27,RA!B31:I62,8,0)</f>
        <v>-276149.5845</v>
      </c>
      <c r="G27" s="16">
        <f t="shared" si="0"/>
        <v>5264654.4890999999</v>
      </c>
      <c r="H27" s="27">
        <f>RA!J31</f>
        <v>-5.5357184122512697</v>
      </c>
      <c r="I27" s="20">
        <f>VLOOKUP(B27,RMS!B:D,3,FALSE)</f>
        <v>4988505.8692752197</v>
      </c>
      <c r="J27" s="21">
        <f>VLOOKUP(B27,RMS!B:E,4,FALSE)</f>
        <v>5264654.4783389401</v>
      </c>
      <c r="K27" s="22">
        <f t="shared" si="1"/>
        <v>-0.96467521972954273</v>
      </c>
      <c r="L27" s="22">
        <f t="shared" si="2"/>
        <v>1.0761059820652008E-2</v>
      </c>
      <c r="M27" s="34"/>
    </row>
    <row r="28" spans="1:13" x14ac:dyDescent="0.15">
      <c r="A28" s="43"/>
      <c r="B28" s="12">
        <v>39</v>
      </c>
      <c r="C28" s="41" t="s">
        <v>30</v>
      </c>
      <c r="D28" s="41"/>
      <c r="E28" s="15">
        <f>VLOOKUP(C28,RA!B32:D59,3,0)</f>
        <v>145556.14660000001</v>
      </c>
      <c r="F28" s="25">
        <f>VLOOKUP(C28,RA!B32:I63,8,0)</f>
        <v>38793.340900000003</v>
      </c>
      <c r="G28" s="16">
        <f t="shared" si="0"/>
        <v>106762.8057</v>
      </c>
      <c r="H28" s="27">
        <f>RA!J32</f>
        <v>26.651805372814099</v>
      </c>
      <c r="I28" s="20">
        <f>VLOOKUP(B28,RMS!B:D,3,FALSE)</f>
        <v>145556.10247282399</v>
      </c>
      <c r="J28" s="21">
        <f>VLOOKUP(B28,RMS!B:E,4,FALSE)</f>
        <v>106762.80101195</v>
      </c>
      <c r="K28" s="22">
        <f t="shared" si="1"/>
        <v>4.412717602099292E-2</v>
      </c>
      <c r="L28" s="22">
        <f t="shared" si="2"/>
        <v>4.6880500012775883E-3</v>
      </c>
      <c r="M28" s="34"/>
    </row>
    <row r="29" spans="1:13" x14ac:dyDescent="0.15">
      <c r="A29" s="43"/>
      <c r="B29" s="12">
        <v>40</v>
      </c>
      <c r="C29" s="41" t="s">
        <v>31</v>
      </c>
      <c r="D29" s="41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3"/>
      <c r="B30" s="12">
        <v>42</v>
      </c>
      <c r="C30" s="41" t="s">
        <v>32</v>
      </c>
      <c r="D30" s="41"/>
      <c r="E30" s="15">
        <f>VLOOKUP(C30,RA!B34:D62,3,0)</f>
        <v>267043.4327</v>
      </c>
      <c r="F30" s="25">
        <f>VLOOKUP(C30,RA!B34:I66,8,0)</f>
        <v>10673.409</v>
      </c>
      <c r="G30" s="16">
        <f t="shared" si="0"/>
        <v>256370.02370000002</v>
      </c>
      <c r="H30" s="27">
        <f>RA!J34</f>
        <v>0</v>
      </c>
      <c r="I30" s="20">
        <f>VLOOKUP(B30,RMS!B:D,3,FALSE)</f>
        <v>267043.43079999997</v>
      </c>
      <c r="J30" s="21">
        <f>VLOOKUP(B30,RMS!B:E,4,FALSE)</f>
        <v>256370.01749999999</v>
      </c>
      <c r="K30" s="22">
        <f t="shared" si="1"/>
        <v>1.9000000320374966E-3</v>
      </c>
      <c r="L30" s="22">
        <f t="shared" si="2"/>
        <v>6.200000032549724E-3</v>
      </c>
      <c r="M30" s="34"/>
    </row>
    <row r="31" spans="1:13" s="39" customFormat="1" ht="12" thickBot="1" x14ac:dyDescent="0.2">
      <c r="A31" s="43"/>
      <c r="B31" s="12">
        <v>70</v>
      </c>
      <c r="C31" s="44" t="s">
        <v>70</v>
      </c>
      <c r="D31" s="45"/>
      <c r="E31" s="15">
        <f>VLOOKUP(C31,RA!B35:D63,3,0)</f>
        <v>231303.56</v>
      </c>
      <c r="F31" s="25">
        <f>VLOOKUP(C31,RA!B35:I67,8,0)</f>
        <v>17280.48</v>
      </c>
      <c r="G31" s="16">
        <f t="shared" si="0"/>
        <v>214023.08</v>
      </c>
      <c r="H31" s="27">
        <f>RA!J35</f>
        <v>3.9968812908387998</v>
      </c>
      <c r="I31" s="20">
        <f>VLOOKUP(B31,RMS!B:D,3,FALSE)</f>
        <v>231303.56</v>
      </c>
      <c r="J31" s="21">
        <f>VLOOKUP(B31,RMS!B:E,4,FALSE)</f>
        <v>214023.08</v>
      </c>
      <c r="K31" s="22">
        <f t="shared" si="1"/>
        <v>0</v>
      </c>
      <c r="L31" s="22">
        <f t="shared" si="2"/>
        <v>0</v>
      </c>
    </row>
    <row r="32" spans="1:13" x14ac:dyDescent="0.15">
      <c r="A32" s="43"/>
      <c r="B32" s="12">
        <v>71</v>
      </c>
      <c r="C32" s="41" t="s">
        <v>36</v>
      </c>
      <c r="D32" s="41"/>
      <c r="E32" s="15">
        <f>VLOOKUP(C32,RA!B34:D63,3,0)</f>
        <v>2184045.41</v>
      </c>
      <c r="F32" s="25">
        <f>VLOOKUP(C32,RA!B34:I67,8,0)</f>
        <v>-41219.07</v>
      </c>
      <c r="G32" s="16">
        <f t="shared" si="0"/>
        <v>2225264.48</v>
      </c>
      <c r="H32" s="27">
        <f>RA!J35</f>
        <v>3.9968812908387998</v>
      </c>
      <c r="I32" s="20">
        <f>VLOOKUP(B32,RMS!B:D,3,FALSE)</f>
        <v>2184045.41</v>
      </c>
      <c r="J32" s="21">
        <f>VLOOKUP(B32,RMS!B:E,4,FALSE)</f>
        <v>2225264.48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3"/>
      <c r="B33" s="12">
        <v>72</v>
      </c>
      <c r="C33" s="41" t="s">
        <v>37</v>
      </c>
      <c r="D33" s="41"/>
      <c r="E33" s="15">
        <f>VLOOKUP(C33,RA!B34:D64,3,0)</f>
        <v>3469961.79</v>
      </c>
      <c r="F33" s="25">
        <f>VLOOKUP(C33,RA!B34:I68,8,0)</f>
        <v>-144356.32</v>
      </c>
      <c r="G33" s="16">
        <f t="shared" si="0"/>
        <v>3614318.11</v>
      </c>
      <c r="H33" s="27">
        <f>RA!J34</f>
        <v>0</v>
      </c>
      <c r="I33" s="20">
        <f>VLOOKUP(B33,RMS!B:D,3,FALSE)</f>
        <v>3469961.79</v>
      </c>
      <c r="J33" s="21">
        <f>VLOOKUP(B33,RMS!B:E,4,FALSE)</f>
        <v>3614318.11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3"/>
      <c r="B34" s="12">
        <v>73</v>
      </c>
      <c r="C34" s="41" t="s">
        <v>38</v>
      </c>
      <c r="D34" s="41"/>
      <c r="E34" s="15">
        <f>VLOOKUP(C34,RA!B35:D65,3,0)</f>
        <v>1875032.18</v>
      </c>
      <c r="F34" s="25">
        <f>VLOOKUP(C34,RA!B35:I69,8,0)</f>
        <v>56258.400000000001</v>
      </c>
      <c r="G34" s="16">
        <f t="shared" si="0"/>
        <v>1818773.78</v>
      </c>
      <c r="H34" s="27">
        <f>RA!J35</f>
        <v>3.9968812908387998</v>
      </c>
      <c r="I34" s="20">
        <f>VLOOKUP(B34,RMS!B:D,3,FALSE)</f>
        <v>1875032.18</v>
      </c>
      <c r="J34" s="21">
        <f>VLOOKUP(B34,RMS!B:E,4,FALSE)</f>
        <v>1818773.78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3"/>
      <c r="B35" s="12">
        <v>74</v>
      </c>
      <c r="C35" s="41" t="s">
        <v>72</v>
      </c>
      <c r="D35" s="41"/>
      <c r="E35" s="15">
        <f>VLOOKUP(C35,RA!B36:D66,3,0)</f>
        <v>5.58</v>
      </c>
      <c r="F35" s="25">
        <f>VLOOKUP(C35,RA!B36:I70,8,0)</f>
        <v>5.57</v>
      </c>
      <c r="G35" s="16">
        <f t="shared" si="0"/>
        <v>9.9999999999997868E-3</v>
      </c>
      <c r="H35" s="27">
        <f>RA!J36</f>
        <v>7.4709096565569499</v>
      </c>
      <c r="I35" s="20">
        <f>VLOOKUP(B35,RMS!B:D,3,FALSE)</f>
        <v>5.58</v>
      </c>
      <c r="J35" s="21">
        <f>VLOOKUP(B35,RMS!B:E,4,FALSE)</f>
        <v>0.01</v>
      </c>
      <c r="K35" s="22">
        <f t="shared" si="1"/>
        <v>0</v>
      </c>
      <c r="L35" s="22">
        <f t="shared" si="2"/>
        <v>-2.1337098754514727E-16</v>
      </c>
    </row>
    <row r="36" spans="1:13" ht="11.25" customHeight="1" x14ac:dyDescent="0.15">
      <c r="A36" s="43"/>
      <c r="B36" s="12">
        <v>75</v>
      </c>
      <c r="C36" s="41" t="s">
        <v>33</v>
      </c>
      <c r="D36" s="41"/>
      <c r="E36" s="15">
        <f>VLOOKUP(C36,RA!B8:D66,3,0)</f>
        <v>272847.00959999999</v>
      </c>
      <c r="F36" s="25">
        <f>VLOOKUP(C36,RA!B8:I70,8,0)</f>
        <v>14988.4949</v>
      </c>
      <c r="G36" s="16">
        <f t="shared" si="0"/>
        <v>257858.5147</v>
      </c>
      <c r="H36" s="27">
        <f>RA!J36</f>
        <v>7.4709096565569499</v>
      </c>
      <c r="I36" s="20">
        <f>VLOOKUP(B36,RMS!B:D,3,FALSE)</f>
        <v>272847.00854700903</v>
      </c>
      <c r="J36" s="21">
        <f>VLOOKUP(B36,RMS!B:E,4,FALSE)</f>
        <v>257858.51709401701</v>
      </c>
      <c r="K36" s="22">
        <f t="shared" si="1"/>
        <v>1.052990963216871E-3</v>
      </c>
      <c r="L36" s="22">
        <f t="shared" si="2"/>
        <v>-2.3940170067362487E-3</v>
      </c>
      <c r="M36" s="34"/>
    </row>
    <row r="37" spans="1:13" x14ac:dyDescent="0.15">
      <c r="A37" s="43"/>
      <c r="B37" s="12">
        <v>76</v>
      </c>
      <c r="C37" s="41" t="s">
        <v>34</v>
      </c>
      <c r="D37" s="41"/>
      <c r="E37" s="15">
        <f>VLOOKUP(C37,RA!B8:D67,3,0)</f>
        <v>997595.07070000004</v>
      </c>
      <c r="F37" s="25">
        <f>VLOOKUP(C37,RA!B8:I71,8,0)</f>
        <v>24966.6738</v>
      </c>
      <c r="G37" s="16">
        <f t="shared" si="0"/>
        <v>972628.39690000005</v>
      </c>
      <c r="H37" s="27">
        <f>RA!J37</f>
        <v>-1.8872808143673201</v>
      </c>
      <c r="I37" s="20">
        <f>VLOOKUP(B37,RMS!B:D,3,FALSE)</f>
        <v>997595.05883504299</v>
      </c>
      <c r="J37" s="21">
        <f>VLOOKUP(B37,RMS!B:E,4,FALSE)</f>
        <v>972628.39943846199</v>
      </c>
      <c r="K37" s="22">
        <f t="shared" si="1"/>
        <v>1.1864957050420344E-2</v>
      </c>
      <c r="L37" s="22">
        <f t="shared" si="2"/>
        <v>-2.5384619366377592E-3</v>
      </c>
      <c r="M37" s="34"/>
    </row>
    <row r="38" spans="1:13" x14ac:dyDescent="0.15">
      <c r="A38" s="43"/>
      <c r="B38" s="12">
        <v>77</v>
      </c>
      <c r="C38" s="41" t="s">
        <v>39</v>
      </c>
      <c r="D38" s="41"/>
      <c r="E38" s="15">
        <f>VLOOKUP(C38,RA!B9:D68,3,0)</f>
        <v>1112799.07</v>
      </c>
      <c r="F38" s="25">
        <f>VLOOKUP(C38,RA!B9:I72,8,0)</f>
        <v>43169.5</v>
      </c>
      <c r="G38" s="16">
        <f t="shared" si="0"/>
        <v>1069629.57</v>
      </c>
      <c r="H38" s="27">
        <f>RA!J38</f>
        <v>-4.1601703055064503</v>
      </c>
      <c r="I38" s="20">
        <f>VLOOKUP(B38,RMS!B:D,3,FALSE)</f>
        <v>1112799.07</v>
      </c>
      <c r="J38" s="21">
        <f>VLOOKUP(B38,RMS!B:E,4,FALSE)</f>
        <v>1069629.57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3"/>
      <c r="B39" s="12">
        <v>78</v>
      </c>
      <c r="C39" s="41" t="s">
        <v>40</v>
      </c>
      <c r="D39" s="41"/>
      <c r="E39" s="15">
        <f>VLOOKUP(C39,RA!B10:D69,3,0)</f>
        <v>451717.25</v>
      </c>
      <c r="F39" s="25">
        <f>VLOOKUP(C39,RA!B10:I73,8,0)</f>
        <v>55725.45</v>
      </c>
      <c r="G39" s="16">
        <f t="shared" si="0"/>
        <v>395991.8</v>
      </c>
      <c r="H39" s="27">
        <f>RA!J39</f>
        <v>3.0003965051949102</v>
      </c>
      <c r="I39" s="20">
        <f>VLOOKUP(B39,RMS!B:D,3,FALSE)</f>
        <v>451717.25</v>
      </c>
      <c r="J39" s="21">
        <f>VLOOKUP(B39,RMS!B:E,4,FALSE)</f>
        <v>395991.8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3"/>
      <c r="B40" s="12">
        <v>99</v>
      </c>
      <c r="C40" s="41" t="s">
        <v>35</v>
      </c>
      <c r="D40" s="41"/>
      <c r="E40" s="15">
        <f>VLOOKUP(C40,RA!B8:D70,3,0)</f>
        <v>6462.7866000000004</v>
      </c>
      <c r="F40" s="25">
        <f>VLOOKUP(C40,RA!B8:I74,8,0)</f>
        <v>767.90869999999995</v>
      </c>
      <c r="G40" s="16">
        <f t="shared" si="0"/>
        <v>5694.8779000000004</v>
      </c>
      <c r="H40" s="27">
        <f>RA!J40</f>
        <v>99.820788530466004</v>
      </c>
      <c r="I40" s="20">
        <f>VLOOKUP(B40,RMS!B:D,3,FALSE)</f>
        <v>6462.7864760608099</v>
      </c>
      <c r="J40" s="21">
        <f>VLOOKUP(B40,RMS!B:E,4,FALSE)</f>
        <v>5694.8780727630301</v>
      </c>
      <c r="K40" s="22">
        <f t="shared" si="1"/>
        <v>1.2393919041642221E-4</v>
      </c>
      <c r="L40" s="22">
        <f t="shared" si="2"/>
        <v>-1.7276302969548851E-4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60" t="s">
        <v>46</v>
      </c>
      <c r="W1" s="48"/>
    </row>
    <row r="2" spans="1:23" ht="12.75" x14ac:dyDescent="0.2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60"/>
      <c r="W2" s="48"/>
    </row>
    <row r="3" spans="1:23" ht="23.25" thickBot="1" x14ac:dyDescent="0.2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61" t="s">
        <v>47</v>
      </c>
      <c r="W3" s="48"/>
    </row>
    <row r="4" spans="1:23" ht="14.25" thickTop="1" thickBot="1" x14ac:dyDescent="0.2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59"/>
      <c r="W4" s="48"/>
    </row>
    <row r="5" spans="1:23" ht="14.25" thickTop="1" thickBot="1" x14ac:dyDescent="0.25">
      <c r="A5" s="62"/>
      <c r="B5" s="63"/>
      <c r="C5" s="64"/>
      <c r="D5" s="65" t="s">
        <v>0</v>
      </c>
      <c r="E5" s="65" t="s">
        <v>59</v>
      </c>
      <c r="F5" s="65" t="s">
        <v>60</v>
      </c>
      <c r="G5" s="65" t="s">
        <v>48</v>
      </c>
      <c r="H5" s="65" t="s">
        <v>49</v>
      </c>
      <c r="I5" s="65" t="s">
        <v>1</v>
      </c>
      <c r="J5" s="65" t="s">
        <v>2</v>
      </c>
      <c r="K5" s="65" t="s">
        <v>50</v>
      </c>
      <c r="L5" s="65" t="s">
        <v>51</v>
      </c>
      <c r="M5" s="65" t="s">
        <v>52</v>
      </c>
      <c r="N5" s="65" t="s">
        <v>53</v>
      </c>
      <c r="O5" s="65" t="s">
        <v>54</v>
      </c>
      <c r="P5" s="65" t="s">
        <v>61</v>
      </c>
      <c r="Q5" s="65" t="s">
        <v>62</v>
      </c>
      <c r="R5" s="65" t="s">
        <v>55</v>
      </c>
      <c r="S5" s="65" t="s">
        <v>56</v>
      </c>
      <c r="T5" s="65" t="s">
        <v>57</v>
      </c>
      <c r="U5" s="66" t="s">
        <v>58</v>
      </c>
      <c r="V5" s="59"/>
      <c r="W5" s="59"/>
    </row>
    <row r="6" spans="1:23" ht="13.5" thickBot="1" x14ac:dyDescent="0.25">
      <c r="A6" s="67" t="s">
        <v>3</v>
      </c>
      <c r="B6" s="49" t="s">
        <v>4</v>
      </c>
      <c r="C6" s="50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8"/>
      <c r="V6" s="59"/>
      <c r="W6" s="59"/>
    </row>
    <row r="7" spans="1:23" ht="13.5" thickBot="1" x14ac:dyDescent="0.25">
      <c r="A7" s="51" t="s">
        <v>5</v>
      </c>
      <c r="B7" s="52"/>
      <c r="C7" s="53"/>
      <c r="D7" s="69">
        <v>46813214.917199999</v>
      </c>
      <c r="E7" s="69">
        <v>39699200.854199998</v>
      </c>
      <c r="F7" s="70">
        <v>117.91979160771299</v>
      </c>
      <c r="G7" s="69">
        <v>36503862.303300001</v>
      </c>
      <c r="H7" s="70">
        <v>28.2418132312756</v>
      </c>
      <c r="I7" s="69">
        <v>1731174.5943</v>
      </c>
      <c r="J7" s="70">
        <v>3.6980467958929601</v>
      </c>
      <c r="K7" s="69">
        <v>2198099.2275</v>
      </c>
      <c r="L7" s="70">
        <v>6.02155248460185</v>
      </c>
      <c r="M7" s="70">
        <v>-0.21242199958873301</v>
      </c>
      <c r="N7" s="69">
        <v>110236120.4579</v>
      </c>
      <c r="O7" s="69">
        <v>3060168272.5208001</v>
      </c>
      <c r="P7" s="69">
        <v>1405478</v>
      </c>
      <c r="Q7" s="69">
        <v>1538674</v>
      </c>
      <c r="R7" s="70">
        <v>-8.6565445312002396</v>
      </c>
      <c r="S7" s="69">
        <v>33.3076824519487</v>
      </c>
      <c r="T7" s="69">
        <v>41.219196230455601</v>
      </c>
      <c r="U7" s="71">
        <v>-23.752819758385701</v>
      </c>
      <c r="V7" s="59"/>
      <c r="W7" s="59"/>
    </row>
    <row r="8" spans="1:23" ht="13.5" thickBot="1" x14ac:dyDescent="0.25">
      <c r="A8" s="54">
        <v>42126</v>
      </c>
      <c r="B8" s="57" t="s">
        <v>6</v>
      </c>
      <c r="C8" s="58"/>
      <c r="D8" s="72">
        <v>868631.8419</v>
      </c>
      <c r="E8" s="72">
        <v>972420.94110000005</v>
      </c>
      <c r="F8" s="73">
        <v>89.326731375962098</v>
      </c>
      <c r="G8" s="72">
        <v>746908.05909999995</v>
      </c>
      <c r="H8" s="73">
        <v>16.2970236184991</v>
      </c>
      <c r="I8" s="72">
        <v>198050.82399999999</v>
      </c>
      <c r="J8" s="73">
        <v>22.800318206939501</v>
      </c>
      <c r="K8" s="72">
        <v>191605.24350000001</v>
      </c>
      <c r="L8" s="73">
        <v>25.653123053843899</v>
      </c>
      <c r="M8" s="73">
        <v>3.3639896185826003E-2</v>
      </c>
      <c r="N8" s="72">
        <v>1833162.6554</v>
      </c>
      <c r="O8" s="72">
        <v>116164637.9595</v>
      </c>
      <c r="P8" s="72">
        <v>32557</v>
      </c>
      <c r="Q8" s="72">
        <v>32189</v>
      </c>
      <c r="R8" s="73">
        <v>1.14324769331138</v>
      </c>
      <c r="S8" s="72">
        <v>26.680340384556299</v>
      </c>
      <c r="T8" s="72">
        <v>29.964609447326701</v>
      </c>
      <c r="U8" s="74">
        <v>-12.3096970107303</v>
      </c>
      <c r="V8" s="59"/>
      <c r="W8" s="59"/>
    </row>
    <row r="9" spans="1:23" ht="12" customHeight="1" thickBot="1" x14ac:dyDescent="0.25">
      <c r="A9" s="55"/>
      <c r="B9" s="57" t="s">
        <v>7</v>
      </c>
      <c r="C9" s="58"/>
      <c r="D9" s="72">
        <v>145997.44200000001</v>
      </c>
      <c r="E9" s="72">
        <v>203236.59270000001</v>
      </c>
      <c r="F9" s="73">
        <v>71.8361984229428</v>
      </c>
      <c r="G9" s="72">
        <v>160974.71429999999</v>
      </c>
      <c r="H9" s="73">
        <v>-9.3041148512850498</v>
      </c>
      <c r="I9" s="72">
        <v>33668.069499999998</v>
      </c>
      <c r="J9" s="73">
        <v>23.060725611891201</v>
      </c>
      <c r="K9" s="72">
        <v>35200.639300000003</v>
      </c>
      <c r="L9" s="73">
        <v>21.867185447770702</v>
      </c>
      <c r="M9" s="73">
        <v>-4.3538124036286999E-2</v>
      </c>
      <c r="N9" s="72">
        <v>302553.66279999999</v>
      </c>
      <c r="O9" s="72">
        <v>17801284.5636</v>
      </c>
      <c r="P9" s="72">
        <v>7222</v>
      </c>
      <c r="Q9" s="72">
        <v>7999</v>
      </c>
      <c r="R9" s="73">
        <v>-9.7137142142767807</v>
      </c>
      <c r="S9" s="72">
        <v>20.215652450844601</v>
      </c>
      <c r="T9" s="72">
        <v>19.571974096762101</v>
      </c>
      <c r="U9" s="74">
        <v>3.1840592612466101</v>
      </c>
      <c r="V9" s="59"/>
      <c r="W9" s="59"/>
    </row>
    <row r="10" spans="1:23" ht="13.5" thickBot="1" x14ac:dyDescent="0.25">
      <c r="A10" s="55"/>
      <c r="B10" s="57" t="s">
        <v>8</v>
      </c>
      <c r="C10" s="58"/>
      <c r="D10" s="72">
        <v>380369.05170000001</v>
      </c>
      <c r="E10" s="72">
        <v>447565.85800000001</v>
      </c>
      <c r="F10" s="73">
        <v>84.986163466472505</v>
      </c>
      <c r="G10" s="72">
        <v>292859.15210000001</v>
      </c>
      <c r="H10" s="73">
        <v>29.881224121730298</v>
      </c>
      <c r="I10" s="72">
        <v>71293.986000000004</v>
      </c>
      <c r="J10" s="73">
        <v>18.743371912452599</v>
      </c>
      <c r="K10" s="72">
        <v>71168.623900000006</v>
      </c>
      <c r="L10" s="73">
        <v>24.301314604536799</v>
      </c>
      <c r="M10" s="73">
        <v>1.7614798928270001E-3</v>
      </c>
      <c r="N10" s="72">
        <v>718294.53390000004</v>
      </c>
      <c r="O10" s="72">
        <v>28587331.331099998</v>
      </c>
      <c r="P10" s="72">
        <v>129369</v>
      </c>
      <c r="Q10" s="72">
        <v>141615</v>
      </c>
      <c r="R10" s="73">
        <v>-8.6473890477703605</v>
      </c>
      <c r="S10" s="72">
        <v>2.9401869976578601</v>
      </c>
      <c r="T10" s="72">
        <v>2.3862266158245902</v>
      </c>
      <c r="U10" s="74">
        <v>18.840991483689599</v>
      </c>
      <c r="V10" s="59"/>
      <c r="W10" s="59"/>
    </row>
    <row r="11" spans="1:23" ht="13.5" thickBot="1" x14ac:dyDescent="0.25">
      <c r="A11" s="55"/>
      <c r="B11" s="57" t="s">
        <v>9</v>
      </c>
      <c r="C11" s="58"/>
      <c r="D11" s="72">
        <v>86062.606799999994</v>
      </c>
      <c r="E11" s="72">
        <v>117995.5445</v>
      </c>
      <c r="F11" s="73">
        <v>72.937166538521296</v>
      </c>
      <c r="G11" s="72">
        <v>71686.558099999995</v>
      </c>
      <c r="H11" s="73">
        <v>20.054036741373402</v>
      </c>
      <c r="I11" s="72">
        <v>18487.3184</v>
      </c>
      <c r="J11" s="73">
        <v>21.4812438147063</v>
      </c>
      <c r="K11" s="72">
        <v>14927.853800000001</v>
      </c>
      <c r="L11" s="73">
        <v>20.8237836989973</v>
      </c>
      <c r="M11" s="73">
        <v>0.23844449762764999</v>
      </c>
      <c r="N11" s="72">
        <v>168432.7107</v>
      </c>
      <c r="O11" s="72">
        <v>8880293.5611000005</v>
      </c>
      <c r="P11" s="72">
        <v>3820</v>
      </c>
      <c r="Q11" s="72">
        <v>3549</v>
      </c>
      <c r="R11" s="73">
        <v>7.6359537897999497</v>
      </c>
      <c r="S11" s="72">
        <v>22.529478219895299</v>
      </c>
      <c r="T11" s="72">
        <v>23.209384023668601</v>
      </c>
      <c r="U11" s="74">
        <v>-3.0178497572701999</v>
      </c>
      <c r="V11" s="59"/>
      <c r="W11" s="59"/>
    </row>
    <row r="12" spans="1:23" ht="13.5" thickBot="1" x14ac:dyDescent="0.25">
      <c r="A12" s="55"/>
      <c r="B12" s="57" t="s">
        <v>10</v>
      </c>
      <c r="C12" s="58"/>
      <c r="D12" s="72">
        <v>906526.0808</v>
      </c>
      <c r="E12" s="72">
        <v>687184.68649999995</v>
      </c>
      <c r="F12" s="73">
        <v>131.91884199532399</v>
      </c>
      <c r="G12" s="72">
        <v>439096.00459999999</v>
      </c>
      <c r="H12" s="73">
        <v>106.45281927031201</v>
      </c>
      <c r="I12" s="72">
        <v>130772.4626</v>
      </c>
      <c r="J12" s="73">
        <v>14.4256701897197</v>
      </c>
      <c r="K12" s="72">
        <v>81484.954100000003</v>
      </c>
      <c r="L12" s="73">
        <v>18.557434648996601</v>
      </c>
      <c r="M12" s="73">
        <v>0.60486637127528298</v>
      </c>
      <c r="N12" s="72">
        <v>1789100.1359999999</v>
      </c>
      <c r="O12" s="72">
        <v>32879054.176100001</v>
      </c>
      <c r="P12" s="72">
        <v>7802</v>
      </c>
      <c r="Q12" s="72">
        <v>7635</v>
      </c>
      <c r="R12" s="73">
        <v>2.18729535036017</v>
      </c>
      <c r="S12" s="72">
        <v>116.19149971802101</v>
      </c>
      <c r="T12" s="72">
        <v>115.595816005239</v>
      </c>
      <c r="U12" s="74">
        <v>0.51267408909223999</v>
      </c>
      <c r="V12" s="59"/>
      <c r="W12" s="59"/>
    </row>
    <row r="13" spans="1:23" ht="13.5" thickBot="1" x14ac:dyDescent="0.25">
      <c r="A13" s="55"/>
      <c r="B13" s="57" t="s">
        <v>11</v>
      </c>
      <c r="C13" s="58"/>
      <c r="D13" s="72">
        <v>482441.06170000002</v>
      </c>
      <c r="E13" s="72">
        <v>607432.95319999999</v>
      </c>
      <c r="F13" s="73">
        <v>79.4229320550468</v>
      </c>
      <c r="G13" s="72">
        <v>445976.29320000001</v>
      </c>
      <c r="H13" s="73">
        <v>8.1763916728298405</v>
      </c>
      <c r="I13" s="72">
        <v>131082.73120000001</v>
      </c>
      <c r="J13" s="73">
        <v>27.170724386124501</v>
      </c>
      <c r="K13" s="72">
        <v>93278.8603</v>
      </c>
      <c r="L13" s="73">
        <v>20.915654424296601</v>
      </c>
      <c r="M13" s="73">
        <v>0.40527801024172699</v>
      </c>
      <c r="N13" s="72">
        <v>1140879.7512999999</v>
      </c>
      <c r="O13" s="72">
        <v>51417326.347400002</v>
      </c>
      <c r="P13" s="72">
        <v>17563</v>
      </c>
      <c r="Q13" s="72">
        <v>18575</v>
      </c>
      <c r="R13" s="73">
        <v>-5.4481830417227401</v>
      </c>
      <c r="S13" s="72">
        <v>27.4691716506292</v>
      </c>
      <c r="T13" s="72">
        <v>35.4475741372813</v>
      </c>
      <c r="U13" s="74">
        <v>-29.044932945655098</v>
      </c>
      <c r="V13" s="59"/>
      <c r="W13" s="59"/>
    </row>
    <row r="14" spans="1:23" ht="13.5" thickBot="1" x14ac:dyDescent="0.25">
      <c r="A14" s="55"/>
      <c r="B14" s="57" t="s">
        <v>12</v>
      </c>
      <c r="C14" s="58"/>
      <c r="D14" s="72">
        <v>378158.03600000002</v>
      </c>
      <c r="E14" s="72">
        <v>352466.00109999999</v>
      </c>
      <c r="F14" s="73">
        <v>107.28922359030901</v>
      </c>
      <c r="G14" s="72">
        <v>252985.0895</v>
      </c>
      <c r="H14" s="73">
        <v>49.478388922996203</v>
      </c>
      <c r="I14" s="72">
        <v>79384.155400000003</v>
      </c>
      <c r="J14" s="73">
        <v>20.992322744134398</v>
      </c>
      <c r="K14" s="72">
        <v>53716.127399999998</v>
      </c>
      <c r="L14" s="73">
        <v>21.232922266748801</v>
      </c>
      <c r="M14" s="73">
        <v>0.47784583964628902</v>
      </c>
      <c r="N14" s="72">
        <v>807903.35589999997</v>
      </c>
      <c r="O14" s="72">
        <v>25143938.4025</v>
      </c>
      <c r="P14" s="72">
        <v>5452</v>
      </c>
      <c r="Q14" s="72">
        <v>7389</v>
      </c>
      <c r="R14" s="73">
        <v>-26.214643388821202</v>
      </c>
      <c r="S14" s="72">
        <v>69.361341892883402</v>
      </c>
      <c r="T14" s="72">
        <v>58.160146149681999</v>
      </c>
      <c r="U14" s="74">
        <v>16.149047059238999</v>
      </c>
      <c r="V14" s="59"/>
      <c r="W14" s="59"/>
    </row>
    <row r="15" spans="1:23" ht="13.5" thickBot="1" x14ac:dyDescent="0.25">
      <c r="A15" s="55"/>
      <c r="B15" s="57" t="s">
        <v>13</v>
      </c>
      <c r="C15" s="58"/>
      <c r="D15" s="72">
        <v>320918.69420000003</v>
      </c>
      <c r="E15" s="72">
        <v>289373.12530000001</v>
      </c>
      <c r="F15" s="73">
        <v>110.901347133496</v>
      </c>
      <c r="G15" s="72">
        <v>242734.8878</v>
      </c>
      <c r="H15" s="73">
        <v>32.209546435046903</v>
      </c>
      <c r="I15" s="72">
        <v>55059.243900000001</v>
      </c>
      <c r="J15" s="73">
        <v>17.156758049653099</v>
      </c>
      <c r="K15" s="72">
        <v>42208.962599999999</v>
      </c>
      <c r="L15" s="73">
        <v>17.3889147054864</v>
      </c>
      <c r="M15" s="73">
        <v>0.30444437646520101</v>
      </c>
      <c r="N15" s="72">
        <v>671562.93570000003</v>
      </c>
      <c r="O15" s="72">
        <v>20514539.0726</v>
      </c>
      <c r="P15" s="72">
        <v>12077</v>
      </c>
      <c r="Q15" s="72">
        <v>13760</v>
      </c>
      <c r="R15" s="73">
        <v>-12.2311046511628</v>
      </c>
      <c r="S15" s="72">
        <v>26.5727162540366</v>
      </c>
      <c r="T15" s="72">
        <v>25.482866388081401</v>
      </c>
      <c r="U15" s="74">
        <v>4.10138675902071</v>
      </c>
      <c r="V15" s="59"/>
      <c r="W15" s="59"/>
    </row>
    <row r="16" spans="1:23" ht="13.5" thickBot="1" x14ac:dyDescent="0.25">
      <c r="A16" s="55"/>
      <c r="B16" s="57" t="s">
        <v>14</v>
      </c>
      <c r="C16" s="58"/>
      <c r="D16" s="72">
        <v>2939459.5304999999</v>
      </c>
      <c r="E16" s="72">
        <v>2388039.5520000001</v>
      </c>
      <c r="F16" s="73">
        <v>123.09090643152</v>
      </c>
      <c r="G16" s="72">
        <v>1369691.4124</v>
      </c>
      <c r="H16" s="73">
        <v>114.60742937341099</v>
      </c>
      <c r="I16" s="72">
        <v>59046.156600000002</v>
      </c>
      <c r="J16" s="73">
        <v>2.0087419468556602</v>
      </c>
      <c r="K16" s="72">
        <v>14517.3796</v>
      </c>
      <c r="L16" s="73">
        <v>1.0599014835438301</v>
      </c>
      <c r="M16" s="73">
        <v>3.0672737247980999</v>
      </c>
      <c r="N16" s="72">
        <v>5968378.2120000003</v>
      </c>
      <c r="O16" s="72">
        <v>146361702.8741</v>
      </c>
      <c r="P16" s="72">
        <v>88388</v>
      </c>
      <c r="Q16" s="72">
        <v>98182</v>
      </c>
      <c r="R16" s="73">
        <v>-9.9753518974964894</v>
      </c>
      <c r="S16" s="72">
        <v>33.256319076118899</v>
      </c>
      <c r="T16" s="72">
        <v>30.850040552239701</v>
      </c>
      <c r="U16" s="74">
        <v>7.2355527933551</v>
      </c>
      <c r="V16" s="59"/>
      <c r="W16" s="59"/>
    </row>
    <row r="17" spans="1:23" ht="12" thickBot="1" x14ac:dyDescent="0.2">
      <c r="A17" s="55"/>
      <c r="B17" s="57" t="s">
        <v>15</v>
      </c>
      <c r="C17" s="58"/>
      <c r="D17" s="72">
        <v>1325597.9182</v>
      </c>
      <c r="E17" s="72">
        <v>1975047.0898</v>
      </c>
      <c r="F17" s="73">
        <v>67.117281661078493</v>
      </c>
      <c r="G17" s="72">
        <v>1287581.8396000001</v>
      </c>
      <c r="H17" s="73">
        <v>2.9525174579823301</v>
      </c>
      <c r="I17" s="72">
        <v>64547.167000000001</v>
      </c>
      <c r="J17" s="73">
        <v>4.8692869922161002</v>
      </c>
      <c r="K17" s="72">
        <v>41862.861299999997</v>
      </c>
      <c r="L17" s="73">
        <v>3.2512777062004199</v>
      </c>
      <c r="M17" s="73">
        <v>0.54187184047068504</v>
      </c>
      <c r="N17" s="72">
        <v>7080752.8892000001</v>
      </c>
      <c r="O17" s="72">
        <v>167191907.1198</v>
      </c>
      <c r="P17" s="72">
        <v>16163</v>
      </c>
      <c r="Q17" s="72">
        <v>18801</v>
      </c>
      <c r="R17" s="73">
        <v>-14.031168554864101</v>
      </c>
      <c r="S17" s="72">
        <v>82.014348710016705</v>
      </c>
      <c r="T17" s="72">
        <v>306.10898202223302</v>
      </c>
      <c r="U17" s="74">
        <v>-273.23832577706798</v>
      </c>
      <c r="V17" s="39"/>
      <c r="W17" s="39"/>
    </row>
    <row r="18" spans="1:23" ht="12" thickBot="1" x14ac:dyDescent="0.2">
      <c r="A18" s="55"/>
      <c r="B18" s="57" t="s">
        <v>16</v>
      </c>
      <c r="C18" s="58"/>
      <c r="D18" s="72">
        <v>2961855.2936999998</v>
      </c>
      <c r="E18" s="72">
        <v>3669150.8519000001</v>
      </c>
      <c r="F18" s="73">
        <v>80.723181282292103</v>
      </c>
      <c r="G18" s="72">
        <v>2461356.3149000001</v>
      </c>
      <c r="H18" s="73">
        <v>20.3342756906098</v>
      </c>
      <c r="I18" s="72">
        <v>378897.82309999998</v>
      </c>
      <c r="J18" s="73">
        <v>12.792583888413899</v>
      </c>
      <c r="K18" s="72">
        <v>321467.27909999999</v>
      </c>
      <c r="L18" s="73">
        <v>13.060574657719201</v>
      </c>
      <c r="M18" s="73">
        <v>0.17865128967646801</v>
      </c>
      <c r="N18" s="72">
        <v>6526621.5658999998</v>
      </c>
      <c r="O18" s="72">
        <v>363322509.08749998</v>
      </c>
      <c r="P18" s="72">
        <v>123694</v>
      </c>
      <c r="Q18" s="72">
        <v>135718</v>
      </c>
      <c r="R18" s="73">
        <v>-8.8595470018715297</v>
      </c>
      <c r="S18" s="72">
        <v>23.945019917700101</v>
      </c>
      <c r="T18" s="72">
        <v>26.265979989389798</v>
      </c>
      <c r="U18" s="74">
        <v>-9.6928717523178296</v>
      </c>
      <c r="V18" s="39"/>
      <c r="W18" s="39"/>
    </row>
    <row r="19" spans="1:23" ht="12" thickBot="1" x14ac:dyDescent="0.2">
      <c r="A19" s="55"/>
      <c r="B19" s="57" t="s">
        <v>17</v>
      </c>
      <c r="C19" s="58"/>
      <c r="D19" s="72">
        <v>1305398.7157999999</v>
      </c>
      <c r="E19" s="72">
        <v>1525712.9804</v>
      </c>
      <c r="F19" s="73">
        <v>85.559914123412696</v>
      </c>
      <c r="G19" s="72">
        <v>1082042.6872</v>
      </c>
      <c r="H19" s="73">
        <v>20.6420718186247</v>
      </c>
      <c r="I19" s="72">
        <v>2748.9427999999998</v>
      </c>
      <c r="J19" s="73">
        <v>0.21058261868408101</v>
      </c>
      <c r="K19" s="72">
        <v>142372.67559999999</v>
      </c>
      <c r="L19" s="73">
        <v>13.1577688462936</v>
      </c>
      <c r="M19" s="73">
        <v>-0.98069192147710105</v>
      </c>
      <c r="N19" s="72">
        <v>2979754.1565999999</v>
      </c>
      <c r="O19" s="72">
        <v>104792434.8765</v>
      </c>
      <c r="P19" s="72">
        <v>19742</v>
      </c>
      <c r="Q19" s="72">
        <v>21278</v>
      </c>
      <c r="R19" s="73">
        <v>-7.21872356424476</v>
      </c>
      <c r="S19" s="72">
        <v>66.122921477054007</v>
      </c>
      <c r="T19" s="72">
        <v>78.689512209794202</v>
      </c>
      <c r="U19" s="74">
        <v>-19.0048933895049</v>
      </c>
      <c r="V19" s="39"/>
      <c r="W19" s="39"/>
    </row>
    <row r="20" spans="1:23" ht="12" thickBot="1" x14ac:dyDescent="0.2">
      <c r="A20" s="55"/>
      <c r="B20" s="57" t="s">
        <v>18</v>
      </c>
      <c r="C20" s="58"/>
      <c r="D20" s="72">
        <v>3395650.3264000001</v>
      </c>
      <c r="E20" s="72">
        <v>3171681.0688999998</v>
      </c>
      <c r="F20" s="73">
        <v>107.061531491805</v>
      </c>
      <c r="G20" s="72">
        <v>2786505.5397000001</v>
      </c>
      <c r="H20" s="73">
        <v>21.860526671178999</v>
      </c>
      <c r="I20" s="72">
        <v>-264006.18949999998</v>
      </c>
      <c r="J20" s="73">
        <v>-7.7748343946796803</v>
      </c>
      <c r="K20" s="72">
        <v>173139.19680000001</v>
      </c>
      <c r="L20" s="73">
        <v>6.2134883399026197</v>
      </c>
      <c r="M20" s="73">
        <v>-2.5248204587951499</v>
      </c>
      <c r="N20" s="72">
        <v>7432746.6908</v>
      </c>
      <c r="O20" s="72">
        <v>159635641.38769999</v>
      </c>
      <c r="P20" s="72">
        <v>68886</v>
      </c>
      <c r="Q20" s="72">
        <v>72683</v>
      </c>
      <c r="R20" s="73">
        <v>-5.2240551435686502</v>
      </c>
      <c r="S20" s="72">
        <v>49.293765444357398</v>
      </c>
      <c r="T20" s="72">
        <v>55.543887351925498</v>
      </c>
      <c r="U20" s="74">
        <v>-12.6793355127704</v>
      </c>
      <c r="V20" s="39"/>
      <c r="W20" s="39"/>
    </row>
    <row r="21" spans="1:23" ht="12" thickBot="1" x14ac:dyDescent="0.2">
      <c r="A21" s="55"/>
      <c r="B21" s="57" t="s">
        <v>19</v>
      </c>
      <c r="C21" s="58"/>
      <c r="D21" s="72">
        <v>472881.5491</v>
      </c>
      <c r="E21" s="72">
        <v>778297.72329999995</v>
      </c>
      <c r="F21" s="73">
        <v>60.758439212050099</v>
      </c>
      <c r="G21" s="72">
        <v>439476.54599999997</v>
      </c>
      <c r="H21" s="73">
        <v>7.6010889327413604</v>
      </c>
      <c r="I21" s="72">
        <v>29773.282500000001</v>
      </c>
      <c r="J21" s="73">
        <v>6.2961396055027397</v>
      </c>
      <c r="K21" s="72">
        <v>28196.057000000001</v>
      </c>
      <c r="L21" s="73">
        <v>6.4158274785385201</v>
      </c>
      <c r="M21" s="73">
        <v>5.5937803643964001E-2</v>
      </c>
      <c r="N21" s="72">
        <v>965558.16949999996</v>
      </c>
      <c r="O21" s="72">
        <v>64004239.119900003</v>
      </c>
      <c r="P21" s="72">
        <v>41155</v>
      </c>
      <c r="Q21" s="72">
        <v>42420</v>
      </c>
      <c r="R21" s="73">
        <v>-2.9820839226779801</v>
      </c>
      <c r="S21" s="72">
        <v>11.490257541003499</v>
      </c>
      <c r="T21" s="72">
        <v>11.614253191890599</v>
      </c>
      <c r="U21" s="74">
        <v>-1.0791372642833299</v>
      </c>
      <c r="V21" s="39"/>
      <c r="W21" s="39"/>
    </row>
    <row r="22" spans="1:23" ht="12" thickBot="1" x14ac:dyDescent="0.2">
      <c r="A22" s="55"/>
      <c r="B22" s="57" t="s">
        <v>20</v>
      </c>
      <c r="C22" s="58"/>
      <c r="D22" s="72">
        <v>1822707.7588</v>
      </c>
      <c r="E22" s="72">
        <v>2711433.8114999998</v>
      </c>
      <c r="F22" s="73">
        <v>67.223022412324895</v>
      </c>
      <c r="G22" s="72">
        <v>1581995.4824000001</v>
      </c>
      <c r="H22" s="73">
        <v>15.215737281046</v>
      </c>
      <c r="I22" s="72">
        <v>222819.88680000001</v>
      </c>
      <c r="J22" s="73">
        <v>12.2246633188579</v>
      </c>
      <c r="K22" s="72">
        <v>188831.58670000001</v>
      </c>
      <c r="L22" s="73">
        <v>11.9362911462635</v>
      </c>
      <c r="M22" s="73">
        <v>0.17999266274237199</v>
      </c>
      <c r="N22" s="72">
        <v>3776370.7700999998</v>
      </c>
      <c r="O22" s="72">
        <v>182223245.0298</v>
      </c>
      <c r="P22" s="72">
        <v>108918</v>
      </c>
      <c r="Q22" s="72">
        <v>120314</v>
      </c>
      <c r="R22" s="73">
        <v>-9.4718819090047806</v>
      </c>
      <c r="S22" s="72">
        <v>16.734678921757698</v>
      </c>
      <c r="T22" s="72">
        <v>16.238035567764399</v>
      </c>
      <c r="U22" s="74">
        <v>2.9677495237006899</v>
      </c>
      <c r="V22" s="39"/>
      <c r="W22" s="39"/>
    </row>
    <row r="23" spans="1:23" ht="12" thickBot="1" x14ac:dyDescent="0.2">
      <c r="A23" s="55"/>
      <c r="B23" s="57" t="s">
        <v>21</v>
      </c>
      <c r="C23" s="58"/>
      <c r="D23" s="72">
        <v>5962490.6854999997</v>
      </c>
      <c r="E23" s="72">
        <v>5615385.9643999999</v>
      </c>
      <c r="F23" s="73">
        <v>106.181315466124</v>
      </c>
      <c r="G23" s="72">
        <v>3813219.4079</v>
      </c>
      <c r="H23" s="73">
        <v>56.363692924337599</v>
      </c>
      <c r="I23" s="72">
        <v>349478.33929999999</v>
      </c>
      <c r="J23" s="73">
        <v>5.86128109432331</v>
      </c>
      <c r="K23" s="72">
        <v>127797.1692</v>
      </c>
      <c r="L23" s="73">
        <v>3.3514244927852199</v>
      </c>
      <c r="M23" s="73">
        <v>1.7346328677521301</v>
      </c>
      <c r="N23" s="72">
        <v>12380183.4615</v>
      </c>
      <c r="O23" s="72">
        <v>409384254.40829998</v>
      </c>
      <c r="P23" s="72">
        <v>132283</v>
      </c>
      <c r="Q23" s="72">
        <v>135268</v>
      </c>
      <c r="R23" s="73">
        <v>-2.2067303427270302</v>
      </c>
      <c r="S23" s="72">
        <v>45.073748595813498</v>
      </c>
      <c r="T23" s="72">
        <v>47.444279326965699</v>
      </c>
      <c r="U23" s="74">
        <v>-5.2592269447329496</v>
      </c>
      <c r="V23" s="39"/>
      <c r="W23" s="39"/>
    </row>
    <row r="24" spans="1:23" ht="12" thickBot="1" x14ac:dyDescent="0.2">
      <c r="A24" s="55"/>
      <c r="B24" s="57" t="s">
        <v>22</v>
      </c>
      <c r="C24" s="58"/>
      <c r="D24" s="72">
        <v>377803.05369999999</v>
      </c>
      <c r="E24" s="72">
        <v>633461.87769999995</v>
      </c>
      <c r="F24" s="73">
        <v>59.641008717326997</v>
      </c>
      <c r="G24" s="72">
        <v>365645.93160000001</v>
      </c>
      <c r="H24" s="73">
        <v>3.3248345050094699</v>
      </c>
      <c r="I24" s="72">
        <v>49302.700199999999</v>
      </c>
      <c r="J24" s="73">
        <v>13.049841634988301</v>
      </c>
      <c r="K24" s="72">
        <v>44853.267699999997</v>
      </c>
      <c r="L24" s="73">
        <v>12.2668581334217</v>
      </c>
      <c r="M24" s="73">
        <v>9.9199740133983999E-2</v>
      </c>
      <c r="N24" s="72">
        <v>837314.87849999999</v>
      </c>
      <c r="O24" s="72">
        <v>39816910.875299998</v>
      </c>
      <c r="P24" s="72">
        <v>33937</v>
      </c>
      <c r="Q24" s="72">
        <v>38961</v>
      </c>
      <c r="R24" s="73">
        <v>-12.894946228279601</v>
      </c>
      <c r="S24" s="72">
        <v>11.1324823555412</v>
      </c>
      <c r="T24" s="72">
        <v>11.794148630682001</v>
      </c>
      <c r="U24" s="74">
        <v>-5.9435645528912104</v>
      </c>
      <c r="V24" s="39"/>
      <c r="W24" s="39"/>
    </row>
    <row r="25" spans="1:23" ht="12" thickBot="1" x14ac:dyDescent="0.2">
      <c r="A25" s="55"/>
      <c r="B25" s="57" t="s">
        <v>23</v>
      </c>
      <c r="C25" s="58"/>
      <c r="D25" s="72">
        <v>426025.50079999998</v>
      </c>
      <c r="E25" s="72">
        <v>487904.3701</v>
      </c>
      <c r="F25" s="73">
        <v>87.317418516395506</v>
      </c>
      <c r="G25" s="72">
        <v>336739.9621</v>
      </c>
      <c r="H25" s="73">
        <v>26.514684548632601</v>
      </c>
      <c r="I25" s="72">
        <v>6242.3692000000001</v>
      </c>
      <c r="J25" s="73">
        <v>1.4652571708214499</v>
      </c>
      <c r="K25" s="72">
        <v>13766.586600000001</v>
      </c>
      <c r="L25" s="73">
        <v>4.0881950909977904</v>
      </c>
      <c r="M25" s="73">
        <v>-0.54655650079592</v>
      </c>
      <c r="N25" s="72">
        <v>1008131.1205</v>
      </c>
      <c r="O25" s="72">
        <v>47801846.343400002</v>
      </c>
      <c r="P25" s="72">
        <v>28140</v>
      </c>
      <c r="Q25" s="72">
        <v>33389</v>
      </c>
      <c r="R25" s="73">
        <v>-15.720746353589499</v>
      </c>
      <c r="S25" s="72">
        <v>15.139498962331199</v>
      </c>
      <c r="T25" s="72">
        <v>17.434053721285501</v>
      </c>
      <c r="U25" s="74">
        <v>-15.1560812194866</v>
      </c>
      <c r="V25" s="39"/>
      <c r="W25" s="39"/>
    </row>
    <row r="26" spans="1:23" ht="12" thickBot="1" x14ac:dyDescent="0.2">
      <c r="A26" s="55"/>
      <c r="B26" s="57" t="s">
        <v>24</v>
      </c>
      <c r="C26" s="58"/>
      <c r="D26" s="72">
        <v>856929.97470000002</v>
      </c>
      <c r="E26" s="72">
        <v>924198.84369999997</v>
      </c>
      <c r="F26" s="73">
        <v>92.721385721422095</v>
      </c>
      <c r="G26" s="72">
        <v>720146.63679999998</v>
      </c>
      <c r="H26" s="73">
        <v>18.993817496364699</v>
      </c>
      <c r="I26" s="72">
        <v>139468.28829999999</v>
      </c>
      <c r="J26" s="73">
        <v>16.275342492112699</v>
      </c>
      <c r="K26" s="72">
        <v>122020.8346</v>
      </c>
      <c r="L26" s="73">
        <v>16.943887309146401</v>
      </c>
      <c r="M26" s="73">
        <v>0.14298749682539899</v>
      </c>
      <c r="N26" s="72">
        <v>1642262.4935999999</v>
      </c>
      <c r="O26" s="72">
        <v>93747453.764500007</v>
      </c>
      <c r="P26" s="72">
        <v>52324</v>
      </c>
      <c r="Q26" s="72">
        <v>54608</v>
      </c>
      <c r="R26" s="73">
        <v>-4.18253735716379</v>
      </c>
      <c r="S26" s="72">
        <v>16.377378921718499</v>
      </c>
      <c r="T26" s="72">
        <v>14.381272320905399</v>
      </c>
      <c r="U26" s="74">
        <v>12.1881933022021</v>
      </c>
      <c r="V26" s="39"/>
      <c r="W26" s="39"/>
    </row>
    <row r="27" spans="1:23" ht="12" thickBot="1" x14ac:dyDescent="0.2">
      <c r="A27" s="55"/>
      <c r="B27" s="57" t="s">
        <v>25</v>
      </c>
      <c r="C27" s="58"/>
      <c r="D27" s="72">
        <v>332438.81809999997</v>
      </c>
      <c r="E27" s="72">
        <v>418781.81040000002</v>
      </c>
      <c r="F27" s="73">
        <v>79.382344181202797</v>
      </c>
      <c r="G27" s="72">
        <v>359878.69839999999</v>
      </c>
      <c r="H27" s="73">
        <v>-7.6247581260008204</v>
      </c>
      <c r="I27" s="72">
        <v>91384.1351</v>
      </c>
      <c r="J27" s="73">
        <v>27.4890085406666</v>
      </c>
      <c r="K27" s="72">
        <v>103653.1594</v>
      </c>
      <c r="L27" s="73">
        <v>28.802249163631</v>
      </c>
      <c r="M27" s="73">
        <v>-0.11836613925730501</v>
      </c>
      <c r="N27" s="72">
        <v>685186.76820000005</v>
      </c>
      <c r="O27" s="72">
        <v>34774561.354699999</v>
      </c>
      <c r="P27" s="72">
        <v>40839</v>
      </c>
      <c r="Q27" s="72">
        <v>43879</v>
      </c>
      <c r="R27" s="73">
        <v>-6.9281433031746396</v>
      </c>
      <c r="S27" s="72">
        <v>8.1402291461593101</v>
      </c>
      <c r="T27" s="72">
        <v>8.0391064085325592</v>
      </c>
      <c r="U27" s="74">
        <v>1.2422591036576101</v>
      </c>
      <c r="V27" s="39"/>
      <c r="W27" s="39"/>
    </row>
    <row r="28" spans="1:23" ht="12" thickBot="1" x14ac:dyDescent="0.2">
      <c r="A28" s="55"/>
      <c r="B28" s="57" t="s">
        <v>26</v>
      </c>
      <c r="C28" s="58"/>
      <c r="D28" s="72">
        <v>1568073.5429</v>
      </c>
      <c r="E28" s="72">
        <v>1465062.6191</v>
      </c>
      <c r="F28" s="73">
        <v>107.03116183957199</v>
      </c>
      <c r="G28" s="72">
        <v>1322916.2948</v>
      </c>
      <c r="H28" s="73">
        <v>18.531576719074501</v>
      </c>
      <c r="I28" s="72">
        <v>-165093.89920000001</v>
      </c>
      <c r="J28" s="73">
        <v>-10.528453843732001</v>
      </c>
      <c r="K28" s="72">
        <v>-27585.699799999999</v>
      </c>
      <c r="L28" s="73">
        <v>-2.08521883874523</v>
      </c>
      <c r="M28" s="73">
        <v>4.98476385942545</v>
      </c>
      <c r="N28" s="72">
        <v>3439548.0345999999</v>
      </c>
      <c r="O28" s="72">
        <v>122162886.5302</v>
      </c>
      <c r="P28" s="72">
        <v>62564</v>
      </c>
      <c r="Q28" s="72">
        <v>71312</v>
      </c>
      <c r="R28" s="73">
        <v>-12.2672201032084</v>
      </c>
      <c r="S28" s="72">
        <v>25.063511650469898</v>
      </c>
      <c r="T28" s="72">
        <v>26.243472230480101</v>
      </c>
      <c r="U28" s="74">
        <v>-4.7078821055312901</v>
      </c>
      <c r="V28" s="39"/>
      <c r="W28" s="39"/>
    </row>
    <row r="29" spans="1:23" ht="12" thickBot="1" x14ac:dyDescent="0.2">
      <c r="A29" s="55"/>
      <c r="B29" s="57" t="s">
        <v>27</v>
      </c>
      <c r="C29" s="58"/>
      <c r="D29" s="72">
        <v>1133717.0342999999</v>
      </c>
      <c r="E29" s="72">
        <v>964637.26659999997</v>
      </c>
      <c r="F29" s="73">
        <v>117.527807970342</v>
      </c>
      <c r="G29" s="72">
        <v>928712.2818</v>
      </c>
      <c r="H29" s="73">
        <v>22.074086508543498</v>
      </c>
      <c r="I29" s="72">
        <v>95690.857600000003</v>
      </c>
      <c r="J29" s="73">
        <v>8.4404533675444995</v>
      </c>
      <c r="K29" s="72">
        <v>121211.8735</v>
      </c>
      <c r="L29" s="73">
        <v>13.0516066036158</v>
      </c>
      <c r="M29" s="73">
        <v>-0.21054881145781501</v>
      </c>
      <c r="N29" s="72">
        <v>2489667.8857999998</v>
      </c>
      <c r="O29" s="72">
        <v>91003251.322699994</v>
      </c>
      <c r="P29" s="72">
        <v>138375</v>
      </c>
      <c r="Q29" s="72">
        <v>149945</v>
      </c>
      <c r="R29" s="73">
        <v>-7.7161625929507496</v>
      </c>
      <c r="S29" s="72">
        <v>8.1930770319783193</v>
      </c>
      <c r="T29" s="72">
        <v>9.0429881056387291</v>
      </c>
      <c r="U29" s="74">
        <v>-10.373527190616301</v>
      </c>
      <c r="V29" s="39"/>
      <c r="W29" s="39"/>
    </row>
    <row r="30" spans="1:23" ht="12" thickBot="1" x14ac:dyDescent="0.2">
      <c r="A30" s="55"/>
      <c r="B30" s="57" t="s">
        <v>28</v>
      </c>
      <c r="C30" s="58"/>
      <c r="D30" s="72">
        <v>2360206.2088000001</v>
      </c>
      <c r="E30" s="72">
        <v>2443741.2631000001</v>
      </c>
      <c r="F30" s="73">
        <v>96.581673536336993</v>
      </c>
      <c r="G30" s="72">
        <v>1972619.6736999999</v>
      </c>
      <c r="H30" s="73">
        <v>19.648315398427101</v>
      </c>
      <c r="I30" s="72">
        <v>152171.69070000001</v>
      </c>
      <c r="J30" s="73">
        <v>6.4473896447111203</v>
      </c>
      <c r="K30" s="72">
        <v>201714.43290000001</v>
      </c>
      <c r="L30" s="73">
        <v>10.225713328796401</v>
      </c>
      <c r="M30" s="73">
        <v>-0.24560831611172201</v>
      </c>
      <c r="N30" s="72">
        <v>4895735.1902999999</v>
      </c>
      <c r="O30" s="72">
        <v>159465245.23730001</v>
      </c>
      <c r="P30" s="72">
        <v>106438</v>
      </c>
      <c r="Q30" s="72">
        <v>115025</v>
      </c>
      <c r="R30" s="73">
        <v>-7.4653336231254004</v>
      </c>
      <c r="S30" s="72">
        <v>22.1744697269772</v>
      </c>
      <c r="T30" s="72">
        <v>22.043286081286698</v>
      </c>
      <c r="U30" s="74">
        <v>0.59159766752362897</v>
      </c>
      <c r="V30" s="39"/>
      <c r="W30" s="39"/>
    </row>
    <row r="31" spans="1:23" ht="12" thickBot="1" x14ac:dyDescent="0.2">
      <c r="A31" s="55"/>
      <c r="B31" s="57" t="s">
        <v>29</v>
      </c>
      <c r="C31" s="58"/>
      <c r="D31" s="72">
        <v>4988504.9046</v>
      </c>
      <c r="E31" s="72">
        <v>2246007.0847999998</v>
      </c>
      <c r="F31" s="73">
        <v>222.105483921223</v>
      </c>
      <c r="G31" s="72">
        <v>2362308.2209000001</v>
      </c>
      <c r="H31" s="73">
        <v>111.17078882701701</v>
      </c>
      <c r="I31" s="72">
        <v>-276149.5845</v>
      </c>
      <c r="J31" s="73">
        <v>-5.5357184122512697</v>
      </c>
      <c r="K31" s="72">
        <v>-35538.139499999997</v>
      </c>
      <c r="L31" s="73">
        <v>-1.5043819932379801</v>
      </c>
      <c r="M31" s="73">
        <v>6.7705132678653603</v>
      </c>
      <c r="N31" s="72">
        <v>11646688.850400001</v>
      </c>
      <c r="O31" s="72">
        <v>168061195.87380001</v>
      </c>
      <c r="P31" s="72">
        <v>73229</v>
      </c>
      <c r="Q31" s="72">
        <v>91440</v>
      </c>
      <c r="R31" s="73">
        <v>-19.915791776028001</v>
      </c>
      <c r="S31" s="72">
        <v>68.121985888104405</v>
      </c>
      <c r="T31" s="72">
        <v>72.814785059055097</v>
      </c>
      <c r="U31" s="74">
        <v>-6.8888173322764796</v>
      </c>
      <c r="V31" s="39"/>
      <c r="W31" s="39"/>
    </row>
    <row r="32" spans="1:23" ht="12" thickBot="1" x14ac:dyDescent="0.2">
      <c r="A32" s="55"/>
      <c r="B32" s="57" t="s">
        <v>30</v>
      </c>
      <c r="C32" s="58"/>
      <c r="D32" s="72">
        <v>145556.14660000001</v>
      </c>
      <c r="E32" s="72">
        <v>375977.77299999999</v>
      </c>
      <c r="F32" s="73">
        <v>38.714029672174298</v>
      </c>
      <c r="G32" s="72">
        <v>172782.59210000001</v>
      </c>
      <c r="H32" s="73">
        <v>-15.757632275965801</v>
      </c>
      <c r="I32" s="72">
        <v>38793.340900000003</v>
      </c>
      <c r="J32" s="73">
        <v>26.651805372814099</v>
      </c>
      <c r="K32" s="72">
        <v>48135.692900000002</v>
      </c>
      <c r="L32" s="73">
        <v>27.859110292859199</v>
      </c>
      <c r="M32" s="73">
        <v>-0.19408367132905599</v>
      </c>
      <c r="N32" s="72">
        <v>304984.01890000002</v>
      </c>
      <c r="O32" s="72">
        <v>16930174.2172</v>
      </c>
      <c r="P32" s="72">
        <v>28092</v>
      </c>
      <c r="Q32" s="72">
        <v>29397</v>
      </c>
      <c r="R32" s="73">
        <v>-4.4392284927033403</v>
      </c>
      <c r="S32" s="72">
        <v>5.1814091769898898</v>
      </c>
      <c r="T32" s="72">
        <v>5.4232701398101799</v>
      </c>
      <c r="U32" s="74">
        <v>-4.6678607027287802</v>
      </c>
      <c r="V32" s="39"/>
      <c r="W32" s="39"/>
    </row>
    <row r="33" spans="1:23" ht="12" thickBot="1" x14ac:dyDescent="0.2">
      <c r="A33" s="55"/>
      <c r="B33" s="57" t="s">
        <v>31</v>
      </c>
      <c r="C33" s="58"/>
      <c r="D33" s="75"/>
      <c r="E33" s="75"/>
      <c r="F33" s="75"/>
      <c r="G33" s="72">
        <v>3.8462000000000001</v>
      </c>
      <c r="H33" s="75"/>
      <c r="I33" s="75"/>
      <c r="J33" s="75"/>
      <c r="K33" s="72">
        <v>0.74890000000000001</v>
      </c>
      <c r="L33" s="73">
        <v>19.471166346003798</v>
      </c>
      <c r="M33" s="75"/>
      <c r="N33" s="72">
        <v>2.1238999999999999</v>
      </c>
      <c r="O33" s="72">
        <v>140.5001</v>
      </c>
      <c r="P33" s="75"/>
      <c r="Q33" s="72">
        <v>1</v>
      </c>
      <c r="R33" s="75"/>
      <c r="S33" s="75"/>
      <c r="T33" s="72">
        <v>2.1238999999999999</v>
      </c>
      <c r="U33" s="76"/>
      <c r="V33" s="39"/>
      <c r="W33" s="39"/>
    </row>
    <row r="34" spans="1:23" ht="12" thickBot="1" x14ac:dyDescent="0.2">
      <c r="A34" s="55"/>
      <c r="B34" s="57" t="s">
        <v>71</v>
      </c>
      <c r="C34" s="58"/>
      <c r="D34" s="75"/>
      <c r="E34" s="75"/>
      <c r="F34" s="75"/>
      <c r="G34" s="72">
        <v>-4</v>
      </c>
      <c r="H34" s="75"/>
      <c r="I34" s="75"/>
      <c r="J34" s="75"/>
      <c r="K34" s="72">
        <v>4</v>
      </c>
      <c r="L34" s="73">
        <v>-100</v>
      </c>
      <c r="M34" s="75"/>
      <c r="N34" s="75"/>
      <c r="O34" s="72">
        <v>1</v>
      </c>
      <c r="P34" s="75"/>
      <c r="Q34" s="75"/>
      <c r="R34" s="75"/>
      <c r="S34" s="75"/>
      <c r="T34" s="75"/>
      <c r="U34" s="76"/>
      <c r="V34" s="39"/>
      <c r="W34" s="39"/>
    </row>
    <row r="35" spans="1:23" ht="12" customHeight="1" thickBot="1" x14ac:dyDescent="0.2">
      <c r="A35" s="55"/>
      <c r="B35" s="57" t="s">
        <v>32</v>
      </c>
      <c r="C35" s="58"/>
      <c r="D35" s="72">
        <v>267043.4327</v>
      </c>
      <c r="E35" s="72">
        <v>278880.05609999999</v>
      </c>
      <c r="F35" s="73">
        <v>95.755657982313494</v>
      </c>
      <c r="G35" s="72">
        <v>194961.3903</v>
      </c>
      <c r="H35" s="73">
        <v>36.972470440984601</v>
      </c>
      <c r="I35" s="72">
        <v>10673.409</v>
      </c>
      <c r="J35" s="73">
        <v>3.9968812908387998</v>
      </c>
      <c r="K35" s="72">
        <v>8785.3035999999993</v>
      </c>
      <c r="L35" s="73">
        <v>4.5061761133737699</v>
      </c>
      <c r="M35" s="73">
        <v>0.21491635189477101</v>
      </c>
      <c r="N35" s="72">
        <v>600861.48089999997</v>
      </c>
      <c r="O35" s="72">
        <v>26896196.269499999</v>
      </c>
      <c r="P35" s="72">
        <v>17992</v>
      </c>
      <c r="Q35" s="72">
        <v>22539</v>
      </c>
      <c r="R35" s="73">
        <v>-20.173920759572301</v>
      </c>
      <c r="S35" s="72">
        <v>14.842342857936901</v>
      </c>
      <c r="T35" s="72">
        <v>14.810685842317801</v>
      </c>
      <c r="U35" s="74">
        <v>0.213288534849951</v>
      </c>
      <c r="V35" s="39"/>
      <c r="W35" s="39"/>
    </row>
    <row r="36" spans="1:23" ht="12" customHeight="1" thickBot="1" x14ac:dyDescent="0.2">
      <c r="A36" s="55"/>
      <c r="B36" s="57" t="s">
        <v>70</v>
      </c>
      <c r="C36" s="58"/>
      <c r="D36" s="72">
        <v>231303.56</v>
      </c>
      <c r="E36" s="75"/>
      <c r="F36" s="75"/>
      <c r="G36" s="75"/>
      <c r="H36" s="75"/>
      <c r="I36" s="72">
        <v>17280.48</v>
      </c>
      <c r="J36" s="73">
        <v>7.4709096565569499</v>
      </c>
      <c r="K36" s="75"/>
      <c r="L36" s="75"/>
      <c r="M36" s="75"/>
      <c r="N36" s="72">
        <v>585415.68000000005</v>
      </c>
      <c r="O36" s="72">
        <v>4477497.75</v>
      </c>
      <c r="P36" s="72">
        <v>142</v>
      </c>
      <c r="Q36" s="72">
        <v>171</v>
      </c>
      <c r="R36" s="73">
        <v>-16.9590643274854</v>
      </c>
      <c r="S36" s="72">
        <v>1628.89830985916</v>
      </c>
      <c r="T36" s="72">
        <v>2070.8311111111102</v>
      </c>
      <c r="U36" s="74">
        <v>-27.130779041091198</v>
      </c>
      <c r="V36" s="39"/>
      <c r="W36" s="39"/>
    </row>
    <row r="37" spans="1:23" ht="12" customHeight="1" thickBot="1" x14ac:dyDescent="0.2">
      <c r="A37" s="55"/>
      <c r="B37" s="57" t="s">
        <v>36</v>
      </c>
      <c r="C37" s="58"/>
      <c r="D37" s="72">
        <v>2184045.41</v>
      </c>
      <c r="E37" s="72">
        <v>976488.08259999997</v>
      </c>
      <c r="F37" s="73">
        <v>223.66329389138599</v>
      </c>
      <c r="G37" s="72">
        <v>2306576.92</v>
      </c>
      <c r="H37" s="73">
        <v>-5.31226636916145</v>
      </c>
      <c r="I37" s="72">
        <v>-41219.07</v>
      </c>
      <c r="J37" s="73">
        <v>-1.8872808143673201</v>
      </c>
      <c r="K37" s="72">
        <v>-5383.05</v>
      </c>
      <c r="L37" s="73">
        <v>-0.23337829982275199</v>
      </c>
      <c r="M37" s="73">
        <v>6.6571961991807598</v>
      </c>
      <c r="N37" s="72">
        <v>5811824.5999999996</v>
      </c>
      <c r="O37" s="72">
        <v>85321893.530000001</v>
      </c>
      <c r="P37" s="72">
        <v>647</v>
      </c>
      <c r="Q37" s="72">
        <v>943</v>
      </c>
      <c r="R37" s="73">
        <v>-31.389183457051999</v>
      </c>
      <c r="S37" s="72">
        <v>3375.64978361669</v>
      </c>
      <c r="T37" s="72">
        <v>3847.0617073170702</v>
      </c>
      <c r="U37" s="74">
        <v>-13.9650720281565</v>
      </c>
      <c r="V37" s="39"/>
      <c r="W37" s="39"/>
    </row>
    <row r="38" spans="1:23" ht="12" customHeight="1" thickBot="1" x14ac:dyDescent="0.2">
      <c r="A38" s="55"/>
      <c r="B38" s="57" t="s">
        <v>37</v>
      </c>
      <c r="C38" s="58"/>
      <c r="D38" s="72">
        <v>3469961.79</v>
      </c>
      <c r="E38" s="72">
        <v>788747.64870000002</v>
      </c>
      <c r="F38" s="73">
        <v>439.93307564455199</v>
      </c>
      <c r="G38" s="72">
        <v>3531095.38</v>
      </c>
      <c r="H38" s="73">
        <v>-1.7312925146757101</v>
      </c>
      <c r="I38" s="72">
        <v>-144356.32</v>
      </c>
      <c r="J38" s="73">
        <v>-4.1601703055064503</v>
      </c>
      <c r="K38" s="72">
        <v>-163632.97</v>
      </c>
      <c r="L38" s="73">
        <v>-4.6340569254178599</v>
      </c>
      <c r="M38" s="73">
        <v>-0.117804193128072</v>
      </c>
      <c r="N38" s="72">
        <v>9547989.9900000002</v>
      </c>
      <c r="O38" s="72">
        <v>59949263.259999998</v>
      </c>
      <c r="P38" s="72">
        <v>1164</v>
      </c>
      <c r="Q38" s="72">
        <v>1947</v>
      </c>
      <c r="R38" s="73">
        <v>-40.215716486902899</v>
      </c>
      <c r="S38" s="72">
        <v>2981.0668298969099</v>
      </c>
      <c r="T38" s="72">
        <v>3121.7402157164902</v>
      </c>
      <c r="U38" s="74">
        <v>-4.7188940686862999</v>
      </c>
      <c r="V38" s="39"/>
      <c r="W38" s="39"/>
    </row>
    <row r="39" spans="1:23" ht="12" thickBot="1" x14ac:dyDescent="0.2">
      <c r="A39" s="55"/>
      <c r="B39" s="57" t="s">
        <v>38</v>
      </c>
      <c r="C39" s="58"/>
      <c r="D39" s="72">
        <v>1875032.18</v>
      </c>
      <c r="E39" s="72">
        <v>623537.46640000003</v>
      </c>
      <c r="F39" s="73">
        <v>300.70882361336197</v>
      </c>
      <c r="G39" s="72">
        <v>1623521.47</v>
      </c>
      <c r="H39" s="73">
        <v>15.491677483020901</v>
      </c>
      <c r="I39" s="72">
        <v>56258.400000000001</v>
      </c>
      <c r="J39" s="73">
        <v>3.0003965051949102</v>
      </c>
      <c r="K39" s="72">
        <v>-101.7</v>
      </c>
      <c r="L39" s="73">
        <v>-6.2641610769709997E-3</v>
      </c>
      <c r="M39" s="73">
        <v>-554.17994100295005</v>
      </c>
      <c r="N39" s="72">
        <v>5245323.57</v>
      </c>
      <c r="O39" s="72">
        <v>51956427.670000002</v>
      </c>
      <c r="P39" s="72">
        <v>718</v>
      </c>
      <c r="Q39" s="72">
        <v>1195</v>
      </c>
      <c r="R39" s="73">
        <v>-39.9163179916318</v>
      </c>
      <c r="S39" s="72">
        <v>2611.4654317548702</v>
      </c>
      <c r="T39" s="72">
        <v>2820.32752301255</v>
      </c>
      <c r="U39" s="74">
        <v>-7.9978884161344101</v>
      </c>
      <c r="V39" s="39"/>
      <c r="W39" s="39"/>
    </row>
    <row r="40" spans="1:23" ht="12" customHeight="1" thickBot="1" x14ac:dyDescent="0.2">
      <c r="A40" s="55"/>
      <c r="B40" s="57" t="s">
        <v>73</v>
      </c>
      <c r="C40" s="58"/>
      <c r="D40" s="72">
        <v>5.58</v>
      </c>
      <c r="E40" s="75"/>
      <c r="F40" s="75"/>
      <c r="G40" s="72">
        <v>3.94</v>
      </c>
      <c r="H40" s="73">
        <v>41.6243654822335</v>
      </c>
      <c r="I40" s="72">
        <v>5.57</v>
      </c>
      <c r="J40" s="73">
        <v>99.820788530466004</v>
      </c>
      <c r="K40" s="72">
        <v>2.81</v>
      </c>
      <c r="L40" s="73">
        <v>71.319796954314697</v>
      </c>
      <c r="M40" s="73">
        <v>0.98220640569395001</v>
      </c>
      <c r="N40" s="72">
        <v>9.69</v>
      </c>
      <c r="O40" s="72">
        <v>2804.45</v>
      </c>
      <c r="P40" s="72">
        <v>33</v>
      </c>
      <c r="Q40" s="72">
        <v>91</v>
      </c>
      <c r="R40" s="73">
        <v>-63.736263736263702</v>
      </c>
      <c r="S40" s="72">
        <v>0.16909090909090899</v>
      </c>
      <c r="T40" s="72">
        <v>4.5164835164835E-2</v>
      </c>
      <c r="U40" s="74">
        <v>73.289613612194302</v>
      </c>
      <c r="V40" s="39"/>
      <c r="W40" s="39"/>
    </row>
    <row r="41" spans="1:23" ht="12" customHeight="1" thickBot="1" x14ac:dyDescent="0.2">
      <c r="A41" s="55"/>
      <c r="B41" s="57" t="s">
        <v>33</v>
      </c>
      <c r="C41" s="58"/>
      <c r="D41" s="72">
        <v>272847.00959999999</v>
      </c>
      <c r="E41" s="72">
        <v>256073.88709999999</v>
      </c>
      <c r="F41" s="73">
        <v>106.550110473955</v>
      </c>
      <c r="G41" s="72">
        <v>649269.66899999999</v>
      </c>
      <c r="H41" s="73">
        <v>-57.976319759363399</v>
      </c>
      <c r="I41" s="72">
        <v>14988.4949</v>
      </c>
      <c r="J41" s="73">
        <v>5.4933696806769099</v>
      </c>
      <c r="K41" s="72">
        <v>30357.982899999999</v>
      </c>
      <c r="L41" s="73">
        <v>4.6757124734868798</v>
      </c>
      <c r="M41" s="73">
        <v>-0.50627500682859905</v>
      </c>
      <c r="N41" s="72">
        <v>719406.83900000004</v>
      </c>
      <c r="O41" s="72">
        <v>31284615.599100001</v>
      </c>
      <c r="P41" s="72">
        <v>426</v>
      </c>
      <c r="Q41" s="72">
        <v>546</v>
      </c>
      <c r="R41" s="73">
        <v>-21.978021978021999</v>
      </c>
      <c r="S41" s="72">
        <v>640.48593802816902</v>
      </c>
      <c r="T41" s="72">
        <v>817.87514542124495</v>
      </c>
      <c r="U41" s="74">
        <v>-27.696034660682098</v>
      </c>
      <c r="V41" s="39"/>
      <c r="W41" s="39"/>
    </row>
    <row r="42" spans="1:23" ht="12" thickBot="1" x14ac:dyDescent="0.2">
      <c r="A42" s="55"/>
      <c r="B42" s="57" t="s">
        <v>34</v>
      </c>
      <c r="C42" s="58"/>
      <c r="D42" s="72">
        <v>997595.07070000004</v>
      </c>
      <c r="E42" s="72">
        <v>795610.1753</v>
      </c>
      <c r="F42" s="73">
        <v>125.387419828289</v>
      </c>
      <c r="G42" s="72">
        <v>782596.33880000003</v>
      </c>
      <c r="H42" s="73">
        <v>27.472493958976301</v>
      </c>
      <c r="I42" s="72">
        <v>24966.6738</v>
      </c>
      <c r="J42" s="73">
        <v>2.5026861632827799</v>
      </c>
      <c r="K42" s="72">
        <v>34818.7598</v>
      </c>
      <c r="L42" s="73">
        <v>4.4491340009831397</v>
      </c>
      <c r="M42" s="73">
        <v>-0.28295338652469798</v>
      </c>
      <c r="N42" s="72">
        <v>2180791.4854000001</v>
      </c>
      <c r="O42" s="72">
        <v>73074954.071700007</v>
      </c>
      <c r="P42" s="72">
        <v>4491</v>
      </c>
      <c r="Q42" s="72">
        <v>4697</v>
      </c>
      <c r="R42" s="73">
        <v>-4.3857781562699598</v>
      </c>
      <c r="S42" s="72">
        <v>222.13205760409701</v>
      </c>
      <c r="T42" s="72">
        <v>251.904708260592</v>
      </c>
      <c r="U42" s="74">
        <v>-13.403130992266901</v>
      </c>
      <c r="V42" s="39"/>
      <c r="W42" s="39"/>
    </row>
    <row r="43" spans="1:23" ht="12" thickBot="1" x14ac:dyDescent="0.2">
      <c r="A43" s="55"/>
      <c r="B43" s="57" t="s">
        <v>39</v>
      </c>
      <c r="C43" s="58"/>
      <c r="D43" s="72">
        <v>1112799.07</v>
      </c>
      <c r="E43" s="72">
        <v>420308.43819999998</v>
      </c>
      <c r="F43" s="73">
        <v>264.75772762632101</v>
      </c>
      <c r="G43" s="72">
        <v>973540.88</v>
      </c>
      <c r="H43" s="73">
        <v>14.3042981410293</v>
      </c>
      <c r="I43" s="72">
        <v>43169.5</v>
      </c>
      <c r="J43" s="73">
        <v>3.8793616173672798</v>
      </c>
      <c r="K43" s="72">
        <v>29349.52</v>
      </c>
      <c r="L43" s="73">
        <v>3.0147188066719899</v>
      </c>
      <c r="M43" s="73">
        <v>0.47087584396610199</v>
      </c>
      <c r="N43" s="72">
        <v>2963004.24</v>
      </c>
      <c r="O43" s="72">
        <v>39635024.549999997</v>
      </c>
      <c r="P43" s="72">
        <v>501</v>
      </c>
      <c r="Q43" s="72">
        <v>819</v>
      </c>
      <c r="R43" s="73">
        <v>-38.827838827838796</v>
      </c>
      <c r="S43" s="72">
        <v>2221.1558283433101</v>
      </c>
      <c r="T43" s="72">
        <v>2259.1027716727699</v>
      </c>
      <c r="U43" s="74">
        <v>-1.7084322876059299</v>
      </c>
      <c r="V43" s="39"/>
      <c r="W43" s="39"/>
    </row>
    <row r="44" spans="1:23" ht="12" thickBot="1" x14ac:dyDescent="0.2">
      <c r="A44" s="55"/>
      <c r="B44" s="57" t="s">
        <v>40</v>
      </c>
      <c r="C44" s="58"/>
      <c r="D44" s="72">
        <v>451717.25</v>
      </c>
      <c r="E44" s="72">
        <v>87357.4467</v>
      </c>
      <c r="F44" s="73">
        <v>517.09071986876199</v>
      </c>
      <c r="G44" s="72">
        <v>401171.68</v>
      </c>
      <c r="H44" s="73">
        <v>12.5994860853588</v>
      </c>
      <c r="I44" s="72">
        <v>55725.45</v>
      </c>
      <c r="J44" s="73">
        <v>12.3363564265035</v>
      </c>
      <c r="K44" s="72">
        <v>47530.64</v>
      </c>
      <c r="L44" s="73">
        <v>11.847954970301</v>
      </c>
      <c r="M44" s="73">
        <v>0.17241110155470299</v>
      </c>
      <c r="N44" s="72">
        <v>1072096.02</v>
      </c>
      <c r="O44" s="72">
        <v>12158614.640000001</v>
      </c>
      <c r="P44" s="72">
        <v>308</v>
      </c>
      <c r="Q44" s="72">
        <v>365</v>
      </c>
      <c r="R44" s="73">
        <v>-15.6164383561644</v>
      </c>
      <c r="S44" s="72">
        <v>1466.6144480519499</v>
      </c>
      <c r="T44" s="72">
        <v>1699.6678630137001</v>
      </c>
      <c r="U44" s="74">
        <v>-15.8905713271342</v>
      </c>
      <c r="V44" s="39"/>
      <c r="W44" s="39"/>
    </row>
    <row r="45" spans="1:23" ht="12" thickBot="1" x14ac:dyDescent="0.2">
      <c r="A45" s="56"/>
      <c r="B45" s="57" t="s">
        <v>35</v>
      </c>
      <c r="C45" s="58"/>
      <c r="D45" s="77">
        <v>6462.7866000000004</v>
      </c>
      <c r="E45" s="78"/>
      <c r="F45" s="78"/>
      <c r="G45" s="77">
        <v>24284.508000000002</v>
      </c>
      <c r="H45" s="79">
        <v>-73.387203891468602</v>
      </c>
      <c r="I45" s="77">
        <v>767.90869999999995</v>
      </c>
      <c r="J45" s="79">
        <v>11.8820061302968</v>
      </c>
      <c r="K45" s="77">
        <v>2359.7037999999998</v>
      </c>
      <c r="L45" s="79">
        <v>9.7169100564030408</v>
      </c>
      <c r="M45" s="79">
        <v>-0.67457411392056899</v>
      </c>
      <c r="N45" s="77">
        <v>17619.8406</v>
      </c>
      <c r="O45" s="77">
        <v>3342974.3938000002</v>
      </c>
      <c r="P45" s="77">
        <v>27</v>
      </c>
      <c r="Q45" s="77">
        <v>29</v>
      </c>
      <c r="R45" s="79">
        <v>-6.8965517241379297</v>
      </c>
      <c r="S45" s="77">
        <v>239.36246666666699</v>
      </c>
      <c r="T45" s="77">
        <v>384.726</v>
      </c>
      <c r="U45" s="80">
        <v>-60.729459951532398</v>
      </c>
      <c r="V45" s="39"/>
      <c r="W45" s="39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41:C41"/>
    <mergeCell ref="B42:C42"/>
    <mergeCell ref="B31:C31"/>
    <mergeCell ref="B32:C32"/>
    <mergeCell ref="B33:C33"/>
    <mergeCell ref="B34:C34"/>
    <mergeCell ref="B35:C35"/>
    <mergeCell ref="B36:C36"/>
    <mergeCell ref="B43:C43"/>
    <mergeCell ref="B44:C44"/>
    <mergeCell ref="B45:C45"/>
    <mergeCell ref="B37:C37"/>
    <mergeCell ref="B38:C38"/>
    <mergeCell ref="B39:C39"/>
    <mergeCell ref="B40:C40"/>
    <mergeCell ref="B25:C25"/>
    <mergeCell ref="B26:C26"/>
    <mergeCell ref="B27:C27"/>
    <mergeCell ref="B18:C1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6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96083</v>
      </c>
      <c r="D2" s="32">
        <v>868632.92200000002</v>
      </c>
      <c r="E2" s="32">
        <v>670581.037086325</v>
      </c>
      <c r="F2" s="32">
        <v>198051.88491367499</v>
      </c>
      <c r="G2" s="32">
        <v>670581.037086325</v>
      </c>
      <c r="H2" s="32">
        <v>0.22800411991945599</v>
      </c>
    </row>
    <row r="3" spans="1:8" ht="14.25" x14ac:dyDescent="0.2">
      <c r="A3" s="32">
        <v>2</v>
      </c>
      <c r="B3" s="33">
        <v>13</v>
      </c>
      <c r="C3" s="32">
        <v>20090</v>
      </c>
      <c r="D3" s="32">
        <v>145997.509645299</v>
      </c>
      <c r="E3" s="32">
        <v>112329.366565078</v>
      </c>
      <c r="F3" s="32">
        <v>33668.1430802209</v>
      </c>
      <c r="G3" s="32">
        <v>112329.366565078</v>
      </c>
      <c r="H3" s="32">
        <v>0.23060765325393301</v>
      </c>
    </row>
    <row r="4" spans="1:8" ht="14.25" x14ac:dyDescent="0.2">
      <c r="A4" s="32">
        <v>3</v>
      </c>
      <c r="B4" s="33">
        <v>14</v>
      </c>
      <c r="C4" s="32">
        <v>184829</v>
      </c>
      <c r="D4" s="32">
        <v>380371.72685384599</v>
      </c>
      <c r="E4" s="32">
        <v>309075.06555555598</v>
      </c>
      <c r="F4" s="32">
        <v>71296.661298290594</v>
      </c>
      <c r="G4" s="32">
        <v>309075.06555555598</v>
      </c>
      <c r="H4" s="32">
        <v>0.18743943428183801</v>
      </c>
    </row>
    <row r="5" spans="1:8" ht="14.25" x14ac:dyDescent="0.2">
      <c r="A5" s="32">
        <v>4</v>
      </c>
      <c r="B5" s="33">
        <v>15</v>
      </c>
      <c r="C5" s="32">
        <v>4773</v>
      </c>
      <c r="D5" s="32">
        <v>86062.652318803404</v>
      </c>
      <c r="E5" s="32">
        <v>67575.288437606796</v>
      </c>
      <c r="F5" s="32">
        <v>18487.363881196601</v>
      </c>
      <c r="G5" s="32">
        <v>67575.288437606796</v>
      </c>
      <c r="H5" s="32">
        <v>0.214812852998226</v>
      </c>
    </row>
    <row r="6" spans="1:8" ht="14.25" x14ac:dyDescent="0.2">
      <c r="A6" s="32">
        <v>5</v>
      </c>
      <c r="B6" s="33">
        <v>16</v>
      </c>
      <c r="C6" s="32">
        <v>10141</v>
      </c>
      <c r="D6" s="32">
        <v>906526.07981709403</v>
      </c>
      <c r="E6" s="32">
        <v>775753.61612820497</v>
      </c>
      <c r="F6" s="32">
        <v>130772.46368888899</v>
      </c>
      <c r="G6" s="32">
        <v>775753.61612820497</v>
      </c>
      <c r="H6" s="32">
        <v>0.14425670325477499</v>
      </c>
    </row>
    <row r="7" spans="1:8" ht="14.25" x14ac:dyDescent="0.2">
      <c r="A7" s="32">
        <v>6</v>
      </c>
      <c r="B7" s="33">
        <v>17</v>
      </c>
      <c r="C7" s="32">
        <v>36463</v>
      </c>
      <c r="D7" s="32">
        <v>482441.53305213701</v>
      </c>
      <c r="E7" s="32">
        <v>351358.32985555602</v>
      </c>
      <c r="F7" s="32">
        <v>131083.20319658099</v>
      </c>
      <c r="G7" s="32">
        <v>351358.32985555602</v>
      </c>
      <c r="H7" s="32">
        <v>0.27170795674926901</v>
      </c>
    </row>
    <row r="8" spans="1:8" ht="14.25" x14ac:dyDescent="0.2">
      <c r="A8" s="32">
        <v>7</v>
      </c>
      <c r="B8" s="33">
        <v>18</v>
      </c>
      <c r="C8" s="32">
        <v>159494</v>
      </c>
      <c r="D8" s="32">
        <v>378158.030693162</v>
      </c>
      <c r="E8" s="32">
        <v>298773.869788034</v>
      </c>
      <c r="F8" s="32">
        <v>79384.160905128199</v>
      </c>
      <c r="G8" s="32">
        <v>298773.869788034</v>
      </c>
      <c r="H8" s="32">
        <v>0.20992324494502301</v>
      </c>
    </row>
    <row r="9" spans="1:8" ht="14.25" x14ac:dyDescent="0.2">
      <c r="A9" s="32">
        <v>8</v>
      </c>
      <c r="B9" s="33">
        <v>19</v>
      </c>
      <c r="C9" s="32">
        <v>62754</v>
      </c>
      <c r="D9" s="32">
        <v>320919.26723333303</v>
      </c>
      <c r="E9" s="32">
        <v>265859.45077863202</v>
      </c>
      <c r="F9" s="32">
        <v>55059.8164547009</v>
      </c>
      <c r="G9" s="32">
        <v>265859.45077863202</v>
      </c>
      <c r="H9" s="32">
        <v>0.171569058253732</v>
      </c>
    </row>
    <row r="10" spans="1:8" ht="14.25" x14ac:dyDescent="0.2">
      <c r="A10" s="32">
        <v>9</v>
      </c>
      <c r="B10" s="33">
        <v>21</v>
      </c>
      <c r="C10" s="32">
        <v>739239</v>
      </c>
      <c r="D10" s="32">
        <v>2939458.4553888901</v>
      </c>
      <c r="E10" s="32">
        <v>2880413.3738948698</v>
      </c>
      <c r="F10" s="32">
        <v>59045.081494017097</v>
      </c>
      <c r="G10" s="32">
        <v>2880413.3738948698</v>
      </c>
      <c r="H10" s="35">
        <v>2.0087061065881099E-2</v>
      </c>
    </row>
    <row r="11" spans="1:8" ht="14.25" x14ac:dyDescent="0.2">
      <c r="A11" s="32">
        <v>10</v>
      </c>
      <c r="B11" s="33">
        <v>22</v>
      </c>
      <c r="C11" s="32">
        <v>88777</v>
      </c>
      <c r="D11" s="32">
        <v>1325597.9508752101</v>
      </c>
      <c r="E11" s="32">
        <v>1261050.75185726</v>
      </c>
      <c r="F11" s="32">
        <v>64547.199017948697</v>
      </c>
      <c r="G11" s="32">
        <v>1261050.75185726</v>
      </c>
      <c r="H11" s="32">
        <v>4.8692892875499702E-2</v>
      </c>
    </row>
    <row r="12" spans="1:8" ht="14.25" x14ac:dyDescent="0.2">
      <c r="A12" s="32">
        <v>11</v>
      </c>
      <c r="B12" s="33">
        <v>23</v>
      </c>
      <c r="C12" s="32">
        <v>389391.48200000002</v>
      </c>
      <c r="D12" s="32">
        <v>2961854.7973533799</v>
      </c>
      <c r="E12" s="32">
        <v>2582957.4524940099</v>
      </c>
      <c r="F12" s="32">
        <v>378897.34485937498</v>
      </c>
      <c r="G12" s="32">
        <v>2582957.4524940099</v>
      </c>
      <c r="H12" s="32">
        <v>0.127925698855307</v>
      </c>
    </row>
    <row r="13" spans="1:8" ht="14.25" x14ac:dyDescent="0.2">
      <c r="A13" s="32">
        <v>12</v>
      </c>
      <c r="B13" s="33">
        <v>24</v>
      </c>
      <c r="C13" s="32">
        <v>38795.468000000001</v>
      </c>
      <c r="D13" s="32">
        <v>1305398.8019000001</v>
      </c>
      <c r="E13" s="32">
        <v>1302649.7742401699</v>
      </c>
      <c r="F13" s="32">
        <v>2749.0276598290602</v>
      </c>
      <c r="G13" s="32">
        <v>1302649.7742401699</v>
      </c>
      <c r="H13" s="32">
        <v>2.1058910547702898E-3</v>
      </c>
    </row>
    <row r="14" spans="1:8" ht="14.25" x14ac:dyDescent="0.2">
      <c r="A14" s="32">
        <v>13</v>
      </c>
      <c r="B14" s="33">
        <v>25</v>
      </c>
      <c r="C14" s="32">
        <v>147454</v>
      </c>
      <c r="D14" s="32">
        <v>3395650.6656999998</v>
      </c>
      <c r="E14" s="32">
        <v>3659656.5159</v>
      </c>
      <c r="F14" s="32">
        <v>-264005.85019999999</v>
      </c>
      <c r="G14" s="32">
        <v>3659656.5159</v>
      </c>
      <c r="H14" s="32">
        <v>-7.7748236256092104E-2</v>
      </c>
    </row>
    <row r="15" spans="1:8" ht="14.25" x14ac:dyDescent="0.2">
      <c r="A15" s="32">
        <v>14</v>
      </c>
      <c r="B15" s="33">
        <v>26</v>
      </c>
      <c r="C15" s="32">
        <v>125169</v>
      </c>
      <c r="D15" s="32">
        <v>472881.05135134299</v>
      </c>
      <c r="E15" s="32">
        <v>443108.26657183998</v>
      </c>
      <c r="F15" s="32">
        <v>29772.784779502301</v>
      </c>
      <c r="G15" s="32">
        <v>443108.26657183998</v>
      </c>
      <c r="H15" s="32">
        <v>6.2960409799507094E-2</v>
      </c>
    </row>
    <row r="16" spans="1:8" ht="14.25" x14ac:dyDescent="0.2">
      <c r="A16" s="32">
        <v>15</v>
      </c>
      <c r="B16" s="33">
        <v>27</v>
      </c>
      <c r="C16" s="32">
        <v>276255.30499999999</v>
      </c>
      <c r="D16" s="32">
        <v>1822710.0427000001</v>
      </c>
      <c r="E16" s="32">
        <v>1599887.8711999999</v>
      </c>
      <c r="F16" s="32">
        <v>222822.1715</v>
      </c>
      <c r="G16" s="32">
        <v>1599887.8711999999</v>
      </c>
      <c r="H16" s="32">
        <v>0.122247733473795</v>
      </c>
    </row>
    <row r="17" spans="1:8" ht="14.25" x14ac:dyDescent="0.2">
      <c r="A17" s="32">
        <v>16</v>
      </c>
      <c r="B17" s="33">
        <v>29</v>
      </c>
      <c r="C17" s="32">
        <v>412197</v>
      </c>
      <c r="D17" s="32">
        <v>5962493.8431179496</v>
      </c>
      <c r="E17" s="32">
        <v>5613012.3918213705</v>
      </c>
      <c r="F17" s="32">
        <v>349481.45129658101</v>
      </c>
      <c r="G17" s="32">
        <v>5613012.3918213705</v>
      </c>
      <c r="H17" s="32">
        <v>5.8613301831742903E-2</v>
      </c>
    </row>
    <row r="18" spans="1:8" ht="14.25" x14ac:dyDescent="0.2">
      <c r="A18" s="32">
        <v>17</v>
      </c>
      <c r="B18" s="33">
        <v>31</v>
      </c>
      <c r="C18" s="32">
        <v>48201.822999999997</v>
      </c>
      <c r="D18" s="32">
        <v>377803.15689458401</v>
      </c>
      <c r="E18" s="32">
        <v>328500.34385927301</v>
      </c>
      <c r="F18" s="32">
        <v>49302.813035310901</v>
      </c>
      <c r="G18" s="32">
        <v>328500.34385927301</v>
      </c>
      <c r="H18" s="32">
        <v>0.13049867936669299</v>
      </c>
    </row>
    <row r="19" spans="1:8" ht="14.25" x14ac:dyDescent="0.2">
      <c r="A19" s="32">
        <v>18</v>
      </c>
      <c r="B19" s="33">
        <v>32</v>
      </c>
      <c r="C19" s="32">
        <v>40203.078999999998</v>
      </c>
      <c r="D19" s="32">
        <v>426025.49329052999</v>
      </c>
      <c r="E19" s="32">
        <v>419783.15619845898</v>
      </c>
      <c r="F19" s="32">
        <v>6242.3370920715497</v>
      </c>
      <c r="G19" s="32">
        <v>419783.15619845898</v>
      </c>
      <c r="H19" s="32">
        <v>1.4652496600278699E-2</v>
      </c>
    </row>
    <row r="20" spans="1:8" ht="14.25" x14ac:dyDescent="0.2">
      <c r="A20" s="32">
        <v>19</v>
      </c>
      <c r="B20" s="33">
        <v>33</v>
      </c>
      <c r="C20" s="32">
        <v>88178.599000000002</v>
      </c>
      <c r="D20" s="32">
        <v>856929.93054288602</v>
      </c>
      <c r="E20" s="32">
        <v>717461.61885407497</v>
      </c>
      <c r="F20" s="32">
        <v>139468.31168881201</v>
      </c>
      <c r="G20" s="32">
        <v>717461.61885407497</v>
      </c>
      <c r="H20" s="32">
        <v>0.16275346060144599</v>
      </c>
    </row>
    <row r="21" spans="1:8" ht="14.25" x14ac:dyDescent="0.2">
      <c r="A21" s="32">
        <v>20</v>
      </c>
      <c r="B21" s="33">
        <v>34</v>
      </c>
      <c r="C21" s="32">
        <v>56622.856</v>
      </c>
      <c r="D21" s="32">
        <v>332438.70543473301</v>
      </c>
      <c r="E21" s="32">
        <v>241054.694585955</v>
      </c>
      <c r="F21" s="32">
        <v>91384.010848777907</v>
      </c>
      <c r="G21" s="32">
        <v>241054.694585955</v>
      </c>
      <c r="H21" s="32">
        <v>0.27488980481161002</v>
      </c>
    </row>
    <row r="22" spans="1:8" ht="14.25" x14ac:dyDescent="0.2">
      <c r="A22" s="32">
        <v>21</v>
      </c>
      <c r="B22" s="33">
        <v>35</v>
      </c>
      <c r="C22" s="32">
        <v>89406.902000000002</v>
      </c>
      <c r="D22" s="32">
        <v>1568073.53316903</v>
      </c>
      <c r="E22" s="32">
        <v>1733167.4375734499</v>
      </c>
      <c r="F22" s="32">
        <v>-165093.904404425</v>
      </c>
      <c r="G22" s="32">
        <v>1733167.4375734499</v>
      </c>
      <c r="H22" s="32">
        <v>-0.105284542409676</v>
      </c>
    </row>
    <row r="23" spans="1:8" ht="14.25" x14ac:dyDescent="0.2">
      <c r="A23" s="32">
        <v>22</v>
      </c>
      <c r="B23" s="33">
        <v>36</v>
      </c>
      <c r="C23" s="32">
        <v>205318.04</v>
      </c>
      <c r="D23" s="32">
        <v>1133717.0399495601</v>
      </c>
      <c r="E23" s="32">
        <v>1038026.16377063</v>
      </c>
      <c r="F23" s="32">
        <v>95690.876178929393</v>
      </c>
      <c r="G23" s="32">
        <v>1038026.16377063</v>
      </c>
      <c r="H23" s="32">
        <v>8.4404549642463605E-2</v>
      </c>
    </row>
    <row r="24" spans="1:8" ht="14.25" x14ac:dyDescent="0.2">
      <c r="A24" s="32">
        <v>23</v>
      </c>
      <c r="B24" s="33">
        <v>37</v>
      </c>
      <c r="C24" s="32">
        <v>220992.96599999999</v>
      </c>
      <c r="D24" s="32">
        <v>2360206.2434962802</v>
      </c>
      <c r="E24" s="32">
        <v>2208034.4983025598</v>
      </c>
      <c r="F24" s="32">
        <v>152171.74519371401</v>
      </c>
      <c r="G24" s="32">
        <v>2208034.4983025598</v>
      </c>
      <c r="H24" s="32">
        <v>6.4473918587849705E-2</v>
      </c>
    </row>
    <row r="25" spans="1:8" ht="14.25" x14ac:dyDescent="0.2">
      <c r="A25" s="32">
        <v>24</v>
      </c>
      <c r="B25" s="33">
        <v>38</v>
      </c>
      <c r="C25" s="32">
        <v>1256408.5220000001</v>
      </c>
      <c r="D25" s="32">
        <v>4988505.8692752197</v>
      </c>
      <c r="E25" s="32">
        <v>5264654.4783389401</v>
      </c>
      <c r="F25" s="32">
        <v>-276148.60906371701</v>
      </c>
      <c r="G25" s="32">
        <v>5264654.4783389401</v>
      </c>
      <c r="H25" s="32">
        <v>-5.5356977880801503E-2</v>
      </c>
    </row>
    <row r="26" spans="1:8" ht="14.25" x14ac:dyDescent="0.2">
      <c r="A26" s="32">
        <v>25</v>
      </c>
      <c r="B26" s="33">
        <v>39</v>
      </c>
      <c r="C26" s="32">
        <v>97091.24</v>
      </c>
      <c r="D26" s="32">
        <v>145556.10247282399</v>
      </c>
      <c r="E26" s="32">
        <v>106762.80101195</v>
      </c>
      <c r="F26" s="32">
        <v>38793.301460873998</v>
      </c>
      <c r="G26" s="32">
        <v>106762.80101195</v>
      </c>
      <c r="H26" s="32">
        <v>0.26651786357165602</v>
      </c>
    </row>
    <row r="27" spans="1:8" ht="14.25" x14ac:dyDescent="0.2">
      <c r="A27" s="32">
        <v>26</v>
      </c>
      <c r="B27" s="33">
        <v>42</v>
      </c>
      <c r="C27" s="32">
        <v>23587.097000000002</v>
      </c>
      <c r="D27" s="32">
        <v>267043.43079999997</v>
      </c>
      <c r="E27" s="32">
        <v>256370.01749999999</v>
      </c>
      <c r="F27" s="32">
        <v>10673.4133</v>
      </c>
      <c r="G27" s="32">
        <v>256370.01749999999</v>
      </c>
      <c r="H27" s="32">
        <v>3.9968829295013698E-2</v>
      </c>
    </row>
    <row r="28" spans="1:8" ht="14.25" x14ac:dyDescent="0.2">
      <c r="A28" s="32">
        <v>27</v>
      </c>
      <c r="B28" s="33">
        <v>75</v>
      </c>
      <c r="C28" s="32">
        <v>438</v>
      </c>
      <c r="D28" s="32">
        <v>272847.00854700903</v>
      </c>
      <c r="E28" s="32">
        <v>257858.51709401701</v>
      </c>
      <c r="F28" s="32">
        <v>14988.4914529915</v>
      </c>
      <c r="G28" s="32">
        <v>257858.51709401701</v>
      </c>
      <c r="H28" s="32">
        <v>5.4933684385288402E-2</v>
      </c>
    </row>
    <row r="29" spans="1:8" ht="14.25" x14ac:dyDescent="0.2">
      <c r="A29" s="32">
        <v>28</v>
      </c>
      <c r="B29" s="33">
        <v>76</v>
      </c>
      <c r="C29" s="32">
        <v>4745</v>
      </c>
      <c r="D29" s="32">
        <v>997595.05883504299</v>
      </c>
      <c r="E29" s="32">
        <v>972628.39943846199</v>
      </c>
      <c r="F29" s="32">
        <v>24966.659396581199</v>
      </c>
      <c r="G29" s="32">
        <v>972628.39943846199</v>
      </c>
      <c r="H29" s="32">
        <v>2.50268474923446E-2</v>
      </c>
    </row>
    <row r="30" spans="1:8" ht="14.25" x14ac:dyDescent="0.2">
      <c r="A30" s="32">
        <v>29</v>
      </c>
      <c r="B30" s="33">
        <v>99</v>
      </c>
      <c r="C30" s="32">
        <v>27</v>
      </c>
      <c r="D30" s="32">
        <v>6462.7864760608099</v>
      </c>
      <c r="E30" s="32">
        <v>5694.8780727630301</v>
      </c>
      <c r="F30" s="32">
        <v>767.90840329778405</v>
      </c>
      <c r="G30" s="32">
        <v>5694.8780727630301</v>
      </c>
      <c r="H30" s="32">
        <v>0.11882001767229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148</v>
      </c>
      <c r="D32" s="38">
        <v>231303.56</v>
      </c>
      <c r="E32" s="38">
        <v>214023.08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573</v>
      </c>
      <c r="D33" s="38">
        <v>2184045.41</v>
      </c>
      <c r="E33" s="38">
        <v>2225264.48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1094</v>
      </c>
      <c r="D34" s="38">
        <v>3469961.79</v>
      </c>
      <c r="E34" s="38">
        <v>3614318.11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694</v>
      </c>
      <c r="D35" s="38">
        <v>1875032.18</v>
      </c>
      <c r="E35" s="38">
        <v>1818773.78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59</v>
      </c>
      <c r="D36" s="38">
        <v>5.58</v>
      </c>
      <c r="E36" s="38">
        <v>0.01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478</v>
      </c>
      <c r="D37" s="38">
        <v>1112799.07</v>
      </c>
      <c r="E37" s="38">
        <v>1069629.57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292</v>
      </c>
      <c r="D38" s="38">
        <v>451717.25</v>
      </c>
      <c r="E38" s="38">
        <v>395991.8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2015-05-03T01:59:25Z</dcterms:modified>
</cp:coreProperties>
</file>