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<sst xmlns="http://schemas.openxmlformats.org/spreadsheetml/2006/main" count="117" uniqueCount="74">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</sst>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46975404.10020002</v>
      </c>
      <c r="F3" s="25">
        <f>RA!I7</f>
        <v>1446809.9077000001</v>
      </c>
      <c r="G3" s="16">
        <f>SUM(G4:G40)</f>
        <v>45528594.192499995</v>
      </c>
      <c r="H3" s="27">
        <f>RA!J7</f>
        <v>3.0799307327168699</v>
      </c>
      <c r="I3" s="20">
        <f>SUM(I4:I40)</f>
        <v>46975412.900631815</v>
      </c>
      <c r="J3" s="21">
        <f>SUM(J4:J40)</f>
        <v>45528593.97701288</v>
      </c>
      <c r="K3" s="22">
        <f>E3-I3</f>
        <v>-8.8004317954182625</v>
      </c>
      <c r="L3" s="22">
        <f>G3-J3</f>
        <v>0.21548711508512497</v>
      </c>
    </row>
    <row r="4" spans="1:13" x14ac:dyDescent="0.15">
      <c r="A4" s="43">
        <f>RA!A8</f>
        <v>42127</v>
      </c>
      <c r="B4" s="12">
        <v>12</v>
      </c>
      <c r="C4" s="40" t="s">
        <v>6</v>
      </c>
      <c r="D4" s="40"/>
      <c r="E4" s="15">
        <f>VLOOKUP(C4,RA!B8:D36,3,0)</f>
        <v>899833.37820000004</v>
      </c>
      <c r="F4" s="25">
        <f>VLOOKUP(C4,RA!B8:I39,8,0)</f>
        <v>198371.81820000001</v>
      </c>
      <c r="G4" s="16">
        <f t="shared" ref="G4:G40" si="0">E4-F4</f>
        <v>701461.56</v>
      </c>
      <c r="H4" s="27">
        <f>RA!J8</f>
        <v>22.045394514795301</v>
      </c>
      <c r="I4" s="20">
        <f>VLOOKUP(B4,RMS!B:D,3,FALSE)</f>
        <v>899834.39563589694</v>
      </c>
      <c r="J4" s="21">
        <f>VLOOKUP(B4,RMS!B:E,4,FALSE)</f>
        <v>701461.57399572595</v>
      </c>
      <c r="K4" s="22">
        <f t="shared" ref="K4:K40" si="1">E4-I4</f>
        <v>-1.0174358969088644</v>
      </c>
      <c r="L4" s="22">
        <f t="shared" ref="L4:L40" si="2">G4-J4</f>
        <v>-1.3995725894346833E-2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230807.54370000001</v>
      </c>
      <c r="F5" s="25">
        <f>VLOOKUP(C5,RA!B9:I40,8,0)</f>
        <v>32142.688200000001</v>
      </c>
      <c r="G5" s="16">
        <f t="shared" si="0"/>
        <v>198664.85550000001</v>
      </c>
      <c r="H5" s="27">
        <f>RA!J9</f>
        <v>13.9261861569735</v>
      </c>
      <c r="I5" s="20">
        <f>VLOOKUP(B5,RMS!B:D,3,FALSE)</f>
        <v>230807.603769359</v>
      </c>
      <c r="J5" s="21">
        <f>VLOOKUP(B5,RMS!B:E,4,FALSE)</f>
        <v>198664.86300770001</v>
      </c>
      <c r="K5" s="22">
        <f t="shared" si="1"/>
        <v>-6.0069358994951472E-2</v>
      </c>
      <c r="L5" s="22">
        <f t="shared" si="2"/>
        <v>-7.5077000074088573E-3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262999.19300000003</v>
      </c>
      <c r="F6" s="25">
        <f>VLOOKUP(C6,RA!B10:I41,8,0)</f>
        <v>61169.355000000003</v>
      </c>
      <c r="G6" s="16">
        <f t="shared" si="0"/>
        <v>201829.83800000002</v>
      </c>
      <c r="H6" s="27">
        <f>RA!J10</f>
        <v>23.2583812529037</v>
      </c>
      <c r="I6" s="20">
        <f>VLOOKUP(B6,RMS!B:D,3,FALSE)</f>
        <v>263001.68656324799</v>
      </c>
      <c r="J6" s="21">
        <f>VLOOKUP(B6,RMS!B:E,4,FALSE)</f>
        <v>201829.83807179501</v>
      </c>
      <c r="K6" s="22">
        <f>E6-I6</f>
        <v>-2.4935632479609922</v>
      </c>
      <c r="L6" s="22">
        <f t="shared" si="2"/>
        <v>-7.1794987889006734E-5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79585.500899999999</v>
      </c>
      <c r="F7" s="25">
        <f>VLOOKUP(C7,RA!B11:I42,8,0)</f>
        <v>17072.3963</v>
      </c>
      <c r="G7" s="16">
        <f t="shared" si="0"/>
        <v>62513.104599999999</v>
      </c>
      <c r="H7" s="27">
        <f>RA!J11</f>
        <v>21.451641450936702</v>
      </c>
      <c r="I7" s="20">
        <f>VLOOKUP(B7,RMS!B:D,3,FALSE)</f>
        <v>79585.541109401704</v>
      </c>
      <c r="J7" s="21">
        <f>VLOOKUP(B7,RMS!B:E,4,FALSE)</f>
        <v>62513.104907692301</v>
      </c>
      <c r="K7" s="22">
        <f t="shared" si="1"/>
        <v>-4.0209401704487391E-2</v>
      </c>
      <c r="L7" s="22">
        <f t="shared" si="2"/>
        <v>-3.0769230215810239E-4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1003118.0845999999</v>
      </c>
      <c r="F8" s="25">
        <f>VLOOKUP(C8,RA!B12:I43,8,0)</f>
        <v>141631.79259999999</v>
      </c>
      <c r="G8" s="16">
        <f t="shared" si="0"/>
        <v>861486.2919999999</v>
      </c>
      <c r="H8" s="27">
        <f>RA!J12</f>
        <v>14.119154541658601</v>
      </c>
      <c r="I8" s="20">
        <f>VLOOKUP(B8,RMS!B:D,3,FALSE)</f>
        <v>1003118.0728606801</v>
      </c>
      <c r="J8" s="21">
        <f>VLOOKUP(B8,RMS!B:E,4,FALSE)</f>
        <v>861486.28953589697</v>
      </c>
      <c r="K8" s="22">
        <f t="shared" si="1"/>
        <v>1.1739319888874888E-2</v>
      </c>
      <c r="L8" s="22">
        <f t="shared" si="2"/>
        <v>2.4641029303893447E-3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435622.81060000003</v>
      </c>
      <c r="F9" s="25">
        <f>VLOOKUP(C9,RA!B13:I44,8,0)</f>
        <v>116522.3</v>
      </c>
      <c r="G9" s="16">
        <f t="shared" si="0"/>
        <v>319100.51060000004</v>
      </c>
      <c r="H9" s="27">
        <f>RA!J13</f>
        <v>26.748438595194202</v>
      </c>
      <c r="I9" s="20">
        <f>VLOOKUP(B9,RMS!B:D,3,FALSE)</f>
        <v>435623.20981196599</v>
      </c>
      <c r="J9" s="21">
        <f>VLOOKUP(B9,RMS!B:E,4,FALSE)</f>
        <v>319100.50907094002</v>
      </c>
      <c r="K9" s="22">
        <f t="shared" si="1"/>
        <v>-0.39921196596696973</v>
      </c>
      <c r="L9" s="22">
        <f t="shared" si="2"/>
        <v>1.5290600131265819E-3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334340.97970000003</v>
      </c>
      <c r="F10" s="25">
        <f>VLOOKUP(C10,RA!B14:I45,8,0)</f>
        <v>65885.206300000005</v>
      </c>
      <c r="G10" s="16">
        <f t="shared" si="0"/>
        <v>268455.77340000001</v>
      </c>
      <c r="H10" s="27">
        <f>RA!J14</f>
        <v>19.705991876651801</v>
      </c>
      <c r="I10" s="20">
        <f>VLOOKUP(B10,RMS!B:D,3,FALSE)</f>
        <v>334340.979218803</v>
      </c>
      <c r="J10" s="21">
        <f>VLOOKUP(B10,RMS!B:E,4,FALSE)</f>
        <v>268455.76909401699</v>
      </c>
      <c r="K10" s="22">
        <f t="shared" si="1"/>
        <v>4.8119702842086554E-4</v>
      </c>
      <c r="L10" s="22">
        <f t="shared" si="2"/>
        <v>4.3059830204583704E-3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270240.6692</v>
      </c>
      <c r="F11" s="25">
        <f>VLOOKUP(C11,RA!B15:I46,8,0)</f>
        <v>47457.292200000004</v>
      </c>
      <c r="G11" s="16">
        <f t="shared" si="0"/>
        <v>222783.37700000001</v>
      </c>
      <c r="H11" s="27">
        <f>RA!J15</f>
        <v>17.561121477566299</v>
      </c>
      <c r="I11" s="20">
        <f>VLOOKUP(B11,RMS!B:D,3,FALSE)</f>
        <v>270241.14158034202</v>
      </c>
      <c r="J11" s="21">
        <f>VLOOKUP(B11,RMS!B:E,4,FALSE)</f>
        <v>222783.374671795</v>
      </c>
      <c r="K11" s="22">
        <f t="shared" si="1"/>
        <v>-0.47238034202018753</v>
      </c>
      <c r="L11" s="22">
        <f t="shared" si="2"/>
        <v>2.3282050096895546E-3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3135172.5337</v>
      </c>
      <c r="F12" s="25">
        <f>VLOOKUP(C12,RA!B16:I47,8,0)</f>
        <v>33656.787400000001</v>
      </c>
      <c r="G12" s="16">
        <f t="shared" si="0"/>
        <v>3101515.7463000002</v>
      </c>
      <c r="H12" s="27">
        <f>RA!J16</f>
        <v>1.07352265427892</v>
      </c>
      <c r="I12" s="20">
        <f>VLOOKUP(B12,RMS!B:D,3,FALSE)</f>
        <v>3135171.6802658099</v>
      </c>
      <c r="J12" s="21">
        <f>VLOOKUP(B12,RMS!B:E,4,FALSE)</f>
        <v>3101515.74630513</v>
      </c>
      <c r="K12" s="22">
        <f t="shared" si="1"/>
        <v>0.85343419015407562</v>
      </c>
      <c r="L12" s="22">
        <f t="shared" si="2"/>
        <v>-5.1297247409820557E-6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1385418.2936</v>
      </c>
      <c r="F13" s="25">
        <f>VLOOKUP(C13,RA!B17:I48,8,0)</f>
        <v>50246.842400000001</v>
      </c>
      <c r="G13" s="16">
        <f t="shared" si="0"/>
        <v>1335171.4512</v>
      </c>
      <c r="H13" s="27">
        <f>RA!J17</f>
        <v>3.6268354930866402</v>
      </c>
      <c r="I13" s="20">
        <f>VLOOKUP(B13,RMS!B:D,3,FALSE)</f>
        <v>1385418.3351145301</v>
      </c>
      <c r="J13" s="21">
        <f>VLOOKUP(B13,RMS!B:E,4,FALSE)</f>
        <v>1335171.4510940199</v>
      </c>
      <c r="K13" s="22">
        <f t="shared" si="1"/>
        <v>-4.1514530079439282E-2</v>
      </c>
      <c r="L13" s="22">
        <f t="shared" si="2"/>
        <v>1.0598008520901203E-4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2766026.3585999999</v>
      </c>
      <c r="F14" s="25">
        <f>VLOOKUP(C14,RA!B18:I49,8,0)</f>
        <v>307980.11580000003</v>
      </c>
      <c r="G14" s="16">
        <f t="shared" si="0"/>
        <v>2458046.2428000001</v>
      </c>
      <c r="H14" s="27">
        <f>RA!J18</f>
        <v>11.1343883199971</v>
      </c>
      <c r="I14" s="20">
        <f>VLOOKUP(B14,RMS!B:D,3,FALSE)</f>
        <v>2766025.9755753302</v>
      </c>
      <c r="J14" s="21">
        <f>VLOOKUP(B14,RMS!B:E,4,FALSE)</f>
        <v>2458046.2081960398</v>
      </c>
      <c r="K14" s="22">
        <f t="shared" si="1"/>
        <v>0.38302466971799731</v>
      </c>
      <c r="L14" s="22">
        <f t="shared" si="2"/>
        <v>3.460396034643054E-2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1295880.9314999999</v>
      </c>
      <c r="F15" s="25">
        <f>VLOOKUP(C15,RA!B19:I50,8,0)</f>
        <v>-25824.7775</v>
      </c>
      <c r="G15" s="16">
        <f t="shared" si="0"/>
        <v>1321705.709</v>
      </c>
      <c r="H15" s="27">
        <f>RA!J19</f>
        <v>-1.9928356743475999</v>
      </c>
      <c r="I15" s="20">
        <f>VLOOKUP(B15,RMS!B:D,3,FALSE)</f>
        <v>1295881.04012735</v>
      </c>
      <c r="J15" s="21">
        <f>VLOOKUP(B15,RMS!B:E,4,FALSE)</f>
        <v>1321705.7077547</v>
      </c>
      <c r="K15" s="22">
        <f t="shared" si="1"/>
        <v>-0.10862735006958246</v>
      </c>
      <c r="L15" s="22">
        <f t="shared" si="2"/>
        <v>1.2453000526875257E-3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3575389.1804</v>
      </c>
      <c r="F16" s="25">
        <f>VLOOKUP(C16,RA!B20:I51,8,0)</f>
        <v>-296961.58779999998</v>
      </c>
      <c r="G16" s="16">
        <f t="shared" si="0"/>
        <v>3872350.7681999998</v>
      </c>
      <c r="H16" s="27">
        <f>RA!J20</f>
        <v>-8.3057136668623297</v>
      </c>
      <c r="I16" s="20">
        <f>VLOOKUP(B16,RMS!B:D,3,FALSE)</f>
        <v>3575389.4669692302</v>
      </c>
      <c r="J16" s="21">
        <f>VLOOKUP(B16,RMS!B:E,4,FALSE)</f>
        <v>3872350.76818462</v>
      </c>
      <c r="K16" s="22">
        <f t="shared" si="1"/>
        <v>-0.28656923025846481</v>
      </c>
      <c r="L16" s="22">
        <f t="shared" si="2"/>
        <v>1.5379860997200012E-5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443380.49099999998</v>
      </c>
      <c r="F17" s="25">
        <f>VLOOKUP(C17,RA!B21:I52,8,0)</f>
        <v>26812.907899999998</v>
      </c>
      <c r="G17" s="16">
        <f t="shared" si="0"/>
        <v>416567.58309999999</v>
      </c>
      <c r="H17" s="27">
        <f>RA!J21</f>
        <v>6.0473810743287801</v>
      </c>
      <c r="I17" s="20">
        <f>VLOOKUP(B17,RMS!B:D,3,FALSE)</f>
        <v>443380.06876977498</v>
      </c>
      <c r="J17" s="21">
        <f>VLOOKUP(B17,RMS!B:E,4,FALSE)</f>
        <v>416567.58290126303</v>
      </c>
      <c r="K17" s="22">
        <f t="shared" si="1"/>
        <v>0.42223022499820217</v>
      </c>
      <c r="L17" s="22">
        <f t="shared" si="2"/>
        <v>1.9873696146532893E-4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1686301.8451</v>
      </c>
      <c r="F18" s="25">
        <f>VLOOKUP(C18,RA!B22:I53,8,0)</f>
        <v>201519.35320000001</v>
      </c>
      <c r="G18" s="16">
        <f t="shared" si="0"/>
        <v>1484782.4919</v>
      </c>
      <c r="H18" s="27">
        <f>RA!J22</f>
        <v>11.950372573307</v>
      </c>
      <c r="I18" s="20">
        <f>VLOOKUP(B18,RMS!B:D,3,FALSE)</f>
        <v>1686303.8651000001</v>
      </c>
      <c r="J18" s="21">
        <f>VLOOKUP(B18,RMS!B:E,4,FALSE)</f>
        <v>1484782.4898999999</v>
      </c>
      <c r="K18" s="22">
        <f t="shared" si="1"/>
        <v>-2.0200000000186265</v>
      </c>
      <c r="L18" s="22">
        <f t="shared" si="2"/>
        <v>2.0000000949949026E-3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5830522.4842999997</v>
      </c>
      <c r="F19" s="25">
        <f>VLOOKUP(C19,RA!B23:I54,8,0)</f>
        <v>409826.1972</v>
      </c>
      <c r="G19" s="16">
        <f t="shared" si="0"/>
        <v>5420696.2870999994</v>
      </c>
      <c r="H19" s="27">
        <f>RA!J23</f>
        <v>7.0289789346246403</v>
      </c>
      <c r="I19" s="20">
        <f>VLOOKUP(B19,RMS!B:D,3,FALSE)</f>
        <v>5830525.3707598299</v>
      </c>
      <c r="J19" s="21">
        <f>VLOOKUP(B19,RMS!B:E,4,FALSE)</f>
        <v>5420696.33250855</v>
      </c>
      <c r="K19" s="22">
        <f t="shared" si="1"/>
        <v>-2.8864598302170634</v>
      </c>
      <c r="L19" s="22">
        <f t="shared" si="2"/>
        <v>-4.5408550649881363E-2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317352.55009999999</v>
      </c>
      <c r="F20" s="25">
        <f>VLOOKUP(C20,RA!B24:I55,8,0)</f>
        <v>40521.646699999998</v>
      </c>
      <c r="G20" s="16">
        <f t="shared" si="0"/>
        <v>276830.90340000001</v>
      </c>
      <c r="H20" s="27">
        <f>RA!J24</f>
        <v>12.7686532492748</v>
      </c>
      <c r="I20" s="20">
        <f>VLOOKUP(B20,RMS!B:D,3,FALSE)</f>
        <v>317352.63253179</v>
      </c>
      <c r="J20" s="21">
        <f>VLOOKUP(B20,RMS!B:E,4,FALSE)</f>
        <v>276830.91767222498</v>
      </c>
      <c r="K20" s="22">
        <f t="shared" si="1"/>
        <v>-8.2431790011469275E-2</v>
      </c>
      <c r="L20" s="22">
        <f t="shared" si="2"/>
        <v>-1.4272224972955883E-2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394862.64669999998</v>
      </c>
      <c r="F21" s="25">
        <f>VLOOKUP(C21,RA!B25:I56,8,0)</f>
        <v>-2762.4121</v>
      </c>
      <c r="G21" s="16">
        <f t="shared" si="0"/>
        <v>397625.0588</v>
      </c>
      <c r="H21" s="27">
        <f>RA!J25</f>
        <v>-0.69958810312558295</v>
      </c>
      <c r="I21" s="20">
        <f>VLOOKUP(B21,RMS!B:D,3,FALSE)</f>
        <v>394862.64165050298</v>
      </c>
      <c r="J21" s="21">
        <f>VLOOKUP(B21,RMS!B:E,4,FALSE)</f>
        <v>397625.04959943</v>
      </c>
      <c r="K21" s="22">
        <f t="shared" si="1"/>
        <v>5.0494970055297017E-3</v>
      </c>
      <c r="L21" s="22">
        <f t="shared" si="2"/>
        <v>9.2005699989385903E-3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762145.11179999996</v>
      </c>
      <c r="F22" s="25">
        <f>VLOOKUP(C22,RA!B26:I57,8,0)</f>
        <v>130149.98</v>
      </c>
      <c r="G22" s="16">
        <f t="shared" si="0"/>
        <v>631995.13179999997</v>
      </c>
      <c r="H22" s="27">
        <f>RA!J26</f>
        <v>17.076797841373999</v>
      </c>
      <c r="I22" s="20">
        <f>VLOOKUP(B22,RMS!B:D,3,FALSE)</f>
        <v>762145.07455766597</v>
      </c>
      <c r="J22" s="21">
        <f>VLOOKUP(B22,RMS!B:E,4,FALSE)</f>
        <v>631995.11249052105</v>
      </c>
      <c r="K22" s="22">
        <f t="shared" si="1"/>
        <v>3.7242333986796439E-2</v>
      </c>
      <c r="L22" s="22">
        <f t="shared" si="2"/>
        <v>1.9309478928335011E-2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302348.38189999998</v>
      </c>
      <c r="F23" s="25">
        <f>VLOOKUP(C23,RA!B27:I58,8,0)</f>
        <v>84080.395699999994</v>
      </c>
      <c r="G23" s="16">
        <f t="shared" si="0"/>
        <v>218267.98619999998</v>
      </c>
      <c r="H23" s="27">
        <f>RA!J27</f>
        <v>27.8091105272755</v>
      </c>
      <c r="I23" s="20">
        <f>VLOOKUP(B23,RMS!B:D,3,FALSE)</f>
        <v>302348.26493678201</v>
      </c>
      <c r="J23" s="21">
        <f>VLOOKUP(B23,RMS!B:E,4,FALSE)</f>
        <v>218267.99859559201</v>
      </c>
      <c r="K23" s="22">
        <f t="shared" si="1"/>
        <v>0.11696321796625853</v>
      </c>
      <c r="L23" s="22">
        <f t="shared" si="2"/>
        <v>-1.2395592028042302E-2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1383032.4738</v>
      </c>
      <c r="F24" s="25">
        <f>VLOOKUP(C24,RA!B28:I59,8,0)</f>
        <v>-164993.6103</v>
      </c>
      <c r="G24" s="16">
        <f t="shared" si="0"/>
        <v>1548026.0841000001</v>
      </c>
      <c r="H24" s="27">
        <f>RA!J28</f>
        <v>-11.9298435449361</v>
      </c>
      <c r="I24" s="20">
        <f>VLOOKUP(B24,RMS!B:D,3,FALSE)</f>
        <v>1383032.4675902701</v>
      </c>
      <c r="J24" s="21">
        <f>VLOOKUP(B24,RMS!B:E,4,FALSE)</f>
        <v>1548026.0873690301</v>
      </c>
      <c r="K24" s="22">
        <f t="shared" si="1"/>
        <v>6.2097299378365278E-3</v>
      </c>
      <c r="L24" s="22">
        <f t="shared" si="2"/>
        <v>-3.2690300140529871E-3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991664.25289999996</v>
      </c>
      <c r="F25" s="25">
        <f>VLOOKUP(C25,RA!B29:I60,8,0)</f>
        <v>91327.8416</v>
      </c>
      <c r="G25" s="16">
        <f t="shared" si="0"/>
        <v>900336.41129999992</v>
      </c>
      <c r="H25" s="27">
        <f>RA!J29</f>
        <v>9.2095526618936798</v>
      </c>
      <c r="I25" s="20">
        <f>VLOOKUP(B25,RMS!B:D,3,FALSE)</f>
        <v>991664.26159026497</v>
      </c>
      <c r="J25" s="21">
        <f>VLOOKUP(B25,RMS!B:E,4,FALSE)</f>
        <v>900336.405639273</v>
      </c>
      <c r="K25" s="22">
        <f t="shared" si="1"/>
        <v>-8.6902650073170662E-3</v>
      </c>
      <c r="L25" s="22">
        <f t="shared" si="2"/>
        <v>5.6607269216328859E-3</v>
      </c>
      <c r="M25" s="34"/>
    </row>
    <row r="26" spans="1:13" x14ac:dyDescent="0.15">
      <c r="A26" s="43"/>
      <c r="B26" s="12">
        <v>37</v>
      </c>
      <c r="C26" s="40" t="s">
        <v>28</v>
      </c>
      <c r="D26" s="40"/>
      <c r="E26" s="15">
        <f>VLOOKUP(C26,RA!B30:D57,3,0)</f>
        <v>2138593.8621999999</v>
      </c>
      <c r="F26" s="25">
        <f>VLOOKUP(C26,RA!B30:I61,8,0)</f>
        <v>122687.3757</v>
      </c>
      <c r="G26" s="16">
        <f t="shared" si="0"/>
        <v>2015906.4864999999</v>
      </c>
      <c r="H26" s="27">
        <f>RA!J30</f>
        <v>5.7368244559436796</v>
      </c>
      <c r="I26" s="20">
        <f>VLOOKUP(B26,RMS!B:D,3,FALSE)</f>
        <v>2138593.8869285798</v>
      </c>
      <c r="J26" s="21">
        <f>VLOOKUP(B26,RMS!B:E,4,FALSE)</f>
        <v>2015906.5624740899</v>
      </c>
      <c r="K26" s="22">
        <f t="shared" si="1"/>
        <v>-2.4728579912334681E-2</v>
      </c>
      <c r="L26" s="22">
        <f t="shared" si="2"/>
        <v>-7.5974090024828911E-2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4337086.08</v>
      </c>
      <c r="F27" s="25">
        <f>VLOOKUP(C27,RA!B31:I62,8,0)</f>
        <v>-224302.19149999999</v>
      </c>
      <c r="G27" s="16">
        <f t="shared" si="0"/>
        <v>4561388.2714999998</v>
      </c>
      <c r="H27" s="27">
        <f>RA!J31</f>
        <v>-5.1717256093750397</v>
      </c>
      <c r="I27" s="20">
        <f>VLOOKUP(B27,RMS!B:D,3,FALSE)</f>
        <v>4337086.8279708</v>
      </c>
      <c r="J27" s="21">
        <f>VLOOKUP(B27,RMS!B:E,4,FALSE)</f>
        <v>4561387.9787601801</v>
      </c>
      <c r="K27" s="22">
        <f t="shared" si="1"/>
        <v>-0.74797079991549253</v>
      </c>
      <c r="L27" s="22">
        <f t="shared" si="2"/>
        <v>0.29273981973528862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133251.29199999999</v>
      </c>
      <c r="F28" s="25">
        <f>VLOOKUP(C28,RA!B32:I63,8,0)</f>
        <v>35331.9548</v>
      </c>
      <c r="G28" s="16">
        <f t="shared" si="0"/>
        <v>97919.33719999998</v>
      </c>
      <c r="H28" s="27">
        <f>RA!J32</f>
        <v>26.515281217686098</v>
      </c>
      <c r="I28" s="20">
        <f>VLOOKUP(B28,RMS!B:D,3,FALSE)</f>
        <v>133251.25417682499</v>
      </c>
      <c r="J28" s="21">
        <f>VLOOKUP(B28,RMS!B:E,4,FALSE)</f>
        <v>97919.339032424599</v>
      </c>
      <c r="K28" s="22">
        <f t="shared" si="1"/>
        <v>3.7823174992809072E-2</v>
      </c>
      <c r="L28" s="22">
        <f t="shared" si="2"/>
        <v>-1.8324246193515137E-3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227380.8909</v>
      </c>
      <c r="F30" s="25">
        <f>VLOOKUP(C30,RA!B34:I66,8,0)</f>
        <v>5128.46</v>
      </c>
      <c r="G30" s="16">
        <f t="shared" si="0"/>
        <v>222252.43090000001</v>
      </c>
      <c r="H30" s="27">
        <f>RA!J34</f>
        <v>0</v>
      </c>
      <c r="I30" s="20">
        <f>VLOOKUP(B30,RMS!B:D,3,FALSE)</f>
        <v>227380.8898</v>
      </c>
      <c r="J30" s="21">
        <f>VLOOKUP(B30,RMS!B:E,4,FALSE)</f>
        <v>222252.42079999999</v>
      </c>
      <c r="K30" s="22">
        <f t="shared" si="1"/>
        <v>1.0999999940395355E-3</v>
      </c>
      <c r="L30" s="22">
        <f t="shared" si="2"/>
        <v>1.0100000014062971E-2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242350.56</v>
      </c>
      <c r="F31" s="25">
        <f>VLOOKUP(C31,RA!B35:I67,8,0)</f>
        <v>11120.86</v>
      </c>
      <c r="G31" s="16">
        <f t="shared" si="0"/>
        <v>231229.7</v>
      </c>
      <c r="H31" s="27">
        <f>RA!J35</f>
        <v>2.2554489868084202</v>
      </c>
      <c r="I31" s="20">
        <f>VLOOKUP(B31,RMS!B:D,3,FALSE)</f>
        <v>242350.56</v>
      </c>
      <c r="J31" s="21">
        <f>VLOOKUP(B31,RMS!B:E,4,FALSE)</f>
        <v>231229.7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2511315.5299999998</v>
      </c>
      <c r="F32" s="25">
        <f>VLOOKUP(C32,RA!B34:I67,8,0)</f>
        <v>-54874.07</v>
      </c>
      <c r="G32" s="16">
        <f t="shared" si="0"/>
        <v>2566189.5999999996</v>
      </c>
      <c r="H32" s="27">
        <f>RA!J35</f>
        <v>2.2554489868084202</v>
      </c>
      <c r="I32" s="20">
        <f>VLOOKUP(B32,RMS!B:D,3,FALSE)</f>
        <v>2511315.5299999998</v>
      </c>
      <c r="J32" s="21">
        <f>VLOOKUP(B32,RMS!B:E,4,FALSE)</f>
        <v>2566189.6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4518298.7300000004</v>
      </c>
      <c r="F33" s="25">
        <f>VLOOKUP(C33,RA!B34:I68,8,0)</f>
        <v>-234932.94</v>
      </c>
      <c r="G33" s="16">
        <f t="shared" si="0"/>
        <v>4753231.6700000009</v>
      </c>
      <c r="H33" s="27">
        <f>RA!J34</f>
        <v>0</v>
      </c>
      <c r="I33" s="20">
        <f>VLOOKUP(B33,RMS!B:D,3,FALSE)</f>
        <v>4518298.7300000004</v>
      </c>
      <c r="J33" s="21">
        <f>VLOOKUP(B33,RMS!B:E,4,FALSE)</f>
        <v>4753231.67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2164345.63</v>
      </c>
      <c r="F34" s="25">
        <f>VLOOKUP(C34,RA!B35:I69,8,0)</f>
        <v>76029.22</v>
      </c>
      <c r="G34" s="16">
        <f t="shared" si="0"/>
        <v>2088316.41</v>
      </c>
      <c r="H34" s="27">
        <f>RA!J35</f>
        <v>2.2554489868084202</v>
      </c>
      <c r="I34" s="20">
        <f>VLOOKUP(B34,RMS!B:D,3,FALSE)</f>
        <v>2164345.63</v>
      </c>
      <c r="J34" s="21">
        <f>VLOOKUP(B34,RMS!B:E,4,FALSE)</f>
        <v>2088316.41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35.020000000000003</v>
      </c>
      <c r="F35" s="25">
        <f>VLOOKUP(C35,RA!B36:I70,8,0)</f>
        <v>34.869999999999997</v>
      </c>
      <c r="G35" s="16">
        <f t="shared" si="0"/>
        <v>0.15000000000000568</v>
      </c>
      <c r="H35" s="27">
        <f>RA!J36</f>
        <v>4.5887494545092</v>
      </c>
      <c r="I35" s="20">
        <f>VLOOKUP(B35,RMS!B:D,3,FALSE)</f>
        <v>35.020000000000003</v>
      </c>
      <c r="J35" s="21">
        <f>VLOOKUP(B35,RMS!B:E,4,FALSE)</f>
        <v>0.15</v>
      </c>
      <c r="K35" s="22">
        <f t="shared" si="1"/>
        <v>0</v>
      </c>
      <c r="L35" s="22">
        <f t="shared" si="2"/>
        <v>5.6898930012039273E-15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317111.5393</v>
      </c>
      <c r="F36" s="25">
        <f>VLOOKUP(C36,RA!B8:I70,8,0)</f>
        <v>18250.2052</v>
      </c>
      <c r="G36" s="16">
        <f t="shared" si="0"/>
        <v>298861.33409999998</v>
      </c>
      <c r="H36" s="27">
        <f>RA!J36</f>
        <v>4.5887494545092</v>
      </c>
      <c r="I36" s="20">
        <f>VLOOKUP(B36,RMS!B:D,3,FALSE)</f>
        <v>317111.53846153797</v>
      </c>
      <c r="J36" s="21">
        <f>VLOOKUP(B36,RMS!B:E,4,FALSE)</f>
        <v>298861.33333333302</v>
      </c>
      <c r="K36" s="22">
        <f t="shared" si="1"/>
        <v>8.3846203051507473E-4</v>
      </c>
      <c r="L36" s="22">
        <f t="shared" si="2"/>
        <v>7.6666695531457663E-4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982961.98560000001</v>
      </c>
      <c r="F37" s="25">
        <f>VLOOKUP(C37,RA!B8:I71,8,0)</f>
        <v>21709.7402</v>
      </c>
      <c r="G37" s="16">
        <f t="shared" si="0"/>
        <v>961252.24540000001</v>
      </c>
      <c r="H37" s="27">
        <f>RA!J37</f>
        <v>-2.1850726977346402</v>
      </c>
      <c r="I37" s="20">
        <f>VLOOKUP(B37,RMS!B:D,3,FALSE)</f>
        <v>982961.97227521404</v>
      </c>
      <c r="J37" s="21">
        <f>VLOOKUP(B37,RMS!B:E,4,FALSE)</f>
        <v>961252.24163846194</v>
      </c>
      <c r="K37" s="22">
        <f t="shared" si="1"/>
        <v>1.3324785977602005E-2</v>
      </c>
      <c r="L37" s="22">
        <f t="shared" si="2"/>
        <v>3.7615380715578794E-3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1191238.06</v>
      </c>
      <c r="F38" s="25">
        <f>VLOOKUP(C38,RA!B9:I72,8,0)</f>
        <v>51792.82</v>
      </c>
      <c r="G38" s="16">
        <f t="shared" si="0"/>
        <v>1139445.24</v>
      </c>
      <c r="H38" s="27">
        <f>RA!J38</f>
        <v>-5.1995884743105503</v>
      </c>
      <c r="I38" s="20">
        <f>VLOOKUP(B38,RMS!B:D,3,FALSE)</f>
        <v>1191238.06</v>
      </c>
      <c r="J38" s="21">
        <f>VLOOKUP(B38,RMS!B:E,4,FALSE)</f>
        <v>1139445.24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413866.8</v>
      </c>
      <c r="F39" s="25">
        <f>VLOOKUP(C39,RA!B10:I73,8,0)</f>
        <v>51127.85</v>
      </c>
      <c r="G39" s="16">
        <f t="shared" si="0"/>
        <v>362738.95</v>
      </c>
      <c r="H39" s="27">
        <f>RA!J39</f>
        <v>3.5128040062621602</v>
      </c>
      <c r="I39" s="20">
        <f>VLOOKUP(B39,RMS!B:D,3,FALSE)</f>
        <v>413866.8</v>
      </c>
      <c r="J39" s="21">
        <f>VLOOKUP(B39,RMS!B:E,4,FALSE)</f>
        <v>362738.95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11522.4249</v>
      </c>
      <c r="F40" s="25">
        <f>VLOOKUP(C40,RA!B8:I74,8,0)</f>
        <v>1873.2243000000001</v>
      </c>
      <c r="G40" s="16">
        <f t="shared" si="0"/>
        <v>9649.2006000000001</v>
      </c>
      <c r="H40" s="27">
        <f>RA!J40</f>
        <v>99.571673329526007</v>
      </c>
      <c r="I40" s="20">
        <f>VLOOKUP(B40,RMS!B:D,3,FALSE)</f>
        <v>11522.4249300355</v>
      </c>
      <c r="J40" s="21">
        <f>VLOOKUP(B40,RMS!B:E,4,FALSE)</f>
        <v>9649.2004084411201</v>
      </c>
      <c r="K40" s="22">
        <f t="shared" si="1"/>
        <v>-3.0035500458325259E-5</v>
      </c>
      <c r="L40" s="22">
        <f t="shared" si="2"/>
        <v>1.915588800329715E-4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8" t="s">
        <v>46</v>
      </c>
      <c r="W1" s="54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8"/>
      <c r="W2" s="54"/>
    </row>
    <row r="3" spans="1:23" ht="23.25" thickBo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9" t="s">
        <v>47</v>
      </c>
      <c r="W3" s="54"/>
    </row>
    <row r="4" spans="1:23" ht="15" thickTop="1" thickBo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7"/>
      <c r="W4" s="54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53" t="s">
        <v>4</v>
      </c>
      <c r="C6" s="52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0"/>
      <c r="C7" s="56"/>
      <c r="D7" s="67">
        <v>46975404.100199997</v>
      </c>
      <c r="E7" s="67">
        <v>33877537.850000001</v>
      </c>
      <c r="F7" s="68">
        <v>138.66239131129799</v>
      </c>
      <c r="G7" s="67">
        <v>33998580.425800003</v>
      </c>
      <c r="H7" s="68">
        <v>38.168722081562102</v>
      </c>
      <c r="I7" s="67">
        <v>1446809.9077000001</v>
      </c>
      <c r="J7" s="68">
        <v>3.0799307327168699</v>
      </c>
      <c r="K7" s="67">
        <v>2183046.4548999998</v>
      </c>
      <c r="L7" s="68">
        <v>6.4209929578217997</v>
      </c>
      <c r="M7" s="68">
        <v>-0.33725189198217298</v>
      </c>
      <c r="N7" s="67">
        <v>157211524.55809999</v>
      </c>
      <c r="O7" s="67">
        <v>3107143676.6209998</v>
      </c>
      <c r="P7" s="67">
        <v>1280758</v>
      </c>
      <c r="Q7" s="67">
        <v>1405478</v>
      </c>
      <c r="R7" s="68">
        <v>-8.8738493238599307</v>
      </c>
      <c r="S7" s="67">
        <v>36.677814310119501</v>
      </c>
      <c r="T7" s="67">
        <v>33.3076824519487</v>
      </c>
      <c r="U7" s="69">
        <v>9.1884751628749601</v>
      </c>
      <c r="V7" s="57"/>
      <c r="W7" s="57"/>
    </row>
    <row r="8" spans="1:23" ht="14.25" thickBot="1" x14ac:dyDescent="0.2">
      <c r="A8" s="47">
        <v>42127</v>
      </c>
      <c r="B8" s="44" t="s">
        <v>6</v>
      </c>
      <c r="C8" s="45"/>
      <c r="D8" s="70">
        <v>899833.37820000004</v>
      </c>
      <c r="E8" s="70">
        <v>959860.33719999995</v>
      </c>
      <c r="F8" s="71">
        <v>93.7462819669053</v>
      </c>
      <c r="G8" s="70">
        <v>750611.26450000005</v>
      </c>
      <c r="H8" s="71">
        <v>19.880079177788598</v>
      </c>
      <c r="I8" s="70">
        <v>198371.81820000001</v>
      </c>
      <c r="J8" s="71">
        <v>22.045394514795301</v>
      </c>
      <c r="K8" s="70">
        <v>195071.11910000001</v>
      </c>
      <c r="L8" s="71">
        <v>25.9883015784397</v>
      </c>
      <c r="M8" s="71">
        <v>1.6920490922635999E-2</v>
      </c>
      <c r="N8" s="70">
        <v>2732996.0336000002</v>
      </c>
      <c r="O8" s="70">
        <v>117064471.33769999</v>
      </c>
      <c r="P8" s="70">
        <v>31460</v>
      </c>
      <c r="Q8" s="70">
        <v>32557</v>
      </c>
      <c r="R8" s="71">
        <v>-3.3694750744847499</v>
      </c>
      <c r="S8" s="70">
        <v>28.602459574062301</v>
      </c>
      <c r="T8" s="70">
        <v>26.680340384556299</v>
      </c>
      <c r="U8" s="72">
        <v>6.7201185427040198</v>
      </c>
      <c r="V8" s="57"/>
      <c r="W8" s="57"/>
    </row>
    <row r="9" spans="1:23" ht="12" customHeight="1" thickBot="1" x14ac:dyDescent="0.2">
      <c r="A9" s="48"/>
      <c r="B9" s="44" t="s">
        <v>7</v>
      </c>
      <c r="C9" s="45"/>
      <c r="D9" s="70">
        <v>230807.54370000001</v>
      </c>
      <c r="E9" s="70">
        <v>204782.807</v>
      </c>
      <c r="F9" s="71">
        <v>112.70845784431501</v>
      </c>
      <c r="G9" s="70">
        <v>162105.2953</v>
      </c>
      <c r="H9" s="71">
        <v>42.381248726549202</v>
      </c>
      <c r="I9" s="70">
        <v>32142.688200000001</v>
      </c>
      <c r="J9" s="71">
        <v>13.9261861569735</v>
      </c>
      <c r="K9" s="70">
        <v>33077.063999999998</v>
      </c>
      <c r="L9" s="71">
        <v>20.4046782918386</v>
      </c>
      <c r="M9" s="71">
        <v>-2.8248450346136999E-2</v>
      </c>
      <c r="N9" s="70">
        <v>533361.20649999997</v>
      </c>
      <c r="O9" s="70">
        <v>18032092.107299998</v>
      </c>
      <c r="P9" s="70">
        <v>6235</v>
      </c>
      <c r="Q9" s="70">
        <v>7222</v>
      </c>
      <c r="R9" s="71">
        <v>-13.666574356133999</v>
      </c>
      <c r="S9" s="70">
        <v>37.018050312750603</v>
      </c>
      <c r="T9" s="70">
        <v>20.215652450844601</v>
      </c>
      <c r="U9" s="72">
        <v>45.389742895558399</v>
      </c>
      <c r="V9" s="57"/>
      <c r="W9" s="57"/>
    </row>
    <row r="10" spans="1:23" ht="14.25" thickBot="1" x14ac:dyDescent="0.2">
      <c r="A10" s="48"/>
      <c r="B10" s="44" t="s">
        <v>8</v>
      </c>
      <c r="C10" s="45"/>
      <c r="D10" s="70">
        <v>262999.19300000003</v>
      </c>
      <c r="E10" s="70">
        <v>397049.85859999998</v>
      </c>
      <c r="F10" s="71">
        <v>66.238329344162594</v>
      </c>
      <c r="G10" s="70">
        <v>254936.41260000001</v>
      </c>
      <c r="H10" s="71">
        <v>3.1626633158326798</v>
      </c>
      <c r="I10" s="70">
        <v>61169.355000000003</v>
      </c>
      <c r="J10" s="71">
        <v>23.2583812529037</v>
      </c>
      <c r="K10" s="70">
        <v>61651.303800000002</v>
      </c>
      <c r="L10" s="71">
        <v>24.183012215180099</v>
      </c>
      <c r="M10" s="71">
        <v>-7.8173334592150003E-3</v>
      </c>
      <c r="N10" s="70">
        <v>981293.72690000001</v>
      </c>
      <c r="O10" s="70">
        <v>28850330.524099998</v>
      </c>
      <c r="P10" s="70">
        <v>115510</v>
      </c>
      <c r="Q10" s="70">
        <v>129369</v>
      </c>
      <c r="R10" s="71">
        <v>-10.7127673553943</v>
      </c>
      <c r="S10" s="70">
        <v>2.27685215998615</v>
      </c>
      <c r="T10" s="70">
        <v>2.9401869976578601</v>
      </c>
      <c r="U10" s="72">
        <v>-29.1338563534907</v>
      </c>
      <c r="V10" s="57"/>
      <c r="W10" s="57"/>
    </row>
    <row r="11" spans="1:23" ht="14.25" thickBot="1" x14ac:dyDescent="0.2">
      <c r="A11" s="48"/>
      <c r="B11" s="44" t="s">
        <v>9</v>
      </c>
      <c r="C11" s="45"/>
      <c r="D11" s="70">
        <v>79585.500899999999</v>
      </c>
      <c r="E11" s="70">
        <v>105625.6857</v>
      </c>
      <c r="F11" s="71">
        <v>75.346730648490393</v>
      </c>
      <c r="G11" s="70">
        <v>76832.816600000006</v>
      </c>
      <c r="H11" s="71">
        <v>3.5826934659063401</v>
      </c>
      <c r="I11" s="70">
        <v>17072.3963</v>
      </c>
      <c r="J11" s="71">
        <v>21.451641450936702</v>
      </c>
      <c r="K11" s="70">
        <v>15618.8297</v>
      </c>
      <c r="L11" s="71">
        <v>20.328331553056699</v>
      </c>
      <c r="M11" s="71">
        <v>9.3065013699457994E-2</v>
      </c>
      <c r="N11" s="70">
        <v>248018.21160000001</v>
      </c>
      <c r="O11" s="70">
        <v>8959879.0620000008</v>
      </c>
      <c r="P11" s="70">
        <v>3497</v>
      </c>
      <c r="Q11" s="70">
        <v>3820</v>
      </c>
      <c r="R11" s="71">
        <v>-8.4554973821989492</v>
      </c>
      <c r="S11" s="70">
        <v>22.758221589934202</v>
      </c>
      <c r="T11" s="70">
        <v>22.529478219895299</v>
      </c>
      <c r="U11" s="72">
        <v>1.00510213038841</v>
      </c>
      <c r="V11" s="57"/>
      <c r="W11" s="57"/>
    </row>
    <row r="12" spans="1:23" ht="14.25" thickBot="1" x14ac:dyDescent="0.2">
      <c r="A12" s="48"/>
      <c r="B12" s="44" t="s">
        <v>10</v>
      </c>
      <c r="C12" s="45"/>
      <c r="D12" s="70">
        <v>1003118.0845999999</v>
      </c>
      <c r="E12" s="70">
        <v>596553.11569999997</v>
      </c>
      <c r="F12" s="71">
        <v>168.1523502602</v>
      </c>
      <c r="G12" s="70">
        <v>499443.76500000001</v>
      </c>
      <c r="H12" s="71">
        <v>100.847053241319</v>
      </c>
      <c r="I12" s="70">
        <v>141631.79259999999</v>
      </c>
      <c r="J12" s="71">
        <v>14.119154541658601</v>
      </c>
      <c r="K12" s="70">
        <v>96209.643800000005</v>
      </c>
      <c r="L12" s="71">
        <v>19.2633586686181</v>
      </c>
      <c r="M12" s="71">
        <v>0.47211638049947702</v>
      </c>
      <c r="N12" s="70">
        <v>2792218.2206000001</v>
      </c>
      <c r="O12" s="70">
        <v>33882172.260700002</v>
      </c>
      <c r="P12" s="70">
        <v>8611</v>
      </c>
      <c r="Q12" s="70">
        <v>7802</v>
      </c>
      <c r="R12" s="71">
        <v>10.369136118943899</v>
      </c>
      <c r="S12" s="70">
        <v>116.492635535942</v>
      </c>
      <c r="T12" s="70">
        <v>116.19149971802101</v>
      </c>
      <c r="U12" s="72">
        <v>0.25850202163935498</v>
      </c>
      <c r="V12" s="57"/>
      <c r="W12" s="57"/>
    </row>
    <row r="13" spans="1:23" ht="14.25" thickBot="1" x14ac:dyDescent="0.2">
      <c r="A13" s="48"/>
      <c r="B13" s="44" t="s">
        <v>11</v>
      </c>
      <c r="C13" s="45"/>
      <c r="D13" s="70">
        <v>435622.81060000003</v>
      </c>
      <c r="E13" s="70">
        <v>526099.45220000006</v>
      </c>
      <c r="F13" s="71">
        <v>82.802369167720599</v>
      </c>
      <c r="G13" s="70">
        <v>435021.71250000002</v>
      </c>
      <c r="H13" s="71">
        <v>0.13817657434740399</v>
      </c>
      <c r="I13" s="70">
        <v>116522.3</v>
      </c>
      <c r="J13" s="71">
        <v>26.748438595194202</v>
      </c>
      <c r="K13" s="70">
        <v>89450.910399999993</v>
      </c>
      <c r="L13" s="71">
        <v>20.5624013307152</v>
      </c>
      <c r="M13" s="71">
        <v>0.302639620758963</v>
      </c>
      <c r="N13" s="70">
        <v>1576502.5619000001</v>
      </c>
      <c r="O13" s="70">
        <v>51852949.158</v>
      </c>
      <c r="P13" s="70">
        <v>15657</v>
      </c>
      <c r="Q13" s="70">
        <v>17563</v>
      </c>
      <c r="R13" s="71">
        <v>-10.852360075158</v>
      </c>
      <c r="S13" s="70">
        <v>27.822878622980099</v>
      </c>
      <c r="T13" s="70">
        <v>27.4691716506292</v>
      </c>
      <c r="U13" s="72">
        <v>1.2712810099341301</v>
      </c>
      <c r="V13" s="57"/>
      <c r="W13" s="57"/>
    </row>
    <row r="14" spans="1:23" ht="14.25" thickBot="1" x14ac:dyDescent="0.2">
      <c r="A14" s="48"/>
      <c r="B14" s="44" t="s">
        <v>12</v>
      </c>
      <c r="C14" s="45"/>
      <c r="D14" s="70">
        <v>334340.97970000003</v>
      </c>
      <c r="E14" s="70">
        <v>323491.62119999999</v>
      </c>
      <c r="F14" s="71">
        <v>103.35382983329001</v>
      </c>
      <c r="G14" s="70">
        <v>253959.63380000001</v>
      </c>
      <c r="H14" s="71">
        <v>31.651229251378801</v>
      </c>
      <c r="I14" s="70">
        <v>65885.206300000005</v>
      </c>
      <c r="J14" s="71">
        <v>19.705991876651801</v>
      </c>
      <c r="K14" s="70">
        <v>53743.296000000002</v>
      </c>
      <c r="L14" s="71">
        <v>21.162141083541002</v>
      </c>
      <c r="M14" s="71">
        <v>0.225924184106609</v>
      </c>
      <c r="N14" s="70">
        <v>1142244.3356000001</v>
      </c>
      <c r="O14" s="70">
        <v>25478279.382199999</v>
      </c>
      <c r="P14" s="70">
        <v>5052</v>
      </c>
      <c r="Q14" s="70">
        <v>5452</v>
      </c>
      <c r="R14" s="71">
        <v>-7.3367571533382199</v>
      </c>
      <c r="S14" s="70">
        <v>66.179924722882006</v>
      </c>
      <c r="T14" s="70">
        <v>69.361341892883402</v>
      </c>
      <c r="U14" s="72">
        <v>-4.8072239177106804</v>
      </c>
      <c r="V14" s="57"/>
      <c r="W14" s="57"/>
    </row>
    <row r="15" spans="1:23" ht="14.25" thickBot="1" x14ac:dyDescent="0.2">
      <c r="A15" s="48"/>
      <c r="B15" s="44" t="s">
        <v>13</v>
      </c>
      <c r="C15" s="45"/>
      <c r="D15" s="70">
        <v>270240.6692</v>
      </c>
      <c r="E15" s="70">
        <v>264644.38699999999</v>
      </c>
      <c r="F15" s="71">
        <v>102.114642318108</v>
      </c>
      <c r="G15" s="70">
        <v>224264.58</v>
      </c>
      <c r="H15" s="71">
        <v>20.5008250522664</v>
      </c>
      <c r="I15" s="70">
        <v>47457.292200000004</v>
      </c>
      <c r="J15" s="71">
        <v>17.561121477566299</v>
      </c>
      <c r="K15" s="70">
        <v>40243.672200000001</v>
      </c>
      <c r="L15" s="71">
        <v>17.944729479795701</v>
      </c>
      <c r="M15" s="71">
        <v>0.17924855276999299</v>
      </c>
      <c r="N15" s="70">
        <v>941803.60490000003</v>
      </c>
      <c r="O15" s="70">
        <v>20784779.741799999</v>
      </c>
      <c r="P15" s="70">
        <v>9762</v>
      </c>
      <c r="Q15" s="70">
        <v>12077</v>
      </c>
      <c r="R15" s="71">
        <v>-19.168667715492301</v>
      </c>
      <c r="S15" s="70">
        <v>27.6829204261422</v>
      </c>
      <c r="T15" s="70">
        <v>26.5727162540366</v>
      </c>
      <c r="U15" s="72">
        <v>4.0104300955804399</v>
      </c>
      <c r="V15" s="57"/>
      <c r="W15" s="57"/>
    </row>
    <row r="16" spans="1:23" ht="14.25" thickBot="1" x14ac:dyDescent="0.2">
      <c r="A16" s="48"/>
      <c r="B16" s="44" t="s">
        <v>14</v>
      </c>
      <c r="C16" s="45"/>
      <c r="D16" s="70">
        <v>3135172.5337</v>
      </c>
      <c r="E16" s="70">
        <v>1527450.8543</v>
      </c>
      <c r="F16" s="71">
        <v>205.255214914053</v>
      </c>
      <c r="G16" s="70">
        <v>1278693.7904999999</v>
      </c>
      <c r="H16" s="71">
        <v>145.18556021720201</v>
      </c>
      <c r="I16" s="70">
        <v>33656.787400000001</v>
      </c>
      <c r="J16" s="71">
        <v>1.07352265427892</v>
      </c>
      <c r="K16" s="70">
        <v>7457.1598999999997</v>
      </c>
      <c r="L16" s="71">
        <v>0.58318574434338</v>
      </c>
      <c r="M16" s="71">
        <v>3.5133519800212398</v>
      </c>
      <c r="N16" s="70">
        <v>9103550.7456999999</v>
      </c>
      <c r="O16" s="70">
        <v>149496875.40779999</v>
      </c>
      <c r="P16" s="70">
        <v>80282</v>
      </c>
      <c r="Q16" s="70">
        <v>88388</v>
      </c>
      <c r="R16" s="71">
        <v>-9.1709281802959701</v>
      </c>
      <c r="S16" s="70">
        <v>39.051998376971198</v>
      </c>
      <c r="T16" s="70">
        <v>33.256319076118899</v>
      </c>
      <c r="U16" s="72">
        <v>14.8409288684953</v>
      </c>
      <c r="V16" s="57"/>
      <c r="W16" s="57"/>
    </row>
    <row r="17" spans="1:23" ht="12" thickBot="1" x14ac:dyDescent="0.2">
      <c r="A17" s="48"/>
      <c r="B17" s="44" t="s">
        <v>15</v>
      </c>
      <c r="C17" s="45"/>
      <c r="D17" s="70">
        <v>1385418.2936</v>
      </c>
      <c r="E17" s="70">
        <v>983066.58680000005</v>
      </c>
      <c r="F17" s="71">
        <v>140.928225229351</v>
      </c>
      <c r="G17" s="70">
        <v>748534.25699999998</v>
      </c>
      <c r="H17" s="71">
        <v>85.084153549969102</v>
      </c>
      <c r="I17" s="70">
        <v>50246.842400000001</v>
      </c>
      <c r="J17" s="71">
        <v>3.6268354930866402</v>
      </c>
      <c r="K17" s="70">
        <v>52500.719299999997</v>
      </c>
      <c r="L17" s="71">
        <v>7.0138031504949501</v>
      </c>
      <c r="M17" s="71">
        <v>-4.2930400384057002E-2</v>
      </c>
      <c r="N17" s="70">
        <v>8466171.1828000005</v>
      </c>
      <c r="O17" s="70">
        <v>168577325.41339999</v>
      </c>
      <c r="P17" s="70">
        <v>13976</v>
      </c>
      <c r="Q17" s="70">
        <v>16163</v>
      </c>
      <c r="R17" s="71">
        <v>-13.5309039163522</v>
      </c>
      <c r="S17" s="70">
        <v>99.128383915283294</v>
      </c>
      <c r="T17" s="70">
        <v>82.014348710016705</v>
      </c>
      <c r="U17" s="72">
        <v>17.264515499306999</v>
      </c>
      <c r="V17" s="39"/>
      <c r="W17" s="39"/>
    </row>
    <row r="18" spans="1:23" ht="12" thickBot="1" x14ac:dyDescent="0.2">
      <c r="A18" s="48"/>
      <c r="B18" s="44" t="s">
        <v>16</v>
      </c>
      <c r="C18" s="45"/>
      <c r="D18" s="70">
        <v>2766026.3585999999</v>
      </c>
      <c r="E18" s="70">
        <v>2720456.3522000001</v>
      </c>
      <c r="F18" s="71">
        <v>101.675086842071</v>
      </c>
      <c r="G18" s="70">
        <v>2224582.7338999999</v>
      </c>
      <c r="H18" s="71">
        <v>24.339109373144101</v>
      </c>
      <c r="I18" s="70">
        <v>307980.11580000003</v>
      </c>
      <c r="J18" s="71">
        <v>11.1343883199971</v>
      </c>
      <c r="K18" s="70">
        <v>307088.70329999999</v>
      </c>
      <c r="L18" s="71">
        <v>13.804328273358101</v>
      </c>
      <c r="M18" s="71">
        <v>2.9027850598890002E-3</v>
      </c>
      <c r="N18" s="70">
        <v>9292647.9244999997</v>
      </c>
      <c r="O18" s="70">
        <v>366088535.4461</v>
      </c>
      <c r="P18" s="70">
        <v>112445</v>
      </c>
      <c r="Q18" s="70">
        <v>123694</v>
      </c>
      <c r="R18" s="71">
        <v>-9.0942163726615703</v>
      </c>
      <c r="S18" s="70">
        <v>24.5989271074748</v>
      </c>
      <c r="T18" s="70">
        <v>23.945019917700101</v>
      </c>
      <c r="U18" s="72">
        <v>2.65827524476031</v>
      </c>
      <c r="V18" s="39"/>
      <c r="W18" s="39"/>
    </row>
    <row r="19" spans="1:23" ht="12" thickBot="1" x14ac:dyDescent="0.2">
      <c r="A19" s="48"/>
      <c r="B19" s="44" t="s">
        <v>17</v>
      </c>
      <c r="C19" s="45"/>
      <c r="D19" s="70">
        <v>1295880.9314999999</v>
      </c>
      <c r="E19" s="70">
        <v>1504947.0448</v>
      </c>
      <c r="F19" s="71">
        <v>86.108075096570303</v>
      </c>
      <c r="G19" s="70">
        <v>1102892.9689</v>
      </c>
      <c r="H19" s="71">
        <v>17.4983400966352</v>
      </c>
      <c r="I19" s="70">
        <v>-25824.7775</v>
      </c>
      <c r="J19" s="71">
        <v>-1.9928356743475999</v>
      </c>
      <c r="K19" s="70">
        <v>143935.22339999999</v>
      </c>
      <c r="L19" s="71">
        <v>13.0506973440548</v>
      </c>
      <c r="M19" s="71">
        <v>-1.1794194422322299</v>
      </c>
      <c r="N19" s="70">
        <v>4275635.0881000003</v>
      </c>
      <c r="O19" s="70">
        <v>106088315.808</v>
      </c>
      <c r="P19" s="70">
        <v>18574</v>
      </c>
      <c r="Q19" s="70">
        <v>19742</v>
      </c>
      <c r="R19" s="71">
        <v>-5.9163205349002101</v>
      </c>
      <c r="S19" s="70">
        <v>69.768543743943098</v>
      </c>
      <c r="T19" s="70">
        <v>66.122921477054007</v>
      </c>
      <c r="U19" s="72">
        <v>5.2253093890978999</v>
      </c>
      <c r="V19" s="39"/>
      <c r="W19" s="39"/>
    </row>
    <row r="20" spans="1:23" ht="12" thickBot="1" x14ac:dyDescent="0.2">
      <c r="A20" s="48"/>
      <c r="B20" s="44" t="s">
        <v>18</v>
      </c>
      <c r="C20" s="45"/>
      <c r="D20" s="70">
        <v>3575389.1804</v>
      </c>
      <c r="E20" s="70">
        <v>3450296.5134000001</v>
      </c>
      <c r="F20" s="71">
        <v>103.625562803492</v>
      </c>
      <c r="G20" s="70">
        <v>3052714.2914999998</v>
      </c>
      <c r="H20" s="71">
        <v>17.121644510111501</v>
      </c>
      <c r="I20" s="70">
        <v>-296961.58779999998</v>
      </c>
      <c r="J20" s="71">
        <v>-8.3057136668623297</v>
      </c>
      <c r="K20" s="70">
        <v>170435.24410000001</v>
      </c>
      <c r="L20" s="71">
        <v>5.5830722375350099</v>
      </c>
      <c r="M20" s="71">
        <v>-2.74237194524017</v>
      </c>
      <c r="N20" s="70">
        <v>11008135.871200001</v>
      </c>
      <c r="O20" s="70">
        <v>163211030.56810001</v>
      </c>
      <c r="P20" s="70">
        <v>64445</v>
      </c>
      <c r="Q20" s="70">
        <v>68886</v>
      </c>
      <c r="R20" s="71">
        <v>-6.4468832563946199</v>
      </c>
      <c r="S20" s="70">
        <v>55.479698663976997</v>
      </c>
      <c r="T20" s="70">
        <v>49.293765444357398</v>
      </c>
      <c r="U20" s="72">
        <v>11.1499041425692</v>
      </c>
      <c r="V20" s="39"/>
      <c r="W20" s="39"/>
    </row>
    <row r="21" spans="1:23" ht="12" thickBot="1" x14ac:dyDescent="0.2">
      <c r="A21" s="48"/>
      <c r="B21" s="44" t="s">
        <v>19</v>
      </c>
      <c r="C21" s="45"/>
      <c r="D21" s="70">
        <v>443380.49099999998</v>
      </c>
      <c r="E21" s="70">
        <v>597054.3223</v>
      </c>
      <c r="F21" s="71">
        <v>74.2613317481715</v>
      </c>
      <c r="G21" s="70">
        <v>430385.11359999998</v>
      </c>
      <c r="H21" s="71">
        <v>3.0194765082135002</v>
      </c>
      <c r="I21" s="70">
        <v>26812.907899999998</v>
      </c>
      <c r="J21" s="71">
        <v>6.0473810743287801</v>
      </c>
      <c r="K21" s="70">
        <v>22503.616300000002</v>
      </c>
      <c r="L21" s="71">
        <v>5.2287162331815402</v>
      </c>
      <c r="M21" s="71">
        <v>0.191493293457905</v>
      </c>
      <c r="N21" s="70">
        <v>1408938.6605</v>
      </c>
      <c r="O21" s="70">
        <v>64447619.6109</v>
      </c>
      <c r="P21" s="70">
        <v>38307</v>
      </c>
      <c r="Q21" s="70">
        <v>41155</v>
      </c>
      <c r="R21" s="71">
        <v>-6.9201798080427697</v>
      </c>
      <c r="S21" s="70">
        <v>11.5743986999765</v>
      </c>
      <c r="T21" s="70">
        <v>11.490257541003499</v>
      </c>
      <c r="U21" s="72">
        <v>0.72695922400834601</v>
      </c>
      <c r="V21" s="39"/>
      <c r="W21" s="39"/>
    </row>
    <row r="22" spans="1:23" ht="12" thickBot="1" x14ac:dyDescent="0.2">
      <c r="A22" s="48"/>
      <c r="B22" s="44" t="s">
        <v>20</v>
      </c>
      <c r="C22" s="45"/>
      <c r="D22" s="70">
        <v>1686301.8451</v>
      </c>
      <c r="E22" s="70">
        <v>2496561.1616000002</v>
      </c>
      <c r="F22" s="71">
        <v>67.544984318320502</v>
      </c>
      <c r="G22" s="70">
        <v>1477749.6658999999</v>
      </c>
      <c r="H22" s="71">
        <v>14.1128219489723</v>
      </c>
      <c r="I22" s="70">
        <v>201519.35320000001</v>
      </c>
      <c r="J22" s="71">
        <v>11.950372573307</v>
      </c>
      <c r="K22" s="70">
        <v>168824.6973</v>
      </c>
      <c r="L22" s="71">
        <v>11.424444964917701</v>
      </c>
      <c r="M22" s="71">
        <v>0.19366038513844899</v>
      </c>
      <c r="N22" s="70">
        <v>5462672.6151999999</v>
      </c>
      <c r="O22" s="70">
        <v>183909546.87490001</v>
      </c>
      <c r="P22" s="70">
        <v>97838</v>
      </c>
      <c r="Q22" s="70">
        <v>108918</v>
      </c>
      <c r="R22" s="71">
        <v>-10.1727905396721</v>
      </c>
      <c r="S22" s="70">
        <v>17.235653274801201</v>
      </c>
      <c r="T22" s="70">
        <v>16.734678921757698</v>
      </c>
      <c r="U22" s="72">
        <v>2.9066165642585902</v>
      </c>
      <c r="V22" s="39"/>
      <c r="W22" s="39"/>
    </row>
    <row r="23" spans="1:23" ht="12" thickBot="1" x14ac:dyDescent="0.2">
      <c r="A23" s="48"/>
      <c r="B23" s="44" t="s">
        <v>21</v>
      </c>
      <c r="C23" s="45"/>
      <c r="D23" s="70">
        <v>5830522.4842999997</v>
      </c>
      <c r="E23" s="70">
        <v>4665985.9312000005</v>
      </c>
      <c r="F23" s="71">
        <v>124.957995379135</v>
      </c>
      <c r="G23" s="70">
        <v>3715045.6797000002</v>
      </c>
      <c r="H23" s="71">
        <v>56.943493754586399</v>
      </c>
      <c r="I23" s="70">
        <v>409826.1972</v>
      </c>
      <c r="J23" s="71">
        <v>7.0289789346246403</v>
      </c>
      <c r="K23" s="70">
        <v>131043.5569</v>
      </c>
      <c r="L23" s="71">
        <v>3.5273740405415999</v>
      </c>
      <c r="M23" s="71">
        <v>2.1274044057941799</v>
      </c>
      <c r="N23" s="70">
        <v>18210705.945799999</v>
      </c>
      <c r="O23" s="70">
        <v>415214776.8926</v>
      </c>
      <c r="P23" s="70">
        <v>125262</v>
      </c>
      <c r="Q23" s="70">
        <v>132283</v>
      </c>
      <c r="R23" s="71">
        <v>-5.3075603063129799</v>
      </c>
      <c r="S23" s="70">
        <v>46.546618162730901</v>
      </c>
      <c r="T23" s="70">
        <v>45.073748595813498</v>
      </c>
      <c r="U23" s="72">
        <v>3.1642891042441099</v>
      </c>
      <c r="V23" s="39"/>
      <c r="W23" s="39"/>
    </row>
    <row r="24" spans="1:23" ht="12" thickBot="1" x14ac:dyDescent="0.2">
      <c r="A24" s="48"/>
      <c r="B24" s="44" t="s">
        <v>22</v>
      </c>
      <c r="C24" s="45"/>
      <c r="D24" s="70">
        <v>317352.55009999999</v>
      </c>
      <c r="E24" s="70">
        <v>585853.02630000003</v>
      </c>
      <c r="F24" s="71">
        <v>54.169311389285497</v>
      </c>
      <c r="G24" s="70">
        <v>337807.34940000001</v>
      </c>
      <c r="H24" s="71">
        <v>-6.0551670460488802</v>
      </c>
      <c r="I24" s="70">
        <v>40521.646699999998</v>
      </c>
      <c r="J24" s="71">
        <v>12.7686532492748</v>
      </c>
      <c r="K24" s="70">
        <v>43243.430699999997</v>
      </c>
      <c r="L24" s="71">
        <v>12.801210742397201</v>
      </c>
      <c r="M24" s="71">
        <v>-6.2940982154776004E-2</v>
      </c>
      <c r="N24" s="70">
        <v>1154667.4286</v>
      </c>
      <c r="O24" s="70">
        <v>40134263.425399996</v>
      </c>
      <c r="P24" s="70">
        <v>29589</v>
      </c>
      <c r="Q24" s="70">
        <v>33937</v>
      </c>
      <c r="R24" s="71">
        <v>-12.811975130388699</v>
      </c>
      <c r="S24" s="70">
        <v>10.725355709892201</v>
      </c>
      <c r="T24" s="70">
        <v>11.1324823555412</v>
      </c>
      <c r="U24" s="72">
        <v>-3.7959267427695802</v>
      </c>
      <c r="V24" s="39"/>
      <c r="W24" s="39"/>
    </row>
    <row r="25" spans="1:23" ht="12" thickBot="1" x14ac:dyDescent="0.2">
      <c r="A25" s="48"/>
      <c r="B25" s="44" t="s">
        <v>23</v>
      </c>
      <c r="C25" s="45"/>
      <c r="D25" s="70">
        <v>394862.64669999998</v>
      </c>
      <c r="E25" s="70">
        <v>397784.7917</v>
      </c>
      <c r="F25" s="71">
        <v>99.265395495008306</v>
      </c>
      <c r="G25" s="70">
        <v>292100.85070000001</v>
      </c>
      <c r="H25" s="71">
        <v>35.180245368590398</v>
      </c>
      <c r="I25" s="70">
        <v>-2762.4121</v>
      </c>
      <c r="J25" s="71">
        <v>-0.69958810312558295</v>
      </c>
      <c r="K25" s="70">
        <v>11633.811900000001</v>
      </c>
      <c r="L25" s="71">
        <v>3.98280657934421</v>
      </c>
      <c r="M25" s="71">
        <v>-1.23744685952847</v>
      </c>
      <c r="N25" s="70">
        <v>1402993.7671999999</v>
      </c>
      <c r="O25" s="70">
        <v>48196708.990099996</v>
      </c>
      <c r="P25" s="70">
        <v>24715</v>
      </c>
      <c r="Q25" s="70">
        <v>28140</v>
      </c>
      <c r="R25" s="71">
        <v>-12.171286425017801</v>
      </c>
      <c r="S25" s="70">
        <v>15.9766395589723</v>
      </c>
      <c r="T25" s="70">
        <v>15.139498962331199</v>
      </c>
      <c r="U25" s="72">
        <v>5.2397789507052703</v>
      </c>
      <c r="V25" s="39"/>
      <c r="W25" s="39"/>
    </row>
    <row r="26" spans="1:23" ht="12" thickBot="1" x14ac:dyDescent="0.2">
      <c r="A26" s="48"/>
      <c r="B26" s="44" t="s">
        <v>24</v>
      </c>
      <c r="C26" s="45"/>
      <c r="D26" s="70">
        <v>762145.11179999996</v>
      </c>
      <c r="E26" s="70">
        <v>843827.82259999996</v>
      </c>
      <c r="F26" s="71">
        <v>90.319978956332704</v>
      </c>
      <c r="G26" s="70">
        <v>663859.63619999995</v>
      </c>
      <c r="H26" s="71">
        <v>14.805159139151201</v>
      </c>
      <c r="I26" s="70">
        <v>130149.98</v>
      </c>
      <c r="J26" s="71">
        <v>17.076797841373999</v>
      </c>
      <c r="K26" s="70">
        <v>120596.63959999999</v>
      </c>
      <c r="L26" s="71">
        <v>18.1659846485482</v>
      </c>
      <c r="M26" s="71">
        <v>7.9217301839312998E-2</v>
      </c>
      <c r="N26" s="70">
        <v>2404407.6053999998</v>
      </c>
      <c r="O26" s="70">
        <v>94509598.876300007</v>
      </c>
      <c r="P26" s="70">
        <v>48352</v>
      </c>
      <c r="Q26" s="70">
        <v>52324</v>
      </c>
      <c r="R26" s="71">
        <v>-7.5911627551410499</v>
      </c>
      <c r="S26" s="70">
        <v>15.76243199454</v>
      </c>
      <c r="T26" s="70">
        <v>16.377378921718499</v>
      </c>
      <c r="U26" s="72">
        <v>-3.9013454737917201</v>
      </c>
      <c r="V26" s="39"/>
      <c r="W26" s="39"/>
    </row>
    <row r="27" spans="1:23" ht="12" thickBot="1" x14ac:dyDescent="0.2">
      <c r="A27" s="48"/>
      <c r="B27" s="44" t="s">
        <v>25</v>
      </c>
      <c r="C27" s="45"/>
      <c r="D27" s="70">
        <v>302348.38189999998</v>
      </c>
      <c r="E27" s="70">
        <v>388301.19420000003</v>
      </c>
      <c r="F27" s="71">
        <v>77.864396611737206</v>
      </c>
      <c r="G27" s="70">
        <v>334541.7769</v>
      </c>
      <c r="H27" s="71">
        <v>-9.6231314660659404</v>
      </c>
      <c r="I27" s="70">
        <v>84080.395699999994</v>
      </c>
      <c r="J27" s="71">
        <v>27.8091105272755</v>
      </c>
      <c r="K27" s="70">
        <v>97245.212799999994</v>
      </c>
      <c r="L27" s="71">
        <v>29.068182067158698</v>
      </c>
      <c r="M27" s="71">
        <v>-0.135377533977693</v>
      </c>
      <c r="N27" s="70">
        <v>987535.15009999997</v>
      </c>
      <c r="O27" s="70">
        <v>35076909.736599997</v>
      </c>
      <c r="P27" s="70">
        <v>38557</v>
      </c>
      <c r="Q27" s="70">
        <v>40839</v>
      </c>
      <c r="R27" s="71">
        <v>-5.5877959793334799</v>
      </c>
      <c r="S27" s="70">
        <v>7.8415950903856597</v>
      </c>
      <c r="T27" s="70">
        <v>8.1402291461593101</v>
      </c>
      <c r="U27" s="72">
        <v>-3.8083330283119801</v>
      </c>
      <c r="V27" s="39"/>
      <c r="W27" s="39"/>
    </row>
    <row r="28" spans="1:23" ht="12" thickBot="1" x14ac:dyDescent="0.2">
      <c r="A28" s="48"/>
      <c r="B28" s="44" t="s">
        <v>26</v>
      </c>
      <c r="C28" s="45"/>
      <c r="D28" s="70">
        <v>1383032.4738</v>
      </c>
      <c r="E28" s="70">
        <v>1414346.01</v>
      </c>
      <c r="F28" s="71">
        <v>97.786005971763601</v>
      </c>
      <c r="G28" s="70">
        <v>942280.67020000005</v>
      </c>
      <c r="H28" s="71">
        <v>46.775002134602801</v>
      </c>
      <c r="I28" s="70">
        <v>-164993.6103</v>
      </c>
      <c r="J28" s="71">
        <v>-11.9298435449361</v>
      </c>
      <c r="K28" s="70">
        <v>57208.489500000003</v>
      </c>
      <c r="L28" s="71">
        <v>6.0712791113350004</v>
      </c>
      <c r="M28" s="71">
        <v>-3.88407562832086</v>
      </c>
      <c r="N28" s="70">
        <v>4822580.5083999997</v>
      </c>
      <c r="O28" s="70">
        <v>123545919.00399999</v>
      </c>
      <c r="P28" s="70">
        <v>56124</v>
      </c>
      <c r="Q28" s="70">
        <v>62564</v>
      </c>
      <c r="R28" s="71">
        <v>-10.293459497474601</v>
      </c>
      <c r="S28" s="70">
        <v>24.6424430511011</v>
      </c>
      <c r="T28" s="70">
        <v>25.063511650469898</v>
      </c>
      <c r="U28" s="72">
        <v>-1.7087128840903301</v>
      </c>
      <c r="V28" s="39"/>
      <c r="W28" s="39"/>
    </row>
    <row r="29" spans="1:23" ht="12" thickBot="1" x14ac:dyDescent="0.2">
      <c r="A29" s="48"/>
      <c r="B29" s="44" t="s">
        <v>27</v>
      </c>
      <c r="C29" s="45"/>
      <c r="D29" s="70">
        <v>991664.25289999996</v>
      </c>
      <c r="E29" s="70">
        <v>966124.93709999998</v>
      </c>
      <c r="F29" s="71">
        <v>102.64347961834601</v>
      </c>
      <c r="G29" s="70">
        <v>925517.1165</v>
      </c>
      <c r="H29" s="71">
        <v>7.14704625346603</v>
      </c>
      <c r="I29" s="70">
        <v>91327.8416</v>
      </c>
      <c r="J29" s="71">
        <v>9.2095526618936798</v>
      </c>
      <c r="K29" s="70">
        <v>113245.5413</v>
      </c>
      <c r="L29" s="71">
        <v>12.235920792935399</v>
      </c>
      <c r="M29" s="71">
        <v>-0.19354139199120901</v>
      </c>
      <c r="N29" s="70">
        <v>3481332.1387</v>
      </c>
      <c r="O29" s="70">
        <v>91994915.575599998</v>
      </c>
      <c r="P29" s="70">
        <v>125727</v>
      </c>
      <c r="Q29" s="70">
        <v>138375</v>
      </c>
      <c r="R29" s="71">
        <v>-9.1403794037940393</v>
      </c>
      <c r="S29" s="70">
        <v>7.88744066827332</v>
      </c>
      <c r="T29" s="70">
        <v>8.1930770319783193</v>
      </c>
      <c r="U29" s="72">
        <v>-3.8749751225945701</v>
      </c>
      <c r="V29" s="39"/>
      <c r="W29" s="39"/>
    </row>
    <row r="30" spans="1:23" ht="12" thickBot="1" x14ac:dyDescent="0.2">
      <c r="A30" s="48"/>
      <c r="B30" s="44" t="s">
        <v>28</v>
      </c>
      <c r="C30" s="45"/>
      <c r="D30" s="70">
        <v>2138593.8621999999</v>
      </c>
      <c r="E30" s="70">
        <v>2129076.0395</v>
      </c>
      <c r="F30" s="71">
        <v>100.447040055095</v>
      </c>
      <c r="G30" s="70">
        <v>1794324.0423000001</v>
      </c>
      <c r="H30" s="71">
        <v>19.1866024075957</v>
      </c>
      <c r="I30" s="70">
        <v>122687.3757</v>
      </c>
      <c r="J30" s="71">
        <v>5.7368244559436796</v>
      </c>
      <c r="K30" s="70">
        <v>182211.50349999999</v>
      </c>
      <c r="L30" s="71">
        <v>10.1548827973367</v>
      </c>
      <c r="M30" s="71">
        <v>-0.32667601472263802</v>
      </c>
      <c r="N30" s="70">
        <v>7034329.0525000002</v>
      </c>
      <c r="O30" s="70">
        <v>161603839.0995</v>
      </c>
      <c r="P30" s="70">
        <v>96666</v>
      </c>
      <c r="Q30" s="70">
        <v>106438</v>
      </c>
      <c r="R30" s="71">
        <v>-9.1809316221650104</v>
      </c>
      <c r="S30" s="70">
        <v>22.123537357499</v>
      </c>
      <c r="T30" s="70">
        <v>22.1744697269772</v>
      </c>
      <c r="U30" s="72">
        <v>-0.23021801918547699</v>
      </c>
      <c r="V30" s="39"/>
      <c r="W30" s="39"/>
    </row>
    <row r="31" spans="1:23" ht="12" thickBot="1" x14ac:dyDescent="0.2">
      <c r="A31" s="48"/>
      <c r="B31" s="44" t="s">
        <v>29</v>
      </c>
      <c r="C31" s="45"/>
      <c r="D31" s="70">
        <v>4337086.08</v>
      </c>
      <c r="E31" s="70">
        <v>1891679.9129000001</v>
      </c>
      <c r="F31" s="71">
        <v>229.27166749638499</v>
      </c>
      <c r="G31" s="70">
        <v>2112686.6858999999</v>
      </c>
      <c r="H31" s="71">
        <v>105.28770825061601</v>
      </c>
      <c r="I31" s="70">
        <v>-224302.19149999999</v>
      </c>
      <c r="J31" s="71">
        <v>-5.1717256093750397</v>
      </c>
      <c r="K31" s="70">
        <v>-17010.4483</v>
      </c>
      <c r="L31" s="71">
        <v>-0.80515716852513697</v>
      </c>
      <c r="M31" s="71">
        <v>12.186142278213801</v>
      </c>
      <c r="N31" s="70">
        <v>15983774.930400001</v>
      </c>
      <c r="O31" s="70">
        <v>172398281.95379999</v>
      </c>
      <c r="P31" s="70">
        <v>64005</v>
      </c>
      <c r="Q31" s="70">
        <v>73229</v>
      </c>
      <c r="R31" s="71">
        <v>-12.5961026369335</v>
      </c>
      <c r="S31" s="70">
        <v>67.761676119053206</v>
      </c>
      <c r="T31" s="70">
        <v>68.121985888104405</v>
      </c>
      <c r="U31" s="72">
        <v>-0.53173089818230701</v>
      </c>
      <c r="V31" s="39"/>
      <c r="W31" s="39"/>
    </row>
    <row r="32" spans="1:23" ht="12" thickBot="1" x14ac:dyDescent="0.2">
      <c r="A32" s="48"/>
      <c r="B32" s="44" t="s">
        <v>30</v>
      </c>
      <c r="C32" s="45"/>
      <c r="D32" s="70">
        <v>133251.29199999999</v>
      </c>
      <c r="E32" s="70">
        <v>338876.66320000001</v>
      </c>
      <c r="F32" s="71">
        <v>39.3214719307352</v>
      </c>
      <c r="G32" s="70">
        <v>163702.96789999999</v>
      </c>
      <c r="H32" s="71">
        <v>-18.601786082828902</v>
      </c>
      <c r="I32" s="70">
        <v>35331.9548</v>
      </c>
      <c r="J32" s="71">
        <v>26.515281217686098</v>
      </c>
      <c r="K32" s="70">
        <v>47230.782099999997</v>
      </c>
      <c r="L32" s="71">
        <v>28.851512410484499</v>
      </c>
      <c r="M32" s="71">
        <v>-0.25192949959640798</v>
      </c>
      <c r="N32" s="70">
        <v>438235.31089999998</v>
      </c>
      <c r="O32" s="70">
        <v>17063425.509199999</v>
      </c>
      <c r="P32" s="70">
        <v>26458</v>
      </c>
      <c r="Q32" s="70">
        <v>28092</v>
      </c>
      <c r="R32" s="71">
        <v>-5.81660259148512</v>
      </c>
      <c r="S32" s="70">
        <v>5.0363327537984697</v>
      </c>
      <c r="T32" s="70">
        <v>5.1814091769898898</v>
      </c>
      <c r="U32" s="72">
        <v>-2.8805964634088101</v>
      </c>
      <c r="V32" s="39"/>
      <c r="W32" s="39"/>
    </row>
    <row r="33" spans="1:23" ht="12" thickBot="1" x14ac:dyDescent="0.2">
      <c r="A33" s="48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2.1238999999999999</v>
      </c>
      <c r="O33" s="70">
        <v>140.5001</v>
      </c>
      <c r="P33" s="73"/>
      <c r="Q33" s="73"/>
      <c r="R33" s="73"/>
      <c r="S33" s="73"/>
      <c r="T33" s="73"/>
      <c r="U33" s="74"/>
      <c r="V33" s="39"/>
      <c r="W33" s="39"/>
    </row>
    <row r="34" spans="1:23" ht="12" thickBot="1" x14ac:dyDescent="0.2">
      <c r="A34" s="48"/>
      <c r="B34" s="44" t="s">
        <v>71</v>
      </c>
      <c r="C34" s="45"/>
      <c r="D34" s="73"/>
      <c r="E34" s="73"/>
      <c r="F34" s="73"/>
      <c r="G34" s="70">
        <v>1</v>
      </c>
      <c r="H34" s="73"/>
      <c r="I34" s="73"/>
      <c r="J34" s="73"/>
      <c r="K34" s="70">
        <v>0</v>
      </c>
      <c r="L34" s="71">
        <v>0</v>
      </c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48"/>
      <c r="B35" s="44" t="s">
        <v>32</v>
      </c>
      <c r="C35" s="45"/>
      <c r="D35" s="70">
        <v>227380.8909</v>
      </c>
      <c r="E35" s="70">
        <v>187697.83739999999</v>
      </c>
      <c r="F35" s="71">
        <v>121.141987595431</v>
      </c>
      <c r="G35" s="70">
        <v>154170.72990000001</v>
      </c>
      <c r="H35" s="71">
        <v>47.486420442769102</v>
      </c>
      <c r="I35" s="70">
        <v>5128.46</v>
      </c>
      <c r="J35" s="71">
        <v>2.2554489868084202</v>
      </c>
      <c r="K35" s="70">
        <v>6662.9889000000003</v>
      </c>
      <c r="L35" s="71">
        <v>4.3218248394632504</v>
      </c>
      <c r="M35" s="71">
        <v>-0.23030638697296901</v>
      </c>
      <c r="N35" s="70">
        <v>828242.37179999996</v>
      </c>
      <c r="O35" s="70">
        <v>27123577.160399999</v>
      </c>
      <c r="P35" s="70">
        <v>14786</v>
      </c>
      <c r="Q35" s="70">
        <v>17992</v>
      </c>
      <c r="R35" s="71">
        <v>-17.819030680302401</v>
      </c>
      <c r="S35" s="70">
        <v>15.378120580278599</v>
      </c>
      <c r="T35" s="70">
        <v>14.842342857936901</v>
      </c>
      <c r="U35" s="72">
        <v>3.4840260195961599</v>
      </c>
      <c r="V35" s="39"/>
      <c r="W35" s="39"/>
    </row>
    <row r="36" spans="1:23" ht="12" customHeight="1" thickBot="1" x14ac:dyDescent="0.2">
      <c r="A36" s="48"/>
      <c r="B36" s="44" t="s">
        <v>70</v>
      </c>
      <c r="C36" s="45"/>
      <c r="D36" s="70">
        <v>242350.56</v>
      </c>
      <c r="E36" s="73"/>
      <c r="F36" s="73"/>
      <c r="G36" s="73"/>
      <c r="H36" s="73"/>
      <c r="I36" s="70">
        <v>11120.86</v>
      </c>
      <c r="J36" s="71">
        <v>4.5887494545092</v>
      </c>
      <c r="K36" s="73"/>
      <c r="L36" s="73"/>
      <c r="M36" s="73"/>
      <c r="N36" s="70">
        <v>827766.24</v>
      </c>
      <c r="O36" s="70">
        <v>4719848.3099999996</v>
      </c>
      <c r="P36" s="70">
        <v>135</v>
      </c>
      <c r="Q36" s="70">
        <v>142</v>
      </c>
      <c r="R36" s="71">
        <v>-4.92957746478874</v>
      </c>
      <c r="S36" s="70">
        <v>1795.1893333333301</v>
      </c>
      <c r="T36" s="70">
        <v>1628.89830985916</v>
      </c>
      <c r="U36" s="72">
        <v>9.2631468105599009</v>
      </c>
      <c r="V36" s="39"/>
      <c r="W36" s="39"/>
    </row>
    <row r="37" spans="1:23" ht="12" customHeight="1" thickBot="1" x14ac:dyDescent="0.2">
      <c r="A37" s="48"/>
      <c r="B37" s="44" t="s">
        <v>36</v>
      </c>
      <c r="C37" s="45"/>
      <c r="D37" s="70">
        <v>2511315.5299999998</v>
      </c>
      <c r="E37" s="70">
        <v>850544.87170000002</v>
      </c>
      <c r="F37" s="71">
        <v>295.259616930096</v>
      </c>
      <c r="G37" s="70">
        <v>2027820.14</v>
      </c>
      <c r="H37" s="71">
        <v>23.843110168537901</v>
      </c>
      <c r="I37" s="70">
        <v>-54874.07</v>
      </c>
      <c r="J37" s="71">
        <v>-2.1850726977346402</v>
      </c>
      <c r="K37" s="70">
        <v>3254.23</v>
      </c>
      <c r="L37" s="71">
        <v>0.160479222777618</v>
      </c>
      <c r="M37" s="71">
        <v>-17.8623821917935</v>
      </c>
      <c r="N37" s="70">
        <v>8323140.1299999999</v>
      </c>
      <c r="O37" s="70">
        <v>87833209.060000002</v>
      </c>
      <c r="P37" s="70">
        <v>672</v>
      </c>
      <c r="Q37" s="70">
        <v>647</v>
      </c>
      <c r="R37" s="71">
        <v>3.8639876352395599</v>
      </c>
      <c r="S37" s="70">
        <v>3737.07668154762</v>
      </c>
      <c r="T37" s="70">
        <v>3375.64978361669</v>
      </c>
      <c r="U37" s="72">
        <v>9.6713802988182103</v>
      </c>
      <c r="V37" s="39"/>
      <c r="W37" s="39"/>
    </row>
    <row r="38" spans="1:23" ht="12" customHeight="1" thickBot="1" x14ac:dyDescent="0.2">
      <c r="A38" s="48"/>
      <c r="B38" s="44" t="s">
        <v>37</v>
      </c>
      <c r="C38" s="45"/>
      <c r="D38" s="70">
        <v>4518298.7300000004</v>
      </c>
      <c r="E38" s="70">
        <v>687018.38760000002</v>
      </c>
      <c r="F38" s="71">
        <v>657.66780213613004</v>
      </c>
      <c r="G38" s="70">
        <v>3895682.74</v>
      </c>
      <c r="H38" s="71">
        <v>15.9822047007863</v>
      </c>
      <c r="I38" s="70">
        <v>-234932.94</v>
      </c>
      <c r="J38" s="71">
        <v>-5.1995884743105503</v>
      </c>
      <c r="K38" s="70">
        <v>-201227.64</v>
      </c>
      <c r="L38" s="71">
        <v>-5.1654011229877499</v>
      </c>
      <c r="M38" s="71">
        <v>0.16749836155709</v>
      </c>
      <c r="N38" s="70">
        <v>14066288.720000001</v>
      </c>
      <c r="O38" s="70">
        <v>64467561.990000002</v>
      </c>
      <c r="P38" s="70">
        <v>1495</v>
      </c>
      <c r="Q38" s="70">
        <v>1164</v>
      </c>
      <c r="R38" s="71">
        <v>28.436426116838501</v>
      </c>
      <c r="S38" s="70">
        <v>3022.27339799331</v>
      </c>
      <c r="T38" s="70">
        <v>2981.0668298969099</v>
      </c>
      <c r="U38" s="72">
        <v>1.3634295336670601</v>
      </c>
      <c r="V38" s="39"/>
      <c r="W38" s="39"/>
    </row>
    <row r="39" spans="1:23" ht="12" thickBot="1" x14ac:dyDescent="0.2">
      <c r="A39" s="48"/>
      <c r="B39" s="44" t="s">
        <v>38</v>
      </c>
      <c r="C39" s="45"/>
      <c r="D39" s="70">
        <v>2164345.63</v>
      </c>
      <c r="E39" s="70">
        <v>543116.29989999998</v>
      </c>
      <c r="F39" s="71">
        <v>398.50500351370499</v>
      </c>
      <c r="G39" s="70">
        <v>1309709.33</v>
      </c>
      <c r="H39" s="71">
        <v>65.253891105746305</v>
      </c>
      <c r="I39" s="70">
        <v>76029.22</v>
      </c>
      <c r="J39" s="71">
        <v>3.5128040062621602</v>
      </c>
      <c r="K39" s="70">
        <v>-1098.2</v>
      </c>
      <c r="L39" s="71">
        <v>-8.3850666315403E-2</v>
      </c>
      <c r="M39" s="71">
        <v>-70.230759424512797</v>
      </c>
      <c r="N39" s="70">
        <v>7409669.2000000002</v>
      </c>
      <c r="O39" s="70">
        <v>54120773.299999997</v>
      </c>
      <c r="P39" s="70">
        <v>770</v>
      </c>
      <c r="Q39" s="70">
        <v>718</v>
      </c>
      <c r="R39" s="71">
        <v>7.2423398328690798</v>
      </c>
      <c r="S39" s="70">
        <v>2810.8384805194801</v>
      </c>
      <c r="T39" s="70">
        <v>2611.4654317548702</v>
      </c>
      <c r="U39" s="72">
        <v>7.0930097957019198</v>
      </c>
      <c r="V39" s="39"/>
      <c r="W39" s="39"/>
    </row>
    <row r="40" spans="1:23" ht="12" customHeight="1" thickBot="1" x14ac:dyDescent="0.2">
      <c r="A40" s="48"/>
      <c r="B40" s="44" t="s">
        <v>73</v>
      </c>
      <c r="C40" s="45"/>
      <c r="D40" s="70">
        <v>35.020000000000003</v>
      </c>
      <c r="E40" s="73"/>
      <c r="F40" s="73"/>
      <c r="G40" s="70">
        <v>3.76</v>
      </c>
      <c r="H40" s="71">
        <v>831.38297872340399</v>
      </c>
      <c r="I40" s="70">
        <v>34.869999999999997</v>
      </c>
      <c r="J40" s="71">
        <v>99.571673329526007</v>
      </c>
      <c r="K40" s="70">
        <v>0.36</v>
      </c>
      <c r="L40" s="71">
        <v>9.5744680851063801</v>
      </c>
      <c r="M40" s="71">
        <v>95.8611111111111</v>
      </c>
      <c r="N40" s="70">
        <v>44.71</v>
      </c>
      <c r="O40" s="70">
        <v>2839.47</v>
      </c>
      <c r="P40" s="70">
        <v>66</v>
      </c>
      <c r="Q40" s="70">
        <v>33</v>
      </c>
      <c r="R40" s="71">
        <v>100</v>
      </c>
      <c r="S40" s="70">
        <v>0.53060606060606097</v>
      </c>
      <c r="T40" s="70">
        <v>0.16909090909090899</v>
      </c>
      <c r="U40" s="72">
        <v>68.132495716733303</v>
      </c>
      <c r="V40" s="39"/>
      <c r="W40" s="39"/>
    </row>
    <row r="41" spans="1:23" ht="12" customHeight="1" thickBot="1" x14ac:dyDescent="0.2">
      <c r="A41" s="48"/>
      <c r="B41" s="44" t="s">
        <v>33</v>
      </c>
      <c r="C41" s="45"/>
      <c r="D41" s="70">
        <v>317111.5393</v>
      </c>
      <c r="E41" s="70">
        <v>216017.6042</v>
      </c>
      <c r="F41" s="71">
        <v>146.79893357506299</v>
      </c>
      <c r="G41" s="70">
        <v>512611.28279999999</v>
      </c>
      <c r="H41" s="71">
        <v>-38.138010234994397</v>
      </c>
      <c r="I41" s="70">
        <v>18250.2052</v>
      </c>
      <c r="J41" s="71">
        <v>5.7551375267787401</v>
      </c>
      <c r="K41" s="70">
        <v>21012.601200000001</v>
      </c>
      <c r="L41" s="71">
        <v>4.0991296729218201</v>
      </c>
      <c r="M41" s="71">
        <v>-0.13146378088591901</v>
      </c>
      <c r="N41" s="70">
        <v>1036518.3783</v>
      </c>
      <c r="O41" s="70">
        <v>31601727.1384</v>
      </c>
      <c r="P41" s="70">
        <v>428</v>
      </c>
      <c r="Q41" s="70">
        <v>426</v>
      </c>
      <c r="R41" s="71">
        <v>0.46948356807512398</v>
      </c>
      <c r="S41" s="70">
        <v>740.91481144859802</v>
      </c>
      <c r="T41" s="70">
        <v>640.48593802816902</v>
      </c>
      <c r="U41" s="72">
        <v>13.5547126158911</v>
      </c>
      <c r="V41" s="39"/>
      <c r="W41" s="39"/>
    </row>
    <row r="42" spans="1:23" ht="12" thickBot="1" x14ac:dyDescent="0.2">
      <c r="A42" s="48"/>
      <c r="B42" s="44" t="s">
        <v>34</v>
      </c>
      <c r="C42" s="45"/>
      <c r="D42" s="70">
        <v>982961.98560000001</v>
      </c>
      <c r="E42" s="70">
        <v>671157.08629999997</v>
      </c>
      <c r="F42" s="71">
        <v>146.457812286381</v>
      </c>
      <c r="G42" s="70">
        <v>712743.88040000002</v>
      </c>
      <c r="H42" s="71">
        <v>37.912371137911499</v>
      </c>
      <c r="I42" s="70">
        <v>21709.7402</v>
      </c>
      <c r="J42" s="71">
        <v>2.208604251033</v>
      </c>
      <c r="K42" s="70">
        <v>36956.566899999998</v>
      </c>
      <c r="L42" s="71">
        <v>5.1851117794599002</v>
      </c>
      <c r="M42" s="71">
        <v>-0.41256068890966202</v>
      </c>
      <c r="N42" s="70">
        <v>3163753.4709999999</v>
      </c>
      <c r="O42" s="70">
        <v>74057916.057300001</v>
      </c>
      <c r="P42" s="70">
        <v>4434</v>
      </c>
      <c r="Q42" s="70">
        <v>4491</v>
      </c>
      <c r="R42" s="71">
        <v>-1.26920507682031</v>
      </c>
      <c r="S42" s="70">
        <v>221.68741217862001</v>
      </c>
      <c r="T42" s="70">
        <v>222.13205760409701</v>
      </c>
      <c r="U42" s="72">
        <v>-0.200573149872423</v>
      </c>
      <c r="V42" s="39"/>
      <c r="W42" s="39"/>
    </row>
    <row r="43" spans="1:23" ht="12" thickBot="1" x14ac:dyDescent="0.2">
      <c r="A43" s="48"/>
      <c r="B43" s="44" t="s">
        <v>39</v>
      </c>
      <c r="C43" s="45"/>
      <c r="D43" s="70">
        <v>1191238.06</v>
      </c>
      <c r="E43" s="70">
        <v>366098.87300000002</v>
      </c>
      <c r="F43" s="71">
        <v>325.38697817843303</v>
      </c>
      <c r="G43" s="70">
        <v>808507.67</v>
      </c>
      <c r="H43" s="71">
        <v>47.337879923884898</v>
      </c>
      <c r="I43" s="70">
        <v>51792.82</v>
      </c>
      <c r="J43" s="71">
        <v>4.3478144074745204</v>
      </c>
      <c r="K43" s="70">
        <v>33276.9</v>
      </c>
      <c r="L43" s="71">
        <v>4.1158422158196704</v>
      </c>
      <c r="M43" s="71">
        <v>0.55641961841397503</v>
      </c>
      <c r="N43" s="70">
        <v>4154242.3</v>
      </c>
      <c r="O43" s="70">
        <v>40826262.609999999</v>
      </c>
      <c r="P43" s="70">
        <v>553</v>
      </c>
      <c r="Q43" s="70">
        <v>501</v>
      </c>
      <c r="R43" s="71">
        <v>10.379241516966101</v>
      </c>
      <c r="S43" s="70">
        <v>2154.1375406871598</v>
      </c>
      <c r="T43" s="70">
        <v>2221.1558283433101</v>
      </c>
      <c r="U43" s="72">
        <v>-3.1111424591196002</v>
      </c>
      <c r="V43" s="39"/>
      <c r="W43" s="39"/>
    </row>
    <row r="44" spans="1:23" ht="12" thickBot="1" x14ac:dyDescent="0.2">
      <c r="A44" s="48"/>
      <c r="B44" s="44" t="s">
        <v>40</v>
      </c>
      <c r="C44" s="45"/>
      <c r="D44" s="70">
        <v>413866.8</v>
      </c>
      <c r="E44" s="70">
        <v>76090.461200000005</v>
      </c>
      <c r="F44" s="71">
        <v>543.91416936240103</v>
      </c>
      <c r="G44" s="70">
        <v>290623.17</v>
      </c>
      <c r="H44" s="71">
        <v>42.406677347852202</v>
      </c>
      <c r="I44" s="70">
        <v>51127.85</v>
      </c>
      <c r="J44" s="71">
        <v>12.353696889917201</v>
      </c>
      <c r="K44" s="70">
        <v>34939.94</v>
      </c>
      <c r="L44" s="71">
        <v>12.0224206487046</v>
      </c>
      <c r="M44" s="71">
        <v>0.46330674866642602</v>
      </c>
      <c r="N44" s="70">
        <v>1485962.82</v>
      </c>
      <c r="O44" s="70">
        <v>12572481.439999999</v>
      </c>
      <c r="P44" s="70">
        <v>291</v>
      </c>
      <c r="Q44" s="70">
        <v>308</v>
      </c>
      <c r="R44" s="71">
        <v>-5.5194805194805197</v>
      </c>
      <c r="S44" s="70">
        <v>1422.22268041237</v>
      </c>
      <c r="T44" s="70">
        <v>1466.6144480519499</v>
      </c>
      <c r="U44" s="72">
        <v>-3.1212951565858602</v>
      </c>
      <c r="V44" s="39"/>
      <c r="W44" s="39"/>
    </row>
    <row r="45" spans="1:23" ht="12" thickBot="1" x14ac:dyDescent="0.2">
      <c r="A45" s="46"/>
      <c r="B45" s="44" t="s">
        <v>35</v>
      </c>
      <c r="C45" s="45"/>
      <c r="D45" s="75">
        <v>11522.4249</v>
      </c>
      <c r="E45" s="76"/>
      <c r="F45" s="76"/>
      <c r="G45" s="75">
        <v>32111.645400000001</v>
      </c>
      <c r="H45" s="77">
        <v>-64.117612920576207</v>
      </c>
      <c r="I45" s="75">
        <v>1873.2243000000001</v>
      </c>
      <c r="J45" s="77">
        <v>16.257205547072001</v>
      </c>
      <c r="K45" s="75">
        <v>4808.9853000000003</v>
      </c>
      <c r="L45" s="77">
        <v>14.9758296097776</v>
      </c>
      <c r="M45" s="77">
        <v>-0.61047410562889404</v>
      </c>
      <c r="N45" s="75">
        <v>29142.265500000001</v>
      </c>
      <c r="O45" s="75">
        <v>3354496.8187000002</v>
      </c>
      <c r="P45" s="75">
        <v>22</v>
      </c>
      <c r="Q45" s="75">
        <v>27</v>
      </c>
      <c r="R45" s="77">
        <v>-18.518518518518501</v>
      </c>
      <c r="S45" s="75">
        <v>523.74658636363597</v>
      </c>
      <c r="T45" s="75">
        <v>239.36246666666699</v>
      </c>
      <c r="U45" s="78">
        <v>54.298037849075797</v>
      </c>
      <c r="V45" s="39"/>
      <c r="W45" s="39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98869</v>
      </c>
      <c r="D2" s="32">
        <v>899834.39563589694</v>
      </c>
      <c r="E2" s="32">
        <v>701461.57399572595</v>
      </c>
      <c r="F2" s="32">
        <v>198372.82164017099</v>
      </c>
      <c r="G2" s="32">
        <v>701461.57399572595</v>
      </c>
      <c r="H2" s="32">
        <v>0.22045481102107001</v>
      </c>
    </row>
    <row r="3" spans="1:8" ht="14.25" x14ac:dyDescent="0.2">
      <c r="A3" s="32">
        <v>2</v>
      </c>
      <c r="B3" s="33">
        <v>13</v>
      </c>
      <c r="C3" s="32">
        <v>18867</v>
      </c>
      <c r="D3" s="32">
        <v>230807.603769359</v>
      </c>
      <c r="E3" s="32">
        <v>198664.86300770001</v>
      </c>
      <c r="F3" s="32">
        <v>32142.740761659501</v>
      </c>
      <c r="G3" s="32">
        <v>198664.86300770001</v>
      </c>
      <c r="H3" s="32">
        <v>0.139262053055145</v>
      </c>
    </row>
    <row r="4" spans="1:8" ht="14.25" x14ac:dyDescent="0.2">
      <c r="A4" s="32">
        <v>3</v>
      </c>
      <c r="B4" s="33">
        <v>14</v>
      </c>
      <c r="C4" s="32">
        <v>174608</v>
      </c>
      <c r="D4" s="32">
        <v>263001.68656324799</v>
      </c>
      <c r="E4" s="32">
        <v>201829.83807179501</v>
      </c>
      <c r="F4" s="32">
        <v>61171.848491452998</v>
      </c>
      <c r="G4" s="32">
        <v>201829.83807179501</v>
      </c>
      <c r="H4" s="32">
        <v>0.23259108825806801</v>
      </c>
    </row>
    <row r="5" spans="1:8" ht="14.25" x14ac:dyDescent="0.2">
      <c r="A5" s="32">
        <v>4</v>
      </c>
      <c r="B5" s="33">
        <v>15</v>
      </c>
      <c r="C5" s="32">
        <v>4397</v>
      </c>
      <c r="D5" s="32">
        <v>79585.541109401704</v>
      </c>
      <c r="E5" s="32">
        <v>62513.104907692301</v>
      </c>
      <c r="F5" s="32">
        <v>17072.436201709399</v>
      </c>
      <c r="G5" s="32">
        <v>62513.104907692301</v>
      </c>
      <c r="H5" s="32">
        <v>0.21451680749699101</v>
      </c>
    </row>
    <row r="6" spans="1:8" ht="14.25" x14ac:dyDescent="0.2">
      <c r="A6" s="32">
        <v>5</v>
      </c>
      <c r="B6" s="33">
        <v>16</v>
      </c>
      <c r="C6" s="32">
        <v>10934</v>
      </c>
      <c r="D6" s="32">
        <v>1003118.0728606801</v>
      </c>
      <c r="E6" s="32">
        <v>861486.28953589697</v>
      </c>
      <c r="F6" s="32">
        <v>141631.783324786</v>
      </c>
      <c r="G6" s="32">
        <v>861486.28953589697</v>
      </c>
      <c r="H6" s="32">
        <v>0.14119153782254401</v>
      </c>
    </row>
    <row r="7" spans="1:8" ht="14.25" x14ac:dyDescent="0.2">
      <c r="A7" s="32">
        <v>6</v>
      </c>
      <c r="B7" s="33">
        <v>17</v>
      </c>
      <c r="C7" s="32">
        <v>33590</v>
      </c>
      <c r="D7" s="32">
        <v>435623.20981196599</v>
      </c>
      <c r="E7" s="32">
        <v>319100.50907094002</v>
      </c>
      <c r="F7" s="32">
        <v>116522.700741026</v>
      </c>
      <c r="G7" s="32">
        <v>319100.50907094002</v>
      </c>
      <c r="H7" s="32">
        <v>0.26748506075083101</v>
      </c>
    </row>
    <row r="8" spans="1:8" ht="14.25" x14ac:dyDescent="0.2">
      <c r="A8" s="32">
        <v>7</v>
      </c>
      <c r="B8" s="33">
        <v>18</v>
      </c>
      <c r="C8" s="32">
        <v>155933</v>
      </c>
      <c r="D8" s="32">
        <v>334340.979218803</v>
      </c>
      <c r="E8" s="32">
        <v>268455.76909401699</v>
      </c>
      <c r="F8" s="32">
        <v>65885.210124786303</v>
      </c>
      <c r="G8" s="32">
        <v>268455.76909401699</v>
      </c>
      <c r="H8" s="32">
        <v>0.19705993048991099</v>
      </c>
    </row>
    <row r="9" spans="1:8" ht="14.25" x14ac:dyDescent="0.2">
      <c r="A9" s="32">
        <v>8</v>
      </c>
      <c r="B9" s="33">
        <v>19</v>
      </c>
      <c r="C9" s="32">
        <v>54568</v>
      </c>
      <c r="D9" s="32">
        <v>270241.14158034202</v>
      </c>
      <c r="E9" s="32">
        <v>222783.374671795</v>
      </c>
      <c r="F9" s="32">
        <v>47457.766908546997</v>
      </c>
      <c r="G9" s="32">
        <v>222783.374671795</v>
      </c>
      <c r="H9" s="32">
        <v>0.175612664418967</v>
      </c>
    </row>
    <row r="10" spans="1:8" ht="14.25" x14ac:dyDescent="0.2">
      <c r="A10" s="32">
        <v>9</v>
      </c>
      <c r="B10" s="33">
        <v>21</v>
      </c>
      <c r="C10" s="32">
        <v>780214</v>
      </c>
      <c r="D10" s="32">
        <v>3135171.6802658099</v>
      </c>
      <c r="E10" s="32">
        <v>3101515.74630513</v>
      </c>
      <c r="F10" s="32">
        <v>33655.933960683797</v>
      </c>
      <c r="G10" s="32">
        <v>3101515.74630513</v>
      </c>
      <c r="H10" s="35">
        <v>1.07349572505166E-2</v>
      </c>
    </row>
    <row r="11" spans="1:8" ht="14.25" x14ac:dyDescent="0.2">
      <c r="A11" s="32">
        <v>10</v>
      </c>
      <c r="B11" s="33">
        <v>22</v>
      </c>
      <c r="C11" s="32">
        <v>102223</v>
      </c>
      <c r="D11" s="32">
        <v>1385418.3351145301</v>
      </c>
      <c r="E11" s="32">
        <v>1335171.4510940199</v>
      </c>
      <c r="F11" s="32">
        <v>50246.8840205128</v>
      </c>
      <c r="G11" s="32">
        <v>1335171.4510940199</v>
      </c>
      <c r="H11" s="32">
        <v>3.6268383885910499E-2</v>
      </c>
    </row>
    <row r="12" spans="1:8" ht="14.25" x14ac:dyDescent="0.2">
      <c r="A12" s="32">
        <v>11</v>
      </c>
      <c r="B12" s="33">
        <v>23</v>
      </c>
      <c r="C12" s="32">
        <v>356059.58100000001</v>
      </c>
      <c r="D12" s="32">
        <v>2766025.9755753302</v>
      </c>
      <c r="E12" s="32">
        <v>2458046.2081960398</v>
      </c>
      <c r="F12" s="32">
        <v>307979.76737929101</v>
      </c>
      <c r="G12" s="32">
        <v>2458046.2081960398</v>
      </c>
      <c r="H12" s="32">
        <v>0.111343772653918</v>
      </c>
    </row>
    <row r="13" spans="1:8" ht="14.25" x14ac:dyDescent="0.2">
      <c r="A13" s="32">
        <v>12</v>
      </c>
      <c r="B13" s="33">
        <v>24</v>
      </c>
      <c r="C13" s="32">
        <v>35603.601999999999</v>
      </c>
      <c r="D13" s="32">
        <v>1295881.04012735</v>
      </c>
      <c r="E13" s="32">
        <v>1321705.7077547</v>
      </c>
      <c r="F13" s="32">
        <v>-25824.667627350402</v>
      </c>
      <c r="G13" s="32">
        <v>1321705.7077547</v>
      </c>
      <c r="H13" s="32">
        <v>-1.9928270286918098E-2</v>
      </c>
    </row>
    <row r="14" spans="1:8" ht="14.25" x14ac:dyDescent="0.2">
      <c r="A14" s="32">
        <v>13</v>
      </c>
      <c r="B14" s="33">
        <v>25</v>
      </c>
      <c r="C14" s="32">
        <v>153190</v>
      </c>
      <c r="D14" s="32">
        <v>3575389.4669692302</v>
      </c>
      <c r="E14" s="32">
        <v>3872350.76818462</v>
      </c>
      <c r="F14" s="32">
        <v>-296961.30121538503</v>
      </c>
      <c r="G14" s="32">
        <v>3872350.76818462</v>
      </c>
      <c r="H14" s="32">
        <v>-8.3057049856756299E-2</v>
      </c>
    </row>
    <row r="15" spans="1:8" ht="14.25" x14ac:dyDescent="0.2">
      <c r="A15" s="32">
        <v>14</v>
      </c>
      <c r="B15" s="33">
        <v>26</v>
      </c>
      <c r="C15" s="32">
        <v>118075</v>
      </c>
      <c r="D15" s="32">
        <v>443380.06876977498</v>
      </c>
      <c r="E15" s="32">
        <v>416567.58290126303</v>
      </c>
      <c r="F15" s="32">
        <v>26812.485868512202</v>
      </c>
      <c r="G15" s="32">
        <v>416567.58290126303</v>
      </c>
      <c r="H15" s="32">
        <v>6.0472916482031999E-2</v>
      </c>
    </row>
    <row r="16" spans="1:8" ht="14.25" x14ac:dyDescent="0.2">
      <c r="A16" s="32">
        <v>15</v>
      </c>
      <c r="B16" s="33">
        <v>27</v>
      </c>
      <c r="C16" s="32">
        <v>250064.302</v>
      </c>
      <c r="D16" s="32">
        <v>1686303.8651000001</v>
      </c>
      <c r="E16" s="32">
        <v>1484782.4898999999</v>
      </c>
      <c r="F16" s="32">
        <v>201521.37520000001</v>
      </c>
      <c r="G16" s="32">
        <v>1484782.4898999999</v>
      </c>
      <c r="H16" s="32">
        <v>0.11950478165336401</v>
      </c>
    </row>
    <row r="17" spans="1:8" ht="14.25" x14ac:dyDescent="0.2">
      <c r="A17" s="32">
        <v>16</v>
      </c>
      <c r="B17" s="33">
        <v>29</v>
      </c>
      <c r="C17" s="32">
        <v>394954</v>
      </c>
      <c r="D17" s="32">
        <v>5830525.3707598299</v>
      </c>
      <c r="E17" s="32">
        <v>5420696.33250855</v>
      </c>
      <c r="F17" s="32">
        <v>409829.03825128201</v>
      </c>
      <c r="G17" s="32">
        <v>5420696.33250855</v>
      </c>
      <c r="H17" s="32">
        <v>7.0290241820502294E-2</v>
      </c>
    </row>
    <row r="18" spans="1:8" ht="14.25" x14ac:dyDescent="0.2">
      <c r="A18" s="32">
        <v>17</v>
      </c>
      <c r="B18" s="33">
        <v>31</v>
      </c>
      <c r="C18" s="32">
        <v>44818.11</v>
      </c>
      <c r="D18" s="32">
        <v>317352.63253179</v>
      </c>
      <c r="E18" s="32">
        <v>276830.91767222498</v>
      </c>
      <c r="F18" s="32">
        <v>40521.7148595654</v>
      </c>
      <c r="G18" s="32">
        <v>276830.91767222498</v>
      </c>
      <c r="H18" s="32">
        <v>0.12768671410187901</v>
      </c>
    </row>
    <row r="19" spans="1:8" ht="14.25" x14ac:dyDescent="0.2">
      <c r="A19" s="32">
        <v>18</v>
      </c>
      <c r="B19" s="33">
        <v>32</v>
      </c>
      <c r="C19" s="32">
        <v>36657.53</v>
      </c>
      <c r="D19" s="32">
        <v>394862.64165050298</v>
      </c>
      <c r="E19" s="32">
        <v>397625.04959943</v>
      </c>
      <c r="F19" s="32">
        <v>-2762.4079489270198</v>
      </c>
      <c r="G19" s="32">
        <v>397625.04959943</v>
      </c>
      <c r="H19" s="32">
        <v>-6.9958706080178101E-3</v>
      </c>
    </row>
    <row r="20" spans="1:8" ht="14.25" x14ac:dyDescent="0.2">
      <c r="A20" s="32">
        <v>19</v>
      </c>
      <c r="B20" s="33">
        <v>33</v>
      </c>
      <c r="C20" s="32">
        <v>73447.976999999999</v>
      </c>
      <c r="D20" s="32">
        <v>762145.07455766597</v>
      </c>
      <c r="E20" s="32">
        <v>631995.11249052105</v>
      </c>
      <c r="F20" s="32">
        <v>130149.962067145</v>
      </c>
      <c r="G20" s="32">
        <v>631995.11249052105</v>
      </c>
      <c r="H20" s="32">
        <v>0.17076796322889301</v>
      </c>
    </row>
    <row r="21" spans="1:8" ht="14.25" x14ac:dyDescent="0.2">
      <c r="A21" s="32">
        <v>20</v>
      </c>
      <c r="B21" s="33">
        <v>34</v>
      </c>
      <c r="C21" s="32">
        <v>58697.97</v>
      </c>
      <c r="D21" s="32">
        <v>302348.26493678201</v>
      </c>
      <c r="E21" s="32">
        <v>218267.99859559201</v>
      </c>
      <c r="F21" s="32">
        <v>84080.266341190902</v>
      </c>
      <c r="G21" s="32">
        <v>218267.99859559201</v>
      </c>
      <c r="H21" s="32">
        <v>0.27809078500507101</v>
      </c>
    </row>
    <row r="22" spans="1:8" ht="14.25" x14ac:dyDescent="0.2">
      <c r="A22" s="32">
        <v>21</v>
      </c>
      <c r="B22" s="33">
        <v>35</v>
      </c>
      <c r="C22" s="32">
        <v>79281.445000000007</v>
      </c>
      <c r="D22" s="32">
        <v>1383032.4675902701</v>
      </c>
      <c r="E22" s="32">
        <v>1548026.0873690301</v>
      </c>
      <c r="F22" s="32">
        <v>-164993.619778761</v>
      </c>
      <c r="G22" s="32">
        <v>1548026.0873690301</v>
      </c>
      <c r="H22" s="32">
        <v>-0.119298442838611</v>
      </c>
    </row>
    <row r="23" spans="1:8" ht="14.25" x14ac:dyDescent="0.2">
      <c r="A23" s="32">
        <v>22</v>
      </c>
      <c r="B23" s="33">
        <v>36</v>
      </c>
      <c r="C23" s="32">
        <v>184319.27799999999</v>
      </c>
      <c r="D23" s="32">
        <v>991664.26159026497</v>
      </c>
      <c r="E23" s="32">
        <v>900336.405639273</v>
      </c>
      <c r="F23" s="32">
        <v>91327.855950992802</v>
      </c>
      <c r="G23" s="32">
        <v>900336.405639273</v>
      </c>
      <c r="H23" s="32">
        <v>9.20955402834992E-2</v>
      </c>
    </row>
    <row r="24" spans="1:8" ht="14.25" x14ac:dyDescent="0.2">
      <c r="A24" s="32">
        <v>23</v>
      </c>
      <c r="B24" s="33">
        <v>37</v>
      </c>
      <c r="C24" s="32">
        <v>204985.32500000001</v>
      </c>
      <c r="D24" s="32">
        <v>2138593.8869285798</v>
      </c>
      <c r="E24" s="32">
        <v>2015906.5624740899</v>
      </c>
      <c r="F24" s="32">
        <v>122687.324454492</v>
      </c>
      <c r="G24" s="32">
        <v>2015906.5624740899</v>
      </c>
      <c r="H24" s="32">
        <v>5.7368219933843598E-2</v>
      </c>
    </row>
    <row r="25" spans="1:8" ht="14.25" x14ac:dyDescent="0.2">
      <c r="A25" s="32">
        <v>24</v>
      </c>
      <c r="B25" s="33">
        <v>38</v>
      </c>
      <c r="C25" s="32">
        <v>1076622.148</v>
      </c>
      <c r="D25" s="32">
        <v>4337086.8279708</v>
      </c>
      <c r="E25" s="32">
        <v>4561387.9787601801</v>
      </c>
      <c r="F25" s="32">
        <v>-224301.150789381</v>
      </c>
      <c r="G25" s="32">
        <v>4561387.9787601801</v>
      </c>
      <c r="H25" s="32">
        <v>-5.1717007218489298E-2</v>
      </c>
    </row>
    <row r="26" spans="1:8" ht="14.25" x14ac:dyDescent="0.2">
      <c r="A26" s="32">
        <v>25</v>
      </c>
      <c r="B26" s="33">
        <v>39</v>
      </c>
      <c r="C26" s="32">
        <v>92953.47</v>
      </c>
      <c r="D26" s="32">
        <v>133251.25417682499</v>
      </c>
      <c r="E26" s="32">
        <v>97919.339032424599</v>
      </c>
      <c r="F26" s="32">
        <v>35331.915144400104</v>
      </c>
      <c r="G26" s="32">
        <v>97919.339032424599</v>
      </c>
      <c r="H26" s="32">
        <v>0.26515258983990198</v>
      </c>
    </row>
    <row r="27" spans="1:8" ht="14.25" x14ac:dyDescent="0.2">
      <c r="A27" s="32">
        <v>26</v>
      </c>
      <c r="B27" s="33">
        <v>42</v>
      </c>
      <c r="C27" s="32">
        <v>18342.724999999999</v>
      </c>
      <c r="D27" s="32">
        <v>227380.8898</v>
      </c>
      <c r="E27" s="32">
        <v>222252.42079999999</v>
      </c>
      <c r="F27" s="32">
        <v>5128.4690000000001</v>
      </c>
      <c r="G27" s="32">
        <v>222252.42079999999</v>
      </c>
      <c r="H27" s="32">
        <v>2.25545295583587E-2</v>
      </c>
    </row>
    <row r="28" spans="1:8" ht="14.25" x14ac:dyDescent="0.2">
      <c r="A28" s="32">
        <v>27</v>
      </c>
      <c r="B28" s="33">
        <v>75</v>
      </c>
      <c r="C28" s="32">
        <v>464</v>
      </c>
      <c r="D28" s="32">
        <v>317111.53846153797</v>
      </c>
      <c r="E28" s="32">
        <v>298861.33333333302</v>
      </c>
      <c r="F28" s="32">
        <v>18250.2051282051</v>
      </c>
      <c r="G28" s="32">
        <v>298861.33333333302</v>
      </c>
      <c r="H28" s="32">
        <v>5.7551375193554001E-2</v>
      </c>
    </row>
    <row r="29" spans="1:8" ht="14.25" x14ac:dyDescent="0.2">
      <c r="A29" s="32">
        <v>28</v>
      </c>
      <c r="B29" s="33">
        <v>76</v>
      </c>
      <c r="C29" s="32">
        <v>4354</v>
      </c>
      <c r="D29" s="32">
        <v>982961.97227521404</v>
      </c>
      <c r="E29" s="32">
        <v>961252.24163846194</v>
      </c>
      <c r="F29" s="32">
        <v>21709.730636752101</v>
      </c>
      <c r="G29" s="32">
        <v>961252.24163846194</v>
      </c>
      <c r="H29" s="32">
        <v>2.20860330807119E-2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11522.4249300355</v>
      </c>
      <c r="E30" s="32">
        <v>9649.2004084411201</v>
      </c>
      <c r="F30" s="32">
        <v>1873.2245215944299</v>
      </c>
      <c r="G30" s="32">
        <v>9649.2004084411201</v>
      </c>
      <c r="H30" s="32">
        <v>0.16257207427852199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141</v>
      </c>
      <c r="D32" s="38">
        <v>242350.56</v>
      </c>
      <c r="E32" s="38">
        <v>231229.7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630</v>
      </c>
      <c r="D33" s="38">
        <v>2511315.5299999998</v>
      </c>
      <c r="E33" s="38">
        <v>2566189.6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1400</v>
      </c>
      <c r="D34" s="38">
        <v>4518298.7300000004</v>
      </c>
      <c r="E34" s="38">
        <v>4753231.67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736</v>
      </c>
      <c r="D35" s="38">
        <v>2164345.63</v>
      </c>
      <c r="E35" s="38">
        <v>2088316.41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531</v>
      </c>
      <c r="D36" s="38">
        <v>35.020000000000003</v>
      </c>
      <c r="E36" s="38">
        <v>0.15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505</v>
      </c>
      <c r="D37" s="38">
        <v>1191238.06</v>
      </c>
      <c r="E37" s="38">
        <v>1139445.24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259</v>
      </c>
      <c r="D38" s="38">
        <v>413866.8</v>
      </c>
      <c r="E38" s="38">
        <v>362738.95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2015-05-04T00:29:00Z</dcterms:modified>
</cp:coreProperties>
</file>