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<sst xmlns="http://schemas.openxmlformats.org/spreadsheetml/2006/main" count="117" uniqueCount="74">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</sst>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15350823.985400001</v>
      </c>
      <c r="F3" s="25">
        <f>RA!I7</f>
        <v>1570957.7901999999</v>
      </c>
      <c r="G3" s="16">
        <f>SUM(G4:G40)</f>
        <v>13779866.1952</v>
      </c>
      <c r="H3" s="27">
        <f>RA!J7</f>
        <v>10.233703361423</v>
      </c>
      <c r="I3" s="20">
        <f>SUM(I4:I40)</f>
        <v>15350828.909345074</v>
      </c>
      <c r="J3" s="21">
        <f>SUM(J4:J40)</f>
        <v>13779866.121712085</v>
      </c>
      <c r="K3" s="22">
        <f>E3-I3</f>
        <v>-4.9239450730383396</v>
      </c>
      <c r="L3" s="22">
        <f>G3-J3</f>
        <v>7.3487915098667145E-2</v>
      </c>
    </row>
    <row r="4" spans="1:13" x14ac:dyDescent="0.15">
      <c r="A4" s="43">
        <f>RA!A8</f>
        <v>42128</v>
      </c>
      <c r="B4" s="12">
        <v>12</v>
      </c>
      <c r="C4" s="41" t="s">
        <v>6</v>
      </c>
      <c r="D4" s="41"/>
      <c r="E4" s="15">
        <f>VLOOKUP(C4,RA!B8:D36,3,0)</f>
        <v>501689.95030000003</v>
      </c>
      <c r="F4" s="25">
        <f>VLOOKUP(C4,RA!B8:I39,8,0)</f>
        <v>111704.6286</v>
      </c>
      <c r="G4" s="16">
        <f t="shared" ref="G4:G40" si="0">E4-F4</f>
        <v>389985.32170000003</v>
      </c>
      <c r="H4" s="27">
        <f>RA!J8</f>
        <v>22.265669968713301</v>
      </c>
      <c r="I4" s="20">
        <f>VLOOKUP(B4,RMS!B:D,3,FALSE)</f>
        <v>501690.55063931597</v>
      </c>
      <c r="J4" s="21">
        <f>VLOOKUP(B4,RMS!B:E,4,FALSE)</f>
        <v>389985.33331965801</v>
      </c>
      <c r="K4" s="22">
        <f t="shared" ref="K4:K40" si="1">E4-I4</f>
        <v>-0.60033931594807655</v>
      </c>
      <c r="L4" s="22">
        <f t="shared" ref="L4:L40" si="2">G4-J4</f>
        <v>-1.1619657976552844E-2</v>
      </c>
    </row>
    <row r="5" spans="1:13" x14ac:dyDescent="0.15">
      <c r="A5" s="43"/>
      <c r="B5" s="12">
        <v>13</v>
      </c>
      <c r="C5" s="41" t="s">
        <v>7</v>
      </c>
      <c r="D5" s="41"/>
      <c r="E5" s="15">
        <f>VLOOKUP(C5,RA!B8:D37,3,0)</f>
        <v>64218.858200000002</v>
      </c>
      <c r="F5" s="25">
        <f>VLOOKUP(C5,RA!B9:I40,8,0)</f>
        <v>13928.1739</v>
      </c>
      <c r="G5" s="16">
        <f t="shared" si="0"/>
        <v>50290.684300000001</v>
      </c>
      <c r="H5" s="27">
        <f>RA!J9</f>
        <v>21.6886040804755</v>
      </c>
      <c r="I5" s="20">
        <f>VLOOKUP(B5,RMS!B:D,3,FALSE)</f>
        <v>64218.882496339203</v>
      </c>
      <c r="J5" s="21">
        <f>VLOOKUP(B5,RMS!B:E,4,FALSE)</f>
        <v>50290.688785333899</v>
      </c>
      <c r="K5" s="22">
        <f t="shared" si="1"/>
        <v>-2.4296339201100636E-2</v>
      </c>
      <c r="L5" s="22">
        <f t="shared" si="2"/>
        <v>-4.4853338986285962E-3</v>
      </c>
      <c r="M5" s="34"/>
    </row>
    <row r="6" spans="1:13" x14ac:dyDescent="0.15">
      <c r="A6" s="43"/>
      <c r="B6" s="12">
        <v>14</v>
      </c>
      <c r="C6" s="41" t="s">
        <v>8</v>
      </c>
      <c r="D6" s="41"/>
      <c r="E6" s="15">
        <f>VLOOKUP(C6,RA!B10:D38,3,0)</f>
        <v>108042.834</v>
      </c>
      <c r="F6" s="25">
        <f>VLOOKUP(C6,RA!B10:I41,8,0)</f>
        <v>24827.821599999999</v>
      </c>
      <c r="G6" s="16">
        <f t="shared" si="0"/>
        <v>83215.012400000007</v>
      </c>
      <c r="H6" s="27">
        <f>RA!J10</f>
        <v>22.979609735153701</v>
      </c>
      <c r="I6" s="20">
        <f>VLOOKUP(B6,RMS!B:D,3,FALSE)</f>
        <v>108044.661446154</v>
      </c>
      <c r="J6" s="21">
        <f>VLOOKUP(B6,RMS!B:E,4,FALSE)</f>
        <v>83215.012288888902</v>
      </c>
      <c r="K6" s="22">
        <f>E6-I6</f>
        <v>-1.8274461539986078</v>
      </c>
      <c r="L6" s="22">
        <f t="shared" si="2"/>
        <v>1.1111110507044941E-4</v>
      </c>
      <c r="M6" s="34"/>
    </row>
    <row r="7" spans="1:13" x14ac:dyDescent="0.15">
      <c r="A7" s="43"/>
      <c r="B7" s="12">
        <v>15</v>
      </c>
      <c r="C7" s="41" t="s">
        <v>9</v>
      </c>
      <c r="D7" s="41"/>
      <c r="E7" s="15">
        <f>VLOOKUP(C7,RA!B10:D39,3,0)</f>
        <v>53823.968099999998</v>
      </c>
      <c r="F7" s="25">
        <f>VLOOKUP(C7,RA!B11:I42,8,0)</f>
        <v>10382.907999999999</v>
      </c>
      <c r="G7" s="16">
        <f t="shared" si="0"/>
        <v>43441.060100000002</v>
      </c>
      <c r="H7" s="27">
        <f>RA!J11</f>
        <v>19.290491516176399</v>
      </c>
      <c r="I7" s="20">
        <f>VLOOKUP(B7,RMS!B:D,3,FALSE)</f>
        <v>53823.997402564099</v>
      </c>
      <c r="J7" s="21">
        <f>VLOOKUP(B7,RMS!B:E,4,FALSE)</f>
        <v>43441.060320512799</v>
      </c>
      <c r="K7" s="22">
        <f t="shared" si="1"/>
        <v>-2.930256410036236E-2</v>
      </c>
      <c r="L7" s="22">
        <f t="shared" si="2"/>
        <v>-2.2051279665902257E-4</v>
      </c>
      <c r="M7" s="34"/>
    </row>
    <row r="8" spans="1:13" x14ac:dyDescent="0.15">
      <c r="A8" s="43"/>
      <c r="B8" s="12">
        <v>16</v>
      </c>
      <c r="C8" s="41" t="s">
        <v>10</v>
      </c>
      <c r="D8" s="41"/>
      <c r="E8" s="15">
        <f>VLOOKUP(C8,RA!B12:D39,3,0)</f>
        <v>134584.3033</v>
      </c>
      <c r="F8" s="25">
        <f>VLOOKUP(C8,RA!B12:I43,8,0)</f>
        <v>20110.028399999999</v>
      </c>
      <c r="G8" s="16">
        <f t="shared" si="0"/>
        <v>114474.2749</v>
      </c>
      <c r="H8" s="27">
        <f>RA!J12</f>
        <v>14.942328270759001</v>
      </c>
      <c r="I8" s="20">
        <f>VLOOKUP(B8,RMS!B:D,3,FALSE)</f>
        <v>134584.31012991499</v>
      </c>
      <c r="J8" s="21">
        <f>VLOOKUP(B8,RMS!B:E,4,FALSE)</f>
        <v>114474.274153846</v>
      </c>
      <c r="K8" s="22">
        <f t="shared" si="1"/>
        <v>-6.8299149861559272E-3</v>
      </c>
      <c r="L8" s="22">
        <f t="shared" si="2"/>
        <v>7.4615400808397681E-4</v>
      </c>
      <c r="M8" s="34"/>
    </row>
    <row r="9" spans="1:13" x14ac:dyDescent="0.15">
      <c r="A9" s="43"/>
      <c r="B9" s="12">
        <v>17</v>
      </c>
      <c r="C9" s="41" t="s">
        <v>11</v>
      </c>
      <c r="D9" s="41"/>
      <c r="E9" s="15">
        <f>VLOOKUP(C9,RA!B12:D40,3,0)</f>
        <v>225060.3683</v>
      </c>
      <c r="F9" s="25">
        <f>VLOOKUP(C9,RA!B13:I44,8,0)</f>
        <v>55589.476799999997</v>
      </c>
      <c r="G9" s="16">
        <f t="shared" si="0"/>
        <v>169470.8915</v>
      </c>
      <c r="H9" s="27">
        <f>RA!J13</f>
        <v>24.699807087270301</v>
      </c>
      <c r="I9" s="20">
        <f>VLOOKUP(B9,RMS!B:D,3,FALSE)</f>
        <v>225060.57512136799</v>
      </c>
      <c r="J9" s="21">
        <f>VLOOKUP(B9,RMS!B:E,4,FALSE)</f>
        <v>169470.89190769201</v>
      </c>
      <c r="K9" s="22">
        <f t="shared" si="1"/>
        <v>-0.20682136798859574</v>
      </c>
      <c r="L9" s="22">
        <f t="shared" si="2"/>
        <v>-4.0769201586954296E-4</v>
      </c>
      <c r="M9" s="34"/>
    </row>
    <row r="10" spans="1:13" x14ac:dyDescent="0.15">
      <c r="A10" s="43"/>
      <c r="B10" s="12">
        <v>18</v>
      </c>
      <c r="C10" s="41" t="s">
        <v>12</v>
      </c>
      <c r="D10" s="41"/>
      <c r="E10" s="15">
        <f>VLOOKUP(C10,RA!B14:D41,3,0)</f>
        <v>151304.53969999999</v>
      </c>
      <c r="F10" s="25">
        <f>VLOOKUP(C10,RA!B14:I45,8,0)</f>
        <v>30778.386999999999</v>
      </c>
      <c r="G10" s="16">
        <f t="shared" si="0"/>
        <v>120526.15269999999</v>
      </c>
      <c r="H10" s="27">
        <f>RA!J14</f>
        <v>20.3420115886979</v>
      </c>
      <c r="I10" s="20">
        <f>VLOOKUP(B10,RMS!B:D,3,FALSE)</f>
        <v>151304.54704615401</v>
      </c>
      <c r="J10" s="21">
        <f>VLOOKUP(B10,RMS!B:E,4,FALSE)</f>
        <v>120526.152081197</v>
      </c>
      <c r="K10" s="22">
        <f t="shared" si="1"/>
        <v>-7.3461540159769356E-3</v>
      </c>
      <c r="L10" s="22">
        <f t="shared" si="2"/>
        <v>6.1880299472250044E-4</v>
      </c>
      <c r="M10" s="34"/>
    </row>
    <row r="11" spans="1:13" x14ac:dyDescent="0.15">
      <c r="A11" s="43"/>
      <c r="B11" s="12">
        <v>19</v>
      </c>
      <c r="C11" s="41" t="s">
        <v>13</v>
      </c>
      <c r="D11" s="41"/>
      <c r="E11" s="15">
        <f>VLOOKUP(C11,RA!B14:D42,3,0)</f>
        <v>120607.5352</v>
      </c>
      <c r="F11" s="25">
        <f>VLOOKUP(C11,RA!B15:I46,8,0)</f>
        <v>20818.459800000001</v>
      </c>
      <c r="G11" s="16">
        <f t="shared" si="0"/>
        <v>99789.075400000002</v>
      </c>
      <c r="H11" s="27">
        <f>RA!J15</f>
        <v>17.261325973934699</v>
      </c>
      <c r="I11" s="20">
        <f>VLOOKUP(B11,RMS!B:D,3,FALSE)</f>
        <v>120607.73478461499</v>
      </c>
      <c r="J11" s="21">
        <f>VLOOKUP(B11,RMS!B:E,4,FALSE)</f>
        <v>99789.0761324786</v>
      </c>
      <c r="K11" s="22">
        <f t="shared" si="1"/>
        <v>-0.19958461499481928</v>
      </c>
      <c r="L11" s="22">
        <f t="shared" si="2"/>
        <v>-7.3247859836556017E-4</v>
      </c>
      <c r="M11" s="34"/>
    </row>
    <row r="12" spans="1:13" x14ac:dyDescent="0.15">
      <c r="A12" s="43"/>
      <c r="B12" s="12">
        <v>21</v>
      </c>
      <c r="C12" s="41" t="s">
        <v>14</v>
      </c>
      <c r="D12" s="41"/>
      <c r="E12" s="15">
        <f>VLOOKUP(C12,RA!B16:D43,3,0)</f>
        <v>699490.66689999995</v>
      </c>
      <c r="F12" s="25">
        <f>VLOOKUP(C12,RA!B16:I47,8,0)</f>
        <v>40469.503299999997</v>
      </c>
      <c r="G12" s="16">
        <f t="shared" si="0"/>
        <v>659021.16359999997</v>
      </c>
      <c r="H12" s="27">
        <f>RA!J16</f>
        <v>5.7855673013269202</v>
      </c>
      <c r="I12" s="20">
        <f>VLOOKUP(B12,RMS!B:D,3,FALSE)</f>
        <v>699490.25740683801</v>
      </c>
      <c r="J12" s="21">
        <f>VLOOKUP(B12,RMS!B:E,4,FALSE)</f>
        <v>659021.16345726501</v>
      </c>
      <c r="K12" s="22">
        <f t="shared" si="1"/>
        <v>0.40949316194746643</v>
      </c>
      <c r="L12" s="22">
        <f t="shared" si="2"/>
        <v>1.4273496344685555E-4</v>
      </c>
      <c r="M12" s="34"/>
    </row>
    <row r="13" spans="1:13" x14ac:dyDescent="0.15">
      <c r="A13" s="43"/>
      <c r="B13" s="12">
        <v>22</v>
      </c>
      <c r="C13" s="41" t="s">
        <v>15</v>
      </c>
      <c r="D13" s="41"/>
      <c r="E13" s="15">
        <f>VLOOKUP(C13,RA!B16:D44,3,0)</f>
        <v>384688.0589</v>
      </c>
      <c r="F13" s="25">
        <f>VLOOKUP(C13,RA!B17:I48,8,0)</f>
        <v>49967.322099999998</v>
      </c>
      <c r="G13" s="16">
        <f t="shared" si="0"/>
        <v>334720.73680000001</v>
      </c>
      <c r="H13" s="27">
        <f>RA!J17</f>
        <v>12.9890494243257</v>
      </c>
      <c r="I13" s="20">
        <f>VLOOKUP(B13,RMS!B:D,3,FALSE)</f>
        <v>384688.080108547</v>
      </c>
      <c r="J13" s="21">
        <f>VLOOKUP(B13,RMS!B:E,4,FALSE)</f>
        <v>334720.73659059801</v>
      </c>
      <c r="K13" s="22">
        <f t="shared" si="1"/>
        <v>-2.1208546997513622E-2</v>
      </c>
      <c r="L13" s="22">
        <f t="shared" si="2"/>
        <v>2.0940200192853808E-4</v>
      </c>
      <c r="M13" s="34"/>
    </row>
    <row r="14" spans="1:13" x14ac:dyDescent="0.15">
      <c r="A14" s="43"/>
      <c r="B14" s="12">
        <v>23</v>
      </c>
      <c r="C14" s="41" t="s">
        <v>16</v>
      </c>
      <c r="D14" s="41"/>
      <c r="E14" s="15">
        <f>VLOOKUP(C14,RA!B18:D45,3,0)</f>
        <v>1400871.6089000001</v>
      </c>
      <c r="F14" s="25">
        <f>VLOOKUP(C14,RA!B18:I49,8,0)</f>
        <v>201085.1121</v>
      </c>
      <c r="G14" s="16">
        <f t="shared" si="0"/>
        <v>1199786.4968000001</v>
      </c>
      <c r="H14" s="27">
        <f>RA!J18</f>
        <v>14.3542856334919</v>
      </c>
      <c r="I14" s="20">
        <f>VLOOKUP(B14,RMS!B:D,3,FALSE)</f>
        <v>1400871.46540346</v>
      </c>
      <c r="J14" s="21">
        <f>VLOOKUP(B14,RMS!B:E,4,FALSE)</f>
        <v>1199786.5020938399</v>
      </c>
      <c r="K14" s="22">
        <f t="shared" si="1"/>
        <v>0.14349654014222324</v>
      </c>
      <c r="L14" s="22">
        <f t="shared" si="2"/>
        <v>-5.2938398439437151E-3</v>
      </c>
      <c r="M14" s="34"/>
    </row>
    <row r="15" spans="1:13" x14ac:dyDescent="0.15">
      <c r="A15" s="43"/>
      <c r="B15" s="12">
        <v>24</v>
      </c>
      <c r="C15" s="41" t="s">
        <v>17</v>
      </c>
      <c r="D15" s="41"/>
      <c r="E15" s="15">
        <f>VLOOKUP(C15,RA!B18:D46,3,0)</f>
        <v>445899.8063</v>
      </c>
      <c r="F15" s="25">
        <f>VLOOKUP(C15,RA!B19:I50,8,0)</f>
        <v>38169.370000000003</v>
      </c>
      <c r="G15" s="16">
        <f t="shared" si="0"/>
        <v>407730.4363</v>
      </c>
      <c r="H15" s="27">
        <f>RA!J19</f>
        <v>8.5600777261427599</v>
      </c>
      <c r="I15" s="20">
        <f>VLOOKUP(B15,RMS!B:D,3,FALSE)</f>
        <v>445899.83085299103</v>
      </c>
      <c r="J15" s="21">
        <f>VLOOKUP(B15,RMS!B:E,4,FALSE)</f>
        <v>407730.43750854698</v>
      </c>
      <c r="K15" s="22">
        <f t="shared" si="1"/>
        <v>-2.455299103166908E-2</v>
      </c>
      <c r="L15" s="22">
        <f t="shared" si="2"/>
        <v>-1.2085469788871706E-3</v>
      </c>
      <c r="M15" s="34"/>
    </row>
    <row r="16" spans="1:13" x14ac:dyDescent="0.15">
      <c r="A16" s="43"/>
      <c r="B16" s="12">
        <v>25</v>
      </c>
      <c r="C16" s="41" t="s">
        <v>18</v>
      </c>
      <c r="D16" s="41"/>
      <c r="E16" s="15">
        <f>VLOOKUP(C16,RA!B20:D47,3,0)</f>
        <v>803480.4338</v>
      </c>
      <c r="F16" s="25">
        <f>VLOOKUP(C16,RA!B20:I51,8,0)</f>
        <v>58691.262900000002</v>
      </c>
      <c r="G16" s="16">
        <f t="shared" si="0"/>
        <v>744789.17090000003</v>
      </c>
      <c r="H16" s="27">
        <f>RA!J20</f>
        <v>7.3046287664310796</v>
      </c>
      <c r="I16" s="20">
        <f>VLOOKUP(B16,RMS!B:D,3,FALSE)</f>
        <v>803480.62239999999</v>
      </c>
      <c r="J16" s="21">
        <f>VLOOKUP(B16,RMS!B:E,4,FALSE)</f>
        <v>744789.17090000003</v>
      </c>
      <c r="K16" s="22">
        <f t="shared" si="1"/>
        <v>-0.18859999999403954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1" t="s">
        <v>19</v>
      </c>
      <c r="D17" s="41"/>
      <c r="E17" s="15">
        <f>VLOOKUP(C17,RA!B20:D48,3,0)</f>
        <v>308390.13449999999</v>
      </c>
      <c r="F17" s="25">
        <f>VLOOKUP(C17,RA!B21:I52,8,0)</f>
        <v>26944.715100000001</v>
      </c>
      <c r="G17" s="16">
        <f t="shared" si="0"/>
        <v>281445.41940000001</v>
      </c>
      <c r="H17" s="27">
        <f>RA!J21</f>
        <v>8.7372169488126108</v>
      </c>
      <c r="I17" s="20">
        <f>VLOOKUP(B17,RMS!B:D,3,FALSE)</f>
        <v>308389.78953916498</v>
      </c>
      <c r="J17" s="21">
        <f>VLOOKUP(B17,RMS!B:E,4,FALSE)</f>
        <v>281445.41937681002</v>
      </c>
      <c r="K17" s="22">
        <f t="shared" si="1"/>
        <v>0.34496083500562236</v>
      </c>
      <c r="L17" s="22">
        <f t="shared" si="2"/>
        <v>2.3189990315586329E-5</v>
      </c>
      <c r="M17" s="34"/>
    </row>
    <row r="18" spans="1:13" x14ac:dyDescent="0.15">
      <c r="A18" s="43"/>
      <c r="B18" s="12">
        <v>27</v>
      </c>
      <c r="C18" s="41" t="s">
        <v>20</v>
      </c>
      <c r="D18" s="41"/>
      <c r="E18" s="15">
        <f>VLOOKUP(C18,RA!B22:D49,3,0)</f>
        <v>1036297.944</v>
      </c>
      <c r="F18" s="25">
        <f>VLOOKUP(C18,RA!B22:I53,8,0)</f>
        <v>133762.43799999999</v>
      </c>
      <c r="G18" s="16">
        <f t="shared" si="0"/>
        <v>902535.50600000005</v>
      </c>
      <c r="H18" s="27">
        <f>RA!J22</f>
        <v>12.907720098690101</v>
      </c>
      <c r="I18" s="20">
        <f>VLOOKUP(B18,RMS!B:D,3,FALSE)</f>
        <v>1036299.0999</v>
      </c>
      <c r="J18" s="21">
        <f>VLOOKUP(B18,RMS!B:E,4,FALSE)</f>
        <v>902535.50459999999</v>
      </c>
      <c r="K18" s="22">
        <f t="shared" si="1"/>
        <v>-1.1559000000124797</v>
      </c>
      <c r="L18" s="22">
        <f t="shared" si="2"/>
        <v>1.4000000664964318E-3</v>
      </c>
      <c r="M18" s="34"/>
    </row>
    <row r="19" spans="1:13" x14ac:dyDescent="0.15">
      <c r="A19" s="43"/>
      <c r="B19" s="12">
        <v>29</v>
      </c>
      <c r="C19" s="41" t="s">
        <v>21</v>
      </c>
      <c r="D19" s="41"/>
      <c r="E19" s="15">
        <f>VLOOKUP(C19,RA!B22:D50,3,0)</f>
        <v>2264688.7514</v>
      </c>
      <c r="F19" s="25">
        <f>VLOOKUP(C19,RA!B23:I54,8,0)</f>
        <v>261964.18309999999</v>
      </c>
      <c r="G19" s="16">
        <f t="shared" si="0"/>
        <v>2002724.5682999999</v>
      </c>
      <c r="H19" s="27">
        <f>RA!J23</f>
        <v>11.5673371423803</v>
      </c>
      <c r="I19" s="20">
        <f>VLOOKUP(B19,RMS!B:D,3,FALSE)</f>
        <v>2264690.2525025601</v>
      </c>
      <c r="J19" s="21">
        <f>VLOOKUP(B19,RMS!B:E,4,FALSE)</f>
        <v>2002724.5970376099</v>
      </c>
      <c r="K19" s="22">
        <f t="shared" si="1"/>
        <v>-1.5011025601997972</v>
      </c>
      <c r="L19" s="22">
        <f t="shared" si="2"/>
        <v>-2.8737609973177314E-2</v>
      </c>
      <c r="M19" s="34"/>
    </row>
    <row r="20" spans="1:13" x14ac:dyDescent="0.15">
      <c r="A20" s="43"/>
      <c r="B20" s="12">
        <v>31</v>
      </c>
      <c r="C20" s="41" t="s">
        <v>22</v>
      </c>
      <c r="D20" s="41"/>
      <c r="E20" s="15">
        <f>VLOOKUP(C20,RA!B24:D51,3,0)</f>
        <v>209926.99849999999</v>
      </c>
      <c r="F20" s="25">
        <f>VLOOKUP(C20,RA!B24:I55,8,0)</f>
        <v>23036.132900000001</v>
      </c>
      <c r="G20" s="16">
        <f t="shared" si="0"/>
        <v>186890.86559999999</v>
      </c>
      <c r="H20" s="27">
        <f>RA!J24</f>
        <v>10.973401737080501</v>
      </c>
      <c r="I20" s="20">
        <f>VLOOKUP(B20,RMS!B:D,3,FALSE)</f>
        <v>209926.98247978999</v>
      </c>
      <c r="J20" s="21">
        <f>VLOOKUP(B20,RMS!B:E,4,FALSE)</f>
        <v>186890.857129693</v>
      </c>
      <c r="K20" s="22">
        <f t="shared" si="1"/>
        <v>1.6020209994167089E-2</v>
      </c>
      <c r="L20" s="22">
        <f t="shared" si="2"/>
        <v>8.4703069878742099E-3</v>
      </c>
      <c r="M20" s="34"/>
    </row>
    <row r="21" spans="1:13" x14ac:dyDescent="0.15">
      <c r="A21" s="43"/>
      <c r="B21" s="12">
        <v>32</v>
      </c>
      <c r="C21" s="41" t="s">
        <v>23</v>
      </c>
      <c r="D21" s="41"/>
      <c r="E21" s="15">
        <f>VLOOKUP(C21,RA!B24:D52,3,0)</f>
        <v>171501.18659999999</v>
      </c>
      <c r="F21" s="25">
        <f>VLOOKUP(C21,RA!B25:I56,8,0)</f>
        <v>11407.5512</v>
      </c>
      <c r="G21" s="16">
        <f t="shared" si="0"/>
        <v>160093.6354</v>
      </c>
      <c r="H21" s="27">
        <f>RA!J25</f>
        <v>6.6515873307666098</v>
      </c>
      <c r="I21" s="20">
        <f>VLOOKUP(B21,RMS!B:D,3,FALSE)</f>
        <v>171501.189499887</v>
      </c>
      <c r="J21" s="21">
        <f>VLOOKUP(B21,RMS!B:E,4,FALSE)</f>
        <v>160093.63723611599</v>
      </c>
      <c r="K21" s="22">
        <f t="shared" si="1"/>
        <v>-2.8998870111536235E-3</v>
      </c>
      <c r="L21" s="22">
        <f t="shared" si="2"/>
        <v>-1.8361159891355783E-3</v>
      </c>
      <c r="M21" s="34"/>
    </row>
    <row r="22" spans="1:13" x14ac:dyDescent="0.15">
      <c r="A22" s="43"/>
      <c r="B22" s="12">
        <v>33</v>
      </c>
      <c r="C22" s="41" t="s">
        <v>24</v>
      </c>
      <c r="D22" s="41"/>
      <c r="E22" s="15">
        <f>VLOOKUP(C22,RA!B26:D53,3,0)</f>
        <v>492919.65210000001</v>
      </c>
      <c r="F22" s="25">
        <f>VLOOKUP(C22,RA!B26:I57,8,0)</f>
        <v>97754.294500000004</v>
      </c>
      <c r="G22" s="16">
        <f t="shared" si="0"/>
        <v>395165.35759999999</v>
      </c>
      <c r="H22" s="27">
        <f>RA!J26</f>
        <v>19.8316894210922</v>
      </c>
      <c r="I22" s="20">
        <f>VLOOKUP(B22,RMS!B:D,3,FALSE)</f>
        <v>492919.629930172</v>
      </c>
      <c r="J22" s="21">
        <f>VLOOKUP(B22,RMS!B:E,4,FALSE)</f>
        <v>395165.33026257501</v>
      </c>
      <c r="K22" s="22">
        <f t="shared" si="1"/>
        <v>2.2169828007463366E-2</v>
      </c>
      <c r="L22" s="22">
        <f t="shared" si="2"/>
        <v>2.733742498094216E-2</v>
      </c>
      <c r="M22" s="34"/>
    </row>
    <row r="23" spans="1:13" x14ac:dyDescent="0.15">
      <c r="A23" s="43"/>
      <c r="B23" s="12">
        <v>34</v>
      </c>
      <c r="C23" s="41" t="s">
        <v>25</v>
      </c>
      <c r="D23" s="41"/>
      <c r="E23" s="15">
        <f>VLOOKUP(C23,RA!B26:D54,3,0)</f>
        <v>223875.77590000001</v>
      </c>
      <c r="F23" s="25">
        <f>VLOOKUP(C23,RA!B27:I58,8,0)</f>
        <v>62079.4539</v>
      </c>
      <c r="G23" s="16">
        <f t="shared" si="0"/>
        <v>161796.32200000001</v>
      </c>
      <c r="H23" s="27">
        <f>RA!J27</f>
        <v>27.729419876016198</v>
      </c>
      <c r="I23" s="20">
        <f>VLOOKUP(B23,RMS!B:D,3,FALSE)</f>
        <v>223875.68312102</v>
      </c>
      <c r="J23" s="21">
        <f>VLOOKUP(B23,RMS!B:E,4,FALSE)</f>
        <v>161796.328416025</v>
      </c>
      <c r="K23" s="22">
        <f t="shared" si="1"/>
        <v>9.277898000436835E-2</v>
      </c>
      <c r="L23" s="22">
        <f t="shared" si="2"/>
        <v>-6.4160249894484878E-3</v>
      </c>
      <c r="M23" s="34"/>
    </row>
    <row r="24" spans="1:13" x14ac:dyDescent="0.15">
      <c r="A24" s="43"/>
      <c r="B24" s="12">
        <v>35</v>
      </c>
      <c r="C24" s="41" t="s">
        <v>26</v>
      </c>
      <c r="D24" s="41"/>
      <c r="E24" s="15">
        <f>VLOOKUP(C24,RA!B28:D55,3,0)</f>
        <v>631470.57649999997</v>
      </c>
      <c r="F24" s="25">
        <f>VLOOKUP(C24,RA!B28:I59,8,0)</f>
        <v>21385.2343</v>
      </c>
      <c r="G24" s="16">
        <f t="shared" si="0"/>
        <v>610085.34219999996</v>
      </c>
      <c r="H24" s="27">
        <f>RA!J28</f>
        <v>3.3865765240449002</v>
      </c>
      <c r="I24" s="20">
        <f>VLOOKUP(B24,RMS!B:D,3,FALSE)</f>
        <v>631470.57124601805</v>
      </c>
      <c r="J24" s="21">
        <f>VLOOKUP(B24,RMS!B:E,4,FALSE)</f>
        <v>610085.343546018</v>
      </c>
      <c r="K24" s="22">
        <f t="shared" si="1"/>
        <v>5.2539819153025746E-3</v>
      </c>
      <c r="L24" s="22">
        <f t="shared" si="2"/>
        <v>-1.3460180489346385E-3</v>
      </c>
      <c r="M24" s="34"/>
    </row>
    <row r="25" spans="1:13" x14ac:dyDescent="0.15">
      <c r="A25" s="43"/>
      <c r="B25" s="12">
        <v>36</v>
      </c>
      <c r="C25" s="41" t="s">
        <v>27</v>
      </c>
      <c r="D25" s="41"/>
      <c r="E25" s="15">
        <f>VLOOKUP(C25,RA!B28:D56,3,0)</f>
        <v>710190.54480000003</v>
      </c>
      <c r="F25" s="25">
        <f>VLOOKUP(C25,RA!B29:I60,8,0)</f>
        <v>93153.084400000007</v>
      </c>
      <c r="G25" s="16">
        <f t="shared" si="0"/>
        <v>617037.46039999998</v>
      </c>
      <c r="H25" s="27">
        <f>RA!J29</f>
        <v>13.1166325829124</v>
      </c>
      <c r="I25" s="20">
        <f>VLOOKUP(B25,RMS!B:D,3,FALSE)</f>
        <v>710190.54320177005</v>
      </c>
      <c r="J25" s="21">
        <f>VLOOKUP(B25,RMS!B:E,4,FALSE)</f>
        <v>617037.46075559396</v>
      </c>
      <c r="K25" s="22">
        <f t="shared" si="1"/>
        <v>1.5982299810275435E-3</v>
      </c>
      <c r="L25" s="22">
        <f t="shared" si="2"/>
        <v>-3.5559397656470537E-4</v>
      </c>
      <c r="M25" s="34"/>
    </row>
    <row r="26" spans="1:13" x14ac:dyDescent="0.15">
      <c r="A26" s="43"/>
      <c r="B26" s="12">
        <v>37</v>
      </c>
      <c r="C26" s="41" t="s">
        <v>28</v>
      </c>
      <c r="D26" s="41"/>
      <c r="E26" s="15">
        <f>VLOOKUP(C26,RA!B30:D57,3,0)</f>
        <v>1284680.2053</v>
      </c>
      <c r="F26" s="25">
        <f>VLOOKUP(C26,RA!B30:I61,8,0)</f>
        <v>111923.29029999999</v>
      </c>
      <c r="G26" s="16">
        <f t="shared" si="0"/>
        <v>1172756.915</v>
      </c>
      <c r="H26" s="27">
        <f>RA!J30</f>
        <v>8.7121518521306704</v>
      </c>
      <c r="I26" s="20">
        <f>VLOOKUP(B26,RMS!B:D,3,FALSE)</f>
        <v>1284680.2349753301</v>
      </c>
      <c r="J26" s="21">
        <f>VLOOKUP(B26,RMS!B:E,4,FALSE)</f>
        <v>1172756.8749581301</v>
      </c>
      <c r="K26" s="22">
        <f t="shared" si="1"/>
        <v>-2.967533003538847E-2</v>
      </c>
      <c r="L26" s="22">
        <f t="shared" si="2"/>
        <v>4.0041869971901178E-2</v>
      </c>
      <c r="M26" s="34"/>
    </row>
    <row r="27" spans="1:13" x14ac:dyDescent="0.15">
      <c r="A27" s="43"/>
      <c r="B27" s="12">
        <v>38</v>
      </c>
      <c r="C27" s="41" t="s">
        <v>29</v>
      </c>
      <c r="D27" s="41"/>
      <c r="E27" s="15">
        <f>VLOOKUP(C27,RA!B30:D58,3,0)</f>
        <v>1414745.9763</v>
      </c>
      <c r="F27" s="25">
        <f>VLOOKUP(C27,RA!B31:I62,8,0)</f>
        <v>-48255.734100000001</v>
      </c>
      <c r="G27" s="16">
        <f t="shared" si="0"/>
        <v>1463001.7104</v>
      </c>
      <c r="H27" s="27">
        <f>RA!J31</f>
        <v>-3.4109115635164202</v>
      </c>
      <c r="I27" s="20">
        <f>VLOOKUP(B27,RMS!B:D,3,FALSE)</f>
        <v>1414746.1450929199</v>
      </c>
      <c r="J27" s="21">
        <f>VLOOKUP(B27,RMS!B:E,4,FALSE)</f>
        <v>1463001.65335398</v>
      </c>
      <c r="K27" s="22">
        <f t="shared" si="1"/>
        <v>-0.16879291995428503</v>
      </c>
      <c r="L27" s="22">
        <f t="shared" si="2"/>
        <v>5.7046019937843084E-2</v>
      </c>
      <c r="M27" s="34"/>
    </row>
    <row r="28" spans="1:13" x14ac:dyDescent="0.15">
      <c r="A28" s="43"/>
      <c r="B28" s="12">
        <v>39</v>
      </c>
      <c r="C28" s="41" t="s">
        <v>30</v>
      </c>
      <c r="D28" s="41"/>
      <c r="E28" s="15">
        <f>VLOOKUP(C28,RA!B32:D59,3,0)</f>
        <v>100496.0509</v>
      </c>
      <c r="F28" s="25">
        <f>VLOOKUP(C28,RA!B32:I63,8,0)</f>
        <v>29324.420999999998</v>
      </c>
      <c r="G28" s="16">
        <f t="shared" si="0"/>
        <v>71171.6299</v>
      </c>
      <c r="H28" s="27">
        <f>RA!J32</f>
        <v>29.1796749597451</v>
      </c>
      <c r="I28" s="20">
        <f>VLOOKUP(B28,RMS!B:D,3,FALSE)</f>
        <v>100496.01624626</v>
      </c>
      <c r="J28" s="21">
        <f>VLOOKUP(B28,RMS!B:E,4,FALSE)</f>
        <v>71171.633673399498</v>
      </c>
      <c r="K28" s="22">
        <f t="shared" si="1"/>
        <v>3.4653740003705025E-2</v>
      </c>
      <c r="L28" s="22">
        <f t="shared" si="2"/>
        <v>-3.7733994977315888E-3</v>
      </c>
      <c r="M28" s="34"/>
    </row>
    <row r="29" spans="1:13" x14ac:dyDescent="0.15">
      <c r="A29" s="43"/>
      <c r="B29" s="12">
        <v>40</v>
      </c>
      <c r="C29" s="41" t="s">
        <v>31</v>
      </c>
      <c r="D29" s="41"/>
      <c r="E29" s="15">
        <f>VLOOKUP(C29,RA!B32:D60,3,0)</f>
        <v>2.2124000000000001</v>
      </c>
      <c r="F29" s="25">
        <f>VLOOKUP(C29,RA!B33:I64,8,0)</f>
        <v>0</v>
      </c>
      <c r="G29" s="16">
        <f t="shared" si="0"/>
        <v>2.2124000000000001</v>
      </c>
      <c r="H29" s="27">
        <f>RA!J33</f>
        <v>0</v>
      </c>
      <c r="I29" s="20">
        <f>VLOOKUP(B29,RMS!B:D,3,FALSE)</f>
        <v>2.2124000000000001</v>
      </c>
      <c r="J29" s="21">
        <f>VLOOKUP(B29,RMS!B:E,4,FALSE)</f>
        <v>2.2124000000000001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1" t="s">
        <v>32</v>
      </c>
      <c r="D30" s="41"/>
      <c r="E30" s="15">
        <f>VLOOKUP(C30,RA!B34:D62,3,0)</f>
        <v>84276.474700000006</v>
      </c>
      <c r="F30" s="25">
        <f>VLOOKUP(C30,RA!B34:I66,8,0)</f>
        <v>15910.118899999999</v>
      </c>
      <c r="G30" s="16">
        <f t="shared" si="0"/>
        <v>68366.355800000005</v>
      </c>
      <c r="H30" s="27">
        <f>RA!J34</f>
        <v>0</v>
      </c>
      <c r="I30" s="20">
        <f>VLOOKUP(B30,RMS!B:D,3,FALSE)</f>
        <v>84276.481400000004</v>
      </c>
      <c r="J30" s="21">
        <f>VLOOKUP(B30,RMS!B:E,4,FALSE)</f>
        <v>68366.349700000006</v>
      </c>
      <c r="K30" s="22">
        <f t="shared" si="1"/>
        <v>-6.6999999980907887E-3</v>
      </c>
      <c r="L30" s="22">
        <f t="shared" si="2"/>
        <v>6.0999999986961484E-3</v>
      </c>
      <c r="M30" s="34"/>
    </row>
    <row r="31" spans="1:13" s="39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108763.26</v>
      </c>
      <c r="F31" s="25">
        <f>VLOOKUP(C31,RA!B35:I67,8,0)</f>
        <v>993.02</v>
      </c>
      <c r="G31" s="16">
        <f t="shared" si="0"/>
        <v>107770.23999999999</v>
      </c>
      <c r="H31" s="27">
        <f>RA!J35</f>
        <v>18.8784817550039</v>
      </c>
      <c r="I31" s="20">
        <f>VLOOKUP(B31,RMS!B:D,3,FALSE)</f>
        <v>108763.26</v>
      </c>
      <c r="J31" s="21">
        <f>VLOOKUP(B31,RMS!B:E,4,FALSE)</f>
        <v>107770.24000000001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1" t="s">
        <v>36</v>
      </c>
      <c r="D32" s="41"/>
      <c r="E32" s="15">
        <f>VLOOKUP(C32,RA!B34:D63,3,0)</f>
        <v>174878.79</v>
      </c>
      <c r="F32" s="25">
        <f>VLOOKUP(C32,RA!B34:I67,8,0)</f>
        <v>4617.9799999999996</v>
      </c>
      <c r="G32" s="16">
        <f t="shared" si="0"/>
        <v>170260.81</v>
      </c>
      <c r="H32" s="27">
        <f>RA!J35</f>
        <v>18.8784817550039</v>
      </c>
      <c r="I32" s="20">
        <f>VLOOKUP(B32,RMS!B:D,3,FALSE)</f>
        <v>174878.79</v>
      </c>
      <c r="J32" s="21">
        <f>VLOOKUP(B32,RMS!B:E,4,FALSE)</f>
        <v>170260.81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1" t="s">
        <v>37</v>
      </c>
      <c r="D33" s="41"/>
      <c r="E33" s="15">
        <f>VLOOKUP(C33,RA!B34:D64,3,0)</f>
        <v>211865.02</v>
      </c>
      <c r="F33" s="25">
        <f>VLOOKUP(C33,RA!B34:I68,8,0)</f>
        <v>1738.49</v>
      </c>
      <c r="G33" s="16">
        <f t="shared" si="0"/>
        <v>210126.53</v>
      </c>
      <c r="H33" s="27">
        <f>RA!J34</f>
        <v>0</v>
      </c>
      <c r="I33" s="20">
        <f>VLOOKUP(B33,RMS!B:D,3,FALSE)</f>
        <v>211865.02</v>
      </c>
      <c r="J33" s="21">
        <f>VLOOKUP(B33,RMS!B:E,4,FALSE)</f>
        <v>210126.53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1" t="s">
        <v>38</v>
      </c>
      <c r="D34" s="41"/>
      <c r="E34" s="15">
        <f>VLOOKUP(C34,RA!B35:D65,3,0)</f>
        <v>230784</v>
      </c>
      <c r="F34" s="25">
        <f>VLOOKUP(C34,RA!B35:I69,8,0)</f>
        <v>5089.7</v>
      </c>
      <c r="G34" s="16">
        <f t="shared" si="0"/>
        <v>225694.3</v>
      </c>
      <c r="H34" s="27">
        <f>RA!J35</f>
        <v>18.8784817550039</v>
      </c>
      <c r="I34" s="20">
        <f>VLOOKUP(B34,RMS!B:D,3,FALSE)</f>
        <v>230784</v>
      </c>
      <c r="J34" s="21">
        <f>VLOOKUP(B34,RMS!B:E,4,FALSE)</f>
        <v>225694.3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3"/>
      <c r="B35" s="12">
        <v>74</v>
      </c>
      <c r="C35" s="41" t="s">
        <v>72</v>
      </c>
      <c r="D35" s="41"/>
      <c r="E35" s="15">
        <f>VLOOKUP(C35,RA!B36:D66,3,0)</f>
        <v>0.92</v>
      </c>
      <c r="F35" s="25">
        <f>VLOOKUP(C35,RA!B36:I70,8,0)</f>
        <v>0.92</v>
      </c>
      <c r="G35" s="16">
        <f t="shared" si="0"/>
        <v>0</v>
      </c>
      <c r="H35" s="27">
        <f>RA!J36</f>
        <v>0.91301051476390105</v>
      </c>
      <c r="I35" s="20">
        <f>VLOOKUP(B35,RMS!B:D,3,FALSE)</f>
        <v>0.92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1" t="s">
        <v>33</v>
      </c>
      <c r="D36" s="41"/>
      <c r="E36" s="15">
        <f>VLOOKUP(C36,RA!B8:D66,3,0)</f>
        <v>88450.427100000001</v>
      </c>
      <c r="F36" s="25">
        <f>VLOOKUP(C36,RA!B8:I70,8,0)</f>
        <v>3902.5264999999999</v>
      </c>
      <c r="G36" s="16">
        <f t="shared" si="0"/>
        <v>84547.900599999994</v>
      </c>
      <c r="H36" s="27">
        <f>RA!J36</f>
        <v>0.91301051476390105</v>
      </c>
      <c r="I36" s="20">
        <f>VLOOKUP(B36,RMS!B:D,3,FALSE)</f>
        <v>88450.427350427402</v>
      </c>
      <c r="J36" s="21">
        <f>VLOOKUP(B36,RMS!B:E,4,FALSE)</f>
        <v>84547.901709401704</v>
      </c>
      <c r="K36" s="22">
        <f t="shared" si="1"/>
        <v>-2.5042740162461996E-4</v>
      </c>
      <c r="L36" s="22">
        <f t="shared" si="2"/>
        <v>-1.109401709982194E-3</v>
      </c>
      <c r="M36" s="34"/>
    </row>
    <row r="37" spans="1:13" x14ac:dyDescent="0.15">
      <c r="A37" s="43"/>
      <c r="B37" s="12">
        <v>76</v>
      </c>
      <c r="C37" s="41" t="s">
        <v>34</v>
      </c>
      <c r="D37" s="41"/>
      <c r="E37" s="15">
        <f>VLOOKUP(C37,RA!B8:D67,3,0)</f>
        <v>290018.13079999998</v>
      </c>
      <c r="F37" s="25">
        <f>VLOOKUP(C37,RA!B8:I71,8,0)</f>
        <v>16812.706600000001</v>
      </c>
      <c r="G37" s="16">
        <f t="shared" si="0"/>
        <v>273205.42420000001</v>
      </c>
      <c r="H37" s="27">
        <f>RA!J37</f>
        <v>2.6406747210453601</v>
      </c>
      <c r="I37" s="20">
        <f>VLOOKUP(B37,RMS!B:D,3,FALSE)</f>
        <v>290018.12351965799</v>
      </c>
      <c r="J37" s="21">
        <f>VLOOKUP(B37,RMS!B:E,4,FALSE)</f>
        <v>273205.42542478599</v>
      </c>
      <c r="K37" s="22">
        <f t="shared" si="1"/>
        <v>7.280341989826411E-3</v>
      </c>
      <c r="L37" s="22">
        <f t="shared" si="2"/>
        <v>-1.2247859849594533E-3</v>
      </c>
      <c r="M37" s="34"/>
    </row>
    <row r="38" spans="1:13" x14ac:dyDescent="0.15">
      <c r="A38" s="43"/>
      <c r="B38" s="12">
        <v>77</v>
      </c>
      <c r="C38" s="41" t="s">
        <v>39</v>
      </c>
      <c r="D38" s="41"/>
      <c r="E38" s="15">
        <f>VLOOKUP(C38,RA!B9:D68,3,0)</f>
        <v>108501.09</v>
      </c>
      <c r="F38" s="25">
        <f>VLOOKUP(C38,RA!B9:I72,8,0)</f>
        <v>4825.3599999999997</v>
      </c>
      <c r="G38" s="16">
        <f t="shared" si="0"/>
        <v>103675.73</v>
      </c>
      <c r="H38" s="27">
        <f>RA!J38</f>
        <v>0.82056490495693901</v>
      </c>
      <c r="I38" s="20">
        <f>VLOOKUP(B38,RMS!B:D,3,FALSE)</f>
        <v>108501.09</v>
      </c>
      <c r="J38" s="21">
        <f>VLOOKUP(B38,RMS!B:E,4,FALSE)</f>
        <v>103675.73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1" t="s">
        <v>40</v>
      </c>
      <c r="D39" s="41"/>
      <c r="E39" s="15">
        <f>VLOOKUP(C39,RA!B10:D69,3,0)</f>
        <v>61709.43</v>
      </c>
      <c r="F39" s="25">
        <f>VLOOKUP(C39,RA!B10:I73,8,0)</f>
        <v>7381.08</v>
      </c>
      <c r="G39" s="16">
        <f t="shared" si="0"/>
        <v>54328.35</v>
      </c>
      <c r="H39" s="27">
        <f>RA!J39</f>
        <v>2.2053955213532999</v>
      </c>
      <c r="I39" s="20">
        <f>VLOOKUP(B39,RMS!B:D,3,FALSE)</f>
        <v>61709.43</v>
      </c>
      <c r="J39" s="21">
        <f>VLOOKUP(B39,RMS!B:E,4,FALSE)</f>
        <v>54328.35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1" t="s">
        <v>35</v>
      </c>
      <c r="D40" s="41"/>
      <c r="E40" s="15">
        <f>VLOOKUP(C40,RA!B8:D70,3,0)</f>
        <v>48627.501700000001</v>
      </c>
      <c r="F40" s="25">
        <f>VLOOKUP(C40,RA!B8:I74,8,0)</f>
        <v>8684.3690999999999</v>
      </c>
      <c r="G40" s="16">
        <f t="shared" si="0"/>
        <v>39943.132599999997</v>
      </c>
      <c r="H40" s="27">
        <f>RA!J40</f>
        <v>100</v>
      </c>
      <c r="I40" s="20">
        <f>VLOOKUP(B40,RMS!B:D,3,FALSE)</f>
        <v>48627.501701838002</v>
      </c>
      <c r="J40" s="21">
        <f>VLOOKUP(B40,RMS!B:E,4,FALSE)</f>
        <v>39943.132592088303</v>
      </c>
      <c r="K40" s="22">
        <f t="shared" si="1"/>
        <v>-1.8380014807917178E-6</v>
      </c>
      <c r="L40" s="22">
        <f t="shared" si="2"/>
        <v>7.9116944107227027E-6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9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7"/>
      <c r="W4" s="48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49" t="s">
        <v>4</v>
      </c>
      <c r="C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2"/>
      <c r="C7" s="53"/>
      <c r="D7" s="67">
        <v>15350823.985400001</v>
      </c>
      <c r="E7" s="67">
        <v>16995914.803199999</v>
      </c>
      <c r="F7" s="68">
        <v>90.320669191103093</v>
      </c>
      <c r="G7" s="67">
        <v>15871410.626399999</v>
      </c>
      <c r="H7" s="68">
        <v>-3.2800275492468298</v>
      </c>
      <c r="I7" s="67">
        <v>1570957.7901999999</v>
      </c>
      <c r="J7" s="68">
        <v>10.233703361423</v>
      </c>
      <c r="K7" s="67">
        <v>1608697.5630999999</v>
      </c>
      <c r="L7" s="68">
        <v>10.135819688415999</v>
      </c>
      <c r="M7" s="68">
        <v>-2.3459830962431E-2</v>
      </c>
      <c r="N7" s="67">
        <v>172562348.54350001</v>
      </c>
      <c r="O7" s="67">
        <v>3122494500.6064</v>
      </c>
      <c r="P7" s="67">
        <v>826226</v>
      </c>
      <c r="Q7" s="67">
        <v>1280758</v>
      </c>
      <c r="R7" s="68">
        <v>-35.489296182417</v>
      </c>
      <c r="S7" s="67">
        <v>18.579449188720801</v>
      </c>
      <c r="T7" s="67">
        <v>36.677814310119501</v>
      </c>
      <c r="U7" s="69">
        <v>-97.410665609968106</v>
      </c>
      <c r="V7" s="57"/>
      <c r="W7" s="57"/>
    </row>
    <row r="8" spans="1:23" ht="14.25" thickBot="1" x14ac:dyDescent="0.2">
      <c r="A8" s="54">
        <v>42128</v>
      </c>
      <c r="B8" s="44" t="s">
        <v>6</v>
      </c>
      <c r="C8" s="45"/>
      <c r="D8" s="70">
        <v>501689.95030000003</v>
      </c>
      <c r="E8" s="70">
        <v>677120.44409999996</v>
      </c>
      <c r="F8" s="71">
        <v>74.091685559254501</v>
      </c>
      <c r="G8" s="70">
        <v>434867.60700000002</v>
      </c>
      <c r="H8" s="71">
        <v>15.3661349395472</v>
      </c>
      <c r="I8" s="70">
        <v>111704.6286</v>
      </c>
      <c r="J8" s="71">
        <v>22.265669968713301</v>
      </c>
      <c r="K8" s="70">
        <v>114110.5944</v>
      </c>
      <c r="L8" s="71">
        <v>26.240306834351099</v>
      </c>
      <c r="M8" s="71">
        <v>-2.1084508521323E-2</v>
      </c>
      <c r="N8" s="70">
        <v>3234685.9838999999</v>
      </c>
      <c r="O8" s="70">
        <v>117566161.288</v>
      </c>
      <c r="P8" s="70">
        <v>21602</v>
      </c>
      <c r="Q8" s="70">
        <v>31460</v>
      </c>
      <c r="R8" s="71">
        <v>-31.335028607755898</v>
      </c>
      <c r="S8" s="70">
        <v>23.2242361957226</v>
      </c>
      <c r="T8" s="70">
        <v>28.602459574062301</v>
      </c>
      <c r="U8" s="72">
        <v>-23.157805204074801</v>
      </c>
      <c r="V8" s="57"/>
      <c r="W8" s="57"/>
    </row>
    <row r="9" spans="1:23" ht="12" customHeight="1" thickBot="1" x14ac:dyDescent="0.2">
      <c r="A9" s="55"/>
      <c r="B9" s="44" t="s">
        <v>7</v>
      </c>
      <c r="C9" s="45"/>
      <c r="D9" s="70">
        <v>64218.858200000002</v>
      </c>
      <c r="E9" s="70">
        <v>92664.441099999996</v>
      </c>
      <c r="F9" s="71">
        <v>69.302590548943598</v>
      </c>
      <c r="G9" s="70">
        <v>91932.637300000002</v>
      </c>
      <c r="H9" s="71">
        <v>-30.145745748120699</v>
      </c>
      <c r="I9" s="70">
        <v>13928.1739</v>
      </c>
      <c r="J9" s="71">
        <v>21.6886040804755</v>
      </c>
      <c r="K9" s="70">
        <v>16504.404699999999</v>
      </c>
      <c r="L9" s="71">
        <v>17.952715362817099</v>
      </c>
      <c r="M9" s="71">
        <v>-0.15609353059550199</v>
      </c>
      <c r="N9" s="70">
        <v>597580.06469999999</v>
      </c>
      <c r="O9" s="70">
        <v>18096310.965500001</v>
      </c>
      <c r="P9" s="70">
        <v>3464</v>
      </c>
      <c r="Q9" s="70">
        <v>6235</v>
      </c>
      <c r="R9" s="71">
        <v>-44.442662389735403</v>
      </c>
      <c r="S9" s="70">
        <v>18.538931351039299</v>
      </c>
      <c r="T9" s="70">
        <v>37.018050312750603</v>
      </c>
      <c r="U9" s="72">
        <v>-99.677368731803597</v>
      </c>
      <c r="V9" s="57"/>
      <c r="W9" s="57"/>
    </row>
    <row r="10" spans="1:23" ht="14.25" thickBot="1" x14ac:dyDescent="0.2">
      <c r="A10" s="55"/>
      <c r="B10" s="44" t="s">
        <v>8</v>
      </c>
      <c r="C10" s="45"/>
      <c r="D10" s="70">
        <v>108042.834</v>
      </c>
      <c r="E10" s="70">
        <v>142184.9191</v>
      </c>
      <c r="F10" s="71">
        <v>75.987548246247201</v>
      </c>
      <c r="G10" s="70">
        <v>98637.903699999995</v>
      </c>
      <c r="H10" s="71">
        <v>9.5348035057642804</v>
      </c>
      <c r="I10" s="70">
        <v>24827.821599999999</v>
      </c>
      <c r="J10" s="71">
        <v>22.979609735153701</v>
      </c>
      <c r="K10" s="70">
        <v>26385.715</v>
      </c>
      <c r="L10" s="71">
        <v>26.750076806427501</v>
      </c>
      <c r="M10" s="71">
        <v>-5.9043061747615998E-2</v>
      </c>
      <c r="N10" s="70">
        <v>1089336.5608999999</v>
      </c>
      <c r="O10" s="70">
        <v>28958373.358100001</v>
      </c>
      <c r="P10" s="70">
        <v>80625</v>
      </c>
      <c r="Q10" s="70">
        <v>115510</v>
      </c>
      <c r="R10" s="71">
        <v>-30.200848411393</v>
      </c>
      <c r="S10" s="70">
        <v>1.3400661581395401</v>
      </c>
      <c r="T10" s="70">
        <v>2.27685215998615</v>
      </c>
      <c r="U10" s="72">
        <v>-69.905951743993697</v>
      </c>
      <c r="V10" s="57"/>
      <c r="W10" s="57"/>
    </row>
    <row r="11" spans="1:23" ht="14.25" thickBot="1" x14ac:dyDescent="0.2">
      <c r="A11" s="55"/>
      <c r="B11" s="44" t="s">
        <v>9</v>
      </c>
      <c r="C11" s="45"/>
      <c r="D11" s="70">
        <v>53823.968099999998</v>
      </c>
      <c r="E11" s="70">
        <v>61973.782800000001</v>
      </c>
      <c r="F11" s="71">
        <v>86.849576818150894</v>
      </c>
      <c r="G11" s="70">
        <v>42870.126300000004</v>
      </c>
      <c r="H11" s="71">
        <v>25.551223533484201</v>
      </c>
      <c r="I11" s="70">
        <v>10382.907999999999</v>
      </c>
      <c r="J11" s="71">
        <v>19.290491516176399</v>
      </c>
      <c r="K11" s="70">
        <v>9046.3562000000002</v>
      </c>
      <c r="L11" s="71">
        <v>21.101771748220902</v>
      </c>
      <c r="M11" s="71">
        <v>0.147744768219496</v>
      </c>
      <c r="N11" s="70">
        <v>301842.17969999998</v>
      </c>
      <c r="O11" s="70">
        <v>9013703.0300999992</v>
      </c>
      <c r="P11" s="70">
        <v>2487</v>
      </c>
      <c r="Q11" s="70">
        <v>3497</v>
      </c>
      <c r="R11" s="71">
        <v>-28.881898770374601</v>
      </c>
      <c r="S11" s="70">
        <v>21.642126296743101</v>
      </c>
      <c r="T11" s="70">
        <v>22.758221589934202</v>
      </c>
      <c r="U11" s="72">
        <v>-5.1570500878147598</v>
      </c>
      <c r="V11" s="57"/>
      <c r="W11" s="57"/>
    </row>
    <row r="12" spans="1:23" ht="14.25" thickBot="1" x14ac:dyDescent="0.2">
      <c r="A12" s="55"/>
      <c r="B12" s="44" t="s">
        <v>10</v>
      </c>
      <c r="C12" s="45"/>
      <c r="D12" s="70">
        <v>134584.3033</v>
      </c>
      <c r="E12" s="70">
        <v>127106.9393</v>
      </c>
      <c r="F12" s="71">
        <v>105.882734680875</v>
      </c>
      <c r="G12" s="70">
        <v>99481.368799999997</v>
      </c>
      <c r="H12" s="71">
        <v>35.285938385681</v>
      </c>
      <c r="I12" s="70">
        <v>20110.028399999999</v>
      </c>
      <c r="J12" s="71">
        <v>14.942328270759001</v>
      </c>
      <c r="K12" s="70">
        <v>18161.9552</v>
      </c>
      <c r="L12" s="71">
        <v>18.256639830231201</v>
      </c>
      <c r="M12" s="71">
        <v>0.107261205005065</v>
      </c>
      <c r="N12" s="70">
        <v>2926802.5238999999</v>
      </c>
      <c r="O12" s="70">
        <v>34016756.564000003</v>
      </c>
      <c r="P12" s="70">
        <v>1357</v>
      </c>
      <c r="Q12" s="70">
        <v>8611</v>
      </c>
      <c r="R12" s="71">
        <v>-84.241086981767495</v>
      </c>
      <c r="S12" s="70">
        <v>99.177821149594706</v>
      </c>
      <c r="T12" s="70">
        <v>116.492635535942</v>
      </c>
      <c r="U12" s="72">
        <v>-17.458353274600501</v>
      </c>
      <c r="V12" s="57"/>
      <c r="W12" s="57"/>
    </row>
    <row r="13" spans="1:23" ht="14.25" thickBot="1" x14ac:dyDescent="0.2">
      <c r="A13" s="55"/>
      <c r="B13" s="44" t="s">
        <v>11</v>
      </c>
      <c r="C13" s="45"/>
      <c r="D13" s="70">
        <v>225060.3683</v>
      </c>
      <c r="E13" s="70">
        <v>278862.11660000001</v>
      </c>
      <c r="F13" s="71">
        <v>80.706684380089797</v>
      </c>
      <c r="G13" s="70">
        <v>185128.80360000001</v>
      </c>
      <c r="H13" s="71">
        <v>21.569612034158901</v>
      </c>
      <c r="I13" s="70">
        <v>55589.476799999997</v>
      </c>
      <c r="J13" s="71">
        <v>24.699807087270301</v>
      </c>
      <c r="K13" s="70">
        <v>37808.035600000003</v>
      </c>
      <c r="L13" s="71">
        <v>20.422557087167402</v>
      </c>
      <c r="M13" s="71">
        <v>0.47030851822409903</v>
      </c>
      <c r="N13" s="70">
        <v>1801562.9302000001</v>
      </c>
      <c r="O13" s="70">
        <v>52078009.526299998</v>
      </c>
      <c r="P13" s="70">
        <v>9201</v>
      </c>
      <c r="Q13" s="70">
        <v>15657</v>
      </c>
      <c r="R13" s="71">
        <v>-41.2339528645334</v>
      </c>
      <c r="S13" s="70">
        <v>24.460424769046799</v>
      </c>
      <c r="T13" s="70">
        <v>27.822878622980099</v>
      </c>
      <c r="U13" s="72">
        <v>-13.746506390143599</v>
      </c>
      <c r="V13" s="57"/>
      <c r="W13" s="57"/>
    </row>
    <row r="14" spans="1:23" ht="14.25" thickBot="1" x14ac:dyDescent="0.2">
      <c r="A14" s="55"/>
      <c r="B14" s="44" t="s">
        <v>12</v>
      </c>
      <c r="C14" s="45"/>
      <c r="D14" s="70">
        <v>151304.53969999999</v>
      </c>
      <c r="E14" s="70">
        <v>116216.8615</v>
      </c>
      <c r="F14" s="71">
        <v>130.19155546546901</v>
      </c>
      <c r="G14" s="70">
        <v>122199.9702</v>
      </c>
      <c r="H14" s="71">
        <v>23.817165791747499</v>
      </c>
      <c r="I14" s="70">
        <v>30778.386999999999</v>
      </c>
      <c r="J14" s="71">
        <v>20.3420115886979</v>
      </c>
      <c r="K14" s="70">
        <v>27192.309399999998</v>
      </c>
      <c r="L14" s="71">
        <v>22.252304444506301</v>
      </c>
      <c r="M14" s="71">
        <v>0.13187837587637899</v>
      </c>
      <c r="N14" s="70">
        <v>1293548.8753</v>
      </c>
      <c r="O14" s="70">
        <v>25629583.9219</v>
      </c>
      <c r="P14" s="70">
        <v>3196</v>
      </c>
      <c r="Q14" s="70">
        <v>5052</v>
      </c>
      <c r="R14" s="71">
        <v>-36.737925574030101</v>
      </c>
      <c r="S14" s="70">
        <v>47.3418459637046</v>
      </c>
      <c r="T14" s="70">
        <v>66.179924722882006</v>
      </c>
      <c r="U14" s="72">
        <v>-39.791601649035599</v>
      </c>
      <c r="V14" s="57"/>
      <c r="W14" s="57"/>
    </row>
    <row r="15" spans="1:23" ht="14.25" thickBot="1" x14ac:dyDescent="0.2">
      <c r="A15" s="55"/>
      <c r="B15" s="44" t="s">
        <v>13</v>
      </c>
      <c r="C15" s="45"/>
      <c r="D15" s="70">
        <v>120607.5352</v>
      </c>
      <c r="E15" s="70">
        <v>114428.7053</v>
      </c>
      <c r="F15" s="71">
        <v>105.399720187169</v>
      </c>
      <c r="G15" s="70">
        <v>92234.060299999997</v>
      </c>
      <c r="H15" s="71">
        <v>30.7624697511013</v>
      </c>
      <c r="I15" s="70">
        <v>20818.459800000001</v>
      </c>
      <c r="J15" s="71">
        <v>17.261325973934699</v>
      </c>
      <c r="K15" s="70">
        <v>15785.233200000001</v>
      </c>
      <c r="L15" s="71">
        <v>17.114321053043799</v>
      </c>
      <c r="M15" s="71">
        <v>0.31885665141773101</v>
      </c>
      <c r="N15" s="70">
        <v>1062411.1401</v>
      </c>
      <c r="O15" s="70">
        <v>20905387.276999999</v>
      </c>
      <c r="P15" s="70">
        <v>5075</v>
      </c>
      <c r="Q15" s="70">
        <v>9762</v>
      </c>
      <c r="R15" s="71">
        <v>-48.012702315099403</v>
      </c>
      <c r="S15" s="70">
        <v>23.7650315665025</v>
      </c>
      <c r="T15" s="70">
        <v>27.6829204261422</v>
      </c>
      <c r="U15" s="72">
        <v>-16.485940061456098</v>
      </c>
      <c r="V15" s="57"/>
      <c r="W15" s="57"/>
    </row>
    <row r="16" spans="1:23" ht="14.25" thickBot="1" x14ac:dyDescent="0.2">
      <c r="A16" s="55"/>
      <c r="B16" s="44" t="s">
        <v>14</v>
      </c>
      <c r="C16" s="45"/>
      <c r="D16" s="70">
        <v>699490.66689999995</v>
      </c>
      <c r="E16" s="70">
        <v>878220.52309999999</v>
      </c>
      <c r="F16" s="71">
        <v>79.648635906490995</v>
      </c>
      <c r="G16" s="70">
        <v>656665.09100000001</v>
      </c>
      <c r="H16" s="71">
        <v>6.5216769532827197</v>
      </c>
      <c r="I16" s="70">
        <v>40469.503299999997</v>
      </c>
      <c r="J16" s="71">
        <v>5.7855673013269202</v>
      </c>
      <c r="K16" s="70">
        <v>27560.756300000001</v>
      </c>
      <c r="L16" s="71">
        <v>4.1970795581700902</v>
      </c>
      <c r="M16" s="71">
        <v>0.46837419334533997</v>
      </c>
      <c r="N16" s="70">
        <v>9803041.4125999995</v>
      </c>
      <c r="O16" s="70">
        <v>150196366.0747</v>
      </c>
      <c r="P16" s="70">
        <v>37089</v>
      </c>
      <c r="Q16" s="70">
        <v>80282</v>
      </c>
      <c r="R16" s="71">
        <v>-53.801599362248098</v>
      </c>
      <c r="S16" s="70">
        <v>18.859787724123098</v>
      </c>
      <c r="T16" s="70">
        <v>39.051998376971198</v>
      </c>
      <c r="U16" s="72">
        <v>-107.064888259696</v>
      </c>
      <c r="V16" s="57"/>
      <c r="W16" s="57"/>
    </row>
    <row r="17" spans="1:23" ht="12" thickBot="1" x14ac:dyDescent="0.2">
      <c r="A17" s="55"/>
      <c r="B17" s="44" t="s">
        <v>15</v>
      </c>
      <c r="C17" s="45"/>
      <c r="D17" s="70">
        <v>384688.0589</v>
      </c>
      <c r="E17" s="70">
        <v>508797.24449999997</v>
      </c>
      <c r="F17" s="71">
        <v>75.607339280706299</v>
      </c>
      <c r="G17" s="70">
        <v>364864.19620000001</v>
      </c>
      <c r="H17" s="71">
        <v>5.4332167711883503</v>
      </c>
      <c r="I17" s="70">
        <v>49967.322099999998</v>
      </c>
      <c r="J17" s="71">
        <v>12.9890494243257</v>
      </c>
      <c r="K17" s="70">
        <v>42860.023699999998</v>
      </c>
      <c r="L17" s="71">
        <v>11.7468428380696</v>
      </c>
      <c r="M17" s="71">
        <v>0.165825815910597</v>
      </c>
      <c r="N17" s="70">
        <v>8850859.2416999992</v>
      </c>
      <c r="O17" s="70">
        <v>168962013.47229999</v>
      </c>
      <c r="P17" s="70">
        <v>10497</v>
      </c>
      <c r="Q17" s="70">
        <v>13976</v>
      </c>
      <c r="R17" s="71">
        <v>-24.892673153978301</v>
      </c>
      <c r="S17" s="70">
        <v>36.647428684386</v>
      </c>
      <c r="T17" s="70">
        <v>99.128383915283294</v>
      </c>
      <c r="U17" s="72">
        <v>-170.49205762563599</v>
      </c>
      <c r="V17" s="39"/>
      <c r="W17" s="39"/>
    </row>
    <row r="18" spans="1:23" ht="12" thickBot="1" x14ac:dyDescent="0.2">
      <c r="A18" s="55"/>
      <c r="B18" s="44" t="s">
        <v>16</v>
      </c>
      <c r="C18" s="45"/>
      <c r="D18" s="70">
        <v>1400871.6089000001</v>
      </c>
      <c r="E18" s="70">
        <v>1874269.9993</v>
      </c>
      <c r="F18" s="71">
        <v>74.742252152741898</v>
      </c>
      <c r="G18" s="70">
        <v>1546894.0722000001</v>
      </c>
      <c r="H18" s="71">
        <v>-9.4397196242614108</v>
      </c>
      <c r="I18" s="70">
        <v>201085.1121</v>
      </c>
      <c r="J18" s="71">
        <v>14.3542856334919</v>
      </c>
      <c r="K18" s="70">
        <v>231373.0998</v>
      </c>
      <c r="L18" s="71">
        <v>14.9572685006763</v>
      </c>
      <c r="M18" s="71">
        <v>-0.13090539793165701</v>
      </c>
      <c r="N18" s="70">
        <v>10693519.533399999</v>
      </c>
      <c r="O18" s="70">
        <v>367489407.05500001</v>
      </c>
      <c r="P18" s="70">
        <v>69648</v>
      </c>
      <c r="Q18" s="70">
        <v>112445</v>
      </c>
      <c r="R18" s="71">
        <v>-38.060385077148801</v>
      </c>
      <c r="S18" s="70">
        <v>20.113594200838499</v>
      </c>
      <c r="T18" s="70">
        <v>24.5989271074748</v>
      </c>
      <c r="U18" s="72">
        <v>-22.300006959717201</v>
      </c>
      <c r="V18" s="39"/>
      <c r="W18" s="39"/>
    </row>
    <row r="19" spans="1:23" ht="12" thickBot="1" x14ac:dyDescent="0.2">
      <c r="A19" s="55"/>
      <c r="B19" s="44" t="s">
        <v>17</v>
      </c>
      <c r="C19" s="45"/>
      <c r="D19" s="70">
        <v>445899.8063</v>
      </c>
      <c r="E19" s="70">
        <v>557994.90130000003</v>
      </c>
      <c r="F19" s="71">
        <v>79.911089735973604</v>
      </c>
      <c r="G19" s="70">
        <v>445140.6618</v>
      </c>
      <c r="H19" s="71">
        <v>0.170540362888949</v>
      </c>
      <c r="I19" s="70">
        <v>38169.370000000003</v>
      </c>
      <c r="J19" s="71">
        <v>8.5600777261427599</v>
      </c>
      <c r="K19" s="70">
        <v>59022.1898</v>
      </c>
      <c r="L19" s="71">
        <v>13.259222278489201</v>
      </c>
      <c r="M19" s="71">
        <v>-0.35330474641250897</v>
      </c>
      <c r="N19" s="70">
        <v>4721534.8943999996</v>
      </c>
      <c r="O19" s="70">
        <v>106534215.6143</v>
      </c>
      <c r="P19" s="70">
        <v>9988</v>
      </c>
      <c r="Q19" s="70">
        <v>18574</v>
      </c>
      <c r="R19" s="71">
        <v>-46.225907182082501</v>
      </c>
      <c r="S19" s="70">
        <v>44.643552893472197</v>
      </c>
      <c r="T19" s="70">
        <v>69.768543743943098</v>
      </c>
      <c r="U19" s="72">
        <v>-56.279102405724501</v>
      </c>
      <c r="V19" s="39"/>
      <c r="W19" s="39"/>
    </row>
    <row r="20" spans="1:23" ht="12" thickBot="1" x14ac:dyDescent="0.2">
      <c r="A20" s="55"/>
      <c r="B20" s="44" t="s">
        <v>18</v>
      </c>
      <c r="C20" s="45"/>
      <c r="D20" s="70">
        <v>803480.4338</v>
      </c>
      <c r="E20" s="70">
        <v>836306.65540000005</v>
      </c>
      <c r="F20" s="71">
        <v>96.074858260658104</v>
      </c>
      <c r="G20" s="70">
        <v>633904.57220000005</v>
      </c>
      <c r="H20" s="71">
        <v>26.751007807291501</v>
      </c>
      <c r="I20" s="70">
        <v>58691.262900000002</v>
      </c>
      <c r="J20" s="71">
        <v>7.3046287664310796</v>
      </c>
      <c r="K20" s="70">
        <v>61497.319799999997</v>
      </c>
      <c r="L20" s="71">
        <v>9.7013529318096303</v>
      </c>
      <c r="M20" s="71">
        <v>-4.5628929994442E-2</v>
      </c>
      <c r="N20" s="70">
        <v>11811616.305</v>
      </c>
      <c r="O20" s="70">
        <v>164014511.00189999</v>
      </c>
      <c r="P20" s="70">
        <v>35348</v>
      </c>
      <c r="Q20" s="70">
        <v>64445</v>
      </c>
      <c r="R20" s="71">
        <v>-45.150128016137799</v>
      </c>
      <c r="S20" s="70">
        <v>22.730576943532899</v>
      </c>
      <c r="T20" s="70">
        <v>55.479698663976997</v>
      </c>
      <c r="U20" s="72">
        <v>-144.07518912431999</v>
      </c>
      <c r="V20" s="39"/>
      <c r="W20" s="39"/>
    </row>
    <row r="21" spans="1:23" ht="12" thickBot="1" x14ac:dyDescent="0.2">
      <c r="A21" s="55"/>
      <c r="B21" s="44" t="s">
        <v>19</v>
      </c>
      <c r="C21" s="45"/>
      <c r="D21" s="70">
        <v>308390.13449999999</v>
      </c>
      <c r="E21" s="70">
        <v>376657.85619999998</v>
      </c>
      <c r="F21" s="71">
        <v>81.875402151773798</v>
      </c>
      <c r="G21" s="70">
        <v>289810.83679999999</v>
      </c>
      <c r="H21" s="71">
        <v>6.4108360836836704</v>
      </c>
      <c r="I21" s="70">
        <v>26944.715100000001</v>
      </c>
      <c r="J21" s="71">
        <v>8.7372169488126108</v>
      </c>
      <c r="K21" s="70">
        <v>33526.424299999999</v>
      </c>
      <c r="L21" s="71">
        <v>11.568381869425</v>
      </c>
      <c r="M21" s="71">
        <v>-0.19631408172567899</v>
      </c>
      <c r="N21" s="70">
        <v>1717328.7949999999</v>
      </c>
      <c r="O21" s="70">
        <v>64756009.745399997</v>
      </c>
      <c r="P21" s="70">
        <v>28670</v>
      </c>
      <c r="Q21" s="70">
        <v>38307</v>
      </c>
      <c r="R21" s="71">
        <v>-25.1572819589109</v>
      </c>
      <c r="S21" s="70">
        <v>10.7565446285316</v>
      </c>
      <c r="T21" s="70">
        <v>11.5743986999765</v>
      </c>
      <c r="U21" s="72">
        <v>-7.6033159317314096</v>
      </c>
      <c r="V21" s="39"/>
      <c r="W21" s="39"/>
    </row>
    <row r="22" spans="1:23" ht="12" thickBot="1" x14ac:dyDescent="0.2">
      <c r="A22" s="55"/>
      <c r="B22" s="44" t="s">
        <v>20</v>
      </c>
      <c r="C22" s="45"/>
      <c r="D22" s="70">
        <v>1036297.944</v>
      </c>
      <c r="E22" s="70">
        <v>1133254.3903000001</v>
      </c>
      <c r="F22" s="71">
        <v>91.444423500152197</v>
      </c>
      <c r="G22" s="70">
        <v>954277.48990000004</v>
      </c>
      <c r="H22" s="71">
        <v>8.5950318401197201</v>
      </c>
      <c r="I22" s="70">
        <v>133762.43799999999</v>
      </c>
      <c r="J22" s="71">
        <v>12.907720098690101</v>
      </c>
      <c r="K22" s="70">
        <v>122114.03290000001</v>
      </c>
      <c r="L22" s="71">
        <v>12.796490977985499</v>
      </c>
      <c r="M22" s="71">
        <v>9.5389570087649006E-2</v>
      </c>
      <c r="N22" s="70">
        <v>6498970.5592</v>
      </c>
      <c r="O22" s="70">
        <v>184945844.81889999</v>
      </c>
      <c r="P22" s="70">
        <v>63230</v>
      </c>
      <c r="Q22" s="70">
        <v>97838</v>
      </c>
      <c r="R22" s="71">
        <v>-35.372759050675597</v>
      </c>
      <c r="S22" s="70">
        <v>16.389339617270299</v>
      </c>
      <c r="T22" s="70">
        <v>17.235653274801201</v>
      </c>
      <c r="U22" s="72">
        <v>-5.1638057255163199</v>
      </c>
      <c r="V22" s="39"/>
      <c r="W22" s="39"/>
    </row>
    <row r="23" spans="1:23" ht="12" thickBot="1" x14ac:dyDescent="0.2">
      <c r="A23" s="55"/>
      <c r="B23" s="44" t="s">
        <v>21</v>
      </c>
      <c r="C23" s="45"/>
      <c r="D23" s="70">
        <v>2264688.7514</v>
      </c>
      <c r="E23" s="70">
        <v>3080078.9435000001</v>
      </c>
      <c r="F23" s="71">
        <v>73.526970994664097</v>
      </c>
      <c r="G23" s="70">
        <v>1905634.7157000001</v>
      </c>
      <c r="H23" s="71">
        <v>18.841703120847502</v>
      </c>
      <c r="I23" s="70">
        <v>261964.18309999999</v>
      </c>
      <c r="J23" s="71">
        <v>11.5673371423803</v>
      </c>
      <c r="K23" s="70">
        <v>126328.5082</v>
      </c>
      <c r="L23" s="71">
        <v>6.6292090062809104</v>
      </c>
      <c r="M23" s="71">
        <v>1.07367431811405</v>
      </c>
      <c r="N23" s="70">
        <v>20475394.6972</v>
      </c>
      <c r="O23" s="70">
        <v>417479465.64399999</v>
      </c>
      <c r="P23" s="70">
        <v>72010</v>
      </c>
      <c r="Q23" s="70">
        <v>125262</v>
      </c>
      <c r="R23" s="71">
        <v>-42.512493812968003</v>
      </c>
      <c r="S23" s="70">
        <v>31.449642430217999</v>
      </c>
      <c r="T23" s="70">
        <v>46.546618162730901</v>
      </c>
      <c r="U23" s="72">
        <v>-48.003648264080503</v>
      </c>
      <c r="V23" s="39"/>
      <c r="W23" s="39"/>
    </row>
    <row r="24" spans="1:23" ht="12" thickBot="1" x14ac:dyDescent="0.2">
      <c r="A24" s="55"/>
      <c r="B24" s="44" t="s">
        <v>22</v>
      </c>
      <c r="C24" s="45"/>
      <c r="D24" s="70">
        <v>209926.99849999999</v>
      </c>
      <c r="E24" s="70">
        <v>297641.2537</v>
      </c>
      <c r="F24" s="71">
        <v>70.530209065572095</v>
      </c>
      <c r="G24" s="70">
        <v>239101.52830000001</v>
      </c>
      <c r="H24" s="71">
        <v>-12.2017328820227</v>
      </c>
      <c r="I24" s="70">
        <v>23036.132900000001</v>
      </c>
      <c r="J24" s="71">
        <v>10.973401737080501</v>
      </c>
      <c r="K24" s="70">
        <v>35592.697099999998</v>
      </c>
      <c r="L24" s="71">
        <v>14.8860182337864</v>
      </c>
      <c r="M24" s="71">
        <v>-0.352784846979185</v>
      </c>
      <c r="N24" s="70">
        <v>1364594.4271</v>
      </c>
      <c r="O24" s="70">
        <v>40344190.423900001</v>
      </c>
      <c r="P24" s="70">
        <v>22747</v>
      </c>
      <c r="Q24" s="70">
        <v>29589</v>
      </c>
      <c r="R24" s="71">
        <v>-23.1234580418399</v>
      </c>
      <c r="S24" s="70">
        <v>9.2287773552556391</v>
      </c>
      <c r="T24" s="70">
        <v>10.725355709892201</v>
      </c>
      <c r="U24" s="72">
        <v>-16.216431462443701</v>
      </c>
      <c r="V24" s="39"/>
      <c r="W24" s="39"/>
    </row>
    <row r="25" spans="1:23" ht="12" thickBot="1" x14ac:dyDescent="0.2">
      <c r="A25" s="55"/>
      <c r="B25" s="44" t="s">
        <v>23</v>
      </c>
      <c r="C25" s="45"/>
      <c r="D25" s="70">
        <v>171501.18659999999</v>
      </c>
      <c r="E25" s="70">
        <v>245196.0834</v>
      </c>
      <c r="F25" s="71">
        <v>69.944504912919797</v>
      </c>
      <c r="G25" s="70">
        <v>207491.3547</v>
      </c>
      <c r="H25" s="71">
        <v>-17.345382004968901</v>
      </c>
      <c r="I25" s="70">
        <v>11407.5512</v>
      </c>
      <c r="J25" s="71">
        <v>6.6515873307666098</v>
      </c>
      <c r="K25" s="70">
        <v>15130.500700000001</v>
      </c>
      <c r="L25" s="71">
        <v>7.2921113854966801</v>
      </c>
      <c r="M25" s="71">
        <v>-0.24605593521435801</v>
      </c>
      <c r="N25" s="70">
        <v>1574494.9538</v>
      </c>
      <c r="O25" s="70">
        <v>48368210.176700003</v>
      </c>
      <c r="P25" s="70">
        <v>16023</v>
      </c>
      <c r="Q25" s="70">
        <v>24715</v>
      </c>
      <c r="R25" s="71">
        <v>-35.168925753590898</v>
      </c>
      <c r="S25" s="70">
        <v>10.7034379704175</v>
      </c>
      <c r="T25" s="70">
        <v>15.9766395589723</v>
      </c>
      <c r="U25" s="72">
        <v>-49.266428255379097</v>
      </c>
      <c r="V25" s="39"/>
      <c r="W25" s="39"/>
    </row>
    <row r="26" spans="1:23" ht="12" thickBot="1" x14ac:dyDescent="0.2">
      <c r="A26" s="55"/>
      <c r="B26" s="44" t="s">
        <v>24</v>
      </c>
      <c r="C26" s="45"/>
      <c r="D26" s="70">
        <v>492919.65210000001</v>
      </c>
      <c r="E26" s="70">
        <v>706736.35580000002</v>
      </c>
      <c r="F26" s="71">
        <v>69.745902846901501</v>
      </c>
      <c r="G26" s="70">
        <v>456464.31829999998</v>
      </c>
      <c r="H26" s="71">
        <v>7.9864585989480901</v>
      </c>
      <c r="I26" s="70">
        <v>97754.294500000004</v>
      </c>
      <c r="J26" s="71">
        <v>19.8316894210922</v>
      </c>
      <c r="K26" s="70">
        <v>92678.745899999994</v>
      </c>
      <c r="L26" s="71">
        <v>20.303612393003998</v>
      </c>
      <c r="M26" s="71">
        <v>5.4764968501802E-2</v>
      </c>
      <c r="N26" s="70">
        <v>2897327.2574999998</v>
      </c>
      <c r="O26" s="70">
        <v>95002518.528400004</v>
      </c>
      <c r="P26" s="70">
        <v>36532</v>
      </c>
      <c r="Q26" s="70">
        <v>48352</v>
      </c>
      <c r="R26" s="71">
        <v>-24.445731303772298</v>
      </c>
      <c r="S26" s="70">
        <v>13.492818682251199</v>
      </c>
      <c r="T26" s="70">
        <v>15.76243199454</v>
      </c>
      <c r="U26" s="72">
        <v>-16.8208983292303</v>
      </c>
      <c r="V26" s="39"/>
      <c r="W26" s="39"/>
    </row>
    <row r="27" spans="1:23" ht="12" thickBot="1" x14ac:dyDescent="0.2">
      <c r="A27" s="55"/>
      <c r="B27" s="44" t="s">
        <v>25</v>
      </c>
      <c r="C27" s="45"/>
      <c r="D27" s="70">
        <v>223875.77590000001</v>
      </c>
      <c r="E27" s="70">
        <v>240056.38870000001</v>
      </c>
      <c r="F27" s="71">
        <v>93.2596616621518</v>
      </c>
      <c r="G27" s="70">
        <v>256291.88080000001</v>
      </c>
      <c r="H27" s="71">
        <v>-12.648120103849999</v>
      </c>
      <c r="I27" s="70">
        <v>62079.4539</v>
      </c>
      <c r="J27" s="71">
        <v>27.729419876016198</v>
      </c>
      <c r="K27" s="70">
        <v>80890.765299999999</v>
      </c>
      <c r="L27" s="71">
        <v>31.561969519870999</v>
      </c>
      <c r="M27" s="71">
        <v>-0.232552026553765</v>
      </c>
      <c r="N27" s="70">
        <v>1211410.926</v>
      </c>
      <c r="O27" s="70">
        <v>35300785.512500003</v>
      </c>
      <c r="P27" s="70">
        <v>29953</v>
      </c>
      <c r="Q27" s="70">
        <v>38557</v>
      </c>
      <c r="R27" s="71">
        <v>-22.315014134917099</v>
      </c>
      <c r="S27" s="70">
        <v>7.4742354989483504</v>
      </c>
      <c r="T27" s="70">
        <v>7.8415950903856597</v>
      </c>
      <c r="U27" s="72">
        <v>-4.9150122643178404</v>
      </c>
      <c r="V27" s="39"/>
      <c r="W27" s="39"/>
    </row>
    <row r="28" spans="1:23" ht="12" thickBot="1" x14ac:dyDescent="0.2">
      <c r="A28" s="55"/>
      <c r="B28" s="44" t="s">
        <v>26</v>
      </c>
      <c r="C28" s="45"/>
      <c r="D28" s="70">
        <v>631470.57649999997</v>
      </c>
      <c r="E28" s="70">
        <v>843610.60419999994</v>
      </c>
      <c r="F28" s="71">
        <v>74.853323720228303</v>
      </c>
      <c r="G28" s="70">
        <v>758384.15529999998</v>
      </c>
      <c r="H28" s="71">
        <v>-16.734735016951401</v>
      </c>
      <c r="I28" s="70">
        <v>21385.2343</v>
      </c>
      <c r="J28" s="71">
        <v>3.3865765240449002</v>
      </c>
      <c r="K28" s="70">
        <v>45970.974199999997</v>
      </c>
      <c r="L28" s="71">
        <v>6.0617002450182902</v>
      </c>
      <c r="M28" s="71">
        <v>-0.534810069350238</v>
      </c>
      <c r="N28" s="70">
        <v>5454051.0849000001</v>
      </c>
      <c r="O28" s="70">
        <v>124177389.58050001</v>
      </c>
      <c r="P28" s="70">
        <v>37388</v>
      </c>
      <c r="Q28" s="70">
        <v>56124</v>
      </c>
      <c r="R28" s="71">
        <v>-33.383222863659</v>
      </c>
      <c r="S28" s="70">
        <v>16.889659155343999</v>
      </c>
      <c r="T28" s="70">
        <v>24.6424430511011</v>
      </c>
      <c r="U28" s="72">
        <v>-45.902547970035002</v>
      </c>
      <c r="V28" s="39"/>
      <c r="W28" s="39"/>
    </row>
    <row r="29" spans="1:23" ht="12" thickBot="1" x14ac:dyDescent="0.2">
      <c r="A29" s="55"/>
      <c r="B29" s="44" t="s">
        <v>27</v>
      </c>
      <c r="C29" s="45"/>
      <c r="D29" s="70">
        <v>710190.54480000003</v>
      </c>
      <c r="E29" s="70">
        <v>709908.16370000003</v>
      </c>
      <c r="F29" s="71">
        <v>100.039777130964</v>
      </c>
      <c r="G29" s="70">
        <v>796160.33109999995</v>
      </c>
      <c r="H29" s="71">
        <v>-10.7980494558453</v>
      </c>
      <c r="I29" s="70">
        <v>93153.084400000007</v>
      </c>
      <c r="J29" s="71">
        <v>13.1166325829124</v>
      </c>
      <c r="K29" s="70">
        <v>109728.55469999999</v>
      </c>
      <c r="L29" s="71">
        <v>13.7822182811339</v>
      </c>
      <c r="M29" s="71">
        <v>-0.15105885924878601</v>
      </c>
      <c r="N29" s="70">
        <v>4191522.6834999998</v>
      </c>
      <c r="O29" s="70">
        <v>92705106.120399997</v>
      </c>
      <c r="P29" s="70">
        <v>104379</v>
      </c>
      <c r="Q29" s="70">
        <v>125727</v>
      </c>
      <c r="R29" s="71">
        <v>-16.979646376673301</v>
      </c>
      <c r="S29" s="70">
        <v>6.80396003793867</v>
      </c>
      <c r="T29" s="70">
        <v>7.88744066827332</v>
      </c>
      <c r="U29" s="72">
        <v>-15.9242650499592</v>
      </c>
      <c r="V29" s="39"/>
      <c r="W29" s="39"/>
    </row>
    <row r="30" spans="1:23" ht="12" thickBot="1" x14ac:dyDescent="0.2">
      <c r="A30" s="55"/>
      <c r="B30" s="44" t="s">
        <v>28</v>
      </c>
      <c r="C30" s="45"/>
      <c r="D30" s="70">
        <v>1284680.2053</v>
      </c>
      <c r="E30" s="70">
        <v>1442913.9087</v>
      </c>
      <c r="F30" s="71">
        <v>89.033739127058396</v>
      </c>
      <c r="G30" s="70">
        <v>1154243.0914</v>
      </c>
      <c r="H30" s="71">
        <v>11.300662301715899</v>
      </c>
      <c r="I30" s="70">
        <v>111923.29029999999</v>
      </c>
      <c r="J30" s="71">
        <v>8.7121518521306704</v>
      </c>
      <c r="K30" s="70">
        <v>129848.3541</v>
      </c>
      <c r="L30" s="71">
        <v>11.249653999878401</v>
      </c>
      <c r="M30" s="71">
        <v>-0.13804613792944501</v>
      </c>
      <c r="N30" s="70">
        <v>8319009.2577999998</v>
      </c>
      <c r="O30" s="70">
        <v>162888519.3048</v>
      </c>
      <c r="P30" s="70">
        <v>66051</v>
      </c>
      <c r="Q30" s="70">
        <v>96666</v>
      </c>
      <c r="R30" s="71">
        <v>-31.670908075228098</v>
      </c>
      <c r="S30" s="70">
        <v>19.449822187400599</v>
      </c>
      <c r="T30" s="70">
        <v>22.123537357499</v>
      </c>
      <c r="U30" s="72">
        <v>-13.746733231475901</v>
      </c>
      <c r="V30" s="39"/>
      <c r="W30" s="39"/>
    </row>
    <row r="31" spans="1:23" ht="12" thickBot="1" x14ac:dyDescent="0.2">
      <c r="A31" s="55"/>
      <c r="B31" s="44" t="s">
        <v>29</v>
      </c>
      <c r="C31" s="45"/>
      <c r="D31" s="70">
        <v>1414745.9763</v>
      </c>
      <c r="E31" s="70">
        <v>761582.2844</v>
      </c>
      <c r="F31" s="71">
        <v>185.76403433735101</v>
      </c>
      <c r="G31" s="70">
        <v>589556.94819999998</v>
      </c>
      <c r="H31" s="71">
        <v>139.96765378127</v>
      </c>
      <c r="I31" s="70">
        <v>-48255.734100000001</v>
      </c>
      <c r="J31" s="71">
        <v>-3.4109115635164202</v>
      </c>
      <c r="K31" s="70">
        <v>32015.952700000002</v>
      </c>
      <c r="L31" s="71">
        <v>5.4305106228921902</v>
      </c>
      <c r="M31" s="71">
        <v>-2.5072402983653799</v>
      </c>
      <c r="N31" s="70">
        <v>17398520.9067</v>
      </c>
      <c r="O31" s="70">
        <v>173813027.93009999</v>
      </c>
      <c r="P31" s="70">
        <v>30341</v>
      </c>
      <c r="Q31" s="70">
        <v>64005</v>
      </c>
      <c r="R31" s="71">
        <v>-52.5958909460198</v>
      </c>
      <c r="S31" s="70">
        <v>46.628192093207197</v>
      </c>
      <c r="T31" s="70">
        <v>67.761676119053206</v>
      </c>
      <c r="U31" s="72">
        <v>-45.323404312140802</v>
      </c>
      <c r="V31" s="39"/>
      <c r="W31" s="39"/>
    </row>
    <row r="32" spans="1:23" ht="12" thickBot="1" x14ac:dyDescent="0.2">
      <c r="A32" s="55"/>
      <c r="B32" s="44" t="s">
        <v>30</v>
      </c>
      <c r="C32" s="45"/>
      <c r="D32" s="70">
        <v>100496.0509</v>
      </c>
      <c r="E32" s="70">
        <v>162917.7395</v>
      </c>
      <c r="F32" s="71">
        <v>61.685149332679003</v>
      </c>
      <c r="G32" s="70">
        <v>125730.4394</v>
      </c>
      <c r="H32" s="71">
        <v>-20.070230105312099</v>
      </c>
      <c r="I32" s="70">
        <v>29324.420999999998</v>
      </c>
      <c r="J32" s="71">
        <v>29.1796749597451</v>
      </c>
      <c r="K32" s="70">
        <v>38424.757700000002</v>
      </c>
      <c r="L32" s="71">
        <v>30.561221199390801</v>
      </c>
      <c r="M32" s="71">
        <v>-0.23683523969235101</v>
      </c>
      <c r="N32" s="70">
        <v>538731.36179999996</v>
      </c>
      <c r="O32" s="70">
        <v>17163921.5601</v>
      </c>
      <c r="P32" s="70">
        <v>21246</v>
      </c>
      <c r="Q32" s="70">
        <v>26458</v>
      </c>
      <c r="R32" s="71">
        <v>-19.699145816010301</v>
      </c>
      <c r="S32" s="70">
        <v>4.7301162995387402</v>
      </c>
      <c r="T32" s="70">
        <v>5.0363327537984697</v>
      </c>
      <c r="U32" s="72">
        <v>-6.4737616343512903</v>
      </c>
      <c r="V32" s="39"/>
      <c r="W32" s="39"/>
    </row>
    <row r="33" spans="1:23" ht="12" thickBot="1" x14ac:dyDescent="0.2">
      <c r="A33" s="55"/>
      <c r="B33" s="44" t="s">
        <v>31</v>
      </c>
      <c r="C33" s="45"/>
      <c r="D33" s="70">
        <v>2.2124000000000001</v>
      </c>
      <c r="E33" s="73"/>
      <c r="F33" s="73"/>
      <c r="G33" s="73"/>
      <c r="H33" s="73"/>
      <c r="I33" s="70">
        <v>0</v>
      </c>
      <c r="J33" s="71">
        <v>0</v>
      </c>
      <c r="K33" s="73"/>
      <c r="L33" s="73"/>
      <c r="M33" s="73"/>
      <c r="N33" s="70">
        <v>4.3362999999999996</v>
      </c>
      <c r="O33" s="70">
        <v>142.71250000000001</v>
      </c>
      <c r="P33" s="70">
        <v>1</v>
      </c>
      <c r="Q33" s="73"/>
      <c r="R33" s="73"/>
      <c r="S33" s="70">
        <v>2.2124000000000001</v>
      </c>
      <c r="T33" s="73"/>
      <c r="U33" s="74"/>
      <c r="V33" s="39"/>
      <c r="W33" s="39"/>
    </row>
    <row r="34" spans="1:23" ht="12" thickBot="1" x14ac:dyDescent="0.2">
      <c r="A34" s="55"/>
      <c r="B34" s="44" t="s">
        <v>71</v>
      </c>
      <c r="C34" s="4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0">
        <v>1</v>
      </c>
      <c r="P34" s="73"/>
      <c r="Q34" s="73"/>
      <c r="R34" s="73"/>
      <c r="S34" s="73"/>
      <c r="T34" s="73"/>
      <c r="U34" s="74"/>
      <c r="V34" s="39"/>
      <c r="W34" s="39"/>
    </row>
    <row r="35" spans="1:23" ht="12" customHeight="1" thickBot="1" x14ac:dyDescent="0.2">
      <c r="A35" s="55"/>
      <c r="B35" s="44" t="s">
        <v>32</v>
      </c>
      <c r="C35" s="45"/>
      <c r="D35" s="70">
        <v>84276.474700000006</v>
      </c>
      <c r="E35" s="70">
        <v>126564.7257</v>
      </c>
      <c r="F35" s="71">
        <v>66.587648520459794</v>
      </c>
      <c r="G35" s="70">
        <v>92294.323199999999</v>
      </c>
      <c r="H35" s="71">
        <v>-8.6872607350134405</v>
      </c>
      <c r="I35" s="70">
        <v>15910.118899999999</v>
      </c>
      <c r="J35" s="71">
        <v>18.8784817550039</v>
      </c>
      <c r="K35" s="70">
        <v>10022.3974</v>
      </c>
      <c r="L35" s="71">
        <v>10.859169938633899</v>
      </c>
      <c r="M35" s="71">
        <v>0.58745640040176395</v>
      </c>
      <c r="N35" s="70">
        <v>912518.84649999999</v>
      </c>
      <c r="O35" s="70">
        <v>27207853.6351</v>
      </c>
      <c r="P35" s="70">
        <v>5746</v>
      </c>
      <c r="Q35" s="70">
        <v>14786</v>
      </c>
      <c r="R35" s="71">
        <v>-61.1389151900446</v>
      </c>
      <c r="S35" s="70">
        <v>14.666981326139901</v>
      </c>
      <c r="T35" s="70">
        <v>15.378120580278599</v>
      </c>
      <c r="U35" s="72">
        <v>-4.8485727112183996</v>
      </c>
      <c r="V35" s="39"/>
      <c r="W35" s="39"/>
    </row>
    <row r="36" spans="1:23" ht="12" customHeight="1" thickBot="1" x14ac:dyDescent="0.2">
      <c r="A36" s="55"/>
      <c r="B36" s="44" t="s">
        <v>70</v>
      </c>
      <c r="C36" s="45"/>
      <c r="D36" s="70">
        <v>108763.26</v>
      </c>
      <c r="E36" s="73"/>
      <c r="F36" s="73"/>
      <c r="G36" s="73"/>
      <c r="H36" s="73"/>
      <c r="I36" s="70">
        <v>993.02</v>
      </c>
      <c r="J36" s="71">
        <v>0.91301051476390105</v>
      </c>
      <c r="K36" s="73"/>
      <c r="L36" s="73"/>
      <c r="M36" s="73"/>
      <c r="N36" s="70">
        <v>936529.5</v>
      </c>
      <c r="O36" s="70">
        <v>4828611.57</v>
      </c>
      <c r="P36" s="70">
        <v>58</v>
      </c>
      <c r="Q36" s="70">
        <v>135</v>
      </c>
      <c r="R36" s="71">
        <v>-57.037037037037003</v>
      </c>
      <c r="S36" s="70">
        <v>1875.2286206896599</v>
      </c>
      <c r="T36" s="70">
        <v>1795.1893333333301</v>
      </c>
      <c r="U36" s="72">
        <v>4.2682415612281899</v>
      </c>
      <c r="V36" s="39"/>
      <c r="W36" s="39"/>
    </row>
    <row r="37" spans="1:23" ht="12" customHeight="1" thickBot="1" x14ac:dyDescent="0.2">
      <c r="A37" s="55"/>
      <c r="B37" s="44" t="s">
        <v>36</v>
      </c>
      <c r="C37" s="45"/>
      <c r="D37" s="70">
        <v>174878.79</v>
      </c>
      <c r="E37" s="70">
        <v>83574.586299999995</v>
      </c>
      <c r="F37" s="71">
        <v>209.24876537498301</v>
      </c>
      <c r="G37" s="70">
        <v>993376.91</v>
      </c>
      <c r="H37" s="71">
        <v>-82.395524977523394</v>
      </c>
      <c r="I37" s="70">
        <v>4617.9799999999996</v>
      </c>
      <c r="J37" s="71">
        <v>2.6406747210453601</v>
      </c>
      <c r="K37" s="70">
        <v>7097.39</v>
      </c>
      <c r="L37" s="71">
        <v>0.71447100577362899</v>
      </c>
      <c r="M37" s="71">
        <v>-0.34934109581127698</v>
      </c>
      <c r="N37" s="70">
        <v>8498018.9199999999</v>
      </c>
      <c r="O37" s="70">
        <v>88008087.849999994</v>
      </c>
      <c r="P37" s="70">
        <v>117</v>
      </c>
      <c r="Q37" s="70">
        <v>672</v>
      </c>
      <c r="R37" s="71">
        <v>-82.589285714285694</v>
      </c>
      <c r="S37" s="70">
        <v>1494.6905128205101</v>
      </c>
      <c r="T37" s="70">
        <v>3737.07668154762</v>
      </c>
      <c r="U37" s="72">
        <v>-150.023442946438</v>
      </c>
      <c r="V37" s="39"/>
      <c r="W37" s="39"/>
    </row>
    <row r="38" spans="1:23" ht="12" customHeight="1" thickBot="1" x14ac:dyDescent="0.2">
      <c r="A38" s="55"/>
      <c r="B38" s="44" t="s">
        <v>37</v>
      </c>
      <c r="C38" s="45"/>
      <c r="D38" s="70">
        <v>211865.02</v>
      </c>
      <c r="E38" s="70">
        <v>67506.465100000001</v>
      </c>
      <c r="F38" s="71">
        <v>313.84404395365101</v>
      </c>
      <c r="G38" s="70">
        <v>593945.77</v>
      </c>
      <c r="H38" s="71">
        <v>-64.329231606447905</v>
      </c>
      <c r="I38" s="70">
        <v>1738.49</v>
      </c>
      <c r="J38" s="71">
        <v>0.82056490495693901</v>
      </c>
      <c r="K38" s="70">
        <v>-29209.38</v>
      </c>
      <c r="L38" s="71">
        <v>-4.9178530221706902</v>
      </c>
      <c r="M38" s="71">
        <v>-1.0595182095614499</v>
      </c>
      <c r="N38" s="70">
        <v>14278153.74</v>
      </c>
      <c r="O38" s="70">
        <v>64679427.009999998</v>
      </c>
      <c r="P38" s="70">
        <v>76</v>
      </c>
      <c r="Q38" s="70">
        <v>1495</v>
      </c>
      <c r="R38" s="71">
        <v>-94.916387959866199</v>
      </c>
      <c r="S38" s="70">
        <v>2787.6976315789502</v>
      </c>
      <c r="T38" s="70">
        <v>3022.27339799331</v>
      </c>
      <c r="U38" s="72">
        <v>-8.4146775373734002</v>
      </c>
      <c r="V38" s="39"/>
      <c r="W38" s="39"/>
    </row>
    <row r="39" spans="1:23" ht="12" thickBot="1" x14ac:dyDescent="0.2">
      <c r="A39" s="55"/>
      <c r="B39" s="44" t="s">
        <v>38</v>
      </c>
      <c r="C39" s="45"/>
      <c r="D39" s="70">
        <v>230784</v>
      </c>
      <c r="E39" s="70">
        <v>53366.637600000002</v>
      </c>
      <c r="F39" s="71">
        <v>432.449954463685</v>
      </c>
      <c r="G39" s="70">
        <v>517579.03</v>
      </c>
      <c r="H39" s="71">
        <v>-55.410867399322598</v>
      </c>
      <c r="I39" s="70">
        <v>5089.7</v>
      </c>
      <c r="J39" s="71">
        <v>2.2053955213532999</v>
      </c>
      <c r="K39" s="70">
        <v>5158.97</v>
      </c>
      <c r="L39" s="71">
        <v>0.99675019677671295</v>
      </c>
      <c r="M39" s="71">
        <v>-1.3427098820113E-2</v>
      </c>
      <c r="N39" s="70">
        <v>7640453.2000000002</v>
      </c>
      <c r="O39" s="70">
        <v>54351557.299999997</v>
      </c>
      <c r="P39" s="70">
        <v>123</v>
      </c>
      <c r="Q39" s="70">
        <v>770</v>
      </c>
      <c r="R39" s="71">
        <v>-84.025974025973994</v>
      </c>
      <c r="S39" s="70">
        <v>1876.2926829268299</v>
      </c>
      <c r="T39" s="70">
        <v>2810.8384805194801</v>
      </c>
      <c r="U39" s="72">
        <v>-49.8081032930776</v>
      </c>
      <c r="V39" s="39"/>
      <c r="W39" s="39"/>
    </row>
    <row r="40" spans="1:23" ht="12" customHeight="1" thickBot="1" x14ac:dyDescent="0.2">
      <c r="A40" s="55"/>
      <c r="B40" s="44" t="s">
        <v>73</v>
      </c>
      <c r="C40" s="45"/>
      <c r="D40" s="70">
        <v>0.92</v>
      </c>
      <c r="E40" s="73"/>
      <c r="F40" s="73"/>
      <c r="G40" s="70">
        <v>30.56</v>
      </c>
      <c r="H40" s="71">
        <v>-96.989528795811495</v>
      </c>
      <c r="I40" s="70">
        <v>0.92</v>
      </c>
      <c r="J40" s="71">
        <v>100</v>
      </c>
      <c r="K40" s="70">
        <v>16.97</v>
      </c>
      <c r="L40" s="71">
        <v>55.530104712041897</v>
      </c>
      <c r="M40" s="71">
        <v>-0.94578668238067198</v>
      </c>
      <c r="N40" s="70">
        <v>45.63</v>
      </c>
      <c r="O40" s="70">
        <v>2840.39</v>
      </c>
      <c r="P40" s="70">
        <v>2</v>
      </c>
      <c r="Q40" s="70">
        <v>66</v>
      </c>
      <c r="R40" s="71">
        <v>-96.969696969696997</v>
      </c>
      <c r="S40" s="70">
        <v>0.46</v>
      </c>
      <c r="T40" s="70">
        <v>0.53060606060606097</v>
      </c>
      <c r="U40" s="72">
        <v>-15.349143610013201</v>
      </c>
      <c r="V40" s="39"/>
      <c r="W40" s="39"/>
    </row>
    <row r="41" spans="1:23" ht="12" customHeight="1" thickBot="1" x14ac:dyDescent="0.2">
      <c r="A41" s="55"/>
      <c r="B41" s="44" t="s">
        <v>33</v>
      </c>
      <c r="C41" s="45"/>
      <c r="D41" s="70">
        <v>88450.427100000001</v>
      </c>
      <c r="E41" s="70">
        <v>86378.177899999995</v>
      </c>
      <c r="F41" s="71">
        <v>102.399042501683</v>
      </c>
      <c r="G41" s="70">
        <v>179425.64139999999</v>
      </c>
      <c r="H41" s="71">
        <v>-50.703574801321601</v>
      </c>
      <c r="I41" s="70">
        <v>3902.5264999999999</v>
      </c>
      <c r="J41" s="71">
        <v>4.4121058856933404</v>
      </c>
      <c r="K41" s="70">
        <v>8211.6167000000005</v>
      </c>
      <c r="L41" s="71">
        <v>4.5766127048104304</v>
      </c>
      <c r="M41" s="71">
        <v>-0.52475539926260795</v>
      </c>
      <c r="N41" s="70">
        <v>1124968.8054</v>
      </c>
      <c r="O41" s="70">
        <v>31690177.565499999</v>
      </c>
      <c r="P41" s="70">
        <v>200</v>
      </c>
      <c r="Q41" s="70">
        <v>428</v>
      </c>
      <c r="R41" s="71">
        <v>-53.271028037383203</v>
      </c>
      <c r="S41" s="70">
        <v>442.25213550000001</v>
      </c>
      <c r="T41" s="70">
        <v>740.91481144859802</v>
      </c>
      <c r="U41" s="72">
        <v>-67.532217930601306</v>
      </c>
      <c r="V41" s="39"/>
      <c r="W41" s="39"/>
    </row>
    <row r="42" spans="1:23" ht="12" thickBot="1" x14ac:dyDescent="0.2">
      <c r="A42" s="55"/>
      <c r="B42" s="44" t="s">
        <v>34</v>
      </c>
      <c r="C42" s="45"/>
      <c r="D42" s="70">
        <v>290018.13079999998</v>
      </c>
      <c r="E42" s="70">
        <v>268373.1568</v>
      </c>
      <c r="F42" s="71">
        <v>108.065252970188</v>
      </c>
      <c r="G42" s="70">
        <v>416036.06849999999</v>
      </c>
      <c r="H42" s="71">
        <v>-30.290147235154901</v>
      </c>
      <c r="I42" s="70">
        <v>16812.706600000001</v>
      </c>
      <c r="J42" s="71">
        <v>5.7971225983779098</v>
      </c>
      <c r="K42" s="70">
        <v>20079.795900000001</v>
      </c>
      <c r="L42" s="71">
        <v>4.8264555456445999</v>
      </c>
      <c r="M42" s="71">
        <v>-0.16270530419086601</v>
      </c>
      <c r="N42" s="70">
        <v>3453771.6017999998</v>
      </c>
      <c r="O42" s="70">
        <v>74347934.188099995</v>
      </c>
      <c r="P42" s="70">
        <v>1607</v>
      </c>
      <c r="Q42" s="70">
        <v>4434</v>
      </c>
      <c r="R42" s="71">
        <v>-63.757329724853399</v>
      </c>
      <c r="S42" s="70">
        <v>180.47176776602399</v>
      </c>
      <c r="T42" s="70">
        <v>221.68741217862001</v>
      </c>
      <c r="U42" s="72">
        <v>-22.837724106537799</v>
      </c>
      <c r="V42" s="39"/>
      <c r="W42" s="39"/>
    </row>
    <row r="43" spans="1:23" ht="12" thickBot="1" x14ac:dyDescent="0.2">
      <c r="A43" s="55"/>
      <c r="B43" s="44" t="s">
        <v>39</v>
      </c>
      <c r="C43" s="45"/>
      <c r="D43" s="70">
        <v>108501.09</v>
      </c>
      <c r="E43" s="70">
        <v>35972.895499999999</v>
      </c>
      <c r="F43" s="71">
        <v>301.61900645445701</v>
      </c>
      <c r="G43" s="70">
        <v>334300.06</v>
      </c>
      <c r="H43" s="71">
        <v>-67.543801816846795</v>
      </c>
      <c r="I43" s="70">
        <v>4825.3599999999997</v>
      </c>
      <c r="J43" s="71">
        <v>4.4472917276683601</v>
      </c>
      <c r="K43" s="70">
        <v>12709.37</v>
      </c>
      <c r="L43" s="71">
        <v>3.80178513877622</v>
      </c>
      <c r="M43" s="71">
        <v>-0.620330512055279</v>
      </c>
      <c r="N43" s="70">
        <v>4262743.3899999997</v>
      </c>
      <c r="O43" s="70">
        <v>40934763.700000003</v>
      </c>
      <c r="P43" s="70">
        <v>81</v>
      </c>
      <c r="Q43" s="70">
        <v>553</v>
      </c>
      <c r="R43" s="71">
        <v>-85.352622061482805</v>
      </c>
      <c r="S43" s="70">
        <v>1339.5196296296299</v>
      </c>
      <c r="T43" s="70">
        <v>2154.1375406871598</v>
      </c>
      <c r="U43" s="72">
        <v>-60.814182415734301</v>
      </c>
      <c r="V43" s="39"/>
      <c r="W43" s="39"/>
    </row>
    <row r="44" spans="1:23" ht="12" thickBot="1" x14ac:dyDescent="0.2">
      <c r="A44" s="55"/>
      <c r="B44" s="44" t="s">
        <v>40</v>
      </c>
      <c r="C44" s="45"/>
      <c r="D44" s="70">
        <v>61709.43</v>
      </c>
      <c r="E44" s="70">
        <v>7476.6527999999998</v>
      </c>
      <c r="F44" s="71">
        <v>825.36171801370801</v>
      </c>
      <c r="G44" s="70">
        <v>149553.82</v>
      </c>
      <c r="H44" s="71">
        <v>-58.737643745910297</v>
      </c>
      <c r="I44" s="70">
        <v>7381.08</v>
      </c>
      <c r="J44" s="71">
        <v>11.9610244333808</v>
      </c>
      <c r="K44" s="70">
        <v>17579.25</v>
      </c>
      <c r="L44" s="71">
        <v>11.7544640451177</v>
      </c>
      <c r="M44" s="71">
        <v>-0.580125431972354</v>
      </c>
      <c r="N44" s="70">
        <v>1547672.25</v>
      </c>
      <c r="O44" s="70">
        <v>12634190.869999999</v>
      </c>
      <c r="P44" s="70">
        <v>56</v>
      </c>
      <c r="Q44" s="70">
        <v>291</v>
      </c>
      <c r="R44" s="71">
        <v>-80.756013745704493</v>
      </c>
      <c r="S44" s="70">
        <v>1101.95410714286</v>
      </c>
      <c r="T44" s="70">
        <v>1422.22268041237</v>
      </c>
      <c r="U44" s="72">
        <v>-29.063694322071701</v>
      </c>
      <c r="V44" s="39"/>
      <c r="W44" s="39"/>
    </row>
    <row r="45" spans="1:23" ht="12" thickBot="1" x14ac:dyDescent="0.2">
      <c r="A45" s="56"/>
      <c r="B45" s="44" t="s">
        <v>35</v>
      </c>
      <c r="C45" s="45"/>
      <c r="D45" s="75">
        <v>48627.501700000001</v>
      </c>
      <c r="E45" s="76"/>
      <c r="F45" s="76"/>
      <c r="G45" s="75">
        <v>46900.282800000001</v>
      </c>
      <c r="H45" s="77">
        <v>3.6827473031782998</v>
      </c>
      <c r="I45" s="75">
        <v>8684.3690999999999</v>
      </c>
      <c r="J45" s="77">
        <v>17.858966215408099</v>
      </c>
      <c r="K45" s="75">
        <v>7472.9222</v>
      </c>
      <c r="L45" s="77">
        <v>15.9336399566444</v>
      </c>
      <c r="M45" s="77">
        <v>0.16211153650174501</v>
      </c>
      <c r="N45" s="75">
        <v>77769.767200000002</v>
      </c>
      <c r="O45" s="75">
        <v>3403124.3204000001</v>
      </c>
      <c r="P45" s="75">
        <v>12</v>
      </c>
      <c r="Q45" s="75">
        <v>22</v>
      </c>
      <c r="R45" s="77">
        <v>-45.454545454545503</v>
      </c>
      <c r="S45" s="75">
        <v>4052.2918083333302</v>
      </c>
      <c r="T45" s="75">
        <v>523.74658636363597</v>
      </c>
      <c r="U45" s="78">
        <v>87.075299333414804</v>
      </c>
      <c r="V45" s="39"/>
      <c r="W45" s="39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53173</v>
      </c>
      <c r="D2" s="32">
        <v>501690.55063931597</v>
      </c>
      <c r="E2" s="32">
        <v>389985.33331965801</v>
      </c>
      <c r="F2" s="32">
        <v>111705.217319658</v>
      </c>
      <c r="G2" s="32">
        <v>389985.33331965801</v>
      </c>
      <c r="H2" s="32">
        <v>0.222657606720536</v>
      </c>
    </row>
    <row r="3" spans="1:8" ht="14.25" x14ac:dyDescent="0.2">
      <c r="A3" s="32">
        <v>2</v>
      </c>
      <c r="B3" s="33">
        <v>13</v>
      </c>
      <c r="C3" s="32">
        <v>6211</v>
      </c>
      <c r="D3" s="32">
        <v>64218.882496339203</v>
      </c>
      <c r="E3" s="32">
        <v>50290.688785333899</v>
      </c>
      <c r="F3" s="32">
        <v>13928.1937110052</v>
      </c>
      <c r="G3" s="32">
        <v>50290.688785333899</v>
      </c>
      <c r="H3" s="32">
        <v>0.216886267240779</v>
      </c>
    </row>
    <row r="4" spans="1:8" ht="14.25" x14ac:dyDescent="0.2">
      <c r="A4" s="32">
        <v>3</v>
      </c>
      <c r="B4" s="33">
        <v>14</v>
      </c>
      <c r="C4" s="32">
        <v>94392</v>
      </c>
      <c r="D4" s="32">
        <v>108044.661446154</v>
      </c>
      <c r="E4" s="32">
        <v>83215.012288888902</v>
      </c>
      <c r="F4" s="32">
        <v>24829.649157265001</v>
      </c>
      <c r="G4" s="32">
        <v>83215.012288888902</v>
      </c>
      <c r="H4" s="32">
        <v>0.22980912545724699</v>
      </c>
    </row>
    <row r="5" spans="1:8" ht="14.25" x14ac:dyDescent="0.2">
      <c r="A5" s="32">
        <v>4</v>
      </c>
      <c r="B5" s="33">
        <v>15</v>
      </c>
      <c r="C5" s="32">
        <v>3181</v>
      </c>
      <c r="D5" s="32">
        <v>53823.997402564099</v>
      </c>
      <c r="E5" s="32">
        <v>43441.060320512799</v>
      </c>
      <c r="F5" s="32">
        <v>10382.9370820513</v>
      </c>
      <c r="G5" s="32">
        <v>43441.060320512799</v>
      </c>
      <c r="H5" s="32">
        <v>0.19290535045909901</v>
      </c>
    </row>
    <row r="6" spans="1:8" ht="14.25" x14ac:dyDescent="0.2">
      <c r="A6" s="32">
        <v>5</v>
      </c>
      <c r="B6" s="33">
        <v>16</v>
      </c>
      <c r="C6" s="32">
        <v>2103</v>
      </c>
      <c r="D6" s="32">
        <v>134584.31012991499</v>
      </c>
      <c r="E6" s="32">
        <v>114474.274153846</v>
      </c>
      <c r="F6" s="32">
        <v>20110.0359760684</v>
      </c>
      <c r="G6" s="32">
        <v>114474.274153846</v>
      </c>
      <c r="H6" s="32">
        <v>0.149423331416984</v>
      </c>
    </row>
    <row r="7" spans="1:8" ht="14.25" x14ac:dyDescent="0.2">
      <c r="A7" s="32">
        <v>6</v>
      </c>
      <c r="B7" s="33">
        <v>17</v>
      </c>
      <c r="C7" s="32">
        <v>20190</v>
      </c>
      <c r="D7" s="32">
        <v>225060.57512136799</v>
      </c>
      <c r="E7" s="32">
        <v>169470.89190769201</v>
      </c>
      <c r="F7" s="32">
        <v>55589.683213675198</v>
      </c>
      <c r="G7" s="32">
        <v>169470.89190769201</v>
      </c>
      <c r="H7" s="32">
        <v>0.246998761038878</v>
      </c>
    </row>
    <row r="8" spans="1:8" ht="14.25" x14ac:dyDescent="0.2">
      <c r="A8" s="32">
        <v>7</v>
      </c>
      <c r="B8" s="33">
        <v>18</v>
      </c>
      <c r="C8" s="32">
        <v>55447</v>
      </c>
      <c r="D8" s="32">
        <v>151304.54704615401</v>
      </c>
      <c r="E8" s="32">
        <v>120526.152081197</v>
      </c>
      <c r="F8" s="32">
        <v>30778.394964957301</v>
      </c>
      <c r="G8" s="32">
        <v>120526.152081197</v>
      </c>
      <c r="H8" s="32">
        <v>0.20342015865239399</v>
      </c>
    </row>
    <row r="9" spans="1:8" ht="14.25" x14ac:dyDescent="0.2">
      <c r="A9" s="32">
        <v>8</v>
      </c>
      <c r="B9" s="33">
        <v>19</v>
      </c>
      <c r="C9" s="32">
        <v>16724</v>
      </c>
      <c r="D9" s="32">
        <v>120607.73478461499</v>
      </c>
      <c r="E9" s="32">
        <v>99789.0761324786</v>
      </c>
      <c r="F9" s="32">
        <v>20818.658652136801</v>
      </c>
      <c r="G9" s="32">
        <v>99789.0761324786</v>
      </c>
      <c r="H9" s="32">
        <v>0.17261462284583401</v>
      </c>
    </row>
    <row r="10" spans="1:8" ht="14.25" x14ac:dyDescent="0.2">
      <c r="A10" s="32">
        <v>9</v>
      </c>
      <c r="B10" s="33">
        <v>21</v>
      </c>
      <c r="C10" s="32">
        <v>162636</v>
      </c>
      <c r="D10" s="32">
        <v>699490.25740683801</v>
      </c>
      <c r="E10" s="32">
        <v>659021.16345726501</v>
      </c>
      <c r="F10" s="32">
        <v>40469.093949572598</v>
      </c>
      <c r="G10" s="32">
        <v>659021.16345726501</v>
      </c>
      <c r="H10" s="35">
        <v>5.7855121670458101E-2</v>
      </c>
    </row>
    <row r="11" spans="1:8" ht="14.25" x14ac:dyDescent="0.2">
      <c r="A11" s="32">
        <v>10</v>
      </c>
      <c r="B11" s="33">
        <v>22</v>
      </c>
      <c r="C11" s="32">
        <v>26097</v>
      </c>
      <c r="D11" s="32">
        <v>384688.080108547</v>
      </c>
      <c r="E11" s="32">
        <v>334720.73659059801</v>
      </c>
      <c r="F11" s="32">
        <v>49967.343517948699</v>
      </c>
      <c r="G11" s="32">
        <v>334720.73659059801</v>
      </c>
      <c r="H11" s="32">
        <v>0.129890542758303</v>
      </c>
    </row>
    <row r="12" spans="1:8" ht="14.25" x14ac:dyDescent="0.2">
      <c r="A12" s="32">
        <v>11</v>
      </c>
      <c r="B12" s="33">
        <v>23</v>
      </c>
      <c r="C12" s="32">
        <v>179392.791</v>
      </c>
      <c r="D12" s="32">
        <v>1400871.46540346</v>
      </c>
      <c r="E12" s="32">
        <v>1199786.5020938399</v>
      </c>
      <c r="F12" s="32">
        <v>201084.963309621</v>
      </c>
      <c r="G12" s="32">
        <v>1199786.5020938399</v>
      </c>
      <c r="H12" s="32">
        <v>0.14354276482582801</v>
      </c>
    </row>
    <row r="13" spans="1:8" ht="14.25" x14ac:dyDescent="0.2">
      <c r="A13" s="32">
        <v>12</v>
      </c>
      <c r="B13" s="33">
        <v>24</v>
      </c>
      <c r="C13" s="32">
        <v>15588.255999999999</v>
      </c>
      <c r="D13" s="32">
        <v>445899.83085299103</v>
      </c>
      <c r="E13" s="32">
        <v>407730.43750854698</v>
      </c>
      <c r="F13" s="32">
        <v>38169.393344444397</v>
      </c>
      <c r="G13" s="32">
        <v>407730.43750854698</v>
      </c>
      <c r="H13" s="32">
        <v>8.5600824901475497E-2</v>
      </c>
    </row>
    <row r="14" spans="1:8" ht="14.25" x14ac:dyDescent="0.2">
      <c r="A14" s="32">
        <v>13</v>
      </c>
      <c r="B14" s="33">
        <v>25</v>
      </c>
      <c r="C14" s="32">
        <v>74712</v>
      </c>
      <c r="D14" s="32">
        <v>803480.62239999999</v>
      </c>
      <c r="E14" s="32">
        <v>744789.17090000003</v>
      </c>
      <c r="F14" s="32">
        <v>58691.451500000003</v>
      </c>
      <c r="G14" s="32">
        <v>744789.17090000003</v>
      </c>
      <c r="H14" s="32">
        <v>7.3046505246994506E-2</v>
      </c>
    </row>
    <row r="15" spans="1:8" ht="14.25" x14ac:dyDescent="0.2">
      <c r="A15" s="32">
        <v>14</v>
      </c>
      <c r="B15" s="33">
        <v>26</v>
      </c>
      <c r="C15" s="32">
        <v>76196</v>
      </c>
      <c r="D15" s="32">
        <v>308389.78953916498</v>
      </c>
      <c r="E15" s="32">
        <v>281445.41937681002</v>
      </c>
      <c r="F15" s="32">
        <v>26944.370162355299</v>
      </c>
      <c r="G15" s="32">
        <v>281445.41937681002</v>
      </c>
      <c r="H15" s="32">
        <v>8.7371148709621801E-2</v>
      </c>
    </row>
    <row r="16" spans="1:8" ht="14.25" x14ac:dyDescent="0.2">
      <c r="A16" s="32">
        <v>15</v>
      </c>
      <c r="B16" s="33">
        <v>27</v>
      </c>
      <c r="C16" s="32">
        <v>151947.95300000001</v>
      </c>
      <c r="D16" s="32">
        <v>1036299.0999</v>
      </c>
      <c r="E16" s="32">
        <v>902535.50459999999</v>
      </c>
      <c r="F16" s="32">
        <v>133763.59529999999</v>
      </c>
      <c r="G16" s="32">
        <v>902535.50459999999</v>
      </c>
      <c r="H16" s="32">
        <v>0.12907817377522399</v>
      </c>
    </row>
    <row r="17" spans="1:8" ht="14.25" x14ac:dyDescent="0.2">
      <c r="A17" s="32">
        <v>16</v>
      </c>
      <c r="B17" s="33">
        <v>29</v>
      </c>
      <c r="C17" s="32">
        <v>176952</v>
      </c>
      <c r="D17" s="32">
        <v>2264690.2525025601</v>
      </c>
      <c r="E17" s="32">
        <v>2002724.5970376099</v>
      </c>
      <c r="F17" s="32">
        <v>261965.655464957</v>
      </c>
      <c r="G17" s="32">
        <v>2002724.5970376099</v>
      </c>
      <c r="H17" s="32">
        <v>0.115673944891791</v>
      </c>
    </row>
    <row r="18" spans="1:8" ht="14.25" x14ac:dyDescent="0.2">
      <c r="A18" s="32">
        <v>17</v>
      </c>
      <c r="B18" s="33">
        <v>31</v>
      </c>
      <c r="C18" s="32">
        <v>27722.448</v>
      </c>
      <c r="D18" s="32">
        <v>209926.98247978999</v>
      </c>
      <c r="E18" s="32">
        <v>186890.857129693</v>
      </c>
      <c r="F18" s="32">
        <v>23036.125350096601</v>
      </c>
      <c r="G18" s="32">
        <v>186890.857129693</v>
      </c>
      <c r="H18" s="32">
        <v>0.109733989780539</v>
      </c>
    </row>
    <row r="19" spans="1:8" ht="14.25" x14ac:dyDescent="0.2">
      <c r="A19" s="32">
        <v>18</v>
      </c>
      <c r="B19" s="33">
        <v>32</v>
      </c>
      <c r="C19" s="32">
        <v>13533.183999999999</v>
      </c>
      <c r="D19" s="32">
        <v>171501.189499887</v>
      </c>
      <c r="E19" s="32">
        <v>160093.63723611599</v>
      </c>
      <c r="F19" s="32">
        <v>11407.5522637705</v>
      </c>
      <c r="G19" s="32">
        <v>160093.63723611599</v>
      </c>
      <c r="H19" s="32">
        <v>6.6515878385660296E-2</v>
      </c>
    </row>
    <row r="20" spans="1:8" ht="14.25" x14ac:dyDescent="0.2">
      <c r="A20" s="32">
        <v>19</v>
      </c>
      <c r="B20" s="33">
        <v>33</v>
      </c>
      <c r="C20" s="32">
        <v>39643.663999999997</v>
      </c>
      <c r="D20" s="32">
        <v>492919.629930172</v>
      </c>
      <c r="E20" s="32">
        <v>395165.33026257501</v>
      </c>
      <c r="F20" s="32">
        <v>97754.299667596701</v>
      </c>
      <c r="G20" s="32">
        <v>395165.33026257501</v>
      </c>
      <c r="H20" s="32">
        <v>0.19831691361418199</v>
      </c>
    </row>
    <row r="21" spans="1:8" ht="14.25" x14ac:dyDescent="0.2">
      <c r="A21" s="32">
        <v>20</v>
      </c>
      <c r="B21" s="33">
        <v>34</v>
      </c>
      <c r="C21" s="32">
        <v>38727.256000000001</v>
      </c>
      <c r="D21" s="32">
        <v>223875.68312102</v>
      </c>
      <c r="E21" s="32">
        <v>161796.328416025</v>
      </c>
      <c r="F21" s="32">
        <v>62079.354704994301</v>
      </c>
      <c r="G21" s="32">
        <v>161796.328416025</v>
      </c>
      <c r="H21" s="32">
        <v>0.27729387059619298</v>
      </c>
    </row>
    <row r="22" spans="1:8" ht="14.25" x14ac:dyDescent="0.2">
      <c r="A22" s="32">
        <v>21</v>
      </c>
      <c r="B22" s="33">
        <v>35</v>
      </c>
      <c r="C22" s="32">
        <v>28673.58</v>
      </c>
      <c r="D22" s="32">
        <v>631470.57124601805</v>
      </c>
      <c r="E22" s="32">
        <v>610085.343546018</v>
      </c>
      <c r="F22" s="32">
        <v>21385.227699999999</v>
      </c>
      <c r="G22" s="32">
        <v>610085.343546018</v>
      </c>
      <c r="H22" s="32">
        <v>3.3865755070426599E-2</v>
      </c>
    </row>
    <row r="23" spans="1:8" ht="14.25" x14ac:dyDescent="0.2">
      <c r="A23" s="32">
        <v>22</v>
      </c>
      <c r="B23" s="33">
        <v>36</v>
      </c>
      <c r="C23" s="32">
        <v>151999.47700000001</v>
      </c>
      <c r="D23" s="32">
        <v>710190.54320177005</v>
      </c>
      <c r="E23" s="32">
        <v>617037.46075559396</v>
      </c>
      <c r="F23" s="32">
        <v>93153.0824461757</v>
      </c>
      <c r="G23" s="32">
        <v>617037.46075559396</v>
      </c>
      <c r="H23" s="32">
        <v>0.13116632337317699</v>
      </c>
    </row>
    <row r="24" spans="1:8" ht="14.25" x14ac:dyDescent="0.2">
      <c r="A24" s="32">
        <v>23</v>
      </c>
      <c r="B24" s="33">
        <v>37</v>
      </c>
      <c r="C24" s="32">
        <v>120635.577</v>
      </c>
      <c r="D24" s="32">
        <v>1284680.2349753301</v>
      </c>
      <c r="E24" s="32">
        <v>1172756.8749581301</v>
      </c>
      <c r="F24" s="32">
        <v>111923.360017206</v>
      </c>
      <c r="G24" s="32">
        <v>1172756.8749581301</v>
      </c>
      <c r="H24" s="32">
        <v>8.7121570776991397E-2</v>
      </c>
    </row>
    <row r="25" spans="1:8" ht="14.25" x14ac:dyDescent="0.2">
      <c r="A25" s="32">
        <v>24</v>
      </c>
      <c r="B25" s="33">
        <v>38</v>
      </c>
      <c r="C25" s="32">
        <v>353673.66399999999</v>
      </c>
      <c r="D25" s="32">
        <v>1414746.1450929199</v>
      </c>
      <c r="E25" s="32">
        <v>1463001.65335398</v>
      </c>
      <c r="F25" s="32">
        <v>-48255.508261061899</v>
      </c>
      <c r="G25" s="32">
        <v>1463001.65335398</v>
      </c>
      <c r="H25" s="32">
        <v>-3.4108951933488098E-2</v>
      </c>
    </row>
    <row r="26" spans="1:8" ht="14.25" x14ac:dyDescent="0.2">
      <c r="A26" s="32">
        <v>25</v>
      </c>
      <c r="B26" s="33">
        <v>39</v>
      </c>
      <c r="C26" s="32">
        <v>67250.009999999995</v>
      </c>
      <c r="D26" s="32">
        <v>100496.01624626</v>
      </c>
      <c r="E26" s="32">
        <v>71171.633673399498</v>
      </c>
      <c r="F26" s="32">
        <v>29324.382572860301</v>
      </c>
      <c r="G26" s="32">
        <v>71171.633673399498</v>
      </c>
      <c r="H26" s="32">
        <v>0.29179646784209401</v>
      </c>
    </row>
    <row r="27" spans="1:8" ht="14.25" x14ac:dyDescent="0.2">
      <c r="A27" s="32">
        <v>26</v>
      </c>
      <c r="B27" s="33">
        <v>40</v>
      </c>
      <c r="C27" s="32">
        <v>1</v>
      </c>
      <c r="D27" s="32">
        <v>2.2124000000000001</v>
      </c>
      <c r="E27" s="32">
        <v>2.2124000000000001</v>
      </c>
      <c r="F27" s="32">
        <v>0</v>
      </c>
      <c r="G27" s="32">
        <v>2.2124000000000001</v>
      </c>
      <c r="H27" s="32">
        <v>0</v>
      </c>
    </row>
    <row r="28" spans="1:8" ht="14.25" x14ac:dyDescent="0.2">
      <c r="A28" s="32">
        <v>27</v>
      </c>
      <c r="B28" s="33">
        <v>42</v>
      </c>
      <c r="C28" s="32">
        <v>4846.6180000000004</v>
      </c>
      <c r="D28" s="32">
        <v>84276.481400000004</v>
      </c>
      <c r="E28" s="32">
        <v>68366.349700000006</v>
      </c>
      <c r="F28" s="32">
        <v>15910.1317</v>
      </c>
      <c r="G28" s="32">
        <v>68366.349700000006</v>
      </c>
      <c r="H28" s="32">
        <v>0.18878495442264601</v>
      </c>
    </row>
    <row r="29" spans="1:8" ht="14.25" x14ac:dyDescent="0.2">
      <c r="A29" s="32">
        <v>28</v>
      </c>
      <c r="B29" s="33">
        <v>75</v>
      </c>
      <c r="C29" s="32">
        <v>212</v>
      </c>
      <c r="D29" s="32">
        <v>88450.427350427402</v>
      </c>
      <c r="E29" s="32">
        <v>84547.901709401704</v>
      </c>
      <c r="F29" s="32">
        <v>3902.5256410256402</v>
      </c>
      <c r="G29" s="32">
        <v>84547.901709401704</v>
      </c>
      <c r="H29" s="32">
        <v>4.4121049020649901E-2</v>
      </c>
    </row>
    <row r="30" spans="1:8" ht="14.25" x14ac:dyDescent="0.2">
      <c r="A30" s="32">
        <v>29</v>
      </c>
      <c r="B30" s="33">
        <v>76</v>
      </c>
      <c r="C30" s="32">
        <v>1651</v>
      </c>
      <c r="D30" s="32">
        <v>290018.12351965799</v>
      </c>
      <c r="E30" s="32">
        <v>273205.42542478599</v>
      </c>
      <c r="F30" s="32">
        <v>16812.698094871801</v>
      </c>
      <c r="G30" s="32">
        <v>273205.42542478599</v>
      </c>
      <c r="H30" s="32">
        <v>5.7971198112838601E-2</v>
      </c>
    </row>
    <row r="31" spans="1:8" ht="14.25" x14ac:dyDescent="0.2">
      <c r="A31" s="32">
        <v>30</v>
      </c>
      <c r="B31" s="33">
        <v>99</v>
      </c>
      <c r="C31" s="32">
        <v>12</v>
      </c>
      <c r="D31" s="32">
        <v>48627.501701838002</v>
      </c>
      <c r="E31" s="32">
        <v>39943.132592088303</v>
      </c>
      <c r="F31" s="32">
        <v>8684.3691097496394</v>
      </c>
      <c r="G31" s="32">
        <v>39943.132592088303</v>
      </c>
      <c r="H31" s="32">
        <v>0.178589662347827</v>
      </c>
    </row>
    <row r="32" spans="1:8" ht="14.25" x14ac:dyDescent="0.2">
      <c r="A32" s="32"/>
      <c r="B32" s="37">
        <v>70</v>
      </c>
      <c r="C32" s="38">
        <v>62</v>
      </c>
      <c r="D32" s="38">
        <v>108763.26</v>
      </c>
      <c r="E32" s="38">
        <v>107770.24000000001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48</v>
      </c>
      <c r="D33" s="38">
        <v>174878.79</v>
      </c>
      <c r="E33" s="38">
        <v>170260.81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62</v>
      </c>
      <c r="D34" s="38">
        <v>211865.02</v>
      </c>
      <c r="E34" s="38">
        <v>210126.53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109</v>
      </c>
      <c r="D35" s="38">
        <v>230784</v>
      </c>
      <c r="E35" s="38">
        <v>225694.3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9</v>
      </c>
      <c r="D36" s="38">
        <v>0.92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67</v>
      </c>
      <c r="D37" s="38">
        <v>108501.09</v>
      </c>
      <c r="E37" s="38">
        <v>103675.73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46</v>
      </c>
      <c r="D38" s="38">
        <v>61709.43</v>
      </c>
      <c r="E38" s="38">
        <v>54328.35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2015-05-05T00:32:28Z</dcterms:modified>
</cp:coreProperties>
</file>