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<sst xmlns="http://schemas.openxmlformats.org/spreadsheetml/2006/main" count="119" uniqueCount="79">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</sst>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14562367.819700005</v>
      </c>
      <c r="F3" s="25">
        <f>RA!I7</f>
        <v>1307271.6784999999</v>
      </c>
      <c r="G3" s="16">
        <f>SUM(G4:G42)</f>
        <v>13255096.141200002</v>
      </c>
      <c r="H3" s="27">
        <f>RA!J7</f>
        <v>8.9770543821281592</v>
      </c>
      <c r="I3" s="20">
        <f>SUM(I4:I42)</f>
        <v>14562372.751359273</v>
      </c>
      <c r="J3" s="21">
        <f>SUM(J4:J42)</f>
        <v>13255096.032979291</v>
      </c>
      <c r="K3" s="22">
        <f>E3-I3</f>
        <v>-4.9316592682152987</v>
      </c>
      <c r="L3" s="22">
        <f>G3-J3</f>
        <v>0.10822071135044098</v>
      </c>
    </row>
    <row r="4" spans="1:13">
      <c r="A4" s="71">
        <f>RA!A8</f>
        <v>42712</v>
      </c>
      <c r="B4" s="12">
        <v>12</v>
      </c>
      <c r="C4" s="66" t="s">
        <v>6</v>
      </c>
      <c r="D4" s="66"/>
      <c r="E4" s="15">
        <f>IFERROR(VLOOKUP(C4,RA!B8:D35,3,0),0)</f>
        <v>514486.23220000003</v>
      </c>
      <c r="F4" s="25">
        <f>VLOOKUP(C4,RA!B8:I38,8,0)</f>
        <v>137223.66589999999</v>
      </c>
      <c r="G4" s="16">
        <f t="shared" ref="G4:G42" si="0">E4-F4</f>
        <v>377262.56630000006</v>
      </c>
      <c r="H4" s="27">
        <f>RA!J8</f>
        <v>26.671980183651598</v>
      </c>
      <c r="I4" s="20">
        <f>IFERROR(VLOOKUP(B4,RMS!C:E,3,FALSE),0)</f>
        <v>514486.79240683798</v>
      </c>
      <c r="J4" s="21">
        <f>IFERROR(VLOOKUP(B4,RMS!C:F,4,FALSE),0)</f>
        <v>377262.57641623903</v>
      </c>
      <c r="K4" s="22">
        <f t="shared" ref="K4:K42" si="1">E4-I4</f>
        <v>-0.56020683795213699</v>
      </c>
      <c r="L4" s="22">
        <f t="shared" ref="L4:L42" si="2">G4-J4</f>
        <v>-1.0116238961927593E-2</v>
      </c>
    </row>
    <row r="5" spans="1:13">
      <c r="A5" s="71"/>
      <c r="B5" s="12">
        <v>13</v>
      </c>
      <c r="C5" s="66" t="s">
        <v>7</v>
      </c>
      <c r="D5" s="66"/>
      <c r="E5" s="15">
        <f>IFERROR(VLOOKUP(C5,RA!B9:D36,3,0),0)</f>
        <v>58730.392999999996</v>
      </c>
      <c r="F5" s="25">
        <f>VLOOKUP(C5,RA!B9:I39,8,0)</f>
        <v>14191.7258</v>
      </c>
      <c r="G5" s="16">
        <f t="shared" si="0"/>
        <v>44538.667199999996</v>
      </c>
      <c r="H5" s="27">
        <f>RA!J9</f>
        <v>24.164193486667099</v>
      </c>
      <c r="I5" s="20">
        <f>IFERROR(VLOOKUP(B5,RMS!C:E,3,FALSE),0)</f>
        <v>58730.4249700855</v>
      </c>
      <c r="J5" s="21">
        <f>IFERROR(VLOOKUP(B5,RMS!C:F,4,FALSE),0)</f>
        <v>44538.6642598291</v>
      </c>
      <c r="K5" s="22">
        <f t="shared" si="1"/>
        <v>-3.1970085503417067E-2</v>
      </c>
      <c r="L5" s="22">
        <f t="shared" si="2"/>
        <v>2.9401708961813711E-3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IFERROR(VLOOKUP(C6,RA!B10:D37,3,0),0)</f>
        <v>73565.879300000001</v>
      </c>
      <c r="F6" s="25">
        <f>VLOOKUP(C6,RA!B10:I40,8,0)</f>
        <v>23902.426299999999</v>
      </c>
      <c r="G6" s="16">
        <f t="shared" si="0"/>
        <v>49663.453000000001</v>
      </c>
      <c r="H6" s="27">
        <f>RA!J10</f>
        <v>32.491185489031501</v>
      </c>
      <c r="I6" s="20">
        <f>IFERROR(VLOOKUP(B6,RMS!C:E,3,FALSE),0)</f>
        <v>73567.673043400704</v>
      </c>
      <c r="J6" s="21">
        <f>IFERROR(VLOOKUP(B6,RMS!C:F,4,FALSE),0)</f>
        <v>49663.453111836701</v>
      </c>
      <c r="K6" s="22">
        <f>E6-I6</f>
        <v>-1.7937434007035336</v>
      </c>
      <c r="L6" s="22">
        <f t="shared" si="2"/>
        <v>-1.1183669994352385E-4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IFERROR(VLOOKUP(C7,RA!B11:D38,3,0),0)</f>
        <v>45863.489600000001</v>
      </c>
      <c r="F7" s="25">
        <f>VLOOKUP(C7,RA!B11:I41,8,0)</f>
        <v>10240.5074</v>
      </c>
      <c r="G7" s="16">
        <f t="shared" si="0"/>
        <v>35622.982199999999</v>
      </c>
      <c r="H7" s="27">
        <f>RA!J11</f>
        <v>22.328234265017599</v>
      </c>
      <c r="I7" s="20">
        <f>IFERROR(VLOOKUP(B7,RMS!C:E,3,FALSE),0)</f>
        <v>45863.515849118798</v>
      </c>
      <c r="J7" s="21">
        <f>IFERROR(VLOOKUP(B7,RMS!C:F,4,FALSE),0)</f>
        <v>35622.982894508699</v>
      </c>
      <c r="K7" s="22">
        <f t="shared" si="1"/>
        <v>-2.6249118796840776E-2</v>
      </c>
      <c r="L7" s="22">
        <f t="shared" si="2"/>
        <v>-6.9450870068976656E-4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IFERROR(VLOOKUP(C8,RA!B12:D39,3,0),0)</f>
        <v>159406.9725</v>
      </c>
      <c r="F8" s="25">
        <f>VLOOKUP(C8,RA!B12:I42,8,0)</f>
        <v>25579.244500000001</v>
      </c>
      <c r="G8" s="16">
        <f t="shared" si="0"/>
        <v>133827.728</v>
      </c>
      <c r="H8" s="27">
        <f>RA!J12</f>
        <v>16.046502921947202</v>
      </c>
      <c r="I8" s="20">
        <f>IFERROR(VLOOKUP(B8,RMS!C:E,3,FALSE),0)</f>
        <v>159406.98851367499</v>
      </c>
      <c r="J8" s="21">
        <f>IFERROR(VLOOKUP(B8,RMS!C:F,4,FALSE),0)</f>
        <v>133827.70768461499</v>
      </c>
      <c r="K8" s="22">
        <f t="shared" si="1"/>
        <v>-1.6013674990972504E-2</v>
      </c>
      <c r="L8" s="22">
        <f t="shared" si="2"/>
        <v>2.0315385016147047E-2</v>
      </c>
      <c r="M8" s="32"/>
    </row>
    <row r="9" spans="1:13">
      <c r="A9" s="71"/>
      <c r="B9" s="12">
        <v>17</v>
      </c>
      <c r="C9" s="66" t="s">
        <v>11</v>
      </c>
      <c r="D9" s="66"/>
      <c r="E9" s="15">
        <f>IFERROR(VLOOKUP(C9,RA!B13:D40,3,0),0)</f>
        <v>175301.568</v>
      </c>
      <c r="F9" s="25">
        <f>VLOOKUP(C9,RA!B13:I43,8,0)</f>
        <v>54101.827499999999</v>
      </c>
      <c r="G9" s="16">
        <f t="shared" si="0"/>
        <v>121199.7405</v>
      </c>
      <c r="H9" s="27">
        <f>RA!J13</f>
        <v>30.862146937556201</v>
      </c>
      <c r="I9" s="20">
        <f>IFERROR(VLOOKUP(B9,RMS!C:E,3,FALSE),0)</f>
        <v>175301.66054786299</v>
      </c>
      <c r="J9" s="21">
        <f>IFERROR(VLOOKUP(B9,RMS!C:F,4,FALSE),0)</f>
        <v>121199.739570085</v>
      </c>
      <c r="K9" s="22">
        <f t="shared" si="1"/>
        <v>-9.2547862994251773E-2</v>
      </c>
      <c r="L9" s="22">
        <f t="shared" si="2"/>
        <v>9.2991499695926905E-4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IFERROR(VLOOKUP(C10,RA!B14:D41,3,0),0)</f>
        <v>75211.924700000003</v>
      </c>
      <c r="F10" s="25">
        <f>VLOOKUP(C10,RA!B14:I43,8,0)</f>
        <v>14855.436100000001</v>
      </c>
      <c r="G10" s="16">
        <f t="shared" si="0"/>
        <v>60356.488600000004</v>
      </c>
      <c r="H10" s="27">
        <f>RA!J14</f>
        <v>19.751437234526701</v>
      </c>
      <c r="I10" s="20">
        <f>IFERROR(VLOOKUP(B10,RMS!C:E,3,FALSE),0)</f>
        <v>75211.926973504305</v>
      </c>
      <c r="J10" s="21">
        <f>IFERROR(VLOOKUP(B10,RMS!C:F,4,FALSE),0)</f>
        <v>60356.487242734998</v>
      </c>
      <c r="K10" s="22">
        <f t="shared" si="1"/>
        <v>-2.2735043021384627E-3</v>
      </c>
      <c r="L10" s="22">
        <f t="shared" si="2"/>
        <v>1.3572650059359148E-3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IFERROR(VLOOKUP(C11,RA!B15:D42,3,0),0)</f>
        <v>57359.590700000001</v>
      </c>
      <c r="F11" s="25">
        <f>VLOOKUP(C11,RA!B15:I44,8,0)</f>
        <v>7839.9714000000004</v>
      </c>
      <c r="G11" s="16">
        <f t="shared" si="0"/>
        <v>49519.619299999998</v>
      </c>
      <c r="H11" s="27">
        <f>RA!J15</f>
        <v>13.668109036907801</v>
      </c>
      <c r="I11" s="20">
        <f>IFERROR(VLOOKUP(B11,RMS!C:E,3,FALSE),0)</f>
        <v>57359.644693162401</v>
      </c>
      <c r="J11" s="21">
        <f>IFERROR(VLOOKUP(B11,RMS!C:F,4,FALSE),0)</f>
        <v>49519.6188897436</v>
      </c>
      <c r="K11" s="22">
        <f t="shared" si="1"/>
        <v>-5.3993162400729489E-2</v>
      </c>
      <c r="L11" s="22">
        <f t="shared" si="2"/>
        <v>4.1025639802683145E-4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IFERROR(VLOOKUP(C12,RA!B16:D43,3,0),0)</f>
        <v>496899.79119999998</v>
      </c>
      <c r="F12" s="25">
        <f>VLOOKUP(C12,RA!B16:I45,8,0)</f>
        <v>-20472.332600000002</v>
      </c>
      <c r="G12" s="16">
        <f t="shared" si="0"/>
        <v>517372.1238</v>
      </c>
      <c r="H12" s="27">
        <f>RA!J16</f>
        <v>-4.1200123168818097</v>
      </c>
      <c r="I12" s="20">
        <f>IFERROR(VLOOKUP(B12,RMS!C:E,3,FALSE),0)</f>
        <v>496899.525439316</v>
      </c>
      <c r="J12" s="21">
        <f>IFERROR(VLOOKUP(B12,RMS!C:F,4,FALSE),0)</f>
        <v>517372.1237</v>
      </c>
      <c r="K12" s="22">
        <f t="shared" si="1"/>
        <v>0.2657606839784421</v>
      </c>
      <c r="L12" s="22">
        <f t="shared" si="2"/>
        <v>1.0000000474974513E-4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IFERROR(VLOOKUP(C13,RA!B17:D44,3,0),0)</f>
        <v>448073.24320000003</v>
      </c>
      <c r="F13" s="25">
        <f>VLOOKUP(C13,RA!B17:I46,8,0)</f>
        <v>64004.386599999998</v>
      </c>
      <c r="G13" s="16">
        <f t="shared" si="0"/>
        <v>384068.85660000006</v>
      </c>
      <c r="H13" s="27">
        <f>RA!J17</f>
        <v>14.2843580979977</v>
      </c>
      <c r="I13" s="20">
        <f>IFERROR(VLOOKUP(B13,RMS!C:E,3,FALSE),0)</f>
        <v>448073.19802051299</v>
      </c>
      <c r="J13" s="21">
        <f>IFERROR(VLOOKUP(B13,RMS!C:F,4,FALSE),0)</f>
        <v>384068.85712307697</v>
      </c>
      <c r="K13" s="22">
        <f t="shared" si="1"/>
        <v>4.517948703141883E-2</v>
      </c>
      <c r="L13" s="22">
        <f t="shared" si="2"/>
        <v>-5.2307691657915711E-4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IFERROR(VLOOKUP(C14,RA!B18:D45,3,0),0)</f>
        <v>1109318.3001999999</v>
      </c>
      <c r="F14" s="25">
        <f>VLOOKUP(C14,RA!B18:I47,8,0)</f>
        <v>169861.80840000001</v>
      </c>
      <c r="G14" s="16">
        <f t="shared" si="0"/>
        <v>939456.49179999996</v>
      </c>
      <c r="H14" s="27">
        <f>RA!J18</f>
        <v>15.3122695595462</v>
      </c>
      <c r="I14" s="20">
        <f>IFERROR(VLOOKUP(B14,RMS!C:E,3,FALSE),0)</f>
        <v>1109318.53622821</v>
      </c>
      <c r="J14" s="21">
        <f>IFERROR(VLOOKUP(B14,RMS!C:F,4,FALSE),0)</f>
        <v>939456.47950000002</v>
      </c>
      <c r="K14" s="22">
        <f t="shared" si="1"/>
        <v>-0.23602821002714336</v>
      </c>
      <c r="L14" s="22">
        <f t="shared" si="2"/>
        <v>1.2299999943934381E-2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IFERROR(VLOOKUP(C15,RA!B19:D46,3,0),0)</f>
        <v>471292.84759999998</v>
      </c>
      <c r="F15" s="25">
        <f>VLOOKUP(C15,RA!B19:I48,8,0)</f>
        <v>24571.2834</v>
      </c>
      <c r="G15" s="16">
        <f t="shared" si="0"/>
        <v>446721.56419999996</v>
      </c>
      <c r="H15" s="27">
        <f>RA!J19</f>
        <v>5.2135914060920303</v>
      </c>
      <c r="I15" s="20">
        <f>IFERROR(VLOOKUP(B15,RMS!C:E,3,FALSE),0)</f>
        <v>471292.85582478601</v>
      </c>
      <c r="J15" s="21">
        <f>IFERROR(VLOOKUP(B15,RMS!C:F,4,FALSE),0)</f>
        <v>446721.563947863</v>
      </c>
      <c r="K15" s="22">
        <f t="shared" si="1"/>
        <v>-8.2247860264033079E-3</v>
      </c>
      <c r="L15" s="22">
        <f t="shared" si="2"/>
        <v>2.521369606256485E-4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IFERROR(VLOOKUP(C16,RA!B20:D47,3,0),0)</f>
        <v>1147929.6207000001</v>
      </c>
      <c r="F16" s="25">
        <f>VLOOKUP(C16,RA!B20:I49,8,0)</f>
        <v>79627.531000000003</v>
      </c>
      <c r="G16" s="16">
        <f t="shared" si="0"/>
        <v>1068302.0897000001</v>
      </c>
      <c r="H16" s="27">
        <f>RA!J20</f>
        <v>6.9366213367195497</v>
      </c>
      <c r="I16" s="20">
        <f>IFERROR(VLOOKUP(B16,RMS!C:E,3,FALSE),0)</f>
        <v>1147929.79755752</v>
      </c>
      <c r="J16" s="21">
        <f>IFERROR(VLOOKUP(B16,RMS!C:F,4,FALSE),0)</f>
        <v>1068302.0896999999</v>
      </c>
      <c r="K16" s="22">
        <f t="shared" si="1"/>
        <v>-0.17685751989483833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IFERROR(VLOOKUP(C17,RA!B21:D48,3,0),0)</f>
        <v>292333.86080000002</v>
      </c>
      <c r="F17" s="25">
        <f>VLOOKUP(C17,RA!B21:I50,8,0)</f>
        <v>35234.195299999999</v>
      </c>
      <c r="G17" s="16">
        <f t="shared" si="0"/>
        <v>257099.66550000003</v>
      </c>
      <c r="H17" s="27">
        <f>RA!J21</f>
        <v>12.052724649679</v>
      </c>
      <c r="I17" s="20">
        <f>IFERROR(VLOOKUP(B17,RMS!C:E,3,FALSE),0)</f>
        <v>292333.71140844101</v>
      </c>
      <c r="J17" s="21">
        <f>IFERROR(VLOOKUP(B17,RMS!C:F,4,FALSE),0)</f>
        <v>257099.66566864101</v>
      </c>
      <c r="K17" s="22">
        <f t="shared" si="1"/>
        <v>0.14939155901083723</v>
      </c>
      <c r="L17" s="22">
        <f t="shared" si="2"/>
        <v>-1.6864098142832518E-4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IFERROR(VLOOKUP(C18,RA!B22:D49,3,0),0)</f>
        <v>867366.19550000003</v>
      </c>
      <c r="F18" s="25">
        <f>VLOOKUP(C18,RA!B22:I51,8,0)</f>
        <v>51546.623099999997</v>
      </c>
      <c r="G18" s="16">
        <f t="shared" si="0"/>
        <v>815819.57240000006</v>
      </c>
      <c r="H18" s="27">
        <f>RA!J22</f>
        <v>5.9428904847145398</v>
      </c>
      <c r="I18" s="20">
        <f>IFERROR(VLOOKUP(B18,RMS!C:E,3,FALSE),0)</f>
        <v>867367.25699862302</v>
      </c>
      <c r="J18" s="21">
        <f>IFERROR(VLOOKUP(B18,RMS!C:F,4,FALSE),0)</f>
        <v>815819.56177542498</v>
      </c>
      <c r="K18" s="22">
        <f t="shared" si="1"/>
        <v>-1.061498622992076</v>
      </c>
      <c r="L18" s="22">
        <f t="shared" si="2"/>
        <v>1.0624575079418719E-2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IFERROR(VLOOKUP(C19,RA!B23:D50,3,0),0)</f>
        <v>1797468.3160999999</v>
      </c>
      <c r="F19" s="25">
        <f>VLOOKUP(C19,RA!B23:I52,8,0)</f>
        <v>183159.68520000001</v>
      </c>
      <c r="G19" s="16">
        <f t="shared" si="0"/>
        <v>1614308.6309</v>
      </c>
      <c r="H19" s="27">
        <f>RA!J23</f>
        <v>10.1898700277179</v>
      </c>
      <c r="I19" s="20">
        <f>IFERROR(VLOOKUP(B19,RMS!C:E,3,FALSE),0)</f>
        <v>1797469.8661358999</v>
      </c>
      <c r="J19" s="21">
        <f>IFERROR(VLOOKUP(B19,RMS!C:F,4,FALSE),0)</f>
        <v>1614308.64781538</v>
      </c>
      <c r="K19" s="22">
        <f t="shared" si="1"/>
        <v>-1.5500358999706805</v>
      </c>
      <c r="L19" s="22">
        <f t="shared" si="2"/>
        <v>-1.6915380023419857E-2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IFERROR(VLOOKUP(C20,RA!B24:D51,3,0),0)</f>
        <v>237688.3676</v>
      </c>
      <c r="F20" s="25">
        <f>VLOOKUP(C20,RA!B24:I53,8,0)</f>
        <v>33555.171600000001</v>
      </c>
      <c r="G20" s="16">
        <f t="shared" si="0"/>
        <v>204133.196</v>
      </c>
      <c r="H20" s="27">
        <f>RA!J24</f>
        <v>14.117296499957099</v>
      </c>
      <c r="I20" s="20">
        <f>IFERROR(VLOOKUP(B20,RMS!C:E,3,FALSE),0)</f>
        <v>237688.46290531699</v>
      </c>
      <c r="J20" s="21">
        <f>IFERROR(VLOOKUP(B20,RMS!C:F,4,FALSE),0)</f>
        <v>204133.192680334</v>
      </c>
      <c r="K20" s="22">
        <f t="shared" si="1"/>
        <v>-9.5305316994199529E-2</v>
      </c>
      <c r="L20" s="22">
        <f t="shared" si="2"/>
        <v>3.3196659933310002E-3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IFERROR(VLOOKUP(C21,RA!B25:D52,3,0),0)</f>
        <v>459058.36690000002</v>
      </c>
      <c r="F21" s="25">
        <f>VLOOKUP(C21,RA!B25:I54,8,0)</f>
        <v>17245.803899999999</v>
      </c>
      <c r="G21" s="16">
        <f t="shared" si="0"/>
        <v>441812.56300000002</v>
      </c>
      <c r="H21" s="27">
        <f>RA!J25</f>
        <v>3.7567780359739702</v>
      </c>
      <c r="I21" s="20">
        <f>IFERROR(VLOOKUP(B21,RMS!C:E,3,FALSE),0)</f>
        <v>459058.36926826998</v>
      </c>
      <c r="J21" s="21">
        <f>IFERROR(VLOOKUP(B21,RMS!C:F,4,FALSE),0)</f>
        <v>441812.570547365</v>
      </c>
      <c r="K21" s="22">
        <f t="shared" si="1"/>
        <v>-2.3682699538767338E-3</v>
      </c>
      <c r="L21" s="22">
        <f t="shared" si="2"/>
        <v>-7.5473649776540697E-3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IFERROR(VLOOKUP(C22,RA!B26:D53,3,0),0)</f>
        <v>639550.45550000004</v>
      </c>
      <c r="F22" s="25">
        <f>VLOOKUP(C22,RA!B26:I55,8,0)</f>
        <v>134559.3015</v>
      </c>
      <c r="G22" s="16">
        <f t="shared" si="0"/>
        <v>504991.15400000004</v>
      </c>
      <c r="H22" s="27">
        <f>RA!J26</f>
        <v>21.039669402596498</v>
      </c>
      <c r="I22" s="20">
        <f>IFERROR(VLOOKUP(B22,RMS!C:E,3,FALSE),0)</f>
        <v>639550.50127286895</v>
      </c>
      <c r="J22" s="21">
        <f>IFERROR(VLOOKUP(B22,RMS!C:F,4,FALSE),0)</f>
        <v>504991.06335651601</v>
      </c>
      <c r="K22" s="22">
        <f t="shared" si="1"/>
        <v>-4.5772868907079101E-2</v>
      </c>
      <c r="L22" s="22">
        <f t="shared" si="2"/>
        <v>9.0643484028987586E-2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IFERROR(VLOOKUP(C23,RA!B27:D54,3,0),0)</f>
        <v>198829.17819999999</v>
      </c>
      <c r="F23" s="25">
        <f>VLOOKUP(C23,RA!B27:I56,8,0)</f>
        <v>48845.953699999998</v>
      </c>
      <c r="G23" s="16">
        <f t="shared" si="0"/>
        <v>149983.22450000001</v>
      </c>
      <c r="H23" s="27">
        <f>RA!J27</f>
        <v>24.566793537146999</v>
      </c>
      <c r="I23" s="20">
        <f>IFERROR(VLOOKUP(B23,RMS!C:E,3,FALSE),0)</f>
        <v>198829.03078133299</v>
      </c>
      <c r="J23" s="21">
        <f>IFERROR(VLOOKUP(B23,RMS!C:F,4,FALSE),0)</f>
        <v>149983.226017204</v>
      </c>
      <c r="K23" s="22">
        <f t="shared" si="1"/>
        <v>0.14741866700933315</v>
      </c>
      <c r="L23" s="22">
        <f t="shared" si="2"/>
        <v>-1.5172039857134223E-3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IFERROR(VLOOKUP(C24,RA!B28:D55,3,0),0)</f>
        <v>1762392.6654999999</v>
      </c>
      <c r="F24" s="25">
        <f>VLOOKUP(C24,RA!B28:I57,8,0)</f>
        <v>-57110.298499999997</v>
      </c>
      <c r="G24" s="16">
        <f t="shared" si="0"/>
        <v>1819502.9639999999</v>
      </c>
      <c r="H24" s="27">
        <f>RA!J28</f>
        <v>-3.2404979672221601</v>
      </c>
      <c r="I24" s="20">
        <f>IFERROR(VLOOKUP(B24,RMS!C:E,3,FALSE),0)</f>
        <v>1762392.67699469</v>
      </c>
      <c r="J24" s="21">
        <f>IFERROR(VLOOKUP(B24,RMS!C:F,4,FALSE),0)</f>
        <v>1819502.9530008801</v>
      </c>
      <c r="K24" s="22">
        <f t="shared" si="1"/>
        <v>-1.1494690086692572E-2</v>
      </c>
      <c r="L24" s="22">
        <f t="shared" si="2"/>
        <v>1.0999119840562344E-2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IFERROR(VLOOKUP(C25,RA!B29:D56,3,0),0)</f>
        <v>755084.98510000005</v>
      </c>
      <c r="F25" s="25">
        <f>VLOOKUP(C25,RA!B29:I58,8,0)</f>
        <v>88432.859599999996</v>
      </c>
      <c r="G25" s="16">
        <f t="shared" si="0"/>
        <v>666652.12550000008</v>
      </c>
      <c r="H25" s="27">
        <f>RA!J29</f>
        <v>11.7116432381831</v>
      </c>
      <c r="I25" s="20">
        <f>IFERROR(VLOOKUP(B25,RMS!C:E,3,FALSE),0)</f>
        <v>755084.99880531</v>
      </c>
      <c r="J25" s="21">
        <f>IFERROR(VLOOKUP(B25,RMS!C:F,4,FALSE),0)</f>
        <v>666652.13476076501</v>
      </c>
      <c r="K25" s="22">
        <f t="shared" si="1"/>
        <v>-1.3705309946089983E-2</v>
      </c>
      <c r="L25" s="22">
        <f t="shared" si="2"/>
        <v>-9.2607649276033044E-3</v>
      </c>
      <c r="M25" s="32"/>
    </row>
    <row r="26" spans="1:13">
      <c r="A26" s="71"/>
      <c r="B26" s="12">
        <v>37</v>
      </c>
      <c r="C26" s="66" t="s">
        <v>64</v>
      </c>
      <c r="D26" s="66"/>
      <c r="E26" s="15">
        <f>IFERROR(VLOOKUP(C26,RA!B30:D57,3,0),0)</f>
        <v>822503.55550000002</v>
      </c>
      <c r="F26" s="25">
        <f>VLOOKUP(C26,RA!B30:I59,8,0)</f>
        <v>85476.293999999994</v>
      </c>
      <c r="G26" s="16">
        <f t="shared" si="0"/>
        <v>737027.26150000002</v>
      </c>
      <c r="H26" s="27">
        <f>RA!J30</f>
        <v>10.3922096662596</v>
      </c>
      <c r="I26" s="20">
        <f>IFERROR(VLOOKUP(B26,RMS!C:E,3,FALSE),0)</f>
        <v>822503.52595663699</v>
      </c>
      <c r="J26" s="21">
        <f>IFERROR(VLOOKUP(B26,RMS!C:F,4,FALSE),0)</f>
        <v>737027.26621807995</v>
      </c>
      <c r="K26" s="22">
        <f t="shared" si="1"/>
        <v>2.9543363023549318E-2</v>
      </c>
      <c r="L26" s="22">
        <f t="shared" si="2"/>
        <v>-4.7180799301713705E-3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IFERROR(VLOOKUP(C27,RA!B31:D58,3,0),0)</f>
        <v>697490.87990000006</v>
      </c>
      <c r="F27" s="25">
        <f>VLOOKUP(C27,RA!B31:I60,8,0)</f>
        <v>29822.681</v>
      </c>
      <c r="G27" s="16">
        <f t="shared" si="0"/>
        <v>667668.19890000008</v>
      </c>
      <c r="H27" s="27">
        <f>RA!J31</f>
        <v>4.2757090966229896</v>
      </c>
      <c r="I27" s="20">
        <f>IFERROR(VLOOKUP(B27,RMS!C:E,3,FALSE),0)</f>
        <v>697490.82077522099</v>
      </c>
      <c r="J27" s="21">
        <f>IFERROR(VLOOKUP(B27,RMS!C:F,4,FALSE),0)</f>
        <v>667668.16571946896</v>
      </c>
      <c r="K27" s="22">
        <f t="shared" si="1"/>
        <v>5.9124779072590172E-2</v>
      </c>
      <c r="L27" s="22">
        <f t="shared" si="2"/>
        <v>3.3180531114339828E-2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IFERROR(VLOOKUP(C28,RA!B32:D59,3,0),0)</f>
        <v>109535.10709999999</v>
      </c>
      <c r="F28" s="25">
        <f>VLOOKUP(C28,RA!B32:I61,8,0)</f>
        <v>24545.42</v>
      </c>
      <c r="G28" s="16">
        <f t="shared" si="0"/>
        <v>84989.687099999996</v>
      </c>
      <c r="H28" s="27">
        <f>RA!J32</f>
        <v>22.408724152331601</v>
      </c>
      <c r="I28" s="20">
        <f>IFERROR(VLOOKUP(B28,RMS!C:E,3,FALSE),0)</f>
        <v>109534.961548173</v>
      </c>
      <c r="J28" s="21">
        <f>IFERROR(VLOOKUP(B28,RMS!C:F,4,FALSE),0)</f>
        <v>84989.719730590106</v>
      </c>
      <c r="K28" s="22">
        <f t="shared" si="1"/>
        <v>0.14555182699405123</v>
      </c>
      <c r="L28" s="22">
        <f t="shared" si="2"/>
        <v>-3.2630590110784397E-2</v>
      </c>
      <c r="M28" s="32"/>
    </row>
    <row r="29" spans="1:13">
      <c r="A29" s="71"/>
      <c r="B29" s="12">
        <v>40</v>
      </c>
      <c r="C29" s="66" t="s">
        <v>65</v>
      </c>
      <c r="D29" s="66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IFERROR(VLOOKUP(C30,RA!B34:D61,3,0),0)</f>
        <v>300511.18949999998</v>
      </c>
      <c r="F30" s="25">
        <f>VLOOKUP(C30,RA!B34:I64,8,0)</f>
        <v>19847.130499999999</v>
      </c>
      <c r="G30" s="16">
        <f t="shared" si="0"/>
        <v>280664.05900000001</v>
      </c>
      <c r="H30" s="27">
        <f>RA!J34</f>
        <v>0</v>
      </c>
      <c r="I30" s="20">
        <f>IFERROR(VLOOKUP(B30,RMS!C:E,3,FALSE),0)</f>
        <v>300511.18910000002</v>
      </c>
      <c r="J30" s="21">
        <f>IFERROR(VLOOKUP(B30,RMS!C:F,4,FALSE),0)</f>
        <v>280664.05359999998</v>
      </c>
      <c r="K30" s="22">
        <f t="shared" si="1"/>
        <v>3.9999996079131961E-4</v>
      </c>
      <c r="L30" s="22">
        <f t="shared" si="2"/>
        <v>5.4000000236555934E-3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6.6044564041100404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95197.57</v>
      </c>
      <c r="F32" s="25">
        <f>VLOOKUP(C32,RA!B34:I65,8,0)</f>
        <v>5039.75</v>
      </c>
      <c r="G32" s="16">
        <f t="shared" si="0"/>
        <v>90157.82</v>
      </c>
      <c r="H32" s="27">
        <f>RA!J34</f>
        <v>0</v>
      </c>
      <c r="I32" s="20">
        <f>IFERROR(VLOOKUP(B32,RMS!C:E,3,FALSE),0)</f>
        <v>95197.57</v>
      </c>
      <c r="J32" s="21">
        <f>IFERROR(VLOOKUP(B32,RMS!C:F,4,FALSE),0)</f>
        <v>90157.82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IFERROR(VLOOKUP(C33,RA!B37:D64,3,0),0)</f>
        <v>171089.26</v>
      </c>
      <c r="F33" s="25">
        <f>VLOOKUP(C33,RA!B34:I65,8,0)</f>
        <v>-21180.71</v>
      </c>
      <c r="G33" s="16">
        <f t="shared" si="0"/>
        <v>192269.97</v>
      </c>
      <c r="H33" s="27">
        <f>RA!J34</f>
        <v>0</v>
      </c>
      <c r="I33" s="20">
        <f>IFERROR(VLOOKUP(B33,RMS!C:E,3,FALSE),0)</f>
        <v>171089.26</v>
      </c>
      <c r="J33" s="21">
        <f>IFERROR(VLOOKUP(B33,RMS!C:F,4,FALSE),0)</f>
        <v>192269.97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IFERROR(VLOOKUP(C34,RA!B38:D65,3,0),0)</f>
        <v>1623.08</v>
      </c>
      <c r="F34" s="25">
        <f>VLOOKUP(C34,RA!B34:I66,8,0)</f>
        <v>42.74</v>
      </c>
      <c r="G34" s="16">
        <f t="shared" si="0"/>
        <v>1580.34</v>
      </c>
      <c r="H34" s="27">
        <f>RA!J35</f>
        <v>6.6044564041100404</v>
      </c>
      <c r="I34" s="20">
        <f>IFERROR(VLOOKUP(B34,RMS!C:E,3,FALSE),0)</f>
        <v>1623.08</v>
      </c>
      <c r="J34" s="21">
        <f>IFERROR(VLOOKUP(B34,RMS!C:F,4,FALSE),0)</f>
        <v>1580.34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IFERROR(VLOOKUP(C35,RA!B39:D66,3,0),0)</f>
        <v>66480.56</v>
      </c>
      <c r="F35" s="25">
        <f>VLOOKUP(C35,RA!B34:I67,8,0)</f>
        <v>-6967.53</v>
      </c>
      <c r="G35" s="16">
        <f t="shared" si="0"/>
        <v>73448.09</v>
      </c>
      <c r="H35" s="27">
        <f>RA!J34</f>
        <v>0</v>
      </c>
      <c r="I35" s="20">
        <f>IFERROR(VLOOKUP(B35,RMS!C:E,3,FALSE),0)</f>
        <v>66480.56</v>
      </c>
      <c r="J35" s="21">
        <f>IFERROR(VLOOKUP(B35,RMS!C:F,4,FALSE),0)</f>
        <v>73448.09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62</v>
      </c>
      <c r="D36" s="66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6.6044564041100404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IFERROR(VLOOKUP(C37,RA!B41:D68,3,0),0)</f>
        <v>8645.2137000000002</v>
      </c>
      <c r="F37" s="25">
        <f>VLOOKUP(C37,RA!B8:I68,8,0)</f>
        <v>743.17430000000002</v>
      </c>
      <c r="G37" s="16">
        <f t="shared" si="0"/>
        <v>7902.0394000000006</v>
      </c>
      <c r="H37" s="27">
        <f>RA!J35</f>
        <v>6.6044564041100404</v>
      </c>
      <c r="I37" s="20">
        <f>IFERROR(VLOOKUP(B37,RMS!C:E,3,FALSE),0)</f>
        <v>8645.2136752136794</v>
      </c>
      <c r="J37" s="21">
        <f>IFERROR(VLOOKUP(B37,RMS!C:F,4,FALSE),0)</f>
        <v>7902.0388888888901</v>
      </c>
      <c r="K37" s="22">
        <f t="shared" si="1"/>
        <v>2.4786320864222944E-5</v>
      </c>
      <c r="L37" s="22">
        <f t="shared" si="2"/>
        <v>5.1111111042700941E-4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IFERROR(VLOOKUP(C38,RA!B42:D69,3,0),0)</f>
        <v>281991.4498</v>
      </c>
      <c r="F38" s="25">
        <f>VLOOKUP(C38,RA!B8:I69,8,0)</f>
        <v>18693.798900000002</v>
      </c>
      <c r="G38" s="16">
        <f t="shared" si="0"/>
        <v>263297.65090000001</v>
      </c>
      <c r="H38" s="27">
        <f>RA!J36</f>
        <v>0</v>
      </c>
      <c r="I38" s="20">
        <f>IFERROR(VLOOKUP(B38,RMS!C:E,3,FALSE),0)</f>
        <v>281991.44550341897</v>
      </c>
      <c r="J38" s="21">
        <f>IFERROR(VLOOKUP(B38,RMS!C:F,4,FALSE),0)</f>
        <v>263297.65192906</v>
      </c>
      <c r="K38" s="22">
        <f t="shared" si="1"/>
        <v>4.2965810280293226E-3</v>
      </c>
      <c r="L38" s="22">
        <f t="shared" si="2"/>
        <v>-1.0290599893778563E-3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IFERROR(VLOOKUP(C39,RA!B43:D70,3,0),0)</f>
        <v>72721.31</v>
      </c>
      <c r="F39" s="25">
        <f>VLOOKUP(C39,RA!B9:I70,8,0)</f>
        <v>-719.56</v>
      </c>
      <c r="G39" s="16">
        <f t="shared" si="0"/>
        <v>73440.87</v>
      </c>
      <c r="H39" s="27">
        <f>RA!J37</f>
        <v>5.2939901722281402</v>
      </c>
      <c r="I39" s="20">
        <f>IFERROR(VLOOKUP(B39,RMS!C:E,3,FALSE),0)</f>
        <v>72721.31</v>
      </c>
      <c r="J39" s="21">
        <f>IFERROR(VLOOKUP(B39,RMS!C:F,4,FALSE),0)</f>
        <v>73440.87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IFERROR(VLOOKUP(C40,RA!B44:D71,3,0),0)</f>
        <v>57433.74</v>
      </c>
      <c r="F40" s="25">
        <f>VLOOKUP(C40,RA!B10:I71,8,0)</f>
        <v>7944.27</v>
      </c>
      <c r="G40" s="16">
        <f t="shared" si="0"/>
        <v>49489.47</v>
      </c>
      <c r="H40" s="27">
        <f>RA!J38</f>
        <v>-12.379917944586399</v>
      </c>
      <c r="I40" s="20">
        <f>IFERROR(VLOOKUP(B40,RMS!C:E,3,FALSE),0)</f>
        <v>57433.74</v>
      </c>
      <c r="J40" s="21">
        <f>IFERROR(VLOOKUP(B40,RMS!C:F,4,FALSE),0)</f>
        <v>49489.47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67</v>
      </c>
      <c r="D41" s="68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2.63326515020825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IFERROR(VLOOKUP(C42,RA!B46:D73,3,0),0)</f>
        <v>33932.660100000001</v>
      </c>
      <c r="F42" s="25">
        <f>VLOOKUP(C42,RA!B8:I72,8,0)</f>
        <v>2987.4427000000001</v>
      </c>
      <c r="G42" s="16">
        <f t="shared" si="0"/>
        <v>30945.217400000001</v>
      </c>
      <c r="H42" s="27">
        <f>RA!J39</f>
        <v>2.63326515020825</v>
      </c>
      <c r="I42" s="20">
        <f>VLOOKUP(B42,RMS!C:E,3,FALSE)</f>
        <v>33932.6601618637</v>
      </c>
      <c r="J42" s="21">
        <f>IFERROR(VLOOKUP(B42,RMS!C:F,4,FALSE),0)</f>
        <v>30945.2172301641</v>
      </c>
      <c r="K42" s="22">
        <f t="shared" si="1"/>
        <v>-6.1863698647357523E-5</v>
      </c>
      <c r="L42" s="22">
        <f t="shared" si="2"/>
        <v>1.698359010333661E-4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14562367.819700001</v>
      </c>
      <c r="E7" s="64"/>
      <c r="F7" s="64"/>
      <c r="G7" s="52">
        <v>13906675.811699999</v>
      </c>
      <c r="H7" s="53">
        <v>4.7149442244735198</v>
      </c>
      <c r="I7" s="52">
        <v>1307271.6784999999</v>
      </c>
      <c r="J7" s="53">
        <v>8.9770543821281592</v>
      </c>
      <c r="K7" s="52">
        <v>1661806.4650000001</v>
      </c>
      <c r="L7" s="53">
        <v>11.949703059892199</v>
      </c>
      <c r="M7" s="53">
        <v>-0.21334300591976599</v>
      </c>
      <c r="N7" s="52">
        <v>130333228.5642</v>
      </c>
      <c r="O7" s="52">
        <v>7553477045.6555004</v>
      </c>
      <c r="P7" s="52">
        <v>785671</v>
      </c>
      <c r="Q7" s="52">
        <v>770900</v>
      </c>
      <c r="R7" s="53">
        <v>1.9160721234920299</v>
      </c>
      <c r="S7" s="52">
        <v>18.5349437865213</v>
      </c>
      <c r="T7" s="52">
        <v>18.217141099623799</v>
      </c>
      <c r="U7" s="54">
        <v>1.7146137078043</v>
      </c>
    </row>
    <row r="8" spans="1:23" ht="12" thickBot="1">
      <c r="A8" s="74">
        <v>42712</v>
      </c>
      <c r="B8" s="72" t="s">
        <v>6</v>
      </c>
      <c r="C8" s="73"/>
      <c r="D8" s="55">
        <v>514486.23220000003</v>
      </c>
      <c r="E8" s="58"/>
      <c r="F8" s="58"/>
      <c r="G8" s="55">
        <v>520284.22610000003</v>
      </c>
      <c r="H8" s="56">
        <v>-1.11438971414934</v>
      </c>
      <c r="I8" s="55">
        <v>137223.66589999999</v>
      </c>
      <c r="J8" s="56">
        <v>26.671980183651598</v>
      </c>
      <c r="K8" s="55">
        <v>131227.7384</v>
      </c>
      <c r="L8" s="56">
        <v>25.222317305998398</v>
      </c>
      <c r="M8" s="56">
        <v>4.5691006894621002E-2</v>
      </c>
      <c r="N8" s="55">
        <v>4665594.9471000005</v>
      </c>
      <c r="O8" s="55">
        <v>281960685.38999999</v>
      </c>
      <c r="P8" s="55">
        <v>18744</v>
      </c>
      <c r="Q8" s="55">
        <v>18402</v>
      </c>
      <c r="R8" s="56">
        <v>1.8584936419954401</v>
      </c>
      <c r="S8" s="55">
        <v>27.4480490930431</v>
      </c>
      <c r="T8" s="55">
        <v>27.566184740789001</v>
      </c>
      <c r="U8" s="57">
        <v>-0.43039724734345403</v>
      </c>
    </row>
    <row r="9" spans="1:23" ht="12" thickBot="1">
      <c r="A9" s="75"/>
      <c r="B9" s="72" t="s">
        <v>7</v>
      </c>
      <c r="C9" s="73"/>
      <c r="D9" s="55">
        <v>58730.392999999996</v>
      </c>
      <c r="E9" s="58"/>
      <c r="F9" s="58"/>
      <c r="G9" s="55">
        <v>62963.892</v>
      </c>
      <c r="H9" s="56">
        <v>-6.7236933193392998</v>
      </c>
      <c r="I9" s="55">
        <v>14191.7258</v>
      </c>
      <c r="J9" s="56">
        <v>24.164193486667099</v>
      </c>
      <c r="K9" s="55">
        <v>14397.284</v>
      </c>
      <c r="L9" s="56">
        <v>22.865937194606701</v>
      </c>
      <c r="M9" s="56">
        <v>-1.4277567907947E-2</v>
      </c>
      <c r="N9" s="55">
        <v>651415.35320000001</v>
      </c>
      <c r="O9" s="55">
        <v>38396605.707699999</v>
      </c>
      <c r="P9" s="55">
        <v>3557</v>
      </c>
      <c r="Q9" s="55">
        <v>3781</v>
      </c>
      <c r="R9" s="56">
        <v>-5.9243586352816697</v>
      </c>
      <c r="S9" s="55">
        <v>16.511215350014101</v>
      </c>
      <c r="T9" s="55">
        <v>15.8804697170061</v>
      </c>
      <c r="U9" s="57">
        <v>3.8201042118164499</v>
      </c>
    </row>
    <row r="10" spans="1:23" ht="12" thickBot="1">
      <c r="A10" s="75"/>
      <c r="B10" s="72" t="s">
        <v>8</v>
      </c>
      <c r="C10" s="73"/>
      <c r="D10" s="55">
        <v>73565.879300000001</v>
      </c>
      <c r="E10" s="58"/>
      <c r="F10" s="58"/>
      <c r="G10" s="55">
        <v>81007.150299999994</v>
      </c>
      <c r="H10" s="56">
        <v>-9.1859434289962998</v>
      </c>
      <c r="I10" s="55">
        <v>23902.426299999999</v>
      </c>
      <c r="J10" s="56">
        <v>32.491185489031501</v>
      </c>
      <c r="K10" s="55">
        <v>24886.4038</v>
      </c>
      <c r="L10" s="56">
        <v>30.721243381400601</v>
      </c>
      <c r="M10" s="56">
        <v>-3.9538758106947E-2</v>
      </c>
      <c r="N10" s="55">
        <v>794187.33310000005</v>
      </c>
      <c r="O10" s="55">
        <v>61435297.976800002</v>
      </c>
      <c r="P10" s="55">
        <v>76570</v>
      </c>
      <c r="Q10" s="55">
        <v>76098</v>
      </c>
      <c r="R10" s="56">
        <v>0.62025283187467894</v>
      </c>
      <c r="S10" s="55">
        <v>0.96076634843933695</v>
      </c>
      <c r="T10" s="55">
        <v>1.0083358143446599</v>
      </c>
      <c r="U10" s="57">
        <v>-4.9512002561908801</v>
      </c>
    </row>
    <row r="11" spans="1:23" ht="12" thickBot="1">
      <c r="A11" s="75"/>
      <c r="B11" s="72" t="s">
        <v>9</v>
      </c>
      <c r="C11" s="73"/>
      <c r="D11" s="55">
        <v>45863.489600000001</v>
      </c>
      <c r="E11" s="58"/>
      <c r="F11" s="58"/>
      <c r="G11" s="55">
        <v>72398.936900000001</v>
      </c>
      <c r="H11" s="56">
        <v>-36.651708486620102</v>
      </c>
      <c r="I11" s="55">
        <v>10240.5074</v>
      </c>
      <c r="J11" s="56">
        <v>22.328234265017599</v>
      </c>
      <c r="K11" s="55">
        <v>16131.755499999999</v>
      </c>
      <c r="L11" s="56">
        <v>22.281757427297201</v>
      </c>
      <c r="M11" s="56">
        <v>-0.36519572218906998</v>
      </c>
      <c r="N11" s="55">
        <v>482571.84110000002</v>
      </c>
      <c r="O11" s="55">
        <v>22993264.3616</v>
      </c>
      <c r="P11" s="55">
        <v>2022</v>
      </c>
      <c r="Q11" s="55">
        <v>2142</v>
      </c>
      <c r="R11" s="56">
        <v>-5.6022408963585502</v>
      </c>
      <c r="S11" s="55">
        <v>22.682240158259098</v>
      </c>
      <c r="T11" s="55">
        <v>21.928609663865501</v>
      </c>
      <c r="U11" s="57">
        <v>3.3225576007279201</v>
      </c>
    </row>
    <row r="12" spans="1:23" ht="12" thickBot="1">
      <c r="A12" s="75"/>
      <c r="B12" s="72" t="s">
        <v>10</v>
      </c>
      <c r="C12" s="73"/>
      <c r="D12" s="55">
        <v>159406.9725</v>
      </c>
      <c r="E12" s="58"/>
      <c r="F12" s="58"/>
      <c r="G12" s="55">
        <v>233963.61429999999</v>
      </c>
      <c r="H12" s="56">
        <v>-31.8667678404043</v>
      </c>
      <c r="I12" s="55">
        <v>25579.244500000001</v>
      </c>
      <c r="J12" s="56">
        <v>16.046502921947202</v>
      </c>
      <c r="K12" s="55">
        <v>40242.736299999997</v>
      </c>
      <c r="L12" s="56">
        <v>17.200425126104701</v>
      </c>
      <c r="M12" s="56">
        <v>-0.364376112267495</v>
      </c>
      <c r="N12" s="55">
        <v>1654105.4571</v>
      </c>
      <c r="O12" s="55">
        <v>88734760.142000005</v>
      </c>
      <c r="P12" s="55">
        <v>1530</v>
      </c>
      <c r="Q12" s="55">
        <v>1581</v>
      </c>
      <c r="R12" s="56">
        <v>-3.2258064516128999</v>
      </c>
      <c r="S12" s="55">
        <v>104.18756372548999</v>
      </c>
      <c r="T12" s="55">
        <v>107.029858254269</v>
      </c>
      <c r="U12" s="57">
        <v>-2.7280554676065201</v>
      </c>
    </row>
    <row r="13" spans="1:23" ht="12" thickBot="1">
      <c r="A13" s="75"/>
      <c r="B13" s="72" t="s">
        <v>11</v>
      </c>
      <c r="C13" s="73"/>
      <c r="D13" s="55">
        <v>175301.568</v>
      </c>
      <c r="E13" s="58"/>
      <c r="F13" s="58"/>
      <c r="G13" s="55">
        <v>271567.17210000003</v>
      </c>
      <c r="H13" s="56">
        <v>-35.448174149912298</v>
      </c>
      <c r="I13" s="55">
        <v>54101.827499999999</v>
      </c>
      <c r="J13" s="56">
        <v>30.862146937556201</v>
      </c>
      <c r="K13" s="55">
        <v>80169.441600000006</v>
      </c>
      <c r="L13" s="56">
        <v>29.5210356171029</v>
      </c>
      <c r="M13" s="56">
        <v>-0.325156488304641</v>
      </c>
      <c r="N13" s="55">
        <v>1832739.5074</v>
      </c>
      <c r="O13" s="55">
        <v>121555968.9677</v>
      </c>
      <c r="P13" s="55">
        <v>5680</v>
      </c>
      <c r="Q13" s="55">
        <v>6097</v>
      </c>
      <c r="R13" s="56">
        <v>-6.8394292274889299</v>
      </c>
      <c r="S13" s="55">
        <v>30.862952112676101</v>
      </c>
      <c r="T13" s="55">
        <v>32.920433163851101</v>
      </c>
      <c r="U13" s="57">
        <v>-6.6665076097174802</v>
      </c>
    </row>
    <row r="14" spans="1:23" ht="12" thickBot="1">
      <c r="A14" s="75"/>
      <c r="B14" s="72" t="s">
        <v>12</v>
      </c>
      <c r="C14" s="73"/>
      <c r="D14" s="55">
        <v>75211.924700000003</v>
      </c>
      <c r="E14" s="58"/>
      <c r="F14" s="58"/>
      <c r="G14" s="55">
        <v>177564.43429999999</v>
      </c>
      <c r="H14" s="56">
        <v>-57.642460892293698</v>
      </c>
      <c r="I14" s="55">
        <v>14855.436100000001</v>
      </c>
      <c r="J14" s="56">
        <v>19.751437234526701</v>
      </c>
      <c r="K14" s="55">
        <v>32869.769399999997</v>
      </c>
      <c r="L14" s="56">
        <v>18.511460095925301</v>
      </c>
      <c r="M14" s="56">
        <v>-0.548051709179317</v>
      </c>
      <c r="N14" s="55">
        <v>853114.78879999998</v>
      </c>
      <c r="O14" s="55">
        <v>49279137.787699997</v>
      </c>
      <c r="P14" s="55">
        <v>1206</v>
      </c>
      <c r="Q14" s="55">
        <v>1278</v>
      </c>
      <c r="R14" s="56">
        <v>-5.6338028169014098</v>
      </c>
      <c r="S14" s="55">
        <v>62.364780016583801</v>
      </c>
      <c r="T14" s="55">
        <v>78.2481907668232</v>
      </c>
      <c r="U14" s="57">
        <v>-25.468558930242001</v>
      </c>
    </row>
    <row r="15" spans="1:23" ht="12" thickBot="1">
      <c r="A15" s="75"/>
      <c r="B15" s="72" t="s">
        <v>13</v>
      </c>
      <c r="C15" s="73"/>
      <c r="D15" s="55">
        <v>57359.590700000001</v>
      </c>
      <c r="E15" s="58"/>
      <c r="F15" s="58"/>
      <c r="G15" s="55">
        <v>92105.581999999995</v>
      </c>
      <c r="H15" s="56">
        <v>-37.724088535698101</v>
      </c>
      <c r="I15" s="55">
        <v>7839.9714000000004</v>
      </c>
      <c r="J15" s="56">
        <v>13.668109036907801</v>
      </c>
      <c r="K15" s="55">
        <v>16906.718799999999</v>
      </c>
      <c r="L15" s="56">
        <v>18.355802583170298</v>
      </c>
      <c r="M15" s="56">
        <v>-0.53628072408704197</v>
      </c>
      <c r="N15" s="55">
        <v>596580.71759999997</v>
      </c>
      <c r="O15" s="55">
        <v>44776339.338500001</v>
      </c>
      <c r="P15" s="55">
        <v>1990</v>
      </c>
      <c r="Q15" s="55">
        <v>2271</v>
      </c>
      <c r="R15" s="56">
        <v>-12.373403786878001</v>
      </c>
      <c r="S15" s="55">
        <v>28.8239149246231</v>
      </c>
      <c r="T15" s="55">
        <v>32.014855306032601</v>
      </c>
      <c r="U15" s="57">
        <v>-11.0704614198107</v>
      </c>
    </row>
    <row r="16" spans="1:23" ht="12" thickBot="1">
      <c r="A16" s="75"/>
      <c r="B16" s="72" t="s">
        <v>14</v>
      </c>
      <c r="C16" s="73"/>
      <c r="D16" s="55">
        <v>496899.79119999998</v>
      </c>
      <c r="E16" s="58"/>
      <c r="F16" s="58"/>
      <c r="G16" s="55">
        <v>454869.71289999998</v>
      </c>
      <c r="H16" s="56">
        <v>9.2400256838467598</v>
      </c>
      <c r="I16" s="55">
        <v>-20472.332600000002</v>
      </c>
      <c r="J16" s="56">
        <v>-4.1200123168818097</v>
      </c>
      <c r="K16" s="55">
        <v>24026.465199999999</v>
      </c>
      <c r="L16" s="56">
        <v>5.2820542934855901</v>
      </c>
      <c r="M16" s="56">
        <v>-1.8520742618435599</v>
      </c>
      <c r="N16" s="55">
        <v>5351427.3470000001</v>
      </c>
      <c r="O16" s="55">
        <v>384258187.08969998</v>
      </c>
      <c r="P16" s="55">
        <v>26679</v>
      </c>
      <c r="Q16" s="55">
        <v>27341</v>
      </c>
      <c r="R16" s="56">
        <v>-2.42127208222084</v>
      </c>
      <c r="S16" s="55">
        <v>18.625128048277698</v>
      </c>
      <c r="T16" s="55">
        <v>19.847783910610399</v>
      </c>
      <c r="U16" s="57">
        <v>-6.5645501022251</v>
      </c>
    </row>
    <row r="17" spans="1:21" ht="12" thickBot="1">
      <c r="A17" s="75"/>
      <c r="B17" s="72" t="s">
        <v>15</v>
      </c>
      <c r="C17" s="73"/>
      <c r="D17" s="55">
        <v>448073.24320000003</v>
      </c>
      <c r="E17" s="58"/>
      <c r="F17" s="58"/>
      <c r="G17" s="55">
        <v>430887.83740000002</v>
      </c>
      <c r="H17" s="56">
        <v>3.9883710581615901</v>
      </c>
      <c r="I17" s="55">
        <v>64004.386599999998</v>
      </c>
      <c r="J17" s="56">
        <v>14.2843580979977</v>
      </c>
      <c r="K17" s="55">
        <v>57403.769899999999</v>
      </c>
      <c r="L17" s="56">
        <v>13.3222070612105</v>
      </c>
      <c r="M17" s="56">
        <v>0.11498577029868599</v>
      </c>
      <c r="N17" s="55">
        <v>4053654.6719999998</v>
      </c>
      <c r="O17" s="55">
        <v>379323907.8933</v>
      </c>
      <c r="P17" s="55">
        <v>8533</v>
      </c>
      <c r="Q17" s="55">
        <v>8558</v>
      </c>
      <c r="R17" s="56">
        <v>-0.29212432811404099</v>
      </c>
      <c r="S17" s="55">
        <v>52.510634384155601</v>
      </c>
      <c r="T17" s="55">
        <v>67.908716639401703</v>
      </c>
      <c r="U17" s="57">
        <v>-29.323740678121101</v>
      </c>
    </row>
    <row r="18" spans="1:21" ht="12" customHeight="1" thickBot="1">
      <c r="A18" s="75"/>
      <c r="B18" s="72" t="s">
        <v>16</v>
      </c>
      <c r="C18" s="73"/>
      <c r="D18" s="55">
        <v>1109318.3001999999</v>
      </c>
      <c r="E18" s="58"/>
      <c r="F18" s="58"/>
      <c r="G18" s="55">
        <v>1111391.6096999999</v>
      </c>
      <c r="H18" s="56">
        <v>-0.186550760497428</v>
      </c>
      <c r="I18" s="55">
        <v>169861.80840000001</v>
      </c>
      <c r="J18" s="56">
        <v>15.3122695595462</v>
      </c>
      <c r="K18" s="55">
        <v>158586.7476</v>
      </c>
      <c r="L18" s="56">
        <v>14.269205041309201</v>
      </c>
      <c r="M18" s="56">
        <v>7.1097118584200994E-2</v>
      </c>
      <c r="N18" s="55">
        <v>11722462.431</v>
      </c>
      <c r="O18" s="55">
        <v>732428388.25039995</v>
      </c>
      <c r="P18" s="55">
        <v>51179</v>
      </c>
      <c r="Q18" s="55">
        <v>53094</v>
      </c>
      <c r="R18" s="56">
        <v>-3.6068105623987701</v>
      </c>
      <c r="S18" s="55">
        <v>21.6752632954923</v>
      </c>
      <c r="T18" s="55">
        <v>21.349453424115701</v>
      </c>
      <c r="U18" s="57">
        <v>1.5031414702322501</v>
      </c>
    </row>
    <row r="19" spans="1:21" ht="12" customHeight="1" thickBot="1">
      <c r="A19" s="75"/>
      <c r="B19" s="72" t="s">
        <v>17</v>
      </c>
      <c r="C19" s="73"/>
      <c r="D19" s="55">
        <v>471292.84759999998</v>
      </c>
      <c r="E19" s="58"/>
      <c r="F19" s="58"/>
      <c r="G19" s="55">
        <v>472283.39240000001</v>
      </c>
      <c r="H19" s="56">
        <v>-0.20973525979102201</v>
      </c>
      <c r="I19" s="55">
        <v>24571.2834</v>
      </c>
      <c r="J19" s="56">
        <v>5.2135914060920303</v>
      </c>
      <c r="K19" s="55">
        <v>42592.030400000003</v>
      </c>
      <c r="L19" s="56">
        <v>9.0183205857737896</v>
      </c>
      <c r="M19" s="56">
        <v>-0.42310138377436901</v>
      </c>
      <c r="N19" s="55">
        <v>4523959.3509</v>
      </c>
      <c r="O19" s="55">
        <v>226315773.63870001</v>
      </c>
      <c r="P19" s="55">
        <v>9638</v>
      </c>
      <c r="Q19" s="55">
        <v>11044</v>
      </c>
      <c r="R19" s="56">
        <v>-12.7308946034046</v>
      </c>
      <c r="S19" s="55">
        <v>48.899444656567802</v>
      </c>
      <c r="T19" s="55">
        <v>52.778346251358201</v>
      </c>
      <c r="U19" s="57">
        <v>-7.9324041858407099</v>
      </c>
    </row>
    <row r="20" spans="1:21" ht="12" thickBot="1">
      <c r="A20" s="75"/>
      <c r="B20" s="72" t="s">
        <v>18</v>
      </c>
      <c r="C20" s="73"/>
      <c r="D20" s="55">
        <v>1147929.6207000001</v>
      </c>
      <c r="E20" s="58"/>
      <c r="F20" s="58"/>
      <c r="G20" s="55">
        <v>898094.86640000006</v>
      </c>
      <c r="H20" s="56">
        <v>27.8183033493398</v>
      </c>
      <c r="I20" s="55">
        <v>79627.531000000003</v>
      </c>
      <c r="J20" s="56">
        <v>6.9366213367195497</v>
      </c>
      <c r="K20" s="55">
        <v>81082.499899999995</v>
      </c>
      <c r="L20" s="56">
        <v>9.0282778505368793</v>
      </c>
      <c r="M20" s="56">
        <v>-1.7944302430172001E-2</v>
      </c>
      <c r="N20" s="55">
        <v>9087316.3717999998</v>
      </c>
      <c r="O20" s="55">
        <v>455212945.30190003</v>
      </c>
      <c r="P20" s="55">
        <v>36858</v>
      </c>
      <c r="Q20" s="55">
        <v>37647</v>
      </c>
      <c r="R20" s="56">
        <v>-2.09578452466332</v>
      </c>
      <c r="S20" s="55">
        <v>31.144653011557899</v>
      </c>
      <c r="T20" s="55">
        <v>25.7214063537599</v>
      </c>
      <c r="U20" s="57">
        <v>17.413090638015301</v>
      </c>
    </row>
    <row r="21" spans="1:21" ht="12" customHeight="1" thickBot="1">
      <c r="A21" s="75"/>
      <c r="B21" s="72" t="s">
        <v>19</v>
      </c>
      <c r="C21" s="73"/>
      <c r="D21" s="55">
        <v>292333.86080000002</v>
      </c>
      <c r="E21" s="58"/>
      <c r="F21" s="58"/>
      <c r="G21" s="55">
        <v>275932.84779999999</v>
      </c>
      <c r="H21" s="56">
        <v>5.9438421814454099</v>
      </c>
      <c r="I21" s="55">
        <v>35234.195299999999</v>
      </c>
      <c r="J21" s="56">
        <v>12.052724649679</v>
      </c>
      <c r="K21" s="55">
        <v>43107.553599999999</v>
      </c>
      <c r="L21" s="56">
        <v>15.622479869176299</v>
      </c>
      <c r="M21" s="56">
        <v>-0.18264451685330599</v>
      </c>
      <c r="N21" s="55">
        <v>2871488.5953000002</v>
      </c>
      <c r="O21" s="55">
        <v>142114380.57600001</v>
      </c>
      <c r="P21" s="55">
        <v>25424</v>
      </c>
      <c r="Q21" s="55">
        <v>25960</v>
      </c>
      <c r="R21" s="56">
        <v>-2.0647149460708798</v>
      </c>
      <c r="S21" s="55">
        <v>11.4983425424795</v>
      </c>
      <c r="T21" s="55">
        <v>11.506192403698</v>
      </c>
      <c r="U21" s="57">
        <v>-6.8269502229971996E-2</v>
      </c>
    </row>
    <row r="22" spans="1:21" ht="12" customHeight="1" thickBot="1">
      <c r="A22" s="75"/>
      <c r="B22" s="72" t="s">
        <v>20</v>
      </c>
      <c r="C22" s="73"/>
      <c r="D22" s="55">
        <v>867366.19550000003</v>
      </c>
      <c r="E22" s="58"/>
      <c r="F22" s="58"/>
      <c r="G22" s="55">
        <v>829776.57220000005</v>
      </c>
      <c r="H22" s="56">
        <v>4.5300897325093201</v>
      </c>
      <c r="I22" s="55">
        <v>51546.623099999997</v>
      </c>
      <c r="J22" s="56">
        <v>5.9428904847145398</v>
      </c>
      <c r="K22" s="55">
        <v>92919.55</v>
      </c>
      <c r="L22" s="56">
        <v>11.1981409349315</v>
      </c>
      <c r="M22" s="56">
        <v>-0.44525535153797002</v>
      </c>
      <c r="N22" s="55">
        <v>8345271.3120999997</v>
      </c>
      <c r="O22" s="55">
        <v>490497622.43110001</v>
      </c>
      <c r="P22" s="55">
        <v>51528</v>
      </c>
      <c r="Q22" s="55">
        <v>53107</v>
      </c>
      <c r="R22" s="56">
        <v>-2.9732426987026201</v>
      </c>
      <c r="S22" s="55">
        <v>16.8329101750505</v>
      </c>
      <c r="T22" s="55">
        <v>16.518683322349201</v>
      </c>
      <c r="U22" s="57">
        <v>1.86674110081679</v>
      </c>
    </row>
    <row r="23" spans="1:21" ht="12" thickBot="1">
      <c r="A23" s="75"/>
      <c r="B23" s="72" t="s">
        <v>21</v>
      </c>
      <c r="C23" s="73"/>
      <c r="D23" s="55">
        <v>1797468.3160999999</v>
      </c>
      <c r="E23" s="58"/>
      <c r="F23" s="58"/>
      <c r="G23" s="55">
        <v>2062922.3503</v>
      </c>
      <c r="H23" s="56">
        <v>-12.8678635994901</v>
      </c>
      <c r="I23" s="55">
        <v>183159.68520000001</v>
      </c>
      <c r="J23" s="56">
        <v>10.1898700277179</v>
      </c>
      <c r="K23" s="55">
        <v>219968.52439999999</v>
      </c>
      <c r="L23" s="56">
        <v>10.662957060308701</v>
      </c>
      <c r="M23" s="56">
        <v>-0.167336846489297</v>
      </c>
      <c r="N23" s="55">
        <v>17342306.8202</v>
      </c>
      <c r="O23" s="55">
        <v>1104781373.9786999</v>
      </c>
      <c r="P23" s="55">
        <v>58596</v>
      </c>
      <c r="Q23" s="55">
        <v>62065</v>
      </c>
      <c r="R23" s="56">
        <v>-5.5893015387094103</v>
      </c>
      <c r="S23" s="55">
        <v>30.675614651170701</v>
      </c>
      <c r="T23" s="55">
        <v>30.533123167646799</v>
      </c>
      <c r="U23" s="57">
        <v>0.46451060604408601</v>
      </c>
    </row>
    <row r="24" spans="1:21" ht="12" thickBot="1">
      <c r="A24" s="75"/>
      <c r="B24" s="72" t="s">
        <v>22</v>
      </c>
      <c r="C24" s="73"/>
      <c r="D24" s="55">
        <v>237688.3676</v>
      </c>
      <c r="E24" s="58"/>
      <c r="F24" s="58"/>
      <c r="G24" s="55">
        <v>245020.86139999999</v>
      </c>
      <c r="H24" s="56">
        <v>-2.9925997966473599</v>
      </c>
      <c r="I24" s="55">
        <v>33555.171600000001</v>
      </c>
      <c r="J24" s="56">
        <v>14.117296499957099</v>
      </c>
      <c r="K24" s="55">
        <v>35391.824099999998</v>
      </c>
      <c r="L24" s="56">
        <v>14.444412568700599</v>
      </c>
      <c r="M24" s="56">
        <v>-5.1894824488574E-2</v>
      </c>
      <c r="N24" s="55">
        <v>2368485.7599999998</v>
      </c>
      <c r="O24" s="55">
        <v>107360844.6283</v>
      </c>
      <c r="P24" s="55">
        <v>22985</v>
      </c>
      <c r="Q24" s="55">
        <v>24590</v>
      </c>
      <c r="R24" s="56">
        <v>-6.5270435136234202</v>
      </c>
      <c r="S24" s="55">
        <v>10.3410209963019</v>
      </c>
      <c r="T24" s="55">
        <v>10.1377624888166</v>
      </c>
      <c r="U24" s="57">
        <v>1.96555550518689</v>
      </c>
    </row>
    <row r="25" spans="1:21" ht="12" thickBot="1">
      <c r="A25" s="75"/>
      <c r="B25" s="72" t="s">
        <v>23</v>
      </c>
      <c r="C25" s="73"/>
      <c r="D25" s="55">
        <v>459058.36690000002</v>
      </c>
      <c r="E25" s="58"/>
      <c r="F25" s="58"/>
      <c r="G25" s="55">
        <v>288600.16340000002</v>
      </c>
      <c r="H25" s="56">
        <v>59.063793135745698</v>
      </c>
      <c r="I25" s="55">
        <v>17245.803899999999</v>
      </c>
      <c r="J25" s="56">
        <v>3.7567780359739702</v>
      </c>
      <c r="K25" s="55">
        <v>26140.463800000001</v>
      </c>
      <c r="L25" s="56">
        <v>9.0576746360913596</v>
      </c>
      <c r="M25" s="56">
        <v>-0.34026404305802699</v>
      </c>
      <c r="N25" s="55">
        <v>3427262.1091999998</v>
      </c>
      <c r="O25" s="55">
        <v>128821278.6839</v>
      </c>
      <c r="P25" s="55">
        <v>18918</v>
      </c>
      <c r="Q25" s="55">
        <v>16488</v>
      </c>
      <c r="R25" s="56">
        <v>14.7379912663755</v>
      </c>
      <c r="S25" s="55">
        <v>24.265692298340198</v>
      </c>
      <c r="T25" s="55">
        <v>20.365865496118399</v>
      </c>
      <c r="U25" s="57">
        <v>16.071360150266798</v>
      </c>
    </row>
    <row r="26" spans="1:21" ht="12" thickBot="1">
      <c r="A26" s="75"/>
      <c r="B26" s="72" t="s">
        <v>24</v>
      </c>
      <c r="C26" s="73"/>
      <c r="D26" s="55">
        <v>639550.45550000004</v>
      </c>
      <c r="E26" s="58"/>
      <c r="F26" s="58"/>
      <c r="G26" s="55">
        <v>619224.098</v>
      </c>
      <c r="H26" s="56">
        <v>3.2825527245549799</v>
      </c>
      <c r="I26" s="55">
        <v>134559.3015</v>
      </c>
      <c r="J26" s="56">
        <v>21.039669402596498</v>
      </c>
      <c r="K26" s="55">
        <v>131048.76300000001</v>
      </c>
      <c r="L26" s="56">
        <v>21.1633822752163</v>
      </c>
      <c r="M26" s="56">
        <v>2.6788032329614998E-2</v>
      </c>
      <c r="N26" s="55">
        <v>5525248.7357999999</v>
      </c>
      <c r="O26" s="55">
        <v>239858884.09150001</v>
      </c>
      <c r="P26" s="55">
        <v>46147</v>
      </c>
      <c r="Q26" s="55">
        <v>43318</v>
      </c>
      <c r="R26" s="56">
        <v>6.5307724271665304</v>
      </c>
      <c r="S26" s="55">
        <v>13.858982284872299</v>
      </c>
      <c r="T26" s="55">
        <v>13.588877711344001</v>
      </c>
      <c r="U26" s="57">
        <v>1.94894955470918</v>
      </c>
    </row>
    <row r="27" spans="1:21" ht="12" thickBot="1">
      <c r="A27" s="75"/>
      <c r="B27" s="72" t="s">
        <v>25</v>
      </c>
      <c r="C27" s="73"/>
      <c r="D27" s="55">
        <v>198829.17819999999</v>
      </c>
      <c r="E27" s="58"/>
      <c r="F27" s="58"/>
      <c r="G27" s="55">
        <v>213633.91589999999</v>
      </c>
      <c r="H27" s="56">
        <v>-6.9299566211808798</v>
      </c>
      <c r="I27" s="55">
        <v>48845.953699999998</v>
      </c>
      <c r="J27" s="56">
        <v>24.566793537146999</v>
      </c>
      <c r="K27" s="55">
        <v>58843.381500000003</v>
      </c>
      <c r="L27" s="56">
        <v>27.5440260747474</v>
      </c>
      <c r="M27" s="56">
        <v>-0.169898934173251</v>
      </c>
      <c r="N27" s="55">
        <v>1971674.8853</v>
      </c>
      <c r="O27" s="55">
        <v>87569712.556500003</v>
      </c>
      <c r="P27" s="55">
        <v>25764</v>
      </c>
      <c r="Q27" s="55">
        <v>26229</v>
      </c>
      <c r="R27" s="56">
        <v>-1.7728468489076901</v>
      </c>
      <c r="S27" s="55">
        <v>7.71732565595405</v>
      </c>
      <c r="T27" s="55">
        <v>7.7415371077814603</v>
      </c>
      <c r="U27" s="57">
        <v>-0.31372852341327401</v>
      </c>
    </row>
    <row r="28" spans="1:21" ht="12" thickBot="1">
      <c r="A28" s="75"/>
      <c r="B28" s="72" t="s">
        <v>26</v>
      </c>
      <c r="C28" s="73"/>
      <c r="D28" s="55">
        <v>1762392.6654999999</v>
      </c>
      <c r="E28" s="58"/>
      <c r="F28" s="58"/>
      <c r="G28" s="55">
        <v>1115135.5669</v>
      </c>
      <c r="H28" s="56">
        <v>58.042906872689002</v>
      </c>
      <c r="I28" s="55">
        <v>-57110.298499999997</v>
      </c>
      <c r="J28" s="56">
        <v>-3.2404979672221601</v>
      </c>
      <c r="K28" s="55">
        <v>49317.467600000004</v>
      </c>
      <c r="L28" s="56">
        <v>4.42255354988803</v>
      </c>
      <c r="M28" s="56">
        <v>-2.1580136061163002</v>
      </c>
      <c r="N28" s="55">
        <v>11593911.188899999</v>
      </c>
      <c r="O28" s="55">
        <v>384287338.77670002</v>
      </c>
      <c r="P28" s="55">
        <v>48945</v>
      </c>
      <c r="Q28" s="55">
        <v>41574</v>
      </c>
      <c r="R28" s="56">
        <v>17.729831144465301</v>
      </c>
      <c r="S28" s="55">
        <v>36.007613964654198</v>
      </c>
      <c r="T28" s="55">
        <v>28.971284343580098</v>
      </c>
      <c r="U28" s="57">
        <v>19.541227108191901</v>
      </c>
    </row>
    <row r="29" spans="1:21" ht="12" thickBot="1">
      <c r="A29" s="75"/>
      <c r="B29" s="72" t="s">
        <v>27</v>
      </c>
      <c r="C29" s="73"/>
      <c r="D29" s="55">
        <v>755084.98510000005</v>
      </c>
      <c r="E29" s="58"/>
      <c r="F29" s="58"/>
      <c r="G29" s="55">
        <v>676530.16469999996</v>
      </c>
      <c r="H29" s="56">
        <v>11.611429097893099</v>
      </c>
      <c r="I29" s="55">
        <v>88432.859599999996</v>
      </c>
      <c r="J29" s="56">
        <v>11.7116432381831</v>
      </c>
      <c r="K29" s="55">
        <v>99759.622600000002</v>
      </c>
      <c r="L29" s="56">
        <v>14.745775991265299</v>
      </c>
      <c r="M29" s="56">
        <v>-0.113540555836064</v>
      </c>
      <c r="N29" s="55">
        <v>6381543.9768000003</v>
      </c>
      <c r="O29" s="55">
        <v>265002552.4104</v>
      </c>
      <c r="P29" s="55">
        <v>109559</v>
      </c>
      <c r="Q29" s="55">
        <v>104142</v>
      </c>
      <c r="R29" s="56">
        <v>5.2015517274490497</v>
      </c>
      <c r="S29" s="55">
        <v>6.8920397694393003</v>
      </c>
      <c r="T29" s="55">
        <v>6.76440448234142</v>
      </c>
      <c r="U29" s="57">
        <v>1.8519232530235601</v>
      </c>
    </row>
    <row r="30" spans="1:21" ht="12" thickBot="1">
      <c r="A30" s="75"/>
      <c r="B30" s="72" t="s">
        <v>28</v>
      </c>
      <c r="C30" s="73"/>
      <c r="D30" s="55">
        <v>822503.55550000002</v>
      </c>
      <c r="E30" s="58"/>
      <c r="F30" s="58"/>
      <c r="G30" s="55">
        <v>668365.43740000005</v>
      </c>
      <c r="H30" s="56">
        <v>23.061952260669099</v>
      </c>
      <c r="I30" s="55">
        <v>85476.293999999994</v>
      </c>
      <c r="J30" s="56">
        <v>10.3922096662596</v>
      </c>
      <c r="K30" s="55">
        <v>98768.012700000007</v>
      </c>
      <c r="L30" s="56">
        <v>14.7775464099724</v>
      </c>
      <c r="M30" s="56">
        <v>-0.13457513557929501</v>
      </c>
      <c r="N30" s="55">
        <v>7554507.2699999996</v>
      </c>
      <c r="O30" s="55">
        <v>414058488.12550002</v>
      </c>
      <c r="P30" s="55">
        <v>65416</v>
      </c>
      <c r="Q30" s="55">
        <v>63567</v>
      </c>
      <c r="R30" s="56">
        <v>2.9087419573048798</v>
      </c>
      <c r="S30" s="55">
        <v>12.573430896111001</v>
      </c>
      <c r="T30" s="55">
        <v>12.309906877782501</v>
      </c>
      <c r="U30" s="57">
        <v>2.0958799591450599</v>
      </c>
    </row>
    <row r="31" spans="1:21" ht="12" thickBot="1">
      <c r="A31" s="75"/>
      <c r="B31" s="72" t="s">
        <v>29</v>
      </c>
      <c r="C31" s="73"/>
      <c r="D31" s="55">
        <v>697490.87990000006</v>
      </c>
      <c r="E31" s="58"/>
      <c r="F31" s="58"/>
      <c r="G31" s="55">
        <v>691824.22679999995</v>
      </c>
      <c r="H31" s="56">
        <v>0.81908856042969302</v>
      </c>
      <c r="I31" s="55">
        <v>29822.681</v>
      </c>
      <c r="J31" s="56">
        <v>4.2757090966229896</v>
      </c>
      <c r="K31" s="55">
        <v>39774.691099999996</v>
      </c>
      <c r="L31" s="56">
        <v>5.7492480834295101</v>
      </c>
      <c r="M31" s="56">
        <v>-0.25020961382148899</v>
      </c>
      <c r="N31" s="55">
        <v>5663900.5411999999</v>
      </c>
      <c r="O31" s="55">
        <v>447738535.35420001</v>
      </c>
      <c r="P31" s="55">
        <v>27963</v>
      </c>
      <c r="Q31" s="55">
        <v>24634</v>
      </c>
      <c r="R31" s="56">
        <v>13.513842656491001</v>
      </c>
      <c r="S31" s="55">
        <v>24.943349422451099</v>
      </c>
      <c r="T31" s="55">
        <v>25.479899537224998</v>
      </c>
      <c r="U31" s="57">
        <v>-2.1510748443869101</v>
      </c>
    </row>
    <row r="32" spans="1:21" ht="12" thickBot="1">
      <c r="A32" s="75"/>
      <c r="B32" s="72" t="s">
        <v>30</v>
      </c>
      <c r="C32" s="73"/>
      <c r="D32" s="55">
        <v>109535.10709999999</v>
      </c>
      <c r="E32" s="58"/>
      <c r="F32" s="58"/>
      <c r="G32" s="55">
        <v>95216.146999999997</v>
      </c>
      <c r="H32" s="56">
        <v>15.038373795990699</v>
      </c>
      <c r="I32" s="55">
        <v>24545.42</v>
      </c>
      <c r="J32" s="56">
        <v>22.408724152331601</v>
      </c>
      <c r="K32" s="55">
        <v>25790.2497</v>
      </c>
      <c r="L32" s="56">
        <v>27.086004330757099</v>
      </c>
      <c r="M32" s="56">
        <v>-4.8267454347292002E-2</v>
      </c>
      <c r="N32" s="55">
        <v>1056496.3813</v>
      </c>
      <c r="O32" s="55">
        <v>43550129.155500002</v>
      </c>
      <c r="P32" s="55">
        <v>21490</v>
      </c>
      <c r="Q32" s="55">
        <v>21582</v>
      </c>
      <c r="R32" s="56">
        <v>-0.42628116022611601</v>
      </c>
      <c r="S32" s="55">
        <v>5.0970268543508599</v>
      </c>
      <c r="T32" s="55">
        <v>5.3382986423871701</v>
      </c>
      <c r="U32" s="57">
        <v>-4.7335789065023697</v>
      </c>
    </row>
    <row r="33" spans="1:21" ht="12" thickBot="1">
      <c r="A33" s="75"/>
      <c r="B33" s="72" t="s">
        <v>66</v>
      </c>
      <c r="C33" s="7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2.2124000000000001</v>
      </c>
      <c r="O33" s="55">
        <v>538.96939999999995</v>
      </c>
      <c r="P33" s="58"/>
      <c r="Q33" s="55">
        <v>1</v>
      </c>
      <c r="R33" s="58"/>
      <c r="S33" s="58"/>
      <c r="T33" s="55">
        <v>2.2124000000000001</v>
      </c>
      <c r="U33" s="59"/>
    </row>
    <row r="34" spans="1:21" ht="12" thickBot="1">
      <c r="A34" s="75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2" t="s">
        <v>31</v>
      </c>
      <c r="C35" s="73"/>
      <c r="D35" s="55">
        <v>300511.18949999998</v>
      </c>
      <c r="E35" s="58"/>
      <c r="F35" s="58"/>
      <c r="G35" s="55">
        <v>209491.47159999999</v>
      </c>
      <c r="H35" s="56">
        <v>43.447934755927299</v>
      </c>
      <c r="I35" s="55">
        <v>19847.130499999999</v>
      </c>
      <c r="J35" s="56">
        <v>6.6044564041100404</v>
      </c>
      <c r="K35" s="55">
        <v>11290.6667</v>
      </c>
      <c r="L35" s="56">
        <v>5.3895591136799297</v>
      </c>
      <c r="M35" s="56">
        <v>0.75783512412070397</v>
      </c>
      <c r="N35" s="55">
        <v>2442545.4035999998</v>
      </c>
      <c r="O35" s="55">
        <v>75623077.451000005</v>
      </c>
      <c r="P35" s="55">
        <v>16977</v>
      </c>
      <c r="Q35" s="55">
        <v>12747</v>
      </c>
      <c r="R35" s="56">
        <v>33.184278653800902</v>
      </c>
      <c r="S35" s="55">
        <v>17.701077310478901</v>
      </c>
      <c r="T35" s="55">
        <v>17.6006851886718</v>
      </c>
      <c r="U35" s="57">
        <v>0.56715260911045795</v>
      </c>
    </row>
    <row r="36" spans="1:21" ht="12" customHeight="1" thickBot="1">
      <c r="A36" s="75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2" t="s">
        <v>61</v>
      </c>
      <c r="C37" s="73"/>
      <c r="D37" s="55">
        <v>95197.57</v>
      </c>
      <c r="E37" s="58"/>
      <c r="F37" s="58"/>
      <c r="G37" s="55">
        <v>87917.14</v>
      </c>
      <c r="H37" s="56">
        <v>8.2810132358718693</v>
      </c>
      <c r="I37" s="55">
        <v>5039.75</v>
      </c>
      <c r="J37" s="56">
        <v>5.2939901722281402</v>
      </c>
      <c r="K37" s="55">
        <v>2713.23</v>
      </c>
      <c r="L37" s="56">
        <v>3.0861217732969899</v>
      </c>
      <c r="M37" s="56">
        <v>0.85747245902485203</v>
      </c>
      <c r="N37" s="55">
        <v>1275856.02</v>
      </c>
      <c r="O37" s="55">
        <v>87700305</v>
      </c>
      <c r="P37" s="55">
        <v>111</v>
      </c>
      <c r="Q37" s="55">
        <v>51</v>
      </c>
      <c r="R37" s="56">
        <v>117.64705882352899</v>
      </c>
      <c r="S37" s="55">
        <v>857.635765765766</v>
      </c>
      <c r="T37" s="55">
        <v>5655.2409803921601</v>
      </c>
      <c r="U37" s="57">
        <v>-559.39892039631798</v>
      </c>
    </row>
    <row r="38" spans="1:21" ht="12" thickBot="1">
      <c r="A38" s="75"/>
      <c r="B38" s="72" t="s">
        <v>35</v>
      </c>
      <c r="C38" s="73"/>
      <c r="D38" s="55">
        <v>171089.26</v>
      </c>
      <c r="E38" s="58"/>
      <c r="F38" s="58"/>
      <c r="G38" s="55">
        <v>194259.87</v>
      </c>
      <c r="H38" s="56">
        <v>-11.9276359033906</v>
      </c>
      <c r="I38" s="55">
        <v>-21180.71</v>
      </c>
      <c r="J38" s="56">
        <v>-12.379917944586399</v>
      </c>
      <c r="K38" s="55">
        <v>-17782.97</v>
      </c>
      <c r="L38" s="56">
        <v>-9.1542169774951496</v>
      </c>
      <c r="M38" s="56">
        <v>0.19106707147343799</v>
      </c>
      <c r="N38" s="55">
        <v>1284004.19</v>
      </c>
      <c r="O38" s="55">
        <v>138025246.97</v>
      </c>
      <c r="P38" s="55">
        <v>84</v>
      </c>
      <c r="Q38" s="55">
        <v>49</v>
      </c>
      <c r="R38" s="56">
        <v>71.428571428571402</v>
      </c>
      <c r="S38" s="55">
        <v>2036.7769047619099</v>
      </c>
      <c r="T38" s="55">
        <v>2246.9253061224499</v>
      </c>
      <c r="U38" s="57">
        <v>-10.317693649669</v>
      </c>
    </row>
    <row r="39" spans="1:21" ht="12" thickBot="1">
      <c r="A39" s="75"/>
      <c r="B39" s="72" t="s">
        <v>36</v>
      </c>
      <c r="C39" s="73"/>
      <c r="D39" s="55">
        <v>1623.08</v>
      </c>
      <c r="E39" s="58"/>
      <c r="F39" s="58"/>
      <c r="G39" s="55">
        <v>74917.13</v>
      </c>
      <c r="H39" s="56">
        <v>-97.833499494708406</v>
      </c>
      <c r="I39" s="55">
        <v>42.74</v>
      </c>
      <c r="J39" s="56">
        <v>2.63326515020825</v>
      </c>
      <c r="K39" s="55">
        <v>-1296.57</v>
      </c>
      <c r="L39" s="56">
        <v>-1.73067227748847</v>
      </c>
      <c r="M39" s="56">
        <v>-1.0329638970514501</v>
      </c>
      <c r="N39" s="55">
        <v>263944.8</v>
      </c>
      <c r="O39" s="55">
        <v>120145925.81999999</v>
      </c>
      <c r="P39" s="55">
        <v>1</v>
      </c>
      <c r="Q39" s="55">
        <v>10</v>
      </c>
      <c r="R39" s="56">
        <v>-90</v>
      </c>
      <c r="S39" s="55">
        <v>1623.08</v>
      </c>
      <c r="T39" s="55">
        <v>3523.163</v>
      </c>
      <c r="U39" s="57">
        <v>-117.066503191463</v>
      </c>
    </row>
    <row r="40" spans="1:21" ht="12" thickBot="1">
      <c r="A40" s="75"/>
      <c r="B40" s="72" t="s">
        <v>37</v>
      </c>
      <c r="C40" s="73"/>
      <c r="D40" s="55">
        <v>66480.56</v>
      </c>
      <c r="E40" s="58"/>
      <c r="F40" s="58"/>
      <c r="G40" s="55">
        <v>50102.6</v>
      </c>
      <c r="H40" s="56">
        <v>32.6888424951999</v>
      </c>
      <c r="I40" s="55">
        <v>-6967.53</v>
      </c>
      <c r="J40" s="56">
        <v>-10.480552510388</v>
      </c>
      <c r="K40" s="55">
        <v>-7285.48</v>
      </c>
      <c r="L40" s="56">
        <v>-14.541121618439</v>
      </c>
      <c r="M40" s="56">
        <v>-4.3641599455355E-2</v>
      </c>
      <c r="N40" s="55">
        <v>691591.42</v>
      </c>
      <c r="O40" s="55">
        <v>98647335.569999993</v>
      </c>
      <c r="P40" s="55">
        <v>52</v>
      </c>
      <c r="Q40" s="55">
        <v>29</v>
      </c>
      <c r="R40" s="56">
        <v>79.310344827586206</v>
      </c>
      <c r="S40" s="55">
        <v>1278.4723076923101</v>
      </c>
      <c r="T40" s="55">
        <v>1898.7903448275899</v>
      </c>
      <c r="U40" s="57">
        <v>-48.520256043322298</v>
      </c>
    </row>
    <row r="41" spans="1:21" ht="12" thickBot="1">
      <c r="A41" s="75"/>
      <c r="B41" s="72" t="s">
        <v>63</v>
      </c>
      <c r="C41" s="73"/>
      <c r="D41" s="58"/>
      <c r="E41" s="58"/>
      <c r="F41" s="58"/>
      <c r="G41" s="55">
        <v>0.03</v>
      </c>
      <c r="H41" s="58"/>
      <c r="I41" s="58"/>
      <c r="J41" s="58"/>
      <c r="K41" s="55">
        <v>0.03</v>
      </c>
      <c r="L41" s="56">
        <v>100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2" t="s">
        <v>32</v>
      </c>
      <c r="C42" s="73"/>
      <c r="D42" s="55">
        <v>8645.2137000000002</v>
      </c>
      <c r="E42" s="58"/>
      <c r="F42" s="58"/>
      <c r="G42" s="55">
        <v>113411.1106</v>
      </c>
      <c r="H42" s="56">
        <v>-92.377101631169495</v>
      </c>
      <c r="I42" s="55">
        <v>743.17430000000002</v>
      </c>
      <c r="J42" s="56">
        <v>8.5963670279197402</v>
      </c>
      <c r="K42" s="55">
        <v>5408.6183000000001</v>
      </c>
      <c r="L42" s="56">
        <v>4.7690374173974499</v>
      </c>
      <c r="M42" s="56">
        <v>-0.86259442638057904</v>
      </c>
      <c r="N42" s="55">
        <v>96410.170299999998</v>
      </c>
      <c r="O42" s="55">
        <v>21331636.297800001</v>
      </c>
      <c r="P42" s="55">
        <v>43</v>
      </c>
      <c r="Q42" s="55">
        <v>42</v>
      </c>
      <c r="R42" s="56">
        <v>2.3809523809523698</v>
      </c>
      <c r="S42" s="55">
        <v>201.05148139534899</v>
      </c>
      <c r="T42" s="55">
        <v>255.18925238095201</v>
      </c>
      <c r="U42" s="57">
        <v>-26.927317625253799</v>
      </c>
    </row>
    <row r="43" spans="1:21" ht="12" thickBot="1">
      <c r="A43" s="75"/>
      <c r="B43" s="72" t="s">
        <v>33</v>
      </c>
      <c r="C43" s="73"/>
      <c r="D43" s="55">
        <v>281991.4498</v>
      </c>
      <c r="E43" s="58"/>
      <c r="F43" s="58"/>
      <c r="G43" s="55">
        <v>363123.47960000002</v>
      </c>
      <c r="H43" s="56">
        <v>-22.342821204889098</v>
      </c>
      <c r="I43" s="55">
        <v>18693.798900000002</v>
      </c>
      <c r="J43" s="56">
        <v>6.6292076987647697</v>
      </c>
      <c r="K43" s="55">
        <v>21139.547999999999</v>
      </c>
      <c r="L43" s="56">
        <v>5.8215866468580701</v>
      </c>
      <c r="M43" s="56">
        <v>-0.115695430195574</v>
      </c>
      <c r="N43" s="55">
        <v>2444049.1349999998</v>
      </c>
      <c r="O43" s="55">
        <v>157447511.43419999</v>
      </c>
      <c r="P43" s="55">
        <v>1346</v>
      </c>
      <c r="Q43" s="55">
        <v>1267</v>
      </c>
      <c r="R43" s="56">
        <v>6.2352012628255702</v>
      </c>
      <c r="S43" s="55">
        <v>209.50330594353599</v>
      </c>
      <c r="T43" s="55">
        <v>198.126264167324</v>
      </c>
      <c r="U43" s="57">
        <v>5.4304831730331902</v>
      </c>
    </row>
    <row r="44" spans="1:21" ht="12" thickBot="1">
      <c r="A44" s="75"/>
      <c r="B44" s="72" t="s">
        <v>38</v>
      </c>
      <c r="C44" s="73"/>
      <c r="D44" s="55">
        <v>72721.31</v>
      </c>
      <c r="E44" s="58"/>
      <c r="F44" s="58"/>
      <c r="G44" s="55">
        <v>79508.58</v>
      </c>
      <c r="H44" s="56">
        <v>-8.5365252404206</v>
      </c>
      <c r="I44" s="55">
        <v>-719.56</v>
      </c>
      <c r="J44" s="56">
        <v>-0.989476124673772</v>
      </c>
      <c r="K44" s="55">
        <v>-875.23</v>
      </c>
      <c r="L44" s="56">
        <v>-1.10079943573385</v>
      </c>
      <c r="M44" s="56">
        <v>-0.17786181917895899</v>
      </c>
      <c r="N44" s="55">
        <v>887399.51</v>
      </c>
      <c r="O44" s="55">
        <v>72164760.739999995</v>
      </c>
      <c r="P44" s="55">
        <v>80</v>
      </c>
      <c r="Q44" s="55">
        <v>58</v>
      </c>
      <c r="R44" s="56">
        <v>37.931034482758598</v>
      </c>
      <c r="S44" s="55">
        <v>909.01637500000004</v>
      </c>
      <c r="T44" s="55">
        <v>1370.69586206897</v>
      </c>
      <c r="U44" s="57">
        <v>-50.788907633150799</v>
      </c>
    </row>
    <row r="45" spans="1:21" ht="12" thickBot="1">
      <c r="A45" s="75"/>
      <c r="B45" s="72" t="s">
        <v>39</v>
      </c>
      <c r="C45" s="73"/>
      <c r="D45" s="55">
        <v>57433.74</v>
      </c>
      <c r="E45" s="58"/>
      <c r="F45" s="58"/>
      <c r="G45" s="55">
        <v>61013.72</v>
      </c>
      <c r="H45" s="56">
        <v>-5.8674999655815103</v>
      </c>
      <c r="I45" s="55">
        <v>7944.27</v>
      </c>
      <c r="J45" s="56">
        <v>13.832061084651601</v>
      </c>
      <c r="K45" s="55">
        <v>6461.3</v>
      </c>
      <c r="L45" s="56">
        <v>10.5899132195185</v>
      </c>
      <c r="M45" s="56">
        <v>0.22951573212821</v>
      </c>
      <c r="N45" s="55">
        <v>472656.55</v>
      </c>
      <c r="O45" s="55">
        <v>31588974.609999999</v>
      </c>
      <c r="P45" s="55">
        <v>46</v>
      </c>
      <c r="Q45" s="55">
        <v>45</v>
      </c>
      <c r="R45" s="56">
        <v>2.2222222222222099</v>
      </c>
      <c r="S45" s="55">
        <v>1248.5595652173899</v>
      </c>
      <c r="T45" s="55">
        <v>1248.71444444444</v>
      </c>
      <c r="U45" s="57">
        <v>-1.2404632615687999E-2</v>
      </c>
    </row>
    <row r="46" spans="1:21" ht="12" thickBot="1">
      <c r="A46" s="75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2" t="s">
        <v>34</v>
      </c>
      <c r="C47" s="73"/>
      <c r="D47" s="60">
        <v>33932.660100000001</v>
      </c>
      <c r="E47" s="61"/>
      <c r="F47" s="61"/>
      <c r="G47" s="60">
        <v>11365.9013</v>
      </c>
      <c r="H47" s="62">
        <v>198.54790398364599</v>
      </c>
      <c r="I47" s="60">
        <v>2987.4427000000001</v>
      </c>
      <c r="J47" s="62">
        <v>8.8040333153839594</v>
      </c>
      <c r="K47" s="60">
        <v>679.85709999999995</v>
      </c>
      <c r="L47" s="62">
        <v>5.9815502708966903</v>
      </c>
      <c r="M47" s="62">
        <v>3.3942215209637401</v>
      </c>
      <c r="N47" s="60">
        <v>103537.9887</v>
      </c>
      <c r="O47" s="60">
        <v>8059136.3970999997</v>
      </c>
      <c r="P47" s="60">
        <v>10</v>
      </c>
      <c r="Q47" s="60">
        <v>11</v>
      </c>
      <c r="R47" s="62">
        <v>-9.0909090909090899</v>
      </c>
      <c r="S47" s="60">
        <v>3393.2660099999998</v>
      </c>
      <c r="T47" s="60">
        <v>790.17816363636405</v>
      </c>
      <c r="U47" s="63">
        <v>76.713344568103494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A37" sqref="A37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42712</v>
      </c>
      <c r="C2" s="37">
        <v>12</v>
      </c>
      <c r="D2" s="37">
        <v>39744</v>
      </c>
      <c r="E2" s="37">
        <v>514486.79240683798</v>
      </c>
      <c r="F2" s="37">
        <v>377262.57641623903</v>
      </c>
      <c r="G2" s="37"/>
      <c r="H2" s="37"/>
    </row>
    <row r="3" spans="1:8">
      <c r="A3" s="37">
        <v>2</v>
      </c>
      <c r="B3" s="65">
        <v>42712</v>
      </c>
      <c r="C3" s="37">
        <v>13</v>
      </c>
      <c r="D3" s="37">
        <v>6598</v>
      </c>
      <c r="E3" s="37">
        <v>58730.4249700855</v>
      </c>
      <c r="F3" s="37">
        <v>44538.6642598291</v>
      </c>
      <c r="G3" s="37"/>
      <c r="H3" s="37"/>
    </row>
    <row r="4" spans="1:8">
      <c r="A4" s="37">
        <v>3</v>
      </c>
      <c r="B4" s="65">
        <v>42712</v>
      </c>
      <c r="C4" s="37">
        <v>14</v>
      </c>
      <c r="D4" s="37">
        <v>85705</v>
      </c>
      <c r="E4" s="37">
        <v>73567.673043400704</v>
      </c>
      <c r="F4" s="37">
        <v>49663.453111836701</v>
      </c>
      <c r="G4" s="37"/>
      <c r="H4" s="37"/>
    </row>
    <row r="5" spans="1:8">
      <c r="A5" s="37">
        <v>4</v>
      </c>
      <c r="B5" s="65">
        <v>42712</v>
      </c>
      <c r="C5" s="37">
        <v>15</v>
      </c>
      <c r="D5" s="37">
        <v>2680</v>
      </c>
      <c r="E5" s="37">
        <v>45863.515849118798</v>
      </c>
      <c r="F5" s="37">
        <v>35622.982894508699</v>
      </c>
      <c r="G5" s="37"/>
      <c r="H5" s="37"/>
    </row>
    <row r="6" spans="1:8">
      <c r="A6" s="37">
        <v>5</v>
      </c>
      <c r="B6" s="65">
        <v>42712</v>
      </c>
      <c r="C6" s="37">
        <v>16</v>
      </c>
      <c r="D6" s="37">
        <v>3003</v>
      </c>
      <c r="E6" s="37">
        <v>159406.98851367499</v>
      </c>
      <c r="F6" s="37">
        <v>133827.70768461499</v>
      </c>
      <c r="G6" s="37"/>
      <c r="H6" s="37"/>
    </row>
    <row r="7" spans="1:8">
      <c r="A7" s="37">
        <v>6</v>
      </c>
      <c r="B7" s="65">
        <v>42712</v>
      </c>
      <c r="C7" s="37">
        <v>17</v>
      </c>
      <c r="D7" s="37">
        <v>8911</v>
      </c>
      <c r="E7" s="37">
        <v>175301.66054786299</v>
      </c>
      <c r="F7" s="37">
        <v>121199.739570085</v>
      </c>
      <c r="G7" s="37"/>
      <c r="H7" s="37"/>
    </row>
    <row r="8" spans="1:8">
      <c r="A8" s="37">
        <v>7</v>
      </c>
      <c r="B8" s="65">
        <v>42712</v>
      </c>
      <c r="C8" s="37">
        <v>18</v>
      </c>
      <c r="D8" s="37">
        <v>43348</v>
      </c>
      <c r="E8" s="37">
        <v>75211.926973504305</v>
      </c>
      <c r="F8" s="37">
        <v>60356.487242734998</v>
      </c>
      <c r="G8" s="37"/>
      <c r="H8" s="37"/>
    </row>
    <row r="9" spans="1:8">
      <c r="A9" s="37">
        <v>8</v>
      </c>
      <c r="B9" s="65">
        <v>42712</v>
      </c>
      <c r="C9" s="37">
        <v>19</v>
      </c>
      <c r="D9" s="37">
        <v>8998</v>
      </c>
      <c r="E9" s="37">
        <v>57359.644693162401</v>
      </c>
      <c r="F9" s="37">
        <v>49519.6188897436</v>
      </c>
      <c r="G9" s="37"/>
      <c r="H9" s="37"/>
    </row>
    <row r="10" spans="1:8">
      <c r="A10" s="37">
        <v>9</v>
      </c>
      <c r="B10" s="65">
        <v>42712</v>
      </c>
      <c r="C10" s="37">
        <v>21</v>
      </c>
      <c r="D10" s="37">
        <v>119271</v>
      </c>
      <c r="E10" s="37">
        <v>496899.525439316</v>
      </c>
      <c r="F10" s="37">
        <v>517372.1237</v>
      </c>
      <c r="G10" s="37"/>
      <c r="H10" s="37"/>
    </row>
    <row r="11" spans="1:8">
      <c r="A11" s="37">
        <v>10</v>
      </c>
      <c r="B11" s="65">
        <v>42712</v>
      </c>
      <c r="C11" s="37">
        <v>22</v>
      </c>
      <c r="D11" s="37">
        <v>19192</v>
      </c>
      <c r="E11" s="37">
        <v>448073.19802051299</v>
      </c>
      <c r="F11" s="37">
        <v>384068.85712307697</v>
      </c>
      <c r="G11" s="37"/>
      <c r="H11" s="37"/>
    </row>
    <row r="12" spans="1:8">
      <c r="A12" s="37">
        <v>11</v>
      </c>
      <c r="B12" s="65">
        <v>42712</v>
      </c>
      <c r="C12" s="37">
        <v>23</v>
      </c>
      <c r="D12" s="37">
        <v>101477.2</v>
      </c>
      <c r="E12" s="37">
        <v>1109318.53622821</v>
      </c>
      <c r="F12" s="37">
        <v>939456.47950000002</v>
      </c>
      <c r="G12" s="37"/>
      <c r="H12" s="37"/>
    </row>
    <row r="13" spans="1:8">
      <c r="A13" s="37">
        <v>12</v>
      </c>
      <c r="B13" s="65">
        <v>42712</v>
      </c>
      <c r="C13" s="37">
        <v>24</v>
      </c>
      <c r="D13" s="37">
        <v>17629.7</v>
      </c>
      <c r="E13" s="37">
        <v>471292.85582478601</v>
      </c>
      <c r="F13" s="37">
        <v>446721.563947863</v>
      </c>
      <c r="G13" s="37"/>
      <c r="H13" s="37"/>
    </row>
    <row r="14" spans="1:8">
      <c r="A14" s="37">
        <v>13</v>
      </c>
      <c r="B14" s="65">
        <v>42712</v>
      </c>
      <c r="C14" s="37">
        <v>25</v>
      </c>
      <c r="D14" s="37">
        <v>83144</v>
      </c>
      <c r="E14" s="37">
        <v>1147929.79755752</v>
      </c>
      <c r="F14" s="37">
        <v>1068302.0896999999</v>
      </c>
      <c r="G14" s="37"/>
      <c r="H14" s="37"/>
    </row>
    <row r="15" spans="1:8">
      <c r="A15" s="37">
        <v>14</v>
      </c>
      <c r="B15" s="65">
        <v>42712</v>
      </c>
      <c r="C15" s="37">
        <v>26</v>
      </c>
      <c r="D15" s="37">
        <v>58921</v>
      </c>
      <c r="E15" s="37">
        <v>292333.71140844101</v>
      </c>
      <c r="F15" s="37">
        <v>257099.66566864101</v>
      </c>
      <c r="G15" s="37"/>
      <c r="H15" s="37"/>
    </row>
    <row r="16" spans="1:8">
      <c r="A16" s="37">
        <v>15</v>
      </c>
      <c r="B16" s="65">
        <v>42712</v>
      </c>
      <c r="C16" s="37">
        <v>27</v>
      </c>
      <c r="D16" s="37">
        <v>99784.717000000004</v>
      </c>
      <c r="E16" s="37">
        <v>867367.25699862302</v>
      </c>
      <c r="F16" s="37">
        <v>815819.56177542498</v>
      </c>
      <c r="G16" s="37"/>
      <c r="H16" s="37"/>
    </row>
    <row r="17" spans="1:9">
      <c r="A17" s="37">
        <v>16</v>
      </c>
      <c r="B17" s="65">
        <v>42712</v>
      </c>
      <c r="C17" s="37">
        <v>29</v>
      </c>
      <c r="D17" s="37">
        <v>133534</v>
      </c>
      <c r="E17" s="37">
        <v>1797469.8661358999</v>
      </c>
      <c r="F17" s="37">
        <v>1614308.64781538</v>
      </c>
      <c r="G17" s="37"/>
      <c r="H17" s="37"/>
    </row>
    <row r="18" spans="1:9">
      <c r="A18" s="37">
        <v>17</v>
      </c>
      <c r="B18" s="65">
        <v>42712</v>
      </c>
      <c r="C18" s="37">
        <v>31</v>
      </c>
      <c r="D18" s="37">
        <v>21431.129000000001</v>
      </c>
      <c r="E18" s="37">
        <v>237688.46290531699</v>
      </c>
      <c r="F18" s="37">
        <v>204133.192680334</v>
      </c>
      <c r="G18" s="37"/>
      <c r="H18" s="37"/>
    </row>
    <row r="19" spans="1:9">
      <c r="A19" s="37">
        <v>18</v>
      </c>
      <c r="B19" s="65">
        <v>42712</v>
      </c>
      <c r="C19" s="37">
        <v>32</v>
      </c>
      <c r="D19" s="37">
        <v>32145.682000000001</v>
      </c>
      <c r="E19" s="37">
        <v>459058.36926826998</v>
      </c>
      <c r="F19" s="37">
        <v>441812.570547365</v>
      </c>
      <c r="G19" s="37"/>
      <c r="H19" s="37"/>
    </row>
    <row r="20" spans="1:9">
      <c r="A20" s="37">
        <v>19</v>
      </c>
      <c r="B20" s="65">
        <v>42712</v>
      </c>
      <c r="C20" s="37">
        <v>33</v>
      </c>
      <c r="D20" s="37">
        <v>36492.267999999996</v>
      </c>
      <c r="E20" s="37">
        <v>639550.50127286895</v>
      </c>
      <c r="F20" s="37">
        <v>504991.06335651601</v>
      </c>
      <c r="G20" s="37"/>
      <c r="H20" s="37"/>
    </row>
    <row r="21" spans="1:9">
      <c r="A21" s="37">
        <v>20</v>
      </c>
      <c r="B21" s="65">
        <v>42712</v>
      </c>
      <c r="C21" s="37">
        <v>34</v>
      </c>
      <c r="D21" s="37">
        <v>33657.506999999998</v>
      </c>
      <c r="E21" s="37">
        <v>198829.03078133299</v>
      </c>
      <c r="F21" s="37">
        <v>149983.226017204</v>
      </c>
      <c r="G21" s="37"/>
      <c r="H21" s="37"/>
    </row>
    <row r="22" spans="1:9">
      <c r="A22" s="37">
        <v>21</v>
      </c>
      <c r="B22" s="65">
        <v>42712</v>
      </c>
      <c r="C22" s="37">
        <v>35</v>
      </c>
      <c r="D22" s="37">
        <v>70096.074999999997</v>
      </c>
      <c r="E22" s="37">
        <v>1762392.67699469</v>
      </c>
      <c r="F22" s="37">
        <v>1819502.9530008801</v>
      </c>
      <c r="G22" s="37"/>
      <c r="H22" s="37"/>
    </row>
    <row r="23" spans="1:9">
      <c r="A23" s="37">
        <v>22</v>
      </c>
      <c r="B23" s="65">
        <v>42712</v>
      </c>
      <c r="C23" s="37">
        <v>36</v>
      </c>
      <c r="D23" s="37">
        <v>163916.85800000001</v>
      </c>
      <c r="E23" s="37">
        <v>755084.99880531</v>
      </c>
      <c r="F23" s="37">
        <v>666652.13476076501</v>
      </c>
      <c r="G23" s="37"/>
      <c r="H23" s="37"/>
    </row>
    <row r="24" spans="1:9">
      <c r="A24" s="37">
        <v>23</v>
      </c>
      <c r="B24" s="65">
        <v>42712</v>
      </c>
      <c r="C24" s="37">
        <v>37</v>
      </c>
      <c r="D24" s="37">
        <v>109774.226</v>
      </c>
      <c r="E24" s="37">
        <v>822503.52595663699</v>
      </c>
      <c r="F24" s="37">
        <v>737027.26621807995</v>
      </c>
      <c r="G24" s="37"/>
      <c r="H24" s="37"/>
    </row>
    <row r="25" spans="1:9">
      <c r="A25" s="37">
        <v>24</v>
      </c>
      <c r="B25" s="65">
        <v>42712</v>
      </c>
      <c r="C25" s="37">
        <v>38</v>
      </c>
      <c r="D25" s="37">
        <v>139746.50399999999</v>
      </c>
      <c r="E25" s="37">
        <v>697490.82077522099</v>
      </c>
      <c r="F25" s="37">
        <v>667668.16571946896</v>
      </c>
      <c r="G25" s="37"/>
      <c r="H25" s="37"/>
    </row>
    <row r="26" spans="1:9">
      <c r="A26" s="37">
        <v>25</v>
      </c>
      <c r="B26" s="65">
        <v>42712</v>
      </c>
      <c r="C26" s="37">
        <v>39</v>
      </c>
      <c r="D26" s="37">
        <v>72802.592999999993</v>
      </c>
      <c r="E26" s="37">
        <v>109534.961548173</v>
      </c>
      <c r="F26" s="37">
        <v>84989.719730590106</v>
      </c>
      <c r="G26" s="37"/>
      <c r="H26" s="37"/>
    </row>
    <row r="27" spans="1:9">
      <c r="A27" s="37">
        <v>26</v>
      </c>
      <c r="B27" s="65">
        <v>42712</v>
      </c>
      <c r="C27" s="37">
        <v>42</v>
      </c>
      <c r="D27" s="37">
        <v>19479.870999999999</v>
      </c>
      <c r="E27" s="37">
        <v>300511.18910000002</v>
      </c>
      <c r="F27" s="37">
        <v>280664.05359999998</v>
      </c>
      <c r="G27" s="37"/>
      <c r="H27" s="37"/>
    </row>
    <row r="28" spans="1:9">
      <c r="A28" s="37">
        <v>27</v>
      </c>
      <c r="B28" s="65">
        <v>42712</v>
      </c>
      <c r="C28" s="37">
        <v>70</v>
      </c>
      <c r="D28" s="37">
        <v>225</v>
      </c>
      <c r="E28" s="37">
        <v>95197.57</v>
      </c>
      <c r="F28" s="37">
        <v>90157.82</v>
      </c>
      <c r="G28" s="37"/>
      <c r="H28" s="37"/>
    </row>
    <row r="29" spans="1:9">
      <c r="A29" s="37">
        <v>28</v>
      </c>
      <c r="B29" s="65">
        <v>42712</v>
      </c>
      <c r="C29" s="37">
        <v>71</v>
      </c>
      <c r="D29" s="37">
        <v>74</v>
      </c>
      <c r="E29" s="37">
        <v>171089.26</v>
      </c>
      <c r="F29" s="37">
        <v>192269.97</v>
      </c>
      <c r="G29" s="37"/>
      <c r="H29" s="37"/>
    </row>
    <row r="30" spans="1:9">
      <c r="A30" s="37">
        <v>29</v>
      </c>
      <c r="B30" s="65">
        <v>42712</v>
      </c>
      <c r="C30" s="37">
        <v>72</v>
      </c>
      <c r="D30" s="37">
        <v>1</v>
      </c>
      <c r="E30" s="37">
        <v>1623.08</v>
      </c>
      <c r="F30" s="37">
        <v>1580.34</v>
      </c>
      <c r="G30" s="37"/>
      <c r="H30" s="37"/>
    </row>
    <row r="31" spans="1:9">
      <c r="A31" s="30">
        <v>30</v>
      </c>
      <c r="B31" s="65">
        <v>42712</v>
      </c>
      <c r="C31" s="39">
        <v>73</v>
      </c>
      <c r="D31" s="39">
        <v>48</v>
      </c>
      <c r="E31" s="39">
        <v>66480.56</v>
      </c>
      <c r="F31" s="39">
        <v>73448.09</v>
      </c>
      <c r="G31" s="39"/>
      <c r="H31" s="39"/>
      <c r="I31" s="39"/>
    </row>
    <row r="32" spans="1:9">
      <c r="A32" s="30">
        <v>31</v>
      </c>
      <c r="B32" s="65">
        <v>42712</v>
      </c>
      <c r="C32" s="39">
        <v>75</v>
      </c>
      <c r="D32" s="39">
        <v>43</v>
      </c>
      <c r="E32" s="39">
        <v>8645.2136752136794</v>
      </c>
      <c r="F32" s="39">
        <v>7902.0388888888901</v>
      </c>
      <c r="G32" s="39"/>
      <c r="H32" s="39"/>
    </row>
    <row r="33" spans="1:8">
      <c r="A33" s="30">
        <v>32</v>
      </c>
      <c r="B33" s="65">
        <v>42712</v>
      </c>
      <c r="C33" s="39">
        <v>76</v>
      </c>
      <c r="D33" s="39">
        <v>1624</v>
      </c>
      <c r="E33" s="39">
        <v>281991.44550341897</v>
      </c>
      <c r="F33" s="39">
        <v>263297.65192906</v>
      </c>
      <c r="G33" s="39"/>
      <c r="H33" s="39"/>
    </row>
    <row r="34" spans="1:8">
      <c r="A34" s="30">
        <v>33</v>
      </c>
      <c r="B34" s="65">
        <v>42712</v>
      </c>
      <c r="C34" s="34">
        <v>77</v>
      </c>
      <c r="D34" s="34">
        <v>68</v>
      </c>
      <c r="E34" s="34">
        <v>72721.31</v>
      </c>
      <c r="F34" s="30">
        <v>73440.87</v>
      </c>
      <c r="G34" s="30"/>
      <c r="H34" s="30"/>
    </row>
    <row r="35" spans="1:8">
      <c r="A35" s="30">
        <v>34</v>
      </c>
      <c r="B35" s="65">
        <v>42712</v>
      </c>
      <c r="C35" s="34">
        <v>78</v>
      </c>
      <c r="D35" s="34">
        <v>38</v>
      </c>
      <c r="E35" s="34">
        <v>57433.74</v>
      </c>
      <c r="F35" s="30">
        <v>49489.47</v>
      </c>
      <c r="G35" s="30"/>
      <c r="H35" s="30"/>
    </row>
    <row r="36" spans="1:8">
      <c r="A36" s="30">
        <v>35</v>
      </c>
      <c r="B36" s="65">
        <v>42712</v>
      </c>
      <c r="C36" s="34">
        <v>99</v>
      </c>
      <c r="D36" s="34">
        <v>10</v>
      </c>
      <c r="E36" s="34">
        <v>33932.6601618637</v>
      </c>
      <c r="F36" s="30">
        <v>30945.2172301641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2016-12-09T00:13:39Z</dcterms:modified>
</cp:coreProperties>
</file>