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<sst xmlns="http://schemas.openxmlformats.org/spreadsheetml/2006/main" count="117" uniqueCount="74">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</sst>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19349490.543099996</v>
      </c>
      <c r="F3" s="25">
        <f>RA!I7</f>
        <v>1736723.1584999999</v>
      </c>
      <c r="G3" s="16">
        <f>SUM(G4:G40)</f>
        <v>17612767.384599995</v>
      </c>
      <c r="H3" s="27">
        <f>RA!J7</f>
        <v>8.9755497935800292</v>
      </c>
      <c r="I3" s="20">
        <f>SUM(I4:I40)</f>
        <v>19349497.484637465</v>
      </c>
      <c r="J3" s="21">
        <f>SUM(J4:J40)</f>
        <v>17612767.997367579</v>
      </c>
      <c r="K3" s="22">
        <f>E3-I3</f>
        <v>-6.941537469625473</v>
      </c>
      <c r="L3" s="22">
        <f>G3-J3</f>
        <v>-0.61276758462190628</v>
      </c>
    </row>
    <row r="4" spans="1:13" x14ac:dyDescent="0.15">
      <c r="A4" s="44">
        <f>RA!A8</f>
        <v>42195</v>
      </c>
      <c r="B4" s="12">
        <v>12</v>
      </c>
      <c r="C4" s="41" t="s">
        <v>6</v>
      </c>
      <c r="D4" s="41"/>
      <c r="E4" s="15">
        <f>VLOOKUP(C4,RA!B8:D36,3,0)</f>
        <v>641586.26240000001</v>
      </c>
      <c r="F4" s="25">
        <f>VLOOKUP(C4,RA!B8:I39,8,0)</f>
        <v>141527.76430000001</v>
      </c>
      <c r="G4" s="16">
        <f t="shared" ref="G4:G40" si="0">E4-F4</f>
        <v>500058.49809999997</v>
      </c>
      <c r="H4" s="27">
        <f>RA!J8</f>
        <v>22.05903907147</v>
      </c>
      <c r="I4" s="20">
        <f>VLOOKUP(B4,RMS!B:D,3,FALSE)</f>
        <v>641587.13399914501</v>
      </c>
      <c r="J4" s="21">
        <f>VLOOKUP(B4,RMS!B:E,4,FALSE)</f>
        <v>500058.51304786297</v>
      </c>
      <c r="K4" s="22">
        <f t="shared" ref="K4:K40" si="1">E4-I4</f>
        <v>-0.87159914500080049</v>
      </c>
      <c r="L4" s="22">
        <f t="shared" ref="L4:L40" si="2">G4-J4</f>
        <v>-1.4947863004636019E-2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121623.6706</v>
      </c>
      <c r="F5" s="25">
        <f>VLOOKUP(C5,RA!B9:I40,8,0)</f>
        <v>26744.5311</v>
      </c>
      <c r="G5" s="16">
        <f t="shared" si="0"/>
        <v>94879.13949999999</v>
      </c>
      <c r="H5" s="27">
        <f>RA!J9</f>
        <v>21.989577331503401</v>
      </c>
      <c r="I5" s="20">
        <f>VLOOKUP(B5,RMS!B:D,3,FALSE)</f>
        <v>121623.71710068799</v>
      </c>
      <c r="J5" s="21">
        <f>VLOOKUP(B5,RMS!B:E,4,FALSE)</f>
        <v>94879.149884267506</v>
      </c>
      <c r="K5" s="22">
        <f t="shared" si="1"/>
        <v>-4.6500687996740453E-2</v>
      </c>
      <c r="L5" s="22">
        <f t="shared" si="2"/>
        <v>-1.0384267516201362E-2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184747.4621</v>
      </c>
      <c r="F6" s="25">
        <f>VLOOKUP(C6,RA!B10:I41,8,0)</f>
        <v>46797.841</v>
      </c>
      <c r="G6" s="16">
        <f t="shared" si="0"/>
        <v>137949.62109999999</v>
      </c>
      <c r="H6" s="27">
        <f>RA!J10</f>
        <v>25.3307084536129</v>
      </c>
      <c r="I6" s="20">
        <f>VLOOKUP(B6,RMS!B:D,3,FALSE)</f>
        <v>184749.84055470099</v>
      </c>
      <c r="J6" s="21">
        <f>VLOOKUP(B6,RMS!B:E,4,FALSE)</f>
        <v>137949.621547863</v>
      </c>
      <c r="K6" s="22">
        <f>E6-I6</f>
        <v>-2.3784547009854577</v>
      </c>
      <c r="L6" s="22">
        <f t="shared" si="2"/>
        <v>-4.478630144149065E-4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54599.388400000003</v>
      </c>
      <c r="F7" s="25">
        <f>VLOOKUP(C7,RA!B11:I42,8,0)</f>
        <v>2828.0196999999998</v>
      </c>
      <c r="G7" s="16">
        <f t="shared" si="0"/>
        <v>51771.368700000006</v>
      </c>
      <c r="H7" s="27">
        <f>RA!J11</f>
        <v>5.1795812789727202</v>
      </c>
      <c r="I7" s="20">
        <f>VLOOKUP(B7,RMS!B:D,3,FALSE)</f>
        <v>54599.433708547003</v>
      </c>
      <c r="J7" s="21">
        <f>VLOOKUP(B7,RMS!B:E,4,FALSE)</f>
        <v>51771.368774358998</v>
      </c>
      <c r="K7" s="22">
        <f t="shared" si="1"/>
        <v>-4.5308546999876853E-2</v>
      </c>
      <c r="L7" s="22">
        <f t="shared" si="2"/>
        <v>-7.4358991696499288E-5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109852.9951</v>
      </c>
      <c r="F8" s="25">
        <f>VLOOKUP(C8,RA!B12:I43,8,0)</f>
        <v>18034.766</v>
      </c>
      <c r="G8" s="16">
        <f t="shared" si="0"/>
        <v>91818.229099999997</v>
      </c>
      <c r="H8" s="27">
        <f>RA!J12</f>
        <v>16.417181874361098</v>
      </c>
      <c r="I8" s="20">
        <f>VLOOKUP(B8,RMS!B:D,3,FALSE)</f>
        <v>109852.99640598299</v>
      </c>
      <c r="J8" s="21">
        <f>VLOOKUP(B8,RMS!B:E,4,FALSE)</f>
        <v>91818.230858119699</v>
      </c>
      <c r="K8" s="22">
        <f t="shared" si="1"/>
        <v>-1.3059829943813384E-3</v>
      </c>
      <c r="L8" s="22">
        <f t="shared" si="2"/>
        <v>-1.758119702572003E-3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309548.58539999998</v>
      </c>
      <c r="F9" s="25">
        <f>VLOOKUP(C9,RA!B13:I44,8,0)</f>
        <v>31200.678800000002</v>
      </c>
      <c r="G9" s="16">
        <f t="shared" si="0"/>
        <v>278347.90659999999</v>
      </c>
      <c r="H9" s="27">
        <f>RA!J13</f>
        <v>10.0794124966465</v>
      </c>
      <c r="I9" s="20">
        <f>VLOOKUP(B9,RMS!B:D,3,FALSE)</f>
        <v>309548.96510854701</v>
      </c>
      <c r="J9" s="21">
        <f>VLOOKUP(B9,RMS!B:E,4,FALSE)</f>
        <v>278347.90637350403</v>
      </c>
      <c r="K9" s="22">
        <f t="shared" si="1"/>
        <v>-0.37970854702871293</v>
      </c>
      <c r="L9" s="22">
        <f t="shared" si="2"/>
        <v>2.2649596212431788E-4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143957.35740000001</v>
      </c>
      <c r="F10" s="25">
        <f>VLOOKUP(C10,RA!B14:I45,8,0)</f>
        <v>26324.948199999999</v>
      </c>
      <c r="G10" s="16">
        <f t="shared" si="0"/>
        <v>117632.40920000001</v>
      </c>
      <c r="H10" s="27">
        <f>RA!J14</f>
        <v>18.2866292320534</v>
      </c>
      <c r="I10" s="20">
        <f>VLOOKUP(B10,RMS!B:D,3,FALSE)</f>
        <v>143957.383078632</v>
      </c>
      <c r="J10" s="21">
        <f>VLOOKUP(B10,RMS!B:E,4,FALSE)</f>
        <v>117632.41272393199</v>
      </c>
      <c r="K10" s="22">
        <f t="shared" si="1"/>
        <v>-2.5678631995106116E-2</v>
      </c>
      <c r="L10" s="22">
        <f t="shared" si="2"/>
        <v>-3.5239319840911776E-3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115809.2016</v>
      </c>
      <c r="F11" s="25">
        <f>VLOOKUP(C11,RA!B15:I46,8,0)</f>
        <v>16481.658200000002</v>
      </c>
      <c r="G11" s="16">
        <f t="shared" si="0"/>
        <v>99327.543399999995</v>
      </c>
      <c r="H11" s="27">
        <f>RA!J15</f>
        <v>14.2317345878326</v>
      </c>
      <c r="I11" s="20">
        <f>VLOOKUP(B11,RMS!B:D,3,FALSE)</f>
        <v>115809.396893162</v>
      </c>
      <c r="J11" s="21">
        <f>VLOOKUP(B11,RMS!B:E,4,FALSE)</f>
        <v>99327.542899145294</v>
      </c>
      <c r="K11" s="22">
        <f t="shared" si="1"/>
        <v>-0.19529316200350877</v>
      </c>
      <c r="L11" s="22">
        <f t="shared" si="2"/>
        <v>5.0085470138583332E-4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902053.8125</v>
      </c>
      <c r="F12" s="25">
        <f>VLOOKUP(C12,RA!B16:I47,8,0)</f>
        <v>37488.595200000003</v>
      </c>
      <c r="G12" s="16">
        <f t="shared" si="0"/>
        <v>864565.21730000002</v>
      </c>
      <c r="H12" s="27">
        <f>RA!J16</f>
        <v>4.1559156095246799</v>
      </c>
      <c r="I12" s="20">
        <f>VLOOKUP(B12,RMS!B:D,3,FALSE)</f>
        <v>902053.15065470105</v>
      </c>
      <c r="J12" s="21">
        <f>VLOOKUP(B12,RMS!B:E,4,FALSE)</f>
        <v>864565.21615811996</v>
      </c>
      <c r="K12" s="22">
        <f t="shared" si="1"/>
        <v>0.66184529894962907</v>
      </c>
      <c r="L12" s="22">
        <f t="shared" si="2"/>
        <v>1.1418800568208098E-3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553661.10030000005</v>
      </c>
      <c r="F13" s="25">
        <f>VLOOKUP(C13,RA!B17:I48,8,0)</f>
        <v>66196.886599999998</v>
      </c>
      <c r="G13" s="16">
        <f t="shared" si="0"/>
        <v>487464.21370000008</v>
      </c>
      <c r="H13" s="27">
        <f>RA!J17</f>
        <v>11.9562104984676</v>
      </c>
      <c r="I13" s="20">
        <f>VLOOKUP(B13,RMS!B:D,3,FALSE)</f>
        <v>553660.96476581204</v>
      </c>
      <c r="J13" s="21">
        <f>VLOOKUP(B13,RMS!B:E,4,FALSE)</f>
        <v>487464.21277435898</v>
      </c>
      <c r="K13" s="22">
        <f t="shared" si="1"/>
        <v>0.13553418801166117</v>
      </c>
      <c r="L13" s="22">
        <f t="shared" si="2"/>
        <v>9.256410994566977E-4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2167577.6321</v>
      </c>
      <c r="F14" s="25">
        <f>VLOOKUP(C14,RA!B18:I49,8,0)</f>
        <v>346059.7733</v>
      </c>
      <c r="G14" s="16">
        <f t="shared" si="0"/>
        <v>1821517.8588</v>
      </c>
      <c r="H14" s="27">
        <f>RA!J18</f>
        <v>15.9652770066984</v>
      </c>
      <c r="I14" s="20">
        <f>VLOOKUP(B14,RMS!B:D,3,FALSE)</f>
        <v>2167577.3948425399</v>
      </c>
      <c r="J14" s="21">
        <f>VLOOKUP(B14,RMS!B:E,4,FALSE)</f>
        <v>1821517.8681576999</v>
      </c>
      <c r="K14" s="22">
        <f t="shared" si="1"/>
        <v>0.23725746013224125</v>
      </c>
      <c r="L14" s="22">
        <f t="shared" si="2"/>
        <v>-9.3576998915523291E-3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525627.65150000004</v>
      </c>
      <c r="F15" s="25">
        <f>VLOOKUP(C15,RA!B19:I50,8,0)</f>
        <v>10668.029399999999</v>
      </c>
      <c r="G15" s="16">
        <f t="shared" si="0"/>
        <v>514959.62210000004</v>
      </c>
      <c r="H15" s="27">
        <f>RA!J19</f>
        <v>2.02957918396346</v>
      </c>
      <c r="I15" s="20">
        <f>VLOOKUP(B15,RMS!B:D,3,FALSE)</f>
        <v>525627.72716752102</v>
      </c>
      <c r="J15" s="21">
        <f>VLOOKUP(B15,RMS!B:E,4,FALSE)</f>
        <v>514959.620765812</v>
      </c>
      <c r="K15" s="22">
        <f t="shared" si="1"/>
        <v>-7.5667520985007286E-2</v>
      </c>
      <c r="L15" s="22">
        <f t="shared" si="2"/>
        <v>1.3341880403459072E-3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1101680.8489000001</v>
      </c>
      <c r="F16" s="25">
        <f>VLOOKUP(C16,RA!B20:I51,8,0)</f>
        <v>88347.554900000003</v>
      </c>
      <c r="G16" s="16">
        <f t="shared" si="0"/>
        <v>1013333.2940000001</v>
      </c>
      <c r="H16" s="27">
        <f>RA!J20</f>
        <v>8.0193419889446904</v>
      </c>
      <c r="I16" s="20">
        <f>VLOOKUP(B16,RMS!B:D,3,FALSE)</f>
        <v>1101681.1203000001</v>
      </c>
      <c r="J16" s="21">
        <f>VLOOKUP(B16,RMS!B:E,4,FALSE)</f>
        <v>1013333.294</v>
      </c>
      <c r="K16" s="22">
        <f t="shared" si="1"/>
        <v>-0.27139999996870756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389629.38760000002</v>
      </c>
      <c r="F17" s="25">
        <f>VLOOKUP(C17,RA!B21:I52,8,0)</f>
        <v>49926.684200000003</v>
      </c>
      <c r="G17" s="16">
        <f t="shared" si="0"/>
        <v>339702.7034</v>
      </c>
      <c r="H17" s="27">
        <f>RA!J21</f>
        <v>12.8138907867123</v>
      </c>
      <c r="I17" s="20">
        <f>VLOOKUP(B17,RMS!B:D,3,FALSE)</f>
        <v>389629.51171676099</v>
      </c>
      <c r="J17" s="21">
        <f>VLOOKUP(B17,RMS!B:E,4,FALSE)</f>
        <v>339702.70341257099</v>
      </c>
      <c r="K17" s="22">
        <f t="shared" si="1"/>
        <v>-0.12411676096962765</v>
      </c>
      <c r="L17" s="22">
        <f t="shared" si="2"/>
        <v>-1.2570992112159729E-5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1446308.9807</v>
      </c>
      <c r="F18" s="25">
        <f>VLOOKUP(C18,RA!B22:I53,8,0)</f>
        <v>139764.4241</v>
      </c>
      <c r="G18" s="16">
        <f t="shared" si="0"/>
        <v>1306544.5566</v>
      </c>
      <c r="H18" s="27">
        <f>RA!J22</f>
        <v>9.6635245970992507</v>
      </c>
      <c r="I18" s="20">
        <f>VLOOKUP(B18,RMS!B:D,3,FALSE)</f>
        <v>1446310.7379999999</v>
      </c>
      <c r="J18" s="21">
        <f>VLOOKUP(B18,RMS!B:E,4,FALSE)</f>
        <v>1306544.5573</v>
      </c>
      <c r="K18" s="22">
        <f t="shared" si="1"/>
        <v>-1.7572999999392778</v>
      </c>
      <c r="L18" s="22">
        <f t="shared" si="2"/>
        <v>-6.99999975040555E-4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2806270.6886999998</v>
      </c>
      <c r="F19" s="25">
        <f>VLOOKUP(C19,RA!B23:I54,8,0)</f>
        <v>253000.2885</v>
      </c>
      <c r="G19" s="16">
        <f t="shared" si="0"/>
        <v>2553270.4002</v>
      </c>
      <c r="H19" s="27">
        <f>RA!J23</f>
        <v>9.0155340152593002</v>
      </c>
      <c r="I19" s="20">
        <f>VLOOKUP(B19,RMS!B:D,3,FALSE)</f>
        <v>2806272.6039359001</v>
      </c>
      <c r="J19" s="21">
        <f>VLOOKUP(B19,RMS!B:E,4,FALSE)</f>
        <v>2553270.4398230799</v>
      </c>
      <c r="K19" s="22">
        <f t="shared" si="1"/>
        <v>-1.9152359003201127</v>
      </c>
      <c r="L19" s="22">
        <f t="shared" si="2"/>
        <v>-3.96230798214674E-2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324223.51089999999</v>
      </c>
      <c r="F20" s="25">
        <f>VLOOKUP(C20,RA!B24:I55,8,0)</f>
        <v>43557.919999999998</v>
      </c>
      <c r="G20" s="16">
        <f t="shared" si="0"/>
        <v>280665.59090000001</v>
      </c>
      <c r="H20" s="27">
        <f>RA!J24</f>
        <v>13.4345346761218</v>
      </c>
      <c r="I20" s="20">
        <f>VLOOKUP(B20,RMS!B:D,3,FALSE)</f>
        <v>324223.69173943001</v>
      </c>
      <c r="J20" s="21">
        <f>VLOOKUP(B20,RMS!B:E,4,FALSE)</f>
        <v>280665.58731030702</v>
      </c>
      <c r="K20" s="22">
        <f t="shared" si="1"/>
        <v>-0.18083943001693115</v>
      </c>
      <c r="L20" s="22">
        <f t="shared" si="2"/>
        <v>3.5896929912269115E-3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291493.39620000002</v>
      </c>
      <c r="F21" s="25">
        <f>VLOOKUP(C21,RA!B25:I56,8,0)</f>
        <v>24238.497299999999</v>
      </c>
      <c r="G21" s="16">
        <f t="shared" si="0"/>
        <v>267254.89890000003</v>
      </c>
      <c r="H21" s="27">
        <f>RA!J25</f>
        <v>8.3152817923084008</v>
      </c>
      <c r="I21" s="20">
        <f>VLOOKUP(B21,RMS!B:D,3,FALSE)</f>
        <v>291493.38697575103</v>
      </c>
      <c r="J21" s="21">
        <f>VLOOKUP(B21,RMS!B:E,4,FALSE)</f>
        <v>267254.905662873</v>
      </c>
      <c r="K21" s="22">
        <f t="shared" si="1"/>
        <v>9.2242489918135107E-3</v>
      </c>
      <c r="L21" s="22">
        <f t="shared" si="2"/>
        <v>-6.7628729739226401E-3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603190.67209999997</v>
      </c>
      <c r="F22" s="25">
        <f>VLOOKUP(C22,RA!B26:I57,8,0)</f>
        <v>110202.1746</v>
      </c>
      <c r="G22" s="16">
        <f t="shared" si="0"/>
        <v>492988.49749999994</v>
      </c>
      <c r="H22" s="27">
        <f>RA!J26</f>
        <v>18.2698738056298</v>
      </c>
      <c r="I22" s="20">
        <f>VLOOKUP(B22,RMS!B:D,3,FALSE)</f>
        <v>603190.48436371703</v>
      </c>
      <c r="J22" s="21">
        <f>VLOOKUP(B22,RMS!B:E,4,FALSE)</f>
        <v>492988.466424821</v>
      </c>
      <c r="K22" s="22">
        <f t="shared" si="1"/>
        <v>0.18773628294002265</v>
      </c>
      <c r="L22" s="22">
        <f t="shared" si="2"/>
        <v>3.1075178936589509E-2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279237.435</v>
      </c>
      <c r="F23" s="25">
        <f>VLOOKUP(C23,RA!B27:I58,8,0)</f>
        <v>76418.6198</v>
      </c>
      <c r="G23" s="16">
        <f t="shared" si="0"/>
        <v>202818.81520000001</v>
      </c>
      <c r="H23" s="27">
        <f>RA!J27</f>
        <v>27.366896490794701</v>
      </c>
      <c r="I23" s="20">
        <f>VLOOKUP(B23,RMS!B:D,3,FALSE)</f>
        <v>279237.35249680799</v>
      </c>
      <c r="J23" s="21">
        <f>VLOOKUP(B23,RMS!B:E,4,FALSE)</f>
        <v>202818.83577575901</v>
      </c>
      <c r="K23" s="22">
        <f t="shared" si="1"/>
        <v>8.2503192010335624E-2</v>
      </c>
      <c r="L23" s="22">
        <f t="shared" si="2"/>
        <v>-2.0575759001076221E-2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1084620.7296</v>
      </c>
      <c r="F24" s="25">
        <f>VLOOKUP(C24,RA!B28:I59,8,0)</f>
        <v>-41782.999600000003</v>
      </c>
      <c r="G24" s="16">
        <f t="shared" si="0"/>
        <v>1126403.7291999999</v>
      </c>
      <c r="H24" s="27">
        <f>RA!J28</f>
        <v>-3.85231431224897</v>
      </c>
      <c r="I24" s="20">
        <f>VLOOKUP(B24,RMS!B:D,3,FALSE)</f>
        <v>1084620.72932566</v>
      </c>
      <c r="J24" s="21">
        <f>VLOOKUP(B24,RMS!B:E,4,FALSE)</f>
        <v>1126403.7462177</v>
      </c>
      <c r="K24" s="22">
        <f t="shared" si="1"/>
        <v>2.7433992363512516E-4</v>
      </c>
      <c r="L24" s="22">
        <f t="shared" si="2"/>
        <v>-1.701770001091063E-2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651127.84790000005</v>
      </c>
      <c r="F25" s="25">
        <f>VLOOKUP(C25,RA!B29:I60,8,0)</f>
        <v>83328.6829</v>
      </c>
      <c r="G25" s="16">
        <f t="shared" si="0"/>
        <v>567799.16500000004</v>
      </c>
      <c r="H25" s="27">
        <f>RA!J29</f>
        <v>12.7975916202554</v>
      </c>
      <c r="I25" s="20">
        <f>VLOOKUP(B25,RMS!B:D,3,FALSE)</f>
        <v>651127.84741327399</v>
      </c>
      <c r="J25" s="21">
        <f>VLOOKUP(B25,RMS!B:E,4,FALSE)</f>
        <v>567799.12060300994</v>
      </c>
      <c r="K25" s="22">
        <f t="shared" si="1"/>
        <v>4.8672605771571398E-4</v>
      </c>
      <c r="L25" s="22">
        <f t="shared" si="2"/>
        <v>4.439699009526521E-2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1250200.4613999999</v>
      </c>
      <c r="F26" s="25">
        <f>VLOOKUP(C26,RA!B30:I61,8,0)</f>
        <v>134503.46429999999</v>
      </c>
      <c r="G26" s="16">
        <f t="shared" si="0"/>
        <v>1115696.9970999998</v>
      </c>
      <c r="H26" s="27">
        <f>RA!J30</f>
        <v>10.7585518045146</v>
      </c>
      <c r="I26" s="20">
        <f>VLOOKUP(B26,RMS!B:D,3,FALSE)</f>
        <v>1250200.4888053101</v>
      </c>
      <c r="J26" s="21">
        <f>VLOOKUP(B26,RMS!B:E,4,FALSE)</f>
        <v>1115696.9781557</v>
      </c>
      <c r="K26" s="22">
        <f t="shared" si="1"/>
        <v>-2.7405310189351439E-2</v>
      </c>
      <c r="L26" s="22">
        <f t="shared" si="2"/>
        <v>1.8944299779832363E-2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1152460.0478000001</v>
      </c>
      <c r="F27" s="25">
        <f>VLOOKUP(C27,RA!B31:I62,8,0)</f>
        <v>12067.1417</v>
      </c>
      <c r="G27" s="16">
        <f t="shared" si="0"/>
        <v>1140392.9061</v>
      </c>
      <c r="H27" s="27">
        <f>RA!J31</f>
        <v>1.0470767922094699</v>
      </c>
      <c r="I27" s="20">
        <f>VLOOKUP(B27,RMS!B:D,3,FALSE)</f>
        <v>1152460.01219027</v>
      </c>
      <c r="J27" s="21">
        <f>VLOOKUP(B27,RMS!B:E,4,FALSE)</f>
        <v>1140393.4741</v>
      </c>
      <c r="K27" s="22">
        <f t="shared" si="1"/>
        <v>3.5609730053693056E-2</v>
      </c>
      <c r="L27" s="22">
        <f t="shared" si="2"/>
        <v>-0.56799999997019768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124008.6382</v>
      </c>
      <c r="F28" s="25">
        <f>VLOOKUP(C28,RA!B32:I63,8,0)</f>
        <v>32630.074000000001</v>
      </c>
      <c r="G28" s="16">
        <f t="shared" si="0"/>
        <v>91378.564199999993</v>
      </c>
      <c r="H28" s="27">
        <f>RA!J32</f>
        <v>26.3127427843974</v>
      </c>
      <c r="I28" s="20">
        <f>VLOOKUP(B28,RMS!B:D,3,FALSE)</f>
        <v>124008.641107866</v>
      </c>
      <c r="J28" s="21">
        <f>VLOOKUP(B28,RMS!B:E,4,FALSE)</f>
        <v>91378.579889732006</v>
      </c>
      <c r="K28" s="22">
        <f t="shared" si="1"/>
        <v>-2.9078660008963197E-3</v>
      </c>
      <c r="L28" s="22">
        <f t="shared" si="2"/>
        <v>-1.5689732012106106E-2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228778.60690000001</v>
      </c>
      <c r="F30" s="25">
        <f>VLOOKUP(C30,RA!B34:I66,8,0)</f>
        <v>15549.1497</v>
      </c>
      <c r="G30" s="16">
        <f t="shared" si="0"/>
        <v>213229.4572</v>
      </c>
      <c r="H30" s="27">
        <f>RA!J34</f>
        <v>0</v>
      </c>
      <c r="I30" s="20">
        <f>VLOOKUP(B30,RMS!B:D,3,FALSE)</f>
        <v>228778.606</v>
      </c>
      <c r="J30" s="21">
        <f>VLOOKUP(B30,RMS!B:E,4,FALSE)</f>
        <v>213229.45980000001</v>
      </c>
      <c r="K30" s="22">
        <f t="shared" si="1"/>
        <v>9.0000001364387572E-4</v>
      </c>
      <c r="L30" s="22">
        <f t="shared" si="2"/>
        <v>-2.6000000070780516E-3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61729.96</v>
      </c>
      <c r="F31" s="25">
        <f>VLOOKUP(C31,RA!B35:I67,8,0)</f>
        <v>3315.4</v>
      </c>
      <c r="G31" s="16">
        <f t="shared" si="0"/>
        <v>58414.559999999998</v>
      </c>
      <c r="H31" s="27">
        <f>RA!J35</f>
        <v>6.7965925270261804</v>
      </c>
      <c r="I31" s="20">
        <f>VLOOKUP(B31,RMS!B:D,3,FALSE)</f>
        <v>61729.96</v>
      </c>
      <c r="J31" s="21">
        <f>VLOOKUP(B31,RMS!B:E,4,FALSE)</f>
        <v>58414.559999999998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308372.74</v>
      </c>
      <c r="F32" s="25">
        <f>VLOOKUP(C32,RA!B34:I67,8,0)</f>
        <v>-47473.57</v>
      </c>
      <c r="G32" s="16">
        <f t="shared" si="0"/>
        <v>355846.31</v>
      </c>
      <c r="H32" s="27">
        <f>RA!J35</f>
        <v>6.7965925270261804</v>
      </c>
      <c r="I32" s="20">
        <f>VLOOKUP(B32,RMS!B:D,3,FALSE)</f>
        <v>308372.74</v>
      </c>
      <c r="J32" s="21">
        <f>VLOOKUP(B32,RMS!B:E,4,FALSE)</f>
        <v>355846.31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387612.93</v>
      </c>
      <c r="F33" s="25">
        <f>VLOOKUP(C33,RA!B34:I68,8,0)</f>
        <v>-12584.63</v>
      </c>
      <c r="G33" s="16">
        <f t="shared" si="0"/>
        <v>400197.56</v>
      </c>
      <c r="H33" s="27">
        <f>RA!J34</f>
        <v>0</v>
      </c>
      <c r="I33" s="20">
        <f>VLOOKUP(B33,RMS!B:D,3,FALSE)</f>
        <v>387612.93</v>
      </c>
      <c r="J33" s="21">
        <f>VLOOKUP(B33,RMS!B:E,4,FALSE)</f>
        <v>400197.56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228170.21</v>
      </c>
      <c r="F34" s="25">
        <f>VLOOKUP(C34,RA!B35:I69,8,0)</f>
        <v>-31810.19</v>
      </c>
      <c r="G34" s="16">
        <f t="shared" si="0"/>
        <v>259980.4</v>
      </c>
      <c r="H34" s="27">
        <f>RA!J35</f>
        <v>6.7965925270261804</v>
      </c>
      <c r="I34" s="20">
        <f>VLOOKUP(B34,RMS!B:D,3,FALSE)</f>
        <v>228170.21</v>
      </c>
      <c r="J34" s="21">
        <f>VLOOKUP(B34,RMS!B:E,4,FALSE)</f>
        <v>259980.4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5.3708118391782502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201430.769</v>
      </c>
      <c r="F36" s="25">
        <f>VLOOKUP(C36,RA!B8:I70,8,0)</f>
        <v>14937.915000000001</v>
      </c>
      <c r="G36" s="16">
        <f t="shared" si="0"/>
        <v>186492.85399999999</v>
      </c>
      <c r="H36" s="27">
        <f>RA!J36</f>
        <v>5.3708118391782502</v>
      </c>
      <c r="I36" s="20">
        <f>VLOOKUP(B36,RMS!B:D,3,FALSE)</f>
        <v>201430.76923076899</v>
      </c>
      <c r="J36" s="21">
        <f>VLOOKUP(B36,RMS!B:E,4,FALSE)</f>
        <v>186492.85470085501</v>
      </c>
      <c r="K36" s="22">
        <f t="shared" si="1"/>
        <v>-2.3076898651197553E-4</v>
      </c>
      <c r="L36" s="22">
        <f t="shared" si="2"/>
        <v>-7.0085501647554338E-4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327810.72029999999</v>
      </c>
      <c r="F37" s="25">
        <f>VLOOKUP(C37,RA!B8:I71,8,0)</f>
        <v>15265.793299999999</v>
      </c>
      <c r="G37" s="16">
        <f t="shared" si="0"/>
        <v>312544.92699999997</v>
      </c>
      <c r="H37" s="27">
        <f>RA!J37</f>
        <v>-15.394865966427499</v>
      </c>
      <c r="I37" s="20">
        <f>VLOOKUP(B37,RMS!B:D,3,FALSE)</f>
        <v>327810.71411623899</v>
      </c>
      <c r="J37" s="21">
        <f>VLOOKUP(B37,RMS!B:E,4,FALSE)</f>
        <v>312544.92999316199</v>
      </c>
      <c r="K37" s="22">
        <f t="shared" si="1"/>
        <v>6.1837609973736107E-3</v>
      </c>
      <c r="L37" s="22">
        <f t="shared" si="2"/>
        <v>-2.9931620229035616E-3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104646.15</v>
      </c>
      <c r="F38" s="25">
        <f>VLOOKUP(C38,RA!B9:I72,8,0)</f>
        <v>-9450.43</v>
      </c>
      <c r="G38" s="16">
        <f t="shared" si="0"/>
        <v>114096.57999999999</v>
      </c>
      <c r="H38" s="27">
        <f>RA!J38</f>
        <v>-3.2467002584253302</v>
      </c>
      <c r="I38" s="20">
        <f>VLOOKUP(B38,RMS!B:D,3,FALSE)</f>
        <v>104646.15</v>
      </c>
      <c r="J38" s="21">
        <f>VLOOKUP(B38,RMS!B:E,4,FALSE)</f>
        <v>114096.58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54920.59</v>
      </c>
      <c r="F39" s="25">
        <f>VLOOKUP(C39,RA!B10:I73,8,0)</f>
        <v>7139.44</v>
      </c>
      <c r="G39" s="16">
        <f t="shared" si="0"/>
        <v>47781.149999999994</v>
      </c>
      <c r="H39" s="27">
        <f>RA!J39</f>
        <v>-13.941429952665599</v>
      </c>
      <c r="I39" s="20">
        <f>VLOOKUP(B39,RMS!B:D,3,FALSE)</f>
        <v>54920.59</v>
      </c>
      <c r="J39" s="21">
        <f>VLOOKUP(B39,RMS!B:E,4,FALSE)</f>
        <v>47781.15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110920.10249999999</v>
      </c>
      <c r="F40" s="25">
        <f>VLOOKUP(C40,RA!B8:I74,8,0)</f>
        <v>5278.2619999999997</v>
      </c>
      <c r="G40" s="16">
        <f t="shared" si="0"/>
        <v>105641.84049999999</v>
      </c>
      <c r="H40" s="27">
        <f>RA!J40</f>
        <v>0</v>
      </c>
      <c r="I40" s="20">
        <f>VLOOKUP(B40,RMS!B:D,3,FALSE)</f>
        <v>110920.10263974</v>
      </c>
      <c r="J40" s="21">
        <f>VLOOKUP(B40,RMS!B:E,4,FALSE)</f>
        <v>105641.840232963</v>
      </c>
      <c r="K40" s="22">
        <f t="shared" si="1"/>
        <v>-1.3974000466987491E-4</v>
      </c>
      <c r="L40" s="22">
        <f t="shared" si="2"/>
        <v>2.6703698677010834E-4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61" t="s">
        <v>46</v>
      </c>
      <c r="W1" s="49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61"/>
      <c r="W2" s="49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2" t="s">
        <v>47</v>
      </c>
      <c r="W3" s="49"/>
    </row>
    <row r="4" spans="1:23" ht="14.25" thickTop="1" thickBo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60"/>
      <c r="W4" s="49"/>
    </row>
    <row r="5" spans="1:23" ht="14.25" thickTop="1" thickBot="1" x14ac:dyDescent="0.25">
      <c r="A5" s="63"/>
      <c r="B5" s="64"/>
      <c r="C5" s="65"/>
      <c r="D5" s="66" t="s">
        <v>0</v>
      </c>
      <c r="E5" s="66" t="s">
        <v>59</v>
      </c>
      <c r="F5" s="66" t="s">
        <v>60</v>
      </c>
      <c r="G5" s="66" t="s">
        <v>48</v>
      </c>
      <c r="H5" s="66" t="s">
        <v>49</v>
      </c>
      <c r="I5" s="66" t="s">
        <v>1</v>
      </c>
      <c r="J5" s="66" t="s">
        <v>2</v>
      </c>
      <c r="K5" s="66" t="s">
        <v>50</v>
      </c>
      <c r="L5" s="66" t="s">
        <v>51</v>
      </c>
      <c r="M5" s="66" t="s">
        <v>52</v>
      </c>
      <c r="N5" s="66" t="s">
        <v>53</v>
      </c>
      <c r="O5" s="66" t="s">
        <v>54</v>
      </c>
      <c r="P5" s="66" t="s">
        <v>61</v>
      </c>
      <c r="Q5" s="66" t="s">
        <v>62</v>
      </c>
      <c r="R5" s="66" t="s">
        <v>55</v>
      </c>
      <c r="S5" s="66" t="s">
        <v>56</v>
      </c>
      <c r="T5" s="66" t="s">
        <v>57</v>
      </c>
      <c r="U5" s="67" t="s">
        <v>58</v>
      </c>
      <c r="V5" s="60"/>
      <c r="W5" s="60"/>
    </row>
    <row r="6" spans="1:23" ht="13.5" thickBot="1" x14ac:dyDescent="0.25">
      <c r="A6" s="68" t="s">
        <v>3</v>
      </c>
      <c r="B6" s="58" t="s">
        <v>4</v>
      </c>
      <c r="C6" s="57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60"/>
      <c r="W6" s="60"/>
    </row>
    <row r="7" spans="1:23" ht="13.5" thickBot="1" x14ac:dyDescent="0.25">
      <c r="A7" s="56" t="s">
        <v>5</v>
      </c>
      <c r="B7" s="55"/>
      <c r="C7" s="54"/>
      <c r="D7" s="70">
        <v>19349490.543099999</v>
      </c>
      <c r="E7" s="70">
        <v>20619757.502999999</v>
      </c>
      <c r="F7" s="71">
        <v>93.839564021472199</v>
      </c>
      <c r="G7" s="70">
        <v>17528044.206500001</v>
      </c>
      <c r="H7" s="71">
        <v>10.3916119513468</v>
      </c>
      <c r="I7" s="70">
        <v>1736723.1584999999</v>
      </c>
      <c r="J7" s="71">
        <v>8.9755497935800292</v>
      </c>
      <c r="K7" s="70">
        <v>1804806.2936</v>
      </c>
      <c r="L7" s="71">
        <v>10.296678125279501</v>
      </c>
      <c r="M7" s="71">
        <v>-3.7723236749245E-2</v>
      </c>
      <c r="N7" s="70">
        <v>172697796.7464</v>
      </c>
      <c r="O7" s="70">
        <v>4330398039.5553999</v>
      </c>
      <c r="P7" s="70">
        <v>1054809</v>
      </c>
      <c r="Q7" s="70">
        <v>940042</v>
      </c>
      <c r="R7" s="71">
        <v>12.2087098236036</v>
      </c>
      <c r="S7" s="70">
        <v>18.3440703891415</v>
      </c>
      <c r="T7" s="70">
        <v>17.646065366547401</v>
      </c>
      <c r="U7" s="72">
        <v>3.8050716541475502</v>
      </c>
      <c r="V7" s="60"/>
      <c r="W7" s="60"/>
    </row>
    <row r="8" spans="1:23" ht="13.5" thickBot="1" x14ac:dyDescent="0.25">
      <c r="A8" s="53">
        <v>42195</v>
      </c>
      <c r="B8" s="52" t="s">
        <v>6</v>
      </c>
      <c r="C8" s="59"/>
      <c r="D8" s="73">
        <v>641586.26240000001</v>
      </c>
      <c r="E8" s="73">
        <v>926696.38679999998</v>
      </c>
      <c r="F8" s="74">
        <v>69.233707127690295</v>
      </c>
      <c r="G8" s="73">
        <v>654845.52850000001</v>
      </c>
      <c r="H8" s="74">
        <v>-2.0247929508462699</v>
      </c>
      <c r="I8" s="73">
        <v>141527.76430000001</v>
      </c>
      <c r="J8" s="74">
        <v>22.05903907147</v>
      </c>
      <c r="K8" s="73">
        <v>132565.03820000001</v>
      </c>
      <c r="L8" s="74">
        <v>20.243711292288399</v>
      </c>
      <c r="M8" s="74">
        <v>6.7610029172834998E-2</v>
      </c>
      <c r="N8" s="73">
        <v>5814687.5003000004</v>
      </c>
      <c r="O8" s="73">
        <v>156966849.81150001</v>
      </c>
      <c r="P8" s="73">
        <v>25574</v>
      </c>
      <c r="Q8" s="73">
        <v>23070</v>
      </c>
      <c r="R8" s="74">
        <v>10.853922843519699</v>
      </c>
      <c r="S8" s="73">
        <v>25.087442809102999</v>
      </c>
      <c r="T8" s="73">
        <v>26.2558818942349</v>
      </c>
      <c r="U8" s="75">
        <v>-4.6574658645877403</v>
      </c>
      <c r="V8" s="60"/>
      <c r="W8" s="60"/>
    </row>
    <row r="9" spans="1:23" ht="12" customHeight="1" thickBot="1" x14ac:dyDescent="0.25">
      <c r="A9" s="48"/>
      <c r="B9" s="52" t="s">
        <v>7</v>
      </c>
      <c r="C9" s="59"/>
      <c r="D9" s="73">
        <v>121623.6706</v>
      </c>
      <c r="E9" s="73">
        <v>136753.2144</v>
      </c>
      <c r="F9" s="74">
        <v>88.936608279095793</v>
      </c>
      <c r="G9" s="73">
        <v>106105.2193</v>
      </c>
      <c r="H9" s="74">
        <v>14.6255305840549</v>
      </c>
      <c r="I9" s="73">
        <v>26744.5311</v>
      </c>
      <c r="J9" s="74">
        <v>21.989577331503401</v>
      </c>
      <c r="K9" s="73">
        <v>23012.773700000002</v>
      </c>
      <c r="L9" s="74">
        <v>21.688634971795398</v>
      </c>
      <c r="M9" s="74">
        <v>0.16216026145514101</v>
      </c>
      <c r="N9" s="73">
        <v>1261497.0569</v>
      </c>
      <c r="O9" s="73">
        <v>24819313.120099999</v>
      </c>
      <c r="P9" s="73">
        <v>6229</v>
      </c>
      <c r="Q9" s="73">
        <v>5480</v>
      </c>
      <c r="R9" s="74">
        <v>13.6678832116788</v>
      </c>
      <c r="S9" s="73">
        <v>19.525392615186998</v>
      </c>
      <c r="T9" s="73">
        <v>19.963698302919699</v>
      </c>
      <c r="U9" s="75">
        <v>-2.24479833195138</v>
      </c>
      <c r="V9" s="60"/>
      <c r="W9" s="60"/>
    </row>
    <row r="10" spans="1:23" ht="13.5" thickBot="1" x14ac:dyDescent="0.25">
      <c r="A10" s="48"/>
      <c r="B10" s="52" t="s">
        <v>8</v>
      </c>
      <c r="C10" s="59"/>
      <c r="D10" s="73">
        <v>184747.4621</v>
      </c>
      <c r="E10" s="73">
        <v>222981.81580000001</v>
      </c>
      <c r="F10" s="74">
        <v>82.8531516963277</v>
      </c>
      <c r="G10" s="73">
        <v>168646.8339</v>
      </c>
      <c r="H10" s="74">
        <v>9.5469495795853305</v>
      </c>
      <c r="I10" s="73">
        <v>46797.841</v>
      </c>
      <c r="J10" s="74">
        <v>25.3307084536129</v>
      </c>
      <c r="K10" s="73">
        <v>44600.723299999998</v>
      </c>
      <c r="L10" s="74">
        <v>26.4462262757012</v>
      </c>
      <c r="M10" s="74">
        <v>4.9261929794756999E-2</v>
      </c>
      <c r="N10" s="73">
        <v>1710638.4365000001</v>
      </c>
      <c r="O10" s="73">
        <v>40691331.878899999</v>
      </c>
      <c r="P10" s="73">
        <v>100586</v>
      </c>
      <c r="Q10" s="73">
        <v>90272</v>
      </c>
      <c r="R10" s="74">
        <v>11.4254696915987</v>
      </c>
      <c r="S10" s="73">
        <v>1.83671149165888</v>
      </c>
      <c r="T10" s="73">
        <v>1.90989448887806</v>
      </c>
      <c r="U10" s="75">
        <v>-3.98445795932171</v>
      </c>
      <c r="V10" s="60"/>
      <c r="W10" s="60"/>
    </row>
    <row r="11" spans="1:23" ht="13.5" thickBot="1" x14ac:dyDescent="0.25">
      <c r="A11" s="48"/>
      <c r="B11" s="52" t="s">
        <v>9</v>
      </c>
      <c r="C11" s="59"/>
      <c r="D11" s="73">
        <v>54599.388400000003</v>
      </c>
      <c r="E11" s="73">
        <v>77097.134900000005</v>
      </c>
      <c r="F11" s="74">
        <v>70.818959058360605</v>
      </c>
      <c r="G11" s="73">
        <v>65598.390299999999</v>
      </c>
      <c r="H11" s="74">
        <v>-16.7671826239919</v>
      </c>
      <c r="I11" s="73">
        <v>2828.0196999999998</v>
      </c>
      <c r="J11" s="74">
        <v>5.1795812789727202</v>
      </c>
      <c r="K11" s="73">
        <v>14141.5947</v>
      </c>
      <c r="L11" s="74">
        <v>21.557837982496999</v>
      </c>
      <c r="M11" s="74">
        <v>-0.800021160272681</v>
      </c>
      <c r="N11" s="73">
        <v>531195.92409999995</v>
      </c>
      <c r="O11" s="73">
        <v>13426999.198799999</v>
      </c>
      <c r="P11" s="73">
        <v>2813</v>
      </c>
      <c r="Q11" s="73">
        <v>2161</v>
      </c>
      <c r="R11" s="74">
        <v>30.171217029153201</v>
      </c>
      <c r="S11" s="73">
        <v>19.409665268396701</v>
      </c>
      <c r="T11" s="73">
        <v>20.736919481721401</v>
      </c>
      <c r="U11" s="75">
        <v>-6.83810975084545</v>
      </c>
      <c r="V11" s="60"/>
      <c r="W11" s="60"/>
    </row>
    <row r="12" spans="1:23" ht="13.5" thickBot="1" x14ac:dyDescent="0.25">
      <c r="A12" s="48"/>
      <c r="B12" s="52" t="s">
        <v>10</v>
      </c>
      <c r="C12" s="59"/>
      <c r="D12" s="73">
        <v>109852.9951</v>
      </c>
      <c r="E12" s="73">
        <v>208438.37669999999</v>
      </c>
      <c r="F12" s="74">
        <v>52.702864433697201</v>
      </c>
      <c r="G12" s="73">
        <v>192669.98120000001</v>
      </c>
      <c r="H12" s="74">
        <v>-42.983855390545898</v>
      </c>
      <c r="I12" s="73">
        <v>18034.766</v>
      </c>
      <c r="J12" s="74">
        <v>16.417181874361098</v>
      </c>
      <c r="K12" s="73">
        <v>41548.458700000003</v>
      </c>
      <c r="L12" s="74">
        <v>21.5645729766646</v>
      </c>
      <c r="M12" s="74">
        <v>-0.56593417507446597</v>
      </c>
      <c r="N12" s="73">
        <v>1386167.2127</v>
      </c>
      <c r="O12" s="73">
        <v>48063229.395000003</v>
      </c>
      <c r="P12" s="73">
        <v>1404</v>
      </c>
      <c r="Q12" s="73">
        <v>1387</v>
      </c>
      <c r="R12" s="74">
        <v>1.22566690699351</v>
      </c>
      <c r="S12" s="73">
        <v>78.242874002849007</v>
      </c>
      <c r="T12" s="73">
        <v>75.906310382119699</v>
      </c>
      <c r="U12" s="75">
        <v>2.9862957496222</v>
      </c>
      <c r="V12" s="60"/>
      <c r="W12" s="60"/>
    </row>
    <row r="13" spans="1:23" ht="13.5" thickBot="1" x14ac:dyDescent="0.25">
      <c r="A13" s="48"/>
      <c r="B13" s="52" t="s">
        <v>11</v>
      </c>
      <c r="C13" s="59"/>
      <c r="D13" s="73">
        <v>309548.58539999998</v>
      </c>
      <c r="E13" s="73">
        <v>393505.45970000001</v>
      </c>
      <c r="F13" s="74">
        <v>78.664368630614007</v>
      </c>
      <c r="G13" s="73">
        <v>340315.54869999998</v>
      </c>
      <c r="H13" s="74">
        <v>-9.0407163050672494</v>
      </c>
      <c r="I13" s="73">
        <v>31200.678800000002</v>
      </c>
      <c r="J13" s="74">
        <v>10.0794124966465</v>
      </c>
      <c r="K13" s="73">
        <v>79679.429699999993</v>
      </c>
      <c r="L13" s="74">
        <v>23.4133967737807</v>
      </c>
      <c r="M13" s="74">
        <v>-0.60842241319405399</v>
      </c>
      <c r="N13" s="73">
        <v>2832261.1883999999</v>
      </c>
      <c r="O13" s="73">
        <v>71101109.916099995</v>
      </c>
      <c r="P13" s="73">
        <v>13779</v>
      </c>
      <c r="Q13" s="73">
        <v>10178</v>
      </c>
      <c r="R13" s="74">
        <v>35.380231872666499</v>
      </c>
      <c r="S13" s="73">
        <v>22.4652431526236</v>
      </c>
      <c r="T13" s="73">
        <v>22.5681581548438</v>
      </c>
      <c r="U13" s="75">
        <v>-0.45810767113018902</v>
      </c>
      <c r="V13" s="60"/>
      <c r="W13" s="60"/>
    </row>
    <row r="14" spans="1:23" ht="13.5" thickBot="1" x14ac:dyDescent="0.25">
      <c r="A14" s="48"/>
      <c r="B14" s="52" t="s">
        <v>12</v>
      </c>
      <c r="C14" s="59"/>
      <c r="D14" s="73">
        <v>143957.35740000001</v>
      </c>
      <c r="E14" s="73">
        <v>189004.4424</v>
      </c>
      <c r="F14" s="74">
        <v>76.166123701651202</v>
      </c>
      <c r="G14" s="73">
        <v>176549.5245</v>
      </c>
      <c r="H14" s="74">
        <v>-18.460637145471299</v>
      </c>
      <c r="I14" s="73">
        <v>26324.948199999999</v>
      </c>
      <c r="J14" s="74">
        <v>18.2866292320534</v>
      </c>
      <c r="K14" s="73">
        <v>23074.016899999999</v>
      </c>
      <c r="L14" s="74">
        <v>13.069430215316199</v>
      </c>
      <c r="M14" s="74">
        <v>0.14089143273532101</v>
      </c>
      <c r="N14" s="73">
        <v>1674120.6085000001</v>
      </c>
      <c r="O14" s="73">
        <v>37994349.982600003</v>
      </c>
      <c r="P14" s="73">
        <v>3143</v>
      </c>
      <c r="Q14" s="73">
        <v>3201</v>
      </c>
      <c r="R14" s="74">
        <v>-1.8119337706966601</v>
      </c>
      <c r="S14" s="73">
        <v>45.802531784918898</v>
      </c>
      <c r="T14" s="73">
        <v>44.457531302717904</v>
      </c>
      <c r="U14" s="75">
        <v>2.9365199472310102</v>
      </c>
      <c r="V14" s="60"/>
      <c r="W14" s="60"/>
    </row>
    <row r="15" spans="1:23" ht="13.5" thickBot="1" x14ac:dyDescent="0.25">
      <c r="A15" s="48"/>
      <c r="B15" s="52" t="s">
        <v>13</v>
      </c>
      <c r="C15" s="59"/>
      <c r="D15" s="73">
        <v>115809.2016</v>
      </c>
      <c r="E15" s="73">
        <v>145422.14259999999</v>
      </c>
      <c r="F15" s="74">
        <v>79.636566708101896</v>
      </c>
      <c r="G15" s="73">
        <v>138331.4847</v>
      </c>
      <c r="H15" s="74">
        <v>-16.281386084190601</v>
      </c>
      <c r="I15" s="73">
        <v>16481.658200000002</v>
      </c>
      <c r="J15" s="74">
        <v>14.2317345878326</v>
      </c>
      <c r="K15" s="73">
        <v>18167.221099999999</v>
      </c>
      <c r="L15" s="74">
        <v>13.133106421433499</v>
      </c>
      <c r="M15" s="74">
        <v>-9.2780447307926006E-2</v>
      </c>
      <c r="N15" s="73">
        <v>1172149.6956</v>
      </c>
      <c r="O15" s="73">
        <v>29275020.794599999</v>
      </c>
      <c r="P15" s="73">
        <v>5886</v>
      </c>
      <c r="Q15" s="73">
        <v>4884</v>
      </c>
      <c r="R15" s="74">
        <v>20.515970515970501</v>
      </c>
      <c r="S15" s="73">
        <v>19.675365545361899</v>
      </c>
      <c r="T15" s="73">
        <v>21.247095475020501</v>
      </c>
      <c r="U15" s="75">
        <v>-7.9883137420494297</v>
      </c>
      <c r="V15" s="60"/>
      <c r="W15" s="60"/>
    </row>
    <row r="16" spans="1:23" ht="13.5" thickBot="1" x14ac:dyDescent="0.25">
      <c r="A16" s="48"/>
      <c r="B16" s="52" t="s">
        <v>14</v>
      </c>
      <c r="C16" s="59"/>
      <c r="D16" s="73">
        <v>902053.8125</v>
      </c>
      <c r="E16" s="73">
        <v>1216454.7213999999</v>
      </c>
      <c r="F16" s="74">
        <v>74.154327048181401</v>
      </c>
      <c r="G16" s="73">
        <v>929959.37410000002</v>
      </c>
      <c r="H16" s="74">
        <v>-3.0007291046457301</v>
      </c>
      <c r="I16" s="73">
        <v>37488.595200000003</v>
      </c>
      <c r="J16" s="74">
        <v>4.1559156095246799</v>
      </c>
      <c r="K16" s="73">
        <v>11220.9377</v>
      </c>
      <c r="L16" s="74">
        <v>1.2066051499141499</v>
      </c>
      <c r="M16" s="74">
        <v>2.3409503022193898</v>
      </c>
      <c r="N16" s="73">
        <v>8659151.5276999995</v>
      </c>
      <c r="O16" s="73">
        <v>214096234.84959999</v>
      </c>
      <c r="P16" s="73">
        <v>55326</v>
      </c>
      <c r="Q16" s="73">
        <v>46675</v>
      </c>
      <c r="R16" s="74">
        <v>18.534547402249601</v>
      </c>
      <c r="S16" s="73">
        <v>16.304338150236799</v>
      </c>
      <c r="T16" s="73">
        <v>17.481665566148902</v>
      </c>
      <c r="U16" s="75">
        <v>-7.2209457695467796</v>
      </c>
      <c r="V16" s="60"/>
      <c r="W16" s="60"/>
    </row>
    <row r="17" spans="1:23" ht="12" thickBot="1" x14ac:dyDescent="0.2">
      <c r="A17" s="48"/>
      <c r="B17" s="52" t="s">
        <v>15</v>
      </c>
      <c r="C17" s="59"/>
      <c r="D17" s="73">
        <v>553661.10030000005</v>
      </c>
      <c r="E17" s="73">
        <v>764125.63870000001</v>
      </c>
      <c r="F17" s="74">
        <v>72.456814986857196</v>
      </c>
      <c r="G17" s="73">
        <v>493225.15830000001</v>
      </c>
      <c r="H17" s="74">
        <v>12.253215591902199</v>
      </c>
      <c r="I17" s="73">
        <v>66196.886599999998</v>
      </c>
      <c r="J17" s="74">
        <v>11.9562104984676</v>
      </c>
      <c r="K17" s="73">
        <v>64472.305200000003</v>
      </c>
      <c r="L17" s="74">
        <v>13.071576766728001</v>
      </c>
      <c r="M17" s="74">
        <v>2.6749181600536E-2</v>
      </c>
      <c r="N17" s="73">
        <v>4433415.2459000004</v>
      </c>
      <c r="O17" s="73">
        <v>210318625.82859999</v>
      </c>
      <c r="P17" s="73">
        <v>12151</v>
      </c>
      <c r="Q17" s="73">
        <v>11038</v>
      </c>
      <c r="R17" s="74">
        <v>10.083348432687099</v>
      </c>
      <c r="S17" s="73">
        <v>45.565064628425603</v>
      </c>
      <c r="T17" s="73">
        <v>38.188904239898498</v>
      </c>
      <c r="U17" s="75">
        <v>16.188192530128699</v>
      </c>
      <c r="V17" s="40"/>
      <c r="W17" s="40"/>
    </row>
    <row r="18" spans="1:23" ht="12" thickBot="1" x14ac:dyDescent="0.2">
      <c r="A18" s="48"/>
      <c r="B18" s="52" t="s">
        <v>16</v>
      </c>
      <c r="C18" s="59"/>
      <c r="D18" s="73">
        <v>2167577.6321</v>
      </c>
      <c r="E18" s="73">
        <v>2261075.8242000001</v>
      </c>
      <c r="F18" s="74">
        <v>95.864880288431706</v>
      </c>
      <c r="G18" s="73">
        <v>1791515.6018999999</v>
      </c>
      <c r="H18" s="74">
        <v>20.991278546564999</v>
      </c>
      <c r="I18" s="73">
        <v>346059.7733</v>
      </c>
      <c r="J18" s="74">
        <v>15.9652770066984</v>
      </c>
      <c r="K18" s="73">
        <v>267206.75540000002</v>
      </c>
      <c r="L18" s="74">
        <v>14.915122989529801</v>
      </c>
      <c r="M18" s="74">
        <v>0.29510113912337099</v>
      </c>
      <c r="N18" s="73">
        <v>20416527.6164</v>
      </c>
      <c r="O18" s="73">
        <v>482608603.36970001</v>
      </c>
      <c r="P18" s="73">
        <v>102932</v>
      </c>
      <c r="Q18" s="73">
        <v>92607</v>
      </c>
      <c r="R18" s="74">
        <v>11.1492651743389</v>
      </c>
      <c r="S18" s="73">
        <v>21.058345627210201</v>
      </c>
      <c r="T18" s="73">
        <v>21.4177251190515</v>
      </c>
      <c r="U18" s="75">
        <v>-1.7065893883748899</v>
      </c>
      <c r="V18" s="40"/>
      <c r="W18" s="40"/>
    </row>
    <row r="19" spans="1:23" ht="12" thickBot="1" x14ac:dyDescent="0.2">
      <c r="A19" s="48"/>
      <c r="B19" s="52" t="s">
        <v>17</v>
      </c>
      <c r="C19" s="59"/>
      <c r="D19" s="73">
        <v>525627.65150000004</v>
      </c>
      <c r="E19" s="73">
        <v>588655.44429999997</v>
      </c>
      <c r="F19" s="74">
        <v>89.292922810736997</v>
      </c>
      <c r="G19" s="73">
        <v>468710.24420000002</v>
      </c>
      <c r="H19" s="74">
        <v>12.143410135433999</v>
      </c>
      <c r="I19" s="73">
        <v>10668.029399999999</v>
      </c>
      <c r="J19" s="74">
        <v>2.02957918396346</v>
      </c>
      <c r="K19" s="73">
        <v>38323.095399999998</v>
      </c>
      <c r="L19" s="74">
        <v>8.1762871356503606</v>
      </c>
      <c r="M19" s="74">
        <v>-0.72162923457378103</v>
      </c>
      <c r="N19" s="73">
        <v>4665932.0521999998</v>
      </c>
      <c r="O19" s="73">
        <v>144228231.02340001</v>
      </c>
      <c r="P19" s="73">
        <v>11211</v>
      </c>
      <c r="Q19" s="73">
        <v>9942</v>
      </c>
      <c r="R19" s="74">
        <v>12.7640313820157</v>
      </c>
      <c r="S19" s="73">
        <v>46.8849925519579</v>
      </c>
      <c r="T19" s="73">
        <v>43.964947767048898</v>
      </c>
      <c r="U19" s="75">
        <v>6.2281012024754503</v>
      </c>
      <c r="V19" s="40"/>
      <c r="W19" s="40"/>
    </row>
    <row r="20" spans="1:23" ht="12" thickBot="1" x14ac:dyDescent="0.2">
      <c r="A20" s="48"/>
      <c r="B20" s="52" t="s">
        <v>18</v>
      </c>
      <c r="C20" s="59"/>
      <c r="D20" s="73">
        <v>1101680.8489000001</v>
      </c>
      <c r="E20" s="73">
        <v>1145999.5216999999</v>
      </c>
      <c r="F20" s="74">
        <v>96.132749450518403</v>
      </c>
      <c r="G20" s="73">
        <v>829671.63450000004</v>
      </c>
      <c r="H20" s="74">
        <v>32.785165008554998</v>
      </c>
      <c r="I20" s="73">
        <v>88347.554900000003</v>
      </c>
      <c r="J20" s="74">
        <v>8.0193419889446904</v>
      </c>
      <c r="K20" s="73">
        <v>66639.7304</v>
      </c>
      <c r="L20" s="74">
        <v>8.0320608333392407</v>
      </c>
      <c r="M20" s="74">
        <v>0.32574898442266198</v>
      </c>
      <c r="N20" s="73">
        <v>9380810.1831</v>
      </c>
      <c r="O20" s="73">
        <v>229694693.70789999</v>
      </c>
      <c r="P20" s="73">
        <v>44864</v>
      </c>
      <c r="Q20" s="73">
        <v>40052</v>
      </c>
      <c r="R20" s="74">
        <v>12.014381304304401</v>
      </c>
      <c r="S20" s="73">
        <v>24.556010362428701</v>
      </c>
      <c r="T20" s="73">
        <v>21.992604404274399</v>
      </c>
      <c r="U20" s="75">
        <v>10.4390164376063</v>
      </c>
      <c r="V20" s="40"/>
      <c r="W20" s="40"/>
    </row>
    <row r="21" spans="1:23" ht="12" thickBot="1" x14ac:dyDescent="0.2">
      <c r="A21" s="48"/>
      <c r="B21" s="52" t="s">
        <v>19</v>
      </c>
      <c r="C21" s="59"/>
      <c r="D21" s="73">
        <v>389629.38760000002</v>
      </c>
      <c r="E21" s="73">
        <v>389083.8517</v>
      </c>
      <c r="F21" s="74">
        <v>100.140210367924</v>
      </c>
      <c r="G21" s="73">
        <v>314095.35840000003</v>
      </c>
      <c r="H21" s="74">
        <v>24.048120158403499</v>
      </c>
      <c r="I21" s="73">
        <v>49926.684200000003</v>
      </c>
      <c r="J21" s="74">
        <v>12.8138907867123</v>
      </c>
      <c r="K21" s="73">
        <v>40813.977500000001</v>
      </c>
      <c r="L21" s="74">
        <v>12.994135828019299</v>
      </c>
      <c r="M21" s="74">
        <v>0.22327416385722301</v>
      </c>
      <c r="N21" s="73">
        <v>3589737.6458000001</v>
      </c>
      <c r="O21" s="73">
        <v>87283122.008900002</v>
      </c>
      <c r="P21" s="73">
        <v>35736</v>
      </c>
      <c r="Q21" s="73">
        <v>31991</v>
      </c>
      <c r="R21" s="74">
        <v>11.706417429902199</v>
      </c>
      <c r="S21" s="73">
        <v>10.9029938325498</v>
      </c>
      <c r="T21" s="73">
        <v>11.3312885092682</v>
      </c>
      <c r="U21" s="75">
        <v>-3.9282300191695199</v>
      </c>
      <c r="V21" s="40"/>
      <c r="W21" s="40"/>
    </row>
    <row r="22" spans="1:23" ht="12" thickBot="1" x14ac:dyDescent="0.2">
      <c r="A22" s="48"/>
      <c r="B22" s="52" t="s">
        <v>20</v>
      </c>
      <c r="C22" s="59"/>
      <c r="D22" s="73">
        <v>1446308.9807</v>
      </c>
      <c r="E22" s="73">
        <v>1520720.14</v>
      </c>
      <c r="F22" s="74">
        <v>95.106847253302007</v>
      </c>
      <c r="G22" s="73">
        <v>1245912.3337000001</v>
      </c>
      <c r="H22" s="74">
        <v>16.084329657840399</v>
      </c>
      <c r="I22" s="73">
        <v>139764.4241</v>
      </c>
      <c r="J22" s="74">
        <v>9.6635245970992507</v>
      </c>
      <c r="K22" s="73">
        <v>161322.17480000001</v>
      </c>
      <c r="L22" s="74">
        <v>12.948116046088099</v>
      </c>
      <c r="M22" s="74">
        <v>-0.13363166425648801</v>
      </c>
      <c r="N22" s="73">
        <v>13174795.656500001</v>
      </c>
      <c r="O22" s="73">
        <v>281658345.33060002</v>
      </c>
      <c r="P22" s="73">
        <v>90655</v>
      </c>
      <c r="Q22" s="73">
        <v>77500</v>
      </c>
      <c r="R22" s="74">
        <v>16.974193548387099</v>
      </c>
      <c r="S22" s="73">
        <v>15.9539901902818</v>
      </c>
      <c r="T22" s="73">
        <v>16.331971129032301</v>
      </c>
      <c r="U22" s="75">
        <v>-2.3691937517967498</v>
      </c>
      <c r="V22" s="40"/>
      <c r="W22" s="40"/>
    </row>
    <row r="23" spans="1:23" ht="12" thickBot="1" x14ac:dyDescent="0.2">
      <c r="A23" s="48"/>
      <c r="B23" s="52" t="s">
        <v>21</v>
      </c>
      <c r="C23" s="59"/>
      <c r="D23" s="73">
        <v>2806270.6886999998</v>
      </c>
      <c r="E23" s="73">
        <v>3205981.2327000001</v>
      </c>
      <c r="F23" s="74">
        <v>87.532349225158299</v>
      </c>
      <c r="G23" s="73">
        <v>2609584.1609</v>
      </c>
      <c r="H23" s="74">
        <v>7.5370831394135296</v>
      </c>
      <c r="I23" s="73">
        <v>253000.2885</v>
      </c>
      <c r="J23" s="74">
        <v>9.0155340152593002</v>
      </c>
      <c r="K23" s="73">
        <v>214349.97870000001</v>
      </c>
      <c r="L23" s="74">
        <v>8.2139515525751197</v>
      </c>
      <c r="M23" s="74">
        <v>0.180314036112381</v>
      </c>
      <c r="N23" s="73">
        <v>26294881.623799998</v>
      </c>
      <c r="O23" s="73">
        <v>606795722.08459997</v>
      </c>
      <c r="P23" s="73">
        <v>87768</v>
      </c>
      <c r="Q23" s="73">
        <v>75932</v>
      </c>
      <c r="R23" s="74">
        <v>15.587631038297401</v>
      </c>
      <c r="S23" s="73">
        <v>31.973734034044298</v>
      </c>
      <c r="T23" s="73">
        <v>32.440228056682301</v>
      </c>
      <c r="U23" s="75">
        <v>-1.4589913775516199</v>
      </c>
      <c r="V23" s="40"/>
      <c r="W23" s="40"/>
    </row>
    <row r="24" spans="1:23" ht="12" thickBot="1" x14ac:dyDescent="0.2">
      <c r="A24" s="48"/>
      <c r="B24" s="52" t="s">
        <v>22</v>
      </c>
      <c r="C24" s="59"/>
      <c r="D24" s="73">
        <v>324223.51089999999</v>
      </c>
      <c r="E24" s="73">
        <v>335052.91269999999</v>
      </c>
      <c r="F24" s="74">
        <v>96.767853258540001</v>
      </c>
      <c r="G24" s="73">
        <v>270924.62530000001</v>
      </c>
      <c r="H24" s="74">
        <v>19.6729572075558</v>
      </c>
      <c r="I24" s="73">
        <v>43557.919999999998</v>
      </c>
      <c r="J24" s="74">
        <v>13.4345346761218</v>
      </c>
      <c r="K24" s="73">
        <v>50146.546799999996</v>
      </c>
      <c r="L24" s="74">
        <v>18.5094089341166</v>
      </c>
      <c r="M24" s="74">
        <v>-0.13138744779929701</v>
      </c>
      <c r="N24" s="73">
        <v>2796186.2593999999</v>
      </c>
      <c r="O24" s="73">
        <v>56916939.008299999</v>
      </c>
      <c r="P24" s="73">
        <v>32228</v>
      </c>
      <c r="Q24" s="73">
        <v>29155</v>
      </c>
      <c r="R24" s="74">
        <v>10.540216086434601</v>
      </c>
      <c r="S24" s="73">
        <v>10.0603050421993</v>
      </c>
      <c r="T24" s="73">
        <v>9.7149255496484308</v>
      </c>
      <c r="U24" s="75">
        <v>3.4330916518153001</v>
      </c>
      <c r="V24" s="40"/>
      <c r="W24" s="40"/>
    </row>
    <row r="25" spans="1:23" ht="12" thickBot="1" x14ac:dyDescent="0.2">
      <c r="A25" s="48"/>
      <c r="B25" s="52" t="s">
        <v>23</v>
      </c>
      <c r="C25" s="59"/>
      <c r="D25" s="73">
        <v>291493.39620000002</v>
      </c>
      <c r="E25" s="73">
        <v>281760.85680000001</v>
      </c>
      <c r="F25" s="74">
        <v>103.454184342898</v>
      </c>
      <c r="G25" s="73">
        <v>223294.5209</v>
      </c>
      <c r="H25" s="74">
        <v>30.5421176592784</v>
      </c>
      <c r="I25" s="73">
        <v>24238.497299999999</v>
      </c>
      <c r="J25" s="74">
        <v>8.3152817923084008</v>
      </c>
      <c r="K25" s="73">
        <v>18456.432100000002</v>
      </c>
      <c r="L25" s="74">
        <v>8.2655105130257596</v>
      </c>
      <c r="M25" s="74">
        <v>0.31328185039620998</v>
      </c>
      <c r="N25" s="73">
        <v>2539140.6269999999</v>
      </c>
      <c r="O25" s="73">
        <v>64066306.996799998</v>
      </c>
      <c r="P25" s="73">
        <v>22645</v>
      </c>
      <c r="Q25" s="73">
        <v>20052</v>
      </c>
      <c r="R25" s="74">
        <v>12.9313784161181</v>
      </c>
      <c r="S25" s="73">
        <v>12.872307184808999</v>
      </c>
      <c r="T25" s="73">
        <v>15.330064312786799</v>
      </c>
      <c r="U25" s="75">
        <v>-19.093369142699</v>
      </c>
      <c r="V25" s="40"/>
      <c r="W25" s="40"/>
    </row>
    <row r="26" spans="1:23" ht="12" thickBot="1" x14ac:dyDescent="0.2">
      <c r="A26" s="48"/>
      <c r="B26" s="52" t="s">
        <v>24</v>
      </c>
      <c r="C26" s="59"/>
      <c r="D26" s="73">
        <v>603190.67209999997</v>
      </c>
      <c r="E26" s="73">
        <v>811774.96880000003</v>
      </c>
      <c r="F26" s="74">
        <v>74.305157868031102</v>
      </c>
      <c r="G26" s="73">
        <v>676511.61100000003</v>
      </c>
      <c r="H26" s="74">
        <v>-10.838090242327</v>
      </c>
      <c r="I26" s="73">
        <v>110202.1746</v>
      </c>
      <c r="J26" s="74">
        <v>18.2698738056298</v>
      </c>
      <c r="K26" s="73">
        <v>129748.765</v>
      </c>
      <c r="L26" s="74">
        <v>19.1790891523959</v>
      </c>
      <c r="M26" s="74">
        <v>-0.150649529496485</v>
      </c>
      <c r="N26" s="73">
        <v>6008587.6386000002</v>
      </c>
      <c r="O26" s="73">
        <v>134731592.4765</v>
      </c>
      <c r="P26" s="73">
        <v>44702</v>
      </c>
      <c r="Q26" s="73">
        <v>39697</v>
      </c>
      <c r="R26" s="74">
        <v>12.6080056427438</v>
      </c>
      <c r="S26" s="73">
        <v>13.493594740727501</v>
      </c>
      <c r="T26" s="73">
        <v>13.7588677759025</v>
      </c>
      <c r="U26" s="75">
        <v>-1.9659182024661701</v>
      </c>
      <c r="V26" s="40"/>
      <c r="W26" s="40"/>
    </row>
    <row r="27" spans="1:23" ht="12" thickBot="1" x14ac:dyDescent="0.2">
      <c r="A27" s="48"/>
      <c r="B27" s="52" t="s">
        <v>25</v>
      </c>
      <c r="C27" s="59"/>
      <c r="D27" s="73">
        <v>279237.435</v>
      </c>
      <c r="E27" s="73">
        <v>326093.83590000001</v>
      </c>
      <c r="F27" s="74">
        <v>85.631006863199602</v>
      </c>
      <c r="G27" s="73">
        <v>235360.09760000001</v>
      </c>
      <c r="H27" s="74">
        <v>18.642640722630301</v>
      </c>
      <c r="I27" s="73">
        <v>76418.6198</v>
      </c>
      <c r="J27" s="74">
        <v>27.366896490794701</v>
      </c>
      <c r="K27" s="73">
        <v>77296.92</v>
      </c>
      <c r="L27" s="74">
        <v>32.841981622291797</v>
      </c>
      <c r="M27" s="74">
        <v>-1.1362680427629E-2</v>
      </c>
      <c r="N27" s="73">
        <v>2632239.3075000001</v>
      </c>
      <c r="O27" s="73">
        <v>50537052.3314</v>
      </c>
      <c r="P27" s="73">
        <v>37894</v>
      </c>
      <c r="Q27" s="73">
        <v>35507</v>
      </c>
      <c r="R27" s="74">
        <v>6.7226180753091</v>
      </c>
      <c r="S27" s="73">
        <v>7.3689089301736397</v>
      </c>
      <c r="T27" s="73">
        <v>7.3294768609006704</v>
      </c>
      <c r="U27" s="75">
        <v>0.53511408061390497</v>
      </c>
      <c r="V27" s="40"/>
      <c r="W27" s="40"/>
    </row>
    <row r="28" spans="1:23" ht="12" thickBot="1" x14ac:dyDescent="0.2">
      <c r="A28" s="48"/>
      <c r="B28" s="52" t="s">
        <v>26</v>
      </c>
      <c r="C28" s="59"/>
      <c r="D28" s="73">
        <v>1084620.7296</v>
      </c>
      <c r="E28" s="73">
        <v>914155.41520000005</v>
      </c>
      <c r="F28" s="74">
        <v>118.647301275649</v>
      </c>
      <c r="G28" s="73">
        <v>752217.19620000001</v>
      </c>
      <c r="H28" s="74">
        <v>44.189834409425103</v>
      </c>
      <c r="I28" s="73">
        <v>-41782.999600000003</v>
      </c>
      <c r="J28" s="74">
        <v>-3.85231431224897</v>
      </c>
      <c r="K28" s="73">
        <v>48504.573299999996</v>
      </c>
      <c r="L28" s="74">
        <v>6.4482138330567498</v>
      </c>
      <c r="M28" s="74">
        <v>-1.86142391855656</v>
      </c>
      <c r="N28" s="73">
        <v>8331149.9983000001</v>
      </c>
      <c r="O28" s="73">
        <v>177771566.63589999</v>
      </c>
      <c r="P28" s="73">
        <v>52414</v>
      </c>
      <c r="Q28" s="73">
        <v>43692</v>
      </c>
      <c r="R28" s="74">
        <v>19.962464524398101</v>
      </c>
      <c r="S28" s="73">
        <v>20.6933401304995</v>
      </c>
      <c r="T28" s="73">
        <v>18.908892534102399</v>
      </c>
      <c r="U28" s="75">
        <v>8.6232941861670493</v>
      </c>
      <c r="V28" s="40"/>
      <c r="W28" s="40"/>
    </row>
    <row r="29" spans="1:23" ht="12" thickBot="1" x14ac:dyDescent="0.2">
      <c r="A29" s="48"/>
      <c r="B29" s="52" t="s">
        <v>27</v>
      </c>
      <c r="C29" s="59"/>
      <c r="D29" s="73">
        <v>651127.84790000005</v>
      </c>
      <c r="E29" s="73">
        <v>591700.68099999998</v>
      </c>
      <c r="F29" s="74">
        <v>110.043450820365</v>
      </c>
      <c r="G29" s="73">
        <v>460936.26299999998</v>
      </c>
      <c r="H29" s="74">
        <v>41.262013898004</v>
      </c>
      <c r="I29" s="73">
        <v>83328.6829</v>
      </c>
      <c r="J29" s="74">
        <v>12.7975916202554</v>
      </c>
      <c r="K29" s="73">
        <v>66115.771500000003</v>
      </c>
      <c r="L29" s="74">
        <v>14.3437990905046</v>
      </c>
      <c r="M29" s="74">
        <v>0.260345013141078</v>
      </c>
      <c r="N29" s="73">
        <v>5767848.2505999999</v>
      </c>
      <c r="O29" s="73">
        <v>134578217.74470001</v>
      </c>
      <c r="P29" s="73">
        <v>100816</v>
      </c>
      <c r="Q29" s="73">
        <v>96918</v>
      </c>
      <c r="R29" s="74">
        <v>4.0219567056687202</v>
      </c>
      <c r="S29" s="73">
        <v>6.4585764948024096</v>
      </c>
      <c r="T29" s="73">
        <v>6.4390750190882997</v>
      </c>
      <c r="U29" s="75">
        <v>0.30194696509059998</v>
      </c>
      <c r="V29" s="40"/>
      <c r="W29" s="40"/>
    </row>
    <row r="30" spans="1:23" ht="12" thickBot="1" x14ac:dyDescent="0.2">
      <c r="A30" s="48"/>
      <c r="B30" s="52" t="s">
        <v>28</v>
      </c>
      <c r="C30" s="59"/>
      <c r="D30" s="73">
        <v>1250200.4613999999</v>
      </c>
      <c r="E30" s="73">
        <v>1481431.1562000001</v>
      </c>
      <c r="F30" s="74">
        <v>84.391397883575806</v>
      </c>
      <c r="G30" s="73">
        <v>1152150.8537999999</v>
      </c>
      <c r="H30" s="74">
        <v>8.5101362618111001</v>
      </c>
      <c r="I30" s="73">
        <v>134503.46429999999</v>
      </c>
      <c r="J30" s="74">
        <v>10.7585518045146</v>
      </c>
      <c r="K30" s="73">
        <v>109969.9267</v>
      </c>
      <c r="L30" s="74">
        <v>9.5447507014640909</v>
      </c>
      <c r="M30" s="74">
        <v>0.223093152248141</v>
      </c>
      <c r="N30" s="73">
        <v>11254588.750399999</v>
      </c>
      <c r="O30" s="73">
        <v>247305226.0941</v>
      </c>
      <c r="P30" s="73">
        <v>75914</v>
      </c>
      <c r="Q30" s="73">
        <v>68401</v>
      </c>
      <c r="R30" s="74">
        <v>10.9837575474043</v>
      </c>
      <c r="S30" s="73">
        <v>16.4686416392233</v>
      </c>
      <c r="T30" s="73">
        <v>16.6469896141869</v>
      </c>
      <c r="U30" s="75">
        <v>-1.0829549811735699</v>
      </c>
      <c r="V30" s="40"/>
      <c r="W30" s="40"/>
    </row>
    <row r="31" spans="1:23" ht="12" thickBot="1" x14ac:dyDescent="0.2">
      <c r="A31" s="48"/>
      <c r="B31" s="52" t="s">
        <v>29</v>
      </c>
      <c r="C31" s="59"/>
      <c r="D31" s="73">
        <v>1152460.0478000001</v>
      </c>
      <c r="E31" s="73">
        <v>890734.57739999995</v>
      </c>
      <c r="F31" s="74">
        <v>129.38310435460599</v>
      </c>
      <c r="G31" s="73">
        <v>671556.97609999997</v>
      </c>
      <c r="H31" s="74">
        <v>71.6101669426169</v>
      </c>
      <c r="I31" s="73">
        <v>12067.1417</v>
      </c>
      <c r="J31" s="74">
        <v>1.0470767922094699</v>
      </c>
      <c r="K31" s="73">
        <v>32523.507000000001</v>
      </c>
      <c r="L31" s="74">
        <v>4.8430003942296898</v>
      </c>
      <c r="M31" s="74">
        <v>-0.62897169422719401</v>
      </c>
      <c r="N31" s="73">
        <v>8570843.7617000006</v>
      </c>
      <c r="O31" s="73">
        <v>238614332.68790001</v>
      </c>
      <c r="P31" s="73">
        <v>41042</v>
      </c>
      <c r="Q31" s="73">
        <v>36551</v>
      </c>
      <c r="R31" s="74">
        <v>12.286941533747401</v>
      </c>
      <c r="S31" s="73">
        <v>28.0800167584426</v>
      </c>
      <c r="T31" s="73">
        <v>26.344741500916498</v>
      </c>
      <c r="U31" s="75">
        <v>6.1797515024783998</v>
      </c>
      <c r="V31" s="40"/>
      <c r="W31" s="40"/>
    </row>
    <row r="32" spans="1:23" ht="12" thickBot="1" x14ac:dyDescent="0.2">
      <c r="A32" s="48"/>
      <c r="B32" s="52" t="s">
        <v>30</v>
      </c>
      <c r="C32" s="59"/>
      <c r="D32" s="73">
        <v>124008.6382</v>
      </c>
      <c r="E32" s="73">
        <v>170045.85010000001</v>
      </c>
      <c r="F32" s="74">
        <v>72.926588991776896</v>
      </c>
      <c r="G32" s="73">
        <v>126790.19590000001</v>
      </c>
      <c r="H32" s="74">
        <v>-2.1938271175113799</v>
      </c>
      <c r="I32" s="73">
        <v>32630.074000000001</v>
      </c>
      <c r="J32" s="74">
        <v>26.3127427843974</v>
      </c>
      <c r="K32" s="73">
        <v>32721.785500000002</v>
      </c>
      <c r="L32" s="74">
        <v>25.807819971985701</v>
      </c>
      <c r="M32" s="74">
        <v>-2.8027657598329999E-3</v>
      </c>
      <c r="N32" s="73">
        <v>1155214.2308</v>
      </c>
      <c r="O32" s="73">
        <v>25868015.707600001</v>
      </c>
      <c r="P32" s="73">
        <v>27776</v>
      </c>
      <c r="Q32" s="73">
        <v>26404</v>
      </c>
      <c r="R32" s="74">
        <v>5.1961823966065701</v>
      </c>
      <c r="S32" s="73">
        <v>4.4645967093893999</v>
      </c>
      <c r="T32" s="73">
        <v>4.4703054423572199</v>
      </c>
      <c r="U32" s="75">
        <v>-0.12786671091282101</v>
      </c>
      <c r="V32" s="40"/>
      <c r="W32" s="40"/>
    </row>
    <row r="33" spans="1:23" ht="12" thickBot="1" x14ac:dyDescent="0.2">
      <c r="A33" s="48"/>
      <c r="B33" s="52" t="s">
        <v>31</v>
      </c>
      <c r="C33" s="59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3">
        <v>0</v>
      </c>
      <c r="O33" s="73">
        <v>172.99539999999999</v>
      </c>
      <c r="P33" s="76"/>
      <c r="Q33" s="76"/>
      <c r="R33" s="76"/>
      <c r="S33" s="76"/>
      <c r="T33" s="76"/>
      <c r="U33" s="77"/>
      <c r="V33" s="40"/>
      <c r="W33" s="40"/>
    </row>
    <row r="34" spans="1:23" ht="12" thickBot="1" x14ac:dyDescent="0.2">
      <c r="A34" s="48"/>
      <c r="B34" s="52" t="s">
        <v>71</v>
      </c>
      <c r="C34" s="59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3">
        <v>1</v>
      </c>
      <c r="P34" s="76"/>
      <c r="Q34" s="76"/>
      <c r="R34" s="76"/>
      <c r="S34" s="76"/>
      <c r="T34" s="76"/>
      <c r="U34" s="77"/>
      <c r="V34" s="40"/>
      <c r="W34" s="40"/>
    </row>
    <row r="35" spans="1:23" ht="12" customHeight="1" thickBot="1" x14ac:dyDescent="0.2">
      <c r="A35" s="48"/>
      <c r="B35" s="52" t="s">
        <v>32</v>
      </c>
      <c r="C35" s="59"/>
      <c r="D35" s="73">
        <v>228778.60690000001</v>
      </c>
      <c r="E35" s="73">
        <v>202413.02780000001</v>
      </c>
      <c r="F35" s="74">
        <v>113.02563347160201</v>
      </c>
      <c r="G35" s="73">
        <v>167267.2579</v>
      </c>
      <c r="H35" s="74">
        <v>36.774291497487397</v>
      </c>
      <c r="I35" s="73">
        <v>15549.1497</v>
      </c>
      <c r="J35" s="74">
        <v>6.7965925270261804</v>
      </c>
      <c r="K35" s="73">
        <v>17190.355299999999</v>
      </c>
      <c r="L35" s="74">
        <v>10.2771788787721</v>
      </c>
      <c r="M35" s="74">
        <v>-9.5472465307333998E-2</v>
      </c>
      <c r="N35" s="73">
        <v>1570345.7708000001</v>
      </c>
      <c r="O35" s="73">
        <v>36772226.088100001</v>
      </c>
      <c r="P35" s="73">
        <v>16627</v>
      </c>
      <c r="Q35" s="73">
        <v>15130</v>
      </c>
      <c r="R35" s="74">
        <v>9.89424983476537</v>
      </c>
      <c r="S35" s="73">
        <v>13.7594639381729</v>
      </c>
      <c r="T35" s="73">
        <v>13.330990132187701</v>
      </c>
      <c r="U35" s="75">
        <v>3.1140297900445901</v>
      </c>
      <c r="V35" s="40"/>
      <c r="W35" s="40"/>
    </row>
    <row r="36" spans="1:23" ht="12" customHeight="1" thickBot="1" x14ac:dyDescent="0.2">
      <c r="A36" s="48"/>
      <c r="B36" s="52" t="s">
        <v>70</v>
      </c>
      <c r="C36" s="59"/>
      <c r="D36" s="73">
        <v>61729.96</v>
      </c>
      <c r="E36" s="76"/>
      <c r="F36" s="76"/>
      <c r="G36" s="76"/>
      <c r="H36" s="76"/>
      <c r="I36" s="73">
        <v>3315.4</v>
      </c>
      <c r="J36" s="74">
        <v>5.3708118391782502</v>
      </c>
      <c r="K36" s="76"/>
      <c r="L36" s="76"/>
      <c r="M36" s="76"/>
      <c r="N36" s="73">
        <v>905583.17</v>
      </c>
      <c r="O36" s="73">
        <v>11635509.07</v>
      </c>
      <c r="P36" s="73">
        <v>49</v>
      </c>
      <c r="Q36" s="73">
        <v>69</v>
      </c>
      <c r="R36" s="74">
        <v>-28.985507246376802</v>
      </c>
      <c r="S36" s="73">
        <v>1259.79510204082</v>
      </c>
      <c r="T36" s="73">
        <v>1328.54043478261</v>
      </c>
      <c r="U36" s="75">
        <v>-5.4568661705723098</v>
      </c>
      <c r="V36" s="40"/>
      <c r="W36" s="40"/>
    </row>
    <row r="37" spans="1:23" ht="12" customHeight="1" thickBot="1" x14ac:dyDescent="0.2">
      <c r="A37" s="48"/>
      <c r="B37" s="52" t="s">
        <v>36</v>
      </c>
      <c r="C37" s="59"/>
      <c r="D37" s="73">
        <v>308372.74</v>
      </c>
      <c r="E37" s="73">
        <v>236106.74400000001</v>
      </c>
      <c r="F37" s="74">
        <v>130.60734088984799</v>
      </c>
      <c r="G37" s="73">
        <v>238437.24</v>
      </c>
      <c r="H37" s="74">
        <v>29.330779034348801</v>
      </c>
      <c r="I37" s="73">
        <v>-47473.57</v>
      </c>
      <c r="J37" s="74">
        <v>-15.394865966427499</v>
      </c>
      <c r="K37" s="73">
        <v>-29311.16</v>
      </c>
      <c r="L37" s="74">
        <v>-12.2930293942339</v>
      </c>
      <c r="M37" s="74">
        <v>0.61964146079513804</v>
      </c>
      <c r="N37" s="73">
        <v>2314702.73</v>
      </c>
      <c r="O37" s="73">
        <v>96124177.459999993</v>
      </c>
      <c r="P37" s="73">
        <v>124</v>
      </c>
      <c r="Q37" s="73">
        <v>82</v>
      </c>
      <c r="R37" s="74">
        <v>51.219512195122</v>
      </c>
      <c r="S37" s="73">
        <v>2486.8769354838701</v>
      </c>
      <c r="T37" s="73">
        <v>2449.0629268292701</v>
      </c>
      <c r="U37" s="75">
        <v>1.5205420145667701</v>
      </c>
      <c r="V37" s="40"/>
      <c r="W37" s="40"/>
    </row>
    <row r="38" spans="1:23" ht="12" customHeight="1" thickBot="1" x14ac:dyDescent="0.2">
      <c r="A38" s="48"/>
      <c r="B38" s="52" t="s">
        <v>37</v>
      </c>
      <c r="C38" s="59"/>
      <c r="D38" s="73">
        <v>387612.93</v>
      </c>
      <c r="E38" s="73">
        <v>240318.24540000001</v>
      </c>
      <c r="F38" s="74">
        <v>161.29151132692201</v>
      </c>
      <c r="G38" s="73">
        <v>718521.3</v>
      </c>
      <c r="H38" s="74">
        <v>-46.0540793988988</v>
      </c>
      <c r="I38" s="73">
        <v>-12584.63</v>
      </c>
      <c r="J38" s="74">
        <v>-3.2467002584253302</v>
      </c>
      <c r="K38" s="73">
        <v>-14876.89</v>
      </c>
      <c r="L38" s="74">
        <v>-2.0704869848673901</v>
      </c>
      <c r="M38" s="74">
        <v>-0.15408193513563601</v>
      </c>
      <c r="N38" s="73">
        <v>3062913.57</v>
      </c>
      <c r="O38" s="73">
        <v>100723918.67</v>
      </c>
      <c r="P38" s="73">
        <v>199</v>
      </c>
      <c r="Q38" s="73">
        <v>66</v>
      </c>
      <c r="R38" s="74">
        <v>201.51515151515201</v>
      </c>
      <c r="S38" s="73">
        <v>1947.8036683417099</v>
      </c>
      <c r="T38" s="73">
        <v>1699.85227272727</v>
      </c>
      <c r="U38" s="75">
        <v>12.7297940569921</v>
      </c>
      <c r="V38" s="40"/>
      <c r="W38" s="40"/>
    </row>
    <row r="39" spans="1:23" ht="12" thickBot="1" x14ac:dyDescent="0.2">
      <c r="A39" s="48"/>
      <c r="B39" s="52" t="s">
        <v>38</v>
      </c>
      <c r="C39" s="59"/>
      <c r="D39" s="73">
        <v>228170.21</v>
      </c>
      <c r="E39" s="73">
        <v>136695.7837</v>
      </c>
      <c r="F39" s="74">
        <v>166.91825001768501</v>
      </c>
      <c r="G39" s="73">
        <v>269459.23</v>
      </c>
      <c r="H39" s="74">
        <v>-15.3229191666583</v>
      </c>
      <c r="I39" s="73">
        <v>-31810.19</v>
      </c>
      <c r="J39" s="74">
        <v>-13.941429952665599</v>
      </c>
      <c r="K39" s="73">
        <v>-29374.57</v>
      </c>
      <c r="L39" s="74">
        <v>-10.9013040674094</v>
      </c>
      <c r="M39" s="74">
        <v>8.2915937152441999E-2</v>
      </c>
      <c r="N39" s="73">
        <v>1934306.51</v>
      </c>
      <c r="O39" s="73">
        <v>64243256.890000001</v>
      </c>
      <c r="P39" s="73">
        <v>135</v>
      </c>
      <c r="Q39" s="73">
        <v>113</v>
      </c>
      <c r="R39" s="74">
        <v>19.469026548672598</v>
      </c>
      <c r="S39" s="73">
        <v>1690.1497037037</v>
      </c>
      <c r="T39" s="73">
        <v>1489.4738938053099</v>
      </c>
      <c r="U39" s="75">
        <v>11.8732565203333</v>
      </c>
      <c r="V39" s="40"/>
      <c r="W39" s="40"/>
    </row>
    <row r="40" spans="1:23" ht="12" customHeight="1" thickBot="1" x14ac:dyDescent="0.2">
      <c r="A40" s="48"/>
      <c r="B40" s="52" t="s">
        <v>73</v>
      </c>
      <c r="C40" s="59"/>
      <c r="D40" s="76"/>
      <c r="E40" s="76"/>
      <c r="F40" s="76"/>
      <c r="G40" s="73">
        <v>0.13</v>
      </c>
      <c r="H40" s="76"/>
      <c r="I40" s="76"/>
      <c r="J40" s="76"/>
      <c r="K40" s="73">
        <v>0.03</v>
      </c>
      <c r="L40" s="74">
        <v>23.076923076923102</v>
      </c>
      <c r="M40" s="76"/>
      <c r="N40" s="73">
        <v>72.81</v>
      </c>
      <c r="O40" s="73">
        <v>3755.85</v>
      </c>
      <c r="P40" s="76"/>
      <c r="Q40" s="76"/>
      <c r="R40" s="76"/>
      <c r="S40" s="76"/>
      <c r="T40" s="76"/>
      <c r="U40" s="77"/>
      <c r="V40" s="40"/>
      <c r="W40" s="40"/>
    </row>
    <row r="41" spans="1:23" ht="12" customHeight="1" thickBot="1" x14ac:dyDescent="0.2">
      <c r="A41" s="48"/>
      <c r="B41" s="52" t="s">
        <v>33</v>
      </c>
      <c r="C41" s="59"/>
      <c r="D41" s="73">
        <v>201430.769</v>
      </c>
      <c r="E41" s="73">
        <v>117423.65549999999</v>
      </c>
      <c r="F41" s="74">
        <v>171.54189940884601</v>
      </c>
      <c r="G41" s="73">
        <v>234570.0852</v>
      </c>
      <c r="H41" s="74">
        <v>-14.1276822113718</v>
      </c>
      <c r="I41" s="73">
        <v>14937.915000000001</v>
      </c>
      <c r="J41" s="74">
        <v>7.4159052632123004</v>
      </c>
      <c r="K41" s="73">
        <v>13036.5944</v>
      </c>
      <c r="L41" s="74">
        <v>5.55765428864669</v>
      </c>
      <c r="M41" s="74">
        <v>0.14584488415164601</v>
      </c>
      <c r="N41" s="73">
        <v>1753609.1469000001</v>
      </c>
      <c r="O41" s="73">
        <v>41094385.651600003</v>
      </c>
      <c r="P41" s="73">
        <v>280</v>
      </c>
      <c r="Q41" s="73">
        <v>260</v>
      </c>
      <c r="R41" s="74">
        <v>7.6923076923076898</v>
      </c>
      <c r="S41" s="73">
        <v>719.39560357142898</v>
      </c>
      <c r="T41" s="73">
        <v>713.24457807692295</v>
      </c>
      <c r="U41" s="75">
        <v>0.85502683974836502</v>
      </c>
      <c r="V41" s="40"/>
      <c r="W41" s="40"/>
    </row>
    <row r="42" spans="1:23" ht="12" thickBot="1" x14ac:dyDescent="0.2">
      <c r="A42" s="48"/>
      <c r="B42" s="52" t="s">
        <v>34</v>
      </c>
      <c r="C42" s="59"/>
      <c r="D42" s="73">
        <v>327810.72029999999</v>
      </c>
      <c r="E42" s="73">
        <v>370151.11070000002</v>
      </c>
      <c r="F42" s="74">
        <v>88.561322882449502</v>
      </c>
      <c r="G42" s="73">
        <v>676824.20609999995</v>
      </c>
      <c r="H42" s="74">
        <v>-51.566342139428997</v>
      </c>
      <c r="I42" s="73">
        <v>15265.793299999999</v>
      </c>
      <c r="J42" s="74">
        <v>4.6568926379312199</v>
      </c>
      <c r="K42" s="73">
        <v>40965.8125</v>
      </c>
      <c r="L42" s="74">
        <v>6.05265180098292</v>
      </c>
      <c r="M42" s="74">
        <v>-0.62735284940338998</v>
      </c>
      <c r="N42" s="73">
        <v>3426644.7198000001</v>
      </c>
      <c r="O42" s="73">
        <v>105333833.77429999</v>
      </c>
      <c r="P42" s="73">
        <v>1748</v>
      </c>
      <c r="Q42" s="73">
        <v>1458</v>
      </c>
      <c r="R42" s="74">
        <v>19.8902606310014</v>
      </c>
      <c r="S42" s="73">
        <v>187.53473701372999</v>
      </c>
      <c r="T42" s="73">
        <v>183.55981419753101</v>
      </c>
      <c r="U42" s="75">
        <v>2.1195661558466798</v>
      </c>
      <c r="V42" s="40"/>
      <c r="W42" s="40"/>
    </row>
    <row r="43" spans="1:23" ht="12" thickBot="1" x14ac:dyDescent="0.2">
      <c r="A43" s="48"/>
      <c r="B43" s="52" t="s">
        <v>39</v>
      </c>
      <c r="C43" s="59"/>
      <c r="D43" s="73">
        <v>104646.15</v>
      </c>
      <c r="E43" s="73">
        <v>101229.6446</v>
      </c>
      <c r="F43" s="74">
        <v>103.375004835293</v>
      </c>
      <c r="G43" s="73">
        <v>74982.52</v>
      </c>
      <c r="H43" s="74">
        <v>39.560726953428599</v>
      </c>
      <c r="I43" s="73">
        <v>-9450.43</v>
      </c>
      <c r="J43" s="74">
        <v>-9.0308434662909303</v>
      </c>
      <c r="K43" s="73">
        <v>-5907.38</v>
      </c>
      <c r="L43" s="74">
        <v>-7.8783428457725897</v>
      </c>
      <c r="M43" s="74">
        <v>0.59976673246007495</v>
      </c>
      <c r="N43" s="73">
        <v>882278.15</v>
      </c>
      <c r="O43" s="73">
        <v>43578144.340000004</v>
      </c>
      <c r="P43" s="73">
        <v>74</v>
      </c>
      <c r="Q43" s="73">
        <v>56</v>
      </c>
      <c r="R43" s="74">
        <v>32.142857142857103</v>
      </c>
      <c r="S43" s="73">
        <v>1414.1371621621599</v>
      </c>
      <c r="T43" s="73">
        <v>1382.2967857142901</v>
      </c>
      <c r="U43" s="75">
        <v>2.2515762473276402</v>
      </c>
      <c r="V43" s="40"/>
      <c r="W43" s="40"/>
    </row>
    <row r="44" spans="1:23" ht="12" thickBot="1" x14ac:dyDescent="0.2">
      <c r="A44" s="48"/>
      <c r="B44" s="52" t="s">
        <v>40</v>
      </c>
      <c r="C44" s="59"/>
      <c r="D44" s="73">
        <v>54920.59</v>
      </c>
      <c r="E44" s="73">
        <v>20673.689200000001</v>
      </c>
      <c r="F44" s="74">
        <v>265.65452091637297</v>
      </c>
      <c r="G44" s="73">
        <v>41460.370000000003</v>
      </c>
      <c r="H44" s="74">
        <v>32.465267434902302</v>
      </c>
      <c r="I44" s="73">
        <v>7139.44</v>
      </c>
      <c r="J44" s="74">
        <v>12.9995690140984</v>
      </c>
      <c r="K44" s="73">
        <v>5372.56</v>
      </c>
      <c r="L44" s="74">
        <v>12.9583021087366</v>
      </c>
      <c r="M44" s="74">
        <v>0.32887115267209699</v>
      </c>
      <c r="N44" s="73">
        <v>537767.89</v>
      </c>
      <c r="O44" s="73">
        <v>16624756.35</v>
      </c>
      <c r="P44" s="73">
        <v>51</v>
      </c>
      <c r="Q44" s="73">
        <v>50</v>
      </c>
      <c r="R44" s="74">
        <v>2</v>
      </c>
      <c r="S44" s="73">
        <v>1076.8743137254901</v>
      </c>
      <c r="T44" s="73">
        <v>1088.6505999999999</v>
      </c>
      <c r="U44" s="75">
        <v>-1.0935618135202201</v>
      </c>
      <c r="V44" s="40"/>
      <c r="W44" s="40"/>
    </row>
    <row r="45" spans="1:23" ht="12" thickBot="1" x14ac:dyDescent="0.2">
      <c r="A45" s="47"/>
      <c r="B45" s="52" t="s">
        <v>35</v>
      </c>
      <c r="C45" s="59"/>
      <c r="D45" s="78">
        <v>110920.10249999999</v>
      </c>
      <c r="E45" s="79"/>
      <c r="F45" s="79"/>
      <c r="G45" s="78">
        <v>11043.1504</v>
      </c>
      <c r="H45" s="80">
        <v>904.424448479847</v>
      </c>
      <c r="I45" s="78">
        <v>5278.2619999999997</v>
      </c>
      <c r="J45" s="80">
        <v>4.7586162300922901</v>
      </c>
      <c r="K45" s="78">
        <v>1088.5020999999999</v>
      </c>
      <c r="L45" s="80">
        <v>9.8568077095101394</v>
      </c>
      <c r="M45" s="80">
        <v>3.8491059410909698</v>
      </c>
      <c r="N45" s="78">
        <v>255804.28020000001</v>
      </c>
      <c r="O45" s="78">
        <v>4852869.4319000002</v>
      </c>
      <c r="P45" s="78">
        <v>34</v>
      </c>
      <c r="Q45" s="78">
        <v>11</v>
      </c>
      <c r="R45" s="80">
        <v>209.09090909090901</v>
      </c>
      <c r="S45" s="78">
        <v>3262.3559558823499</v>
      </c>
      <c r="T45" s="78">
        <v>1614.11150909091</v>
      </c>
      <c r="U45" s="81">
        <v>50.523133253423602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66085</v>
      </c>
      <c r="D2" s="32">
        <v>641587.13399914501</v>
      </c>
      <c r="E2" s="32">
        <v>500058.51304786297</v>
      </c>
      <c r="F2" s="32">
        <v>141528.62095128201</v>
      </c>
      <c r="G2" s="32">
        <v>500058.51304786297</v>
      </c>
      <c r="H2" s="32">
        <v>0.22059142624806799</v>
      </c>
    </row>
    <row r="3" spans="1:8" ht="14.25" x14ac:dyDescent="0.2">
      <c r="A3" s="32">
        <v>2</v>
      </c>
      <c r="B3" s="33">
        <v>13</v>
      </c>
      <c r="C3" s="32">
        <v>11487</v>
      </c>
      <c r="D3" s="32">
        <v>121623.71710068799</v>
      </c>
      <c r="E3" s="32">
        <v>94879.149884267506</v>
      </c>
      <c r="F3" s="32">
        <v>26744.567216420801</v>
      </c>
      <c r="G3" s="32">
        <v>94879.149884267506</v>
      </c>
      <c r="H3" s="32">
        <v>0.21989598619387599</v>
      </c>
    </row>
    <row r="4" spans="1:8" ht="14.25" x14ac:dyDescent="0.2">
      <c r="A4" s="32">
        <v>3</v>
      </c>
      <c r="B4" s="33">
        <v>14</v>
      </c>
      <c r="C4" s="32">
        <v>117004</v>
      </c>
      <c r="D4" s="32">
        <v>184749.84055470099</v>
      </c>
      <c r="E4" s="32">
        <v>137949.621547863</v>
      </c>
      <c r="F4" s="32">
        <v>46800.2190068376</v>
      </c>
      <c r="G4" s="32">
        <v>137949.621547863</v>
      </c>
      <c r="H4" s="32">
        <v>0.25331669497696202</v>
      </c>
    </row>
    <row r="5" spans="1:8" ht="14.25" x14ac:dyDescent="0.2">
      <c r="A5" s="32">
        <v>4</v>
      </c>
      <c r="B5" s="33">
        <v>15</v>
      </c>
      <c r="C5" s="32">
        <v>3554</v>
      </c>
      <c r="D5" s="32">
        <v>54599.433708547003</v>
      </c>
      <c r="E5" s="32">
        <v>51771.368774358998</v>
      </c>
      <c r="F5" s="32">
        <v>2828.0649341880298</v>
      </c>
      <c r="G5" s="32">
        <v>51771.368774358998</v>
      </c>
      <c r="H5" s="32">
        <v>5.1796598281299198E-2</v>
      </c>
    </row>
    <row r="6" spans="1:8" ht="14.25" x14ac:dyDescent="0.2">
      <c r="A6" s="32">
        <v>5</v>
      </c>
      <c r="B6" s="33">
        <v>16</v>
      </c>
      <c r="C6" s="32">
        <v>1912</v>
      </c>
      <c r="D6" s="32">
        <v>109852.99640598299</v>
      </c>
      <c r="E6" s="32">
        <v>91818.230858119699</v>
      </c>
      <c r="F6" s="32">
        <v>18034.7655478632</v>
      </c>
      <c r="G6" s="32">
        <v>91818.230858119699</v>
      </c>
      <c r="H6" s="32">
        <v>0.16417181267602701</v>
      </c>
    </row>
    <row r="7" spans="1:8" ht="14.25" x14ac:dyDescent="0.2">
      <c r="A7" s="32">
        <v>6</v>
      </c>
      <c r="B7" s="33">
        <v>17</v>
      </c>
      <c r="C7" s="32">
        <v>24579</v>
      </c>
      <c r="D7" s="32">
        <v>309548.96510854701</v>
      </c>
      <c r="E7" s="32">
        <v>278347.90637350403</v>
      </c>
      <c r="F7" s="32">
        <v>31201.058735042701</v>
      </c>
      <c r="G7" s="32">
        <v>278347.90637350403</v>
      </c>
      <c r="H7" s="32">
        <v>0.10079522870994501</v>
      </c>
    </row>
    <row r="8" spans="1:8" ht="14.25" x14ac:dyDescent="0.2">
      <c r="A8" s="32">
        <v>7</v>
      </c>
      <c r="B8" s="33">
        <v>18</v>
      </c>
      <c r="C8" s="32">
        <v>57139</v>
      </c>
      <c r="D8" s="32">
        <v>143957.383078632</v>
      </c>
      <c r="E8" s="32">
        <v>117632.41272393199</v>
      </c>
      <c r="F8" s="32">
        <v>26324.970354700901</v>
      </c>
      <c r="G8" s="32">
        <v>117632.41272393199</v>
      </c>
      <c r="H8" s="32">
        <v>0.182866413599097</v>
      </c>
    </row>
    <row r="9" spans="1:8" ht="14.25" x14ac:dyDescent="0.2">
      <c r="A9" s="32">
        <v>8</v>
      </c>
      <c r="B9" s="33">
        <v>19</v>
      </c>
      <c r="C9" s="32">
        <v>17686</v>
      </c>
      <c r="D9" s="32">
        <v>115809.396893162</v>
      </c>
      <c r="E9" s="32">
        <v>99327.542899145294</v>
      </c>
      <c r="F9" s="32">
        <v>16481.853994017099</v>
      </c>
      <c r="G9" s="32">
        <v>99327.542899145294</v>
      </c>
      <c r="H9" s="32">
        <v>0.142318796541373</v>
      </c>
    </row>
    <row r="10" spans="1:8" ht="14.25" x14ac:dyDescent="0.2">
      <c r="A10" s="32">
        <v>9</v>
      </c>
      <c r="B10" s="33">
        <v>21</v>
      </c>
      <c r="C10" s="32">
        <v>220403</v>
      </c>
      <c r="D10" s="32">
        <v>902053.15065470105</v>
      </c>
      <c r="E10" s="32">
        <v>864565.21615811996</v>
      </c>
      <c r="F10" s="32">
        <v>37487.934496581198</v>
      </c>
      <c r="G10" s="32">
        <v>864565.21615811996</v>
      </c>
      <c r="H10" s="35">
        <v>4.15584541436088E-2</v>
      </c>
    </row>
    <row r="11" spans="1:8" ht="14.25" x14ac:dyDescent="0.2">
      <c r="A11" s="32">
        <v>10</v>
      </c>
      <c r="B11" s="33">
        <v>22</v>
      </c>
      <c r="C11" s="32">
        <v>50108</v>
      </c>
      <c r="D11" s="32">
        <v>553660.96476581204</v>
      </c>
      <c r="E11" s="32">
        <v>487464.21277435898</v>
      </c>
      <c r="F11" s="32">
        <v>66196.751991452998</v>
      </c>
      <c r="G11" s="32">
        <v>487464.21277435898</v>
      </c>
      <c r="H11" s="32">
        <v>0.119561891128541</v>
      </c>
    </row>
    <row r="12" spans="1:8" ht="14.25" x14ac:dyDescent="0.2">
      <c r="A12" s="32">
        <v>11</v>
      </c>
      <c r="B12" s="33">
        <v>23</v>
      </c>
      <c r="C12" s="32">
        <v>285648.859</v>
      </c>
      <c r="D12" s="32">
        <v>2167577.3948425399</v>
      </c>
      <c r="E12" s="32">
        <v>1821517.8681576999</v>
      </c>
      <c r="F12" s="32">
        <v>346059.52668484201</v>
      </c>
      <c r="G12" s="32">
        <v>1821517.8681576999</v>
      </c>
      <c r="H12" s="32">
        <v>0.15965267376761</v>
      </c>
    </row>
    <row r="13" spans="1:8" ht="14.25" x14ac:dyDescent="0.2">
      <c r="A13" s="32">
        <v>12</v>
      </c>
      <c r="B13" s="33">
        <v>24</v>
      </c>
      <c r="C13" s="32">
        <v>21082</v>
      </c>
      <c r="D13" s="32">
        <v>525627.72716752102</v>
      </c>
      <c r="E13" s="32">
        <v>514959.620765812</v>
      </c>
      <c r="F13" s="32">
        <v>10668.1064017094</v>
      </c>
      <c r="G13" s="32">
        <v>514959.620765812</v>
      </c>
      <c r="H13" s="32">
        <v>2.02959354126869E-2</v>
      </c>
    </row>
    <row r="14" spans="1:8" ht="14.25" x14ac:dyDescent="0.2">
      <c r="A14" s="32">
        <v>13</v>
      </c>
      <c r="B14" s="33">
        <v>25</v>
      </c>
      <c r="C14" s="32">
        <v>92245</v>
      </c>
      <c r="D14" s="32">
        <v>1101681.1203000001</v>
      </c>
      <c r="E14" s="32">
        <v>1013333.294</v>
      </c>
      <c r="F14" s="32">
        <v>88347.826300000001</v>
      </c>
      <c r="G14" s="32">
        <v>1013333.294</v>
      </c>
      <c r="H14" s="32">
        <v>8.0193646484512604E-2</v>
      </c>
    </row>
    <row r="15" spans="1:8" ht="14.25" x14ac:dyDescent="0.2">
      <c r="A15" s="32">
        <v>14</v>
      </c>
      <c r="B15" s="33">
        <v>26</v>
      </c>
      <c r="C15" s="32">
        <v>72376</v>
      </c>
      <c r="D15" s="32">
        <v>389629.51171676099</v>
      </c>
      <c r="E15" s="32">
        <v>339702.70341257099</v>
      </c>
      <c r="F15" s="32">
        <v>49926.808304190301</v>
      </c>
      <c r="G15" s="32">
        <v>339702.70341257099</v>
      </c>
      <c r="H15" s="32">
        <v>0.12813918556683701</v>
      </c>
    </row>
    <row r="16" spans="1:8" ht="14.25" x14ac:dyDescent="0.2">
      <c r="A16" s="32">
        <v>15</v>
      </c>
      <c r="B16" s="33">
        <v>27</v>
      </c>
      <c r="C16" s="32">
        <v>219589.37100000001</v>
      </c>
      <c r="D16" s="32">
        <v>1446310.7379999999</v>
      </c>
      <c r="E16" s="32">
        <v>1306544.5573</v>
      </c>
      <c r="F16" s="32">
        <v>139766.1807</v>
      </c>
      <c r="G16" s="32">
        <v>1306544.5573</v>
      </c>
      <c r="H16" s="32">
        <v>9.6636343095448995E-2</v>
      </c>
    </row>
    <row r="17" spans="1:8" ht="14.25" x14ac:dyDescent="0.2">
      <c r="A17" s="32">
        <v>16</v>
      </c>
      <c r="B17" s="33">
        <v>29</v>
      </c>
      <c r="C17" s="32">
        <v>210109.1</v>
      </c>
      <c r="D17" s="32">
        <v>2806272.6039359001</v>
      </c>
      <c r="E17" s="32">
        <v>2553270.4398230799</v>
      </c>
      <c r="F17" s="32">
        <v>253002.16411282099</v>
      </c>
      <c r="G17" s="32">
        <v>2553270.4398230799</v>
      </c>
      <c r="H17" s="32">
        <v>9.0155946987465096E-2</v>
      </c>
    </row>
    <row r="18" spans="1:8" ht="14.25" x14ac:dyDescent="0.2">
      <c r="A18" s="32">
        <v>17</v>
      </c>
      <c r="B18" s="33">
        <v>31</v>
      </c>
      <c r="C18" s="32">
        <v>38963.514000000003</v>
      </c>
      <c r="D18" s="32">
        <v>324223.69173943001</v>
      </c>
      <c r="E18" s="32">
        <v>280665.58731030702</v>
      </c>
      <c r="F18" s="32">
        <v>43558.104429123203</v>
      </c>
      <c r="G18" s="32">
        <v>280665.58731030702</v>
      </c>
      <c r="H18" s="32">
        <v>0.13434584066154501</v>
      </c>
    </row>
    <row r="19" spans="1:8" ht="14.25" x14ac:dyDescent="0.2">
      <c r="A19" s="32">
        <v>18</v>
      </c>
      <c r="B19" s="33">
        <v>32</v>
      </c>
      <c r="C19" s="32">
        <v>24972.912</v>
      </c>
      <c r="D19" s="32">
        <v>291493.38697575103</v>
      </c>
      <c r="E19" s="32">
        <v>267254.905662873</v>
      </c>
      <c r="F19" s="32">
        <v>24238.481312878099</v>
      </c>
      <c r="G19" s="32">
        <v>267254.905662873</v>
      </c>
      <c r="H19" s="32">
        <v>8.3152765708864901E-2</v>
      </c>
    </row>
    <row r="20" spans="1:8" ht="14.25" x14ac:dyDescent="0.2">
      <c r="A20" s="32">
        <v>19</v>
      </c>
      <c r="B20" s="33">
        <v>33</v>
      </c>
      <c r="C20" s="32">
        <v>52220.341999999997</v>
      </c>
      <c r="D20" s="32">
        <v>603190.48436371703</v>
      </c>
      <c r="E20" s="32">
        <v>492988.466424821</v>
      </c>
      <c r="F20" s="32">
        <v>110202.017938896</v>
      </c>
      <c r="G20" s="32">
        <v>492988.466424821</v>
      </c>
      <c r="H20" s="32">
        <v>0.182698535198452</v>
      </c>
    </row>
    <row r="21" spans="1:8" ht="14.25" x14ac:dyDescent="0.2">
      <c r="A21" s="32">
        <v>20</v>
      </c>
      <c r="B21" s="33">
        <v>34</v>
      </c>
      <c r="C21" s="32">
        <v>50368.777999999998</v>
      </c>
      <c r="D21" s="32">
        <v>279237.35249680799</v>
      </c>
      <c r="E21" s="32">
        <v>202818.83577575901</v>
      </c>
      <c r="F21" s="32">
        <v>76418.516721049295</v>
      </c>
      <c r="G21" s="32">
        <v>202818.83577575901</v>
      </c>
      <c r="H21" s="32">
        <v>0.27366867662134398</v>
      </c>
    </row>
    <row r="22" spans="1:8" ht="14.25" x14ac:dyDescent="0.2">
      <c r="A22" s="32">
        <v>21</v>
      </c>
      <c r="B22" s="33">
        <v>35</v>
      </c>
      <c r="C22" s="32">
        <v>47636.417999999998</v>
      </c>
      <c r="D22" s="32">
        <v>1084620.72932566</v>
      </c>
      <c r="E22" s="32">
        <v>1126403.7462177</v>
      </c>
      <c r="F22" s="32">
        <v>-41783.016892035397</v>
      </c>
      <c r="G22" s="32">
        <v>1126403.7462177</v>
      </c>
      <c r="H22" s="32">
        <v>-3.8523159075166298E-2</v>
      </c>
    </row>
    <row r="23" spans="1:8" ht="14.25" x14ac:dyDescent="0.2">
      <c r="A23" s="32">
        <v>22</v>
      </c>
      <c r="B23" s="33">
        <v>36</v>
      </c>
      <c r="C23" s="32">
        <v>148903.73199999999</v>
      </c>
      <c r="D23" s="32">
        <v>651127.84741327399</v>
      </c>
      <c r="E23" s="32">
        <v>567799.12060300994</v>
      </c>
      <c r="F23" s="32">
        <v>83328.726810264096</v>
      </c>
      <c r="G23" s="32">
        <v>567799.12060300994</v>
      </c>
      <c r="H23" s="32">
        <v>0.12797598373545699</v>
      </c>
    </row>
    <row r="24" spans="1:8" ht="14.25" x14ac:dyDescent="0.2">
      <c r="A24" s="32">
        <v>23</v>
      </c>
      <c r="B24" s="33">
        <v>37</v>
      </c>
      <c r="C24" s="32">
        <v>133171.70000000001</v>
      </c>
      <c r="D24" s="32">
        <v>1250200.4888053101</v>
      </c>
      <c r="E24" s="32">
        <v>1115696.9781557</v>
      </c>
      <c r="F24" s="32">
        <v>134503.51064960699</v>
      </c>
      <c r="G24" s="32">
        <v>1115696.9781557</v>
      </c>
      <c r="H24" s="32">
        <v>0.107585552760532</v>
      </c>
    </row>
    <row r="25" spans="1:8" ht="14.25" x14ac:dyDescent="0.2">
      <c r="A25" s="32">
        <v>24</v>
      </c>
      <c r="B25" s="33">
        <v>38</v>
      </c>
      <c r="C25" s="32">
        <v>256448.489</v>
      </c>
      <c r="D25" s="32">
        <v>1152460.01219027</v>
      </c>
      <c r="E25" s="32">
        <v>1140393.4741</v>
      </c>
      <c r="F25" s="32">
        <v>12066.5380902655</v>
      </c>
      <c r="G25" s="32">
        <v>1140393.4741</v>
      </c>
      <c r="H25" s="32">
        <v>1.04702444879913E-2</v>
      </c>
    </row>
    <row r="26" spans="1:8" ht="14.25" x14ac:dyDescent="0.2">
      <c r="A26" s="32">
        <v>25</v>
      </c>
      <c r="B26" s="33">
        <v>39</v>
      </c>
      <c r="C26" s="32">
        <v>93580.709000000003</v>
      </c>
      <c r="D26" s="32">
        <v>124008.641107866</v>
      </c>
      <c r="E26" s="32">
        <v>91378.579889732006</v>
      </c>
      <c r="F26" s="32">
        <v>32630.061218134299</v>
      </c>
      <c r="G26" s="32">
        <v>91378.579889732006</v>
      </c>
      <c r="H26" s="32">
        <v>0.26312731860154598</v>
      </c>
    </row>
    <row r="27" spans="1:8" ht="14.25" x14ac:dyDescent="0.2">
      <c r="A27" s="32">
        <v>26</v>
      </c>
      <c r="B27" s="33">
        <v>42</v>
      </c>
      <c r="C27" s="32">
        <v>13300.714</v>
      </c>
      <c r="D27" s="32">
        <v>228778.606</v>
      </c>
      <c r="E27" s="32">
        <v>213229.45980000001</v>
      </c>
      <c r="F27" s="32">
        <v>15549.146199999999</v>
      </c>
      <c r="G27" s="32">
        <v>213229.45980000001</v>
      </c>
      <c r="H27" s="32">
        <v>6.7965910239002003E-2</v>
      </c>
    </row>
    <row r="28" spans="1:8" ht="14.25" x14ac:dyDescent="0.2">
      <c r="A28" s="32">
        <v>27</v>
      </c>
      <c r="B28" s="33">
        <v>75</v>
      </c>
      <c r="C28" s="32">
        <v>283</v>
      </c>
      <c r="D28" s="32">
        <v>201430.76923076899</v>
      </c>
      <c r="E28" s="32">
        <v>186492.85470085501</v>
      </c>
      <c r="F28" s="32">
        <v>14937.9145299145</v>
      </c>
      <c r="G28" s="32">
        <v>186492.85470085501</v>
      </c>
      <c r="H28" s="32">
        <v>7.4159050213430402E-2</v>
      </c>
    </row>
    <row r="29" spans="1:8" ht="14.25" x14ac:dyDescent="0.2">
      <c r="A29" s="32">
        <v>28</v>
      </c>
      <c r="B29" s="33">
        <v>76</v>
      </c>
      <c r="C29" s="32">
        <v>1831</v>
      </c>
      <c r="D29" s="32">
        <v>327810.71411623899</v>
      </c>
      <c r="E29" s="32">
        <v>312544.92999316199</v>
      </c>
      <c r="F29" s="32">
        <v>15265.784123076901</v>
      </c>
      <c r="G29" s="32">
        <v>312544.92999316199</v>
      </c>
      <c r="H29" s="32">
        <v>4.6568899263200403E-2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110920.10263974</v>
      </c>
      <c r="E30" s="32">
        <v>105641.840232963</v>
      </c>
      <c r="F30" s="32">
        <v>5278.2624067771003</v>
      </c>
      <c r="G30" s="32">
        <v>105641.840232963</v>
      </c>
      <c r="H30" s="32">
        <v>4.7586165908270903E-2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49</v>
      </c>
      <c r="D32" s="38">
        <v>61729.96</v>
      </c>
      <c r="E32" s="38">
        <v>58414.559999999998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105</v>
      </c>
      <c r="D33" s="38">
        <v>308372.74</v>
      </c>
      <c r="E33" s="38">
        <v>355846.31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140</v>
      </c>
      <c r="D34" s="38">
        <v>387612.93</v>
      </c>
      <c r="E34" s="38">
        <v>400197.56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125</v>
      </c>
      <c r="D35" s="38">
        <v>228170.21</v>
      </c>
      <c r="E35" s="38">
        <v>259980.4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66</v>
      </c>
      <c r="D36" s="38">
        <v>104646.15</v>
      </c>
      <c r="E36" s="38">
        <v>114096.58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45</v>
      </c>
      <c r="D37" s="38">
        <v>54920.59</v>
      </c>
      <c r="E37" s="38">
        <v>47781.15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2015-07-11T00:02:58Z</dcterms:modified>
</cp:coreProperties>
</file>