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<sst xmlns="http://schemas.openxmlformats.org/spreadsheetml/2006/main" count="115" uniqueCount="73">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</sst>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13005211.534200002</v>
      </c>
      <c r="F3" s="25">
        <f>RA!I7</f>
        <v>1650545.591</v>
      </c>
      <c r="G3" s="16">
        <f>SUM(G4:G38)</f>
        <v>11355423.643200003</v>
      </c>
      <c r="H3" s="27">
        <f>RA!J7</f>
        <v>12.455876017473701</v>
      </c>
      <c r="I3" s="20">
        <f>SUM(I4:I38)</f>
        <v>13005215.021355186</v>
      </c>
      <c r="J3" s="21">
        <f>SUM(J4:J38)</f>
        <v>11355423.619015237</v>
      </c>
      <c r="K3" s="22">
        <f>E3-I3</f>
        <v>-3.4871551841497421</v>
      </c>
      <c r="L3" s="22">
        <f>G3-J3</f>
        <v>2.4184765294194221E-2</v>
      </c>
    </row>
    <row r="4" spans="1:13" x14ac:dyDescent="0.15">
      <c r="A4" s="42">
        <f>RA!A8</f>
        <v>42116</v>
      </c>
      <c r="B4" s="12">
        <v>12</v>
      </c>
      <c r="C4" s="39" t="s">
        <v>6</v>
      </c>
      <c r="D4" s="39"/>
      <c r="E4" s="15">
        <f>VLOOKUP(C4,RA!B8:D36,3,0)</f>
        <v>485032.0036</v>
      </c>
      <c r="F4" s="25">
        <f>VLOOKUP(C4,RA!B8:I39,8,0)</f>
        <v>113097.68429999999</v>
      </c>
      <c r="G4" s="16">
        <f t="shared" ref="G4:G38" si="0">E4-F4</f>
        <v>371934.31929999997</v>
      </c>
      <c r="H4" s="27">
        <f>RA!J8</f>
        <v>23.317571512924399</v>
      </c>
      <c r="I4" s="20">
        <f>VLOOKUP(B4,RMS!B:D,3,FALSE)</f>
        <v>485032.471822222</v>
      </c>
      <c r="J4" s="21">
        <f>VLOOKUP(B4,RMS!B:E,4,FALSE)</f>
        <v>371934.33186239301</v>
      </c>
      <c r="K4" s="22">
        <f t="shared" ref="K4:K38" si="1">E4-I4</f>
        <v>-0.46822222199989483</v>
      </c>
      <c r="L4" s="22">
        <f t="shared" ref="L4:L38" si="2">G4-J4</f>
        <v>-1.2562393036205322E-2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73041.315600000002</v>
      </c>
      <c r="F5" s="25">
        <f>VLOOKUP(C5,RA!B9:I40,8,0)</f>
        <v>14957.0411</v>
      </c>
      <c r="G5" s="16">
        <f t="shared" si="0"/>
        <v>58084.2745</v>
      </c>
      <c r="H5" s="27">
        <f>RA!J9</f>
        <v>20.477507801078001</v>
      </c>
      <c r="I5" s="20">
        <f>VLOOKUP(B5,RMS!B:D,3,FALSE)</f>
        <v>73041.340736903396</v>
      </c>
      <c r="J5" s="21">
        <f>VLOOKUP(B5,RMS!B:E,4,FALSE)</f>
        <v>58084.262979895597</v>
      </c>
      <c r="K5" s="22">
        <f t="shared" si="1"/>
        <v>-2.5136903394013643E-2</v>
      </c>
      <c r="L5" s="22">
        <f t="shared" si="2"/>
        <v>1.1520104402734432E-2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102660.8245</v>
      </c>
      <c r="F6" s="25">
        <f>VLOOKUP(C6,RA!B10:I41,8,0)</f>
        <v>23924.631700000002</v>
      </c>
      <c r="G6" s="16">
        <f t="shared" si="0"/>
        <v>78736.192800000004</v>
      </c>
      <c r="H6" s="27">
        <f>RA!J10</f>
        <v>23.304538821427499</v>
      </c>
      <c r="I6" s="20">
        <f>VLOOKUP(B6,RMS!B:D,3,FALSE)</f>
        <v>102662.542968376</v>
      </c>
      <c r="J6" s="21">
        <f>VLOOKUP(B6,RMS!B:E,4,FALSE)</f>
        <v>78736.192982905995</v>
      </c>
      <c r="K6" s="22">
        <f>E6-I6</f>
        <v>-1.718468375998782</v>
      </c>
      <c r="L6" s="22">
        <f t="shared" si="2"/>
        <v>-1.8290599109604955E-4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40707.704899999997</v>
      </c>
      <c r="F7" s="25">
        <f>VLOOKUP(C7,RA!B11:I42,8,0)</f>
        <v>8919.6488000000008</v>
      </c>
      <c r="G7" s="16">
        <f t="shared" si="0"/>
        <v>31788.056099999994</v>
      </c>
      <c r="H7" s="27">
        <f>RA!J11</f>
        <v>21.9114509695682</v>
      </c>
      <c r="I7" s="20">
        <f>VLOOKUP(B7,RMS!B:D,3,FALSE)</f>
        <v>40707.731852991499</v>
      </c>
      <c r="J7" s="21">
        <f>VLOOKUP(B7,RMS!B:E,4,FALSE)</f>
        <v>31788.055859829099</v>
      </c>
      <c r="K7" s="22">
        <f t="shared" si="1"/>
        <v>-2.6952991502184886E-2</v>
      </c>
      <c r="L7" s="22">
        <f t="shared" si="2"/>
        <v>2.4017089526751079E-4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116664.32279999999</v>
      </c>
      <c r="F8" s="25">
        <f>VLOOKUP(C8,RA!B12:I43,8,0)</f>
        <v>19647.4202</v>
      </c>
      <c r="G8" s="16">
        <f t="shared" si="0"/>
        <v>97016.902600000001</v>
      </c>
      <c r="H8" s="27">
        <f>RA!J12</f>
        <v>16.840984225899099</v>
      </c>
      <c r="I8" s="20">
        <f>VLOOKUP(B8,RMS!B:D,3,FALSE)</f>
        <v>116664.326623077</v>
      </c>
      <c r="J8" s="21">
        <f>VLOOKUP(B8,RMS!B:E,4,FALSE)</f>
        <v>97016.903254700897</v>
      </c>
      <c r="K8" s="22">
        <f t="shared" si="1"/>
        <v>-3.8230770005611703E-3</v>
      </c>
      <c r="L8" s="22">
        <f t="shared" si="2"/>
        <v>-6.547008961206302E-4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197934.9933</v>
      </c>
      <c r="F9" s="25">
        <f>VLOOKUP(C9,RA!B13:I44,8,0)</f>
        <v>55444.3433</v>
      </c>
      <c r="G9" s="16">
        <f t="shared" si="0"/>
        <v>142490.65</v>
      </c>
      <c r="H9" s="27">
        <f>RA!J13</f>
        <v>28.011390192115201</v>
      </c>
      <c r="I9" s="20">
        <f>VLOOKUP(B9,RMS!B:D,3,FALSE)</f>
        <v>197935.16664615399</v>
      </c>
      <c r="J9" s="21">
        <f>VLOOKUP(B9,RMS!B:E,4,FALSE)</f>
        <v>142490.64718461499</v>
      </c>
      <c r="K9" s="22">
        <f t="shared" si="1"/>
        <v>-0.17334615398431197</v>
      </c>
      <c r="L9" s="22">
        <f t="shared" si="2"/>
        <v>2.8153849998489022E-3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112217.6786</v>
      </c>
      <c r="F10" s="25">
        <f>VLOOKUP(C10,RA!B14:I45,8,0)</f>
        <v>21356.641800000001</v>
      </c>
      <c r="G10" s="16">
        <f t="shared" si="0"/>
        <v>90861.036800000002</v>
      </c>
      <c r="H10" s="27">
        <f>RA!J14</f>
        <v>19.031441450616501</v>
      </c>
      <c r="I10" s="20">
        <f>VLOOKUP(B10,RMS!B:D,3,FALSE)</f>
        <v>112217.681902564</v>
      </c>
      <c r="J10" s="21">
        <f>VLOOKUP(B10,RMS!B:E,4,FALSE)</f>
        <v>90861.037471794902</v>
      </c>
      <c r="K10" s="22">
        <f t="shared" si="1"/>
        <v>-3.3025640004780143E-3</v>
      </c>
      <c r="L10" s="22">
        <f t="shared" si="2"/>
        <v>-6.7179489997215569E-4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92806.585300000006</v>
      </c>
      <c r="F11" s="25">
        <f>VLOOKUP(C11,RA!B15:I46,8,0)</f>
        <v>20697.68</v>
      </c>
      <c r="G11" s="16">
        <f t="shared" si="0"/>
        <v>72108.905300000013</v>
      </c>
      <c r="H11" s="27">
        <f>RA!J15</f>
        <v>22.301951885304401</v>
      </c>
      <c r="I11" s="20">
        <f>VLOOKUP(B11,RMS!B:D,3,FALSE)</f>
        <v>92806.699347863207</v>
      </c>
      <c r="J11" s="21">
        <f>VLOOKUP(B11,RMS!B:E,4,FALSE)</f>
        <v>72108.9056205128</v>
      </c>
      <c r="K11" s="22">
        <f t="shared" si="1"/>
        <v>-0.11404786320053972</v>
      </c>
      <c r="L11" s="22">
        <f t="shared" si="2"/>
        <v>-3.2051278685685247E-4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622194.17559999996</v>
      </c>
      <c r="F12" s="25">
        <f>VLOOKUP(C12,RA!B16:I47,8,0)</f>
        <v>57666.198299999996</v>
      </c>
      <c r="G12" s="16">
        <f t="shared" si="0"/>
        <v>564527.97729999991</v>
      </c>
      <c r="H12" s="27">
        <f>RA!J16</f>
        <v>9.2681996330793108</v>
      </c>
      <c r="I12" s="20">
        <f>VLOOKUP(B12,RMS!B:D,3,FALSE)</f>
        <v>622193.79915299104</v>
      </c>
      <c r="J12" s="21">
        <f>VLOOKUP(B12,RMS!B:E,4,FALSE)</f>
        <v>564527.97736153798</v>
      </c>
      <c r="K12" s="22">
        <f t="shared" si="1"/>
        <v>0.37644700892269611</v>
      </c>
      <c r="L12" s="22">
        <f t="shared" si="2"/>
        <v>-6.1538070440292358E-5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389905.69620000001</v>
      </c>
      <c r="F13" s="25">
        <f>VLOOKUP(C13,RA!B17:I48,8,0)</f>
        <v>53993.342499999999</v>
      </c>
      <c r="G13" s="16">
        <f t="shared" si="0"/>
        <v>335912.35369999998</v>
      </c>
      <c r="H13" s="27">
        <f>RA!J17</f>
        <v>13.8477952556775</v>
      </c>
      <c r="I13" s="20">
        <f>VLOOKUP(B13,RMS!B:D,3,FALSE)</f>
        <v>389905.769519658</v>
      </c>
      <c r="J13" s="21">
        <f>VLOOKUP(B13,RMS!B:E,4,FALSE)</f>
        <v>335912.35416837601</v>
      </c>
      <c r="K13" s="22">
        <f t="shared" si="1"/>
        <v>-7.3319657996762544E-2</v>
      </c>
      <c r="L13" s="22">
        <f t="shared" si="2"/>
        <v>-4.6837603440508246E-4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1237519.8870999999</v>
      </c>
      <c r="F14" s="25">
        <f>VLOOKUP(C14,RA!B18:I49,8,0)</f>
        <v>198218.36619999999</v>
      </c>
      <c r="G14" s="16">
        <f t="shared" si="0"/>
        <v>1039301.5208999999</v>
      </c>
      <c r="H14" s="27">
        <f>RA!J18</f>
        <v>16.017388347956501</v>
      </c>
      <c r="I14" s="20">
        <f>VLOOKUP(B14,RMS!B:D,3,FALSE)</f>
        <v>1237519.8050184101</v>
      </c>
      <c r="J14" s="21">
        <f>VLOOKUP(B14,RMS!B:E,4,FALSE)</f>
        <v>1039301.51588035</v>
      </c>
      <c r="K14" s="22">
        <f t="shared" si="1"/>
        <v>8.2081589847803116E-2</v>
      </c>
      <c r="L14" s="22">
        <f t="shared" si="2"/>
        <v>5.019649863243103E-3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522179.1814</v>
      </c>
      <c r="F15" s="25">
        <f>VLOOKUP(C15,RA!B19:I50,8,0)</f>
        <v>38227.755700000002</v>
      </c>
      <c r="G15" s="16">
        <f t="shared" si="0"/>
        <v>483951.42570000002</v>
      </c>
      <c r="H15" s="27">
        <f>RA!J19</f>
        <v>7.3208119093351502</v>
      </c>
      <c r="I15" s="20">
        <f>VLOOKUP(B15,RMS!B:D,3,FALSE)</f>
        <v>522179.11186153803</v>
      </c>
      <c r="J15" s="21">
        <f>VLOOKUP(B15,RMS!B:E,4,FALSE)</f>
        <v>483951.42521025601</v>
      </c>
      <c r="K15" s="22">
        <f t="shared" si="1"/>
        <v>6.9538461975753307E-2</v>
      </c>
      <c r="L15" s="22">
        <f t="shared" si="2"/>
        <v>4.8974400851875544E-4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822787.76760000002</v>
      </c>
      <c r="F16" s="25">
        <f>VLOOKUP(C16,RA!B20:I51,8,0)</f>
        <v>58277.798600000002</v>
      </c>
      <c r="G16" s="16">
        <f t="shared" si="0"/>
        <v>764509.96900000004</v>
      </c>
      <c r="H16" s="27">
        <f>RA!J20</f>
        <v>7.0829685241907798</v>
      </c>
      <c r="I16" s="20">
        <f>VLOOKUP(B16,RMS!B:D,3,FALSE)</f>
        <v>822787.87910000002</v>
      </c>
      <c r="J16" s="21">
        <f>VLOOKUP(B16,RMS!B:E,4,FALSE)</f>
        <v>764509.96900000004</v>
      </c>
      <c r="K16" s="22">
        <f t="shared" si="1"/>
        <v>-0.11149999999906868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251972.82800000001</v>
      </c>
      <c r="F17" s="25">
        <f>VLOOKUP(C17,RA!B21:I52,8,0)</f>
        <v>27668.880300000001</v>
      </c>
      <c r="G17" s="16">
        <f t="shared" si="0"/>
        <v>224303.94770000002</v>
      </c>
      <c r="H17" s="27">
        <f>RA!J21</f>
        <v>10.980898424492</v>
      </c>
      <c r="I17" s="20">
        <f>VLOOKUP(B17,RMS!B:D,3,FALSE)</f>
        <v>251972.74112906001</v>
      </c>
      <c r="J17" s="21">
        <f>VLOOKUP(B17,RMS!B:E,4,FALSE)</f>
        <v>224303.94744529901</v>
      </c>
      <c r="K17" s="22">
        <f t="shared" si="1"/>
        <v>8.6870939994696528E-2</v>
      </c>
      <c r="L17" s="22">
        <f t="shared" si="2"/>
        <v>2.5470100808888674E-4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966454.4362</v>
      </c>
      <c r="F18" s="25">
        <f>VLOOKUP(C18,RA!B22:I53,8,0)</f>
        <v>124661.0769</v>
      </c>
      <c r="G18" s="16">
        <f t="shared" si="0"/>
        <v>841793.35930000001</v>
      </c>
      <c r="H18" s="27">
        <f>RA!J22</f>
        <v>12.8988053891247</v>
      </c>
      <c r="I18" s="20">
        <f>VLOOKUP(B18,RMS!B:D,3,FALSE)</f>
        <v>966455.3933</v>
      </c>
      <c r="J18" s="21">
        <f>VLOOKUP(B18,RMS!B:E,4,FALSE)</f>
        <v>841793.35900000005</v>
      </c>
      <c r="K18" s="22">
        <f t="shared" si="1"/>
        <v>-0.95709999999962747</v>
      </c>
      <c r="L18" s="22">
        <f t="shared" si="2"/>
        <v>2.9999995604157448E-4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1892497.7364000001</v>
      </c>
      <c r="F19" s="25">
        <f>VLOOKUP(C19,RA!B23:I54,8,0)</f>
        <v>284617.29080000002</v>
      </c>
      <c r="G19" s="16">
        <f t="shared" si="0"/>
        <v>1607880.4456</v>
      </c>
      <c r="H19" s="27">
        <f>RA!J23</f>
        <v>15.039240751823201</v>
      </c>
      <c r="I19" s="20">
        <f>VLOOKUP(B19,RMS!B:D,3,FALSE)</f>
        <v>1892498.34555299</v>
      </c>
      <c r="J19" s="21">
        <f>VLOOKUP(B19,RMS!B:E,4,FALSE)</f>
        <v>1607880.4730888901</v>
      </c>
      <c r="K19" s="22">
        <f t="shared" si="1"/>
        <v>-0.6091529899276793</v>
      </c>
      <c r="L19" s="22">
        <f t="shared" si="2"/>
        <v>-2.74888901039958E-2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180408.74239999999</v>
      </c>
      <c r="F20" s="25">
        <f>VLOOKUP(C20,RA!B24:I55,8,0)</f>
        <v>28978.793300000001</v>
      </c>
      <c r="G20" s="16">
        <f t="shared" si="0"/>
        <v>151429.9491</v>
      </c>
      <c r="H20" s="27">
        <f>RA!J24</f>
        <v>16.062854224519</v>
      </c>
      <c r="I20" s="20">
        <f>VLOOKUP(B20,RMS!B:D,3,FALSE)</f>
        <v>180408.72211155001</v>
      </c>
      <c r="J20" s="21">
        <f>VLOOKUP(B20,RMS!B:E,4,FALSE)</f>
        <v>151429.952879296</v>
      </c>
      <c r="K20" s="22">
        <f t="shared" si="1"/>
        <v>2.0288449974032119E-2</v>
      </c>
      <c r="L20" s="22">
        <f t="shared" si="2"/>
        <v>-3.7792960065416992E-3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176058.51800000001</v>
      </c>
      <c r="F21" s="25">
        <f>VLOOKUP(C21,RA!B25:I56,8,0)</f>
        <v>16392.7222</v>
      </c>
      <c r="G21" s="16">
        <f t="shared" si="0"/>
        <v>159665.79580000002</v>
      </c>
      <c r="H21" s="27">
        <f>RA!J25</f>
        <v>9.3109509191710895</v>
      </c>
      <c r="I21" s="20">
        <f>VLOOKUP(B21,RMS!B:D,3,FALSE)</f>
        <v>176058.522492338</v>
      </c>
      <c r="J21" s="21">
        <f>VLOOKUP(B21,RMS!B:E,4,FALSE)</f>
        <v>159665.797272481</v>
      </c>
      <c r="K21" s="22">
        <f t="shared" si="1"/>
        <v>-4.4923379900865257E-3</v>
      </c>
      <c r="L21" s="22">
        <f t="shared" si="2"/>
        <v>-1.4724809734616429E-3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447796.33110000001</v>
      </c>
      <c r="F22" s="25">
        <f>VLOOKUP(C22,RA!B26:I57,8,0)</f>
        <v>97979.314700000003</v>
      </c>
      <c r="G22" s="16">
        <f t="shared" si="0"/>
        <v>349817.01640000002</v>
      </c>
      <c r="H22" s="27">
        <f>RA!J26</f>
        <v>21.880329939130199</v>
      </c>
      <c r="I22" s="20">
        <f>VLOOKUP(B22,RMS!B:D,3,FALSE)</f>
        <v>447796.30646260502</v>
      </c>
      <c r="J22" s="21">
        <f>VLOOKUP(B22,RMS!B:E,4,FALSE)</f>
        <v>349817.00731898198</v>
      </c>
      <c r="K22" s="22">
        <f t="shared" si="1"/>
        <v>2.4637394992168993E-2</v>
      </c>
      <c r="L22" s="22">
        <f t="shared" si="2"/>
        <v>9.0810180408880115E-3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212656.72159999999</v>
      </c>
      <c r="F23" s="25">
        <f>VLOOKUP(C23,RA!B27:I58,8,0)</f>
        <v>58573.112099999998</v>
      </c>
      <c r="G23" s="16">
        <f t="shared" si="0"/>
        <v>154083.60949999999</v>
      </c>
      <c r="H23" s="27">
        <f>RA!J27</f>
        <v>27.543503755396902</v>
      </c>
      <c r="I23" s="20">
        <f>VLOOKUP(B23,RMS!B:D,3,FALSE)</f>
        <v>212656.668697413</v>
      </c>
      <c r="J23" s="21">
        <f>VLOOKUP(B23,RMS!B:E,4,FALSE)</f>
        <v>154083.609730314</v>
      </c>
      <c r="K23" s="22">
        <f t="shared" si="1"/>
        <v>5.2902586990967393E-2</v>
      </c>
      <c r="L23" s="22">
        <f t="shared" si="2"/>
        <v>-2.3031400633044541E-4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657064.42720000003</v>
      </c>
      <c r="F24" s="25">
        <f>VLOOKUP(C24,RA!B28:I59,8,0)</f>
        <v>27357.2124</v>
      </c>
      <c r="G24" s="16">
        <f t="shared" si="0"/>
        <v>629707.21480000007</v>
      </c>
      <c r="H24" s="27">
        <f>RA!J28</f>
        <v>4.1635509803170203</v>
      </c>
      <c r="I24" s="20">
        <f>VLOOKUP(B24,RMS!B:D,3,FALSE)</f>
        <v>657064.42422477901</v>
      </c>
      <c r="J24" s="21">
        <f>VLOOKUP(B24,RMS!B:E,4,FALSE)</f>
        <v>629707.19773008802</v>
      </c>
      <c r="K24" s="22">
        <f t="shared" si="1"/>
        <v>2.975221024826169E-3</v>
      </c>
      <c r="L24" s="22">
        <f t="shared" si="2"/>
        <v>1.7069912049919367E-2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737201.65209999995</v>
      </c>
      <c r="F25" s="25">
        <f>VLOOKUP(C25,RA!B29:I60,8,0)</f>
        <v>84962.334700000007</v>
      </c>
      <c r="G25" s="16">
        <f t="shared" si="0"/>
        <v>652239.31739999994</v>
      </c>
      <c r="H25" s="27">
        <f>RA!J29</f>
        <v>11.5249788789777</v>
      </c>
      <c r="I25" s="20">
        <f>VLOOKUP(B25,RMS!B:D,3,FALSE)</f>
        <v>737201.651252212</v>
      </c>
      <c r="J25" s="21">
        <f>VLOOKUP(B25,RMS!B:E,4,FALSE)</f>
        <v>652239.27837024105</v>
      </c>
      <c r="K25" s="22">
        <f t="shared" si="1"/>
        <v>8.4778794553130865E-4</v>
      </c>
      <c r="L25" s="22">
        <f t="shared" si="2"/>
        <v>3.9029758889228106E-2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1042121.9035</v>
      </c>
      <c r="F26" s="25">
        <f>VLOOKUP(C26,RA!B30:I61,8,0)</f>
        <v>131620.8308</v>
      </c>
      <c r="G26" s="16">
        <f t="shared" si="0"/>
        <v>910501.07270000002</v>
      </c>
      <c r="H26" s="27">
        <f>RA!J30</f>
        <v>12.6300800662521</v>
      </c>
      <c r="I26" s="20">
        <f>VLOOKUP(B26,RMS!B:D,3,FALSE)</f>
        <v>1042121.91062815</v>
      </c>
      <c r="J26" s="21">
        <f>VLOOKUP(B26,RMS!B:E,4,FALSE)</f>
        <v>910501.069584821</v>
      </c>
      <c r="K26" s="22">
        <f t="shared" si="1"/>
        <v>-7.1281499695032835E-3</v>
      </c>
      <c r="L26" s="22">
        <f t="shared" si="2"/>
        <v>3.1151790171861649E-3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731607.18489999999</v>
      </c>
      <c r="F27" s="25">
        <f>VLOOKUP(C27,RA!B31:I62,8,0)</f>
        <v>10476.7619</v>
      </c>
      <c r="G27" s="16">
        <f t="shared" si="0"/>
        <v>721130.42299999995</v>
      </c>
      <c r="H27" s="27">
        <f>RA!J31</f>
        <v>1.43202009442157</v>
      </c>
      <c r="I27" s="20">
        <f>VLOOKUP(B27,RMS!B:D,3,FALSE)</f>
        <v>731607.15117256599</v>
      </c>
      <c r="J27" s="21">
        <f>VLOOKUP(B27,RMS!B:E,4,FALSE)</f>
        <v>721130.42627168098</v>
      </c>
      <c r="K27" s="22">
        <f t="shared" si="1"/>
        <v>3.3727433998137712E-2</v>
      </c>
      <c r="L27" s="22">
        <f t="shared" si="2"/>
        <v>-3.2716810237616301E-3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96317.813299999994</v>
      </c>
      <c r="F28" s="25">
        <f>VLOOKUP(C28,RA!B32:I63,8,0)</f>
        <v>28159.6839</v>
      </c>
      <c r="G28" s="16">
        <f t="shared" si="0"/>
        <v>68158.129399999991</v>
      </c>
      <c r="H28" s="27">
        <f>RA!J32</f>
        <v>29.236215955496601</v>
      </c>
      <c r="I28" s="20">
        <f>VLOOKUP(B28,RMS!B:D,3,FALSE)</f>
        <v>96317.761594365002</v>
      </c>
      <c r="J28" s="21">
        <f>VLOOKUP(B28,RMS!B:E,4,FALSE)</f>
        <v>68158.139960692002</v>
      </c>
      <c r="K28" s="22">
        <f t="shared" si="1"/>
        <v>5.17056349926861E-2</v>
      </c>
      <c r="L28" s="22">
        <f t="shared" si="2"/>
        <v>-1.0560692011495121E-2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102441.9618</v>
      </c>
      <c r="F30" s="25">
        <f>VLOOKUP(C30,RA!B34:I66,8,0)</f>
        <v>11293.3688</v>
      </c>
      <c r="G30" s="16">
        <f t="shared" si="0"/>
        <v>91148.593000000008</v>
      </c>
      <c r="H30" s="27">
        <f>RA!J34</f>
        <v>0</v>
      </c>
      <c r="I30" s="20">
        <f>VLOOKUP(B30,RMS!B:D,3,FALSE)</f>
        <v>102441.9617</v>
      </c>
      <c r="J30" s="21">
        <f>VLOOKUP(B30,RMS!B:E,4,FALSE)</f>
        <v>91148.590500000006</v>
      </c>
      <c r="K30" s="22">
        <f t="shared" si="1"/>
        <v>1.0000000474974513E-4</v>
      </c>
      <c r="L30" s="22">
        <f t="shared" si="2"/>
        <v>2.5000000023283064E-3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93497.49</v>
      </c>
      <c r="F31" s="25">
        <f>VLOOKUP(C31,RA!B34:I67,8,0)</f>
        <v>683.07</v>
      </c>
      <c r="G31" s="16">
        <f t="shared" si="0"/>
        <v>92814.42</v>
      </c>
      <c r="H31" s="27">
        <f>RA!J35</f>
        <v>11.024162951943801</v>
      </c>
      <c r="I31" s="20">
        <f>VLOOKUP(B31,RMS!B:D,3,FALSE)</f>
        <v>93497.49</v>
      </c>
      <c r="J31" s="21">
        <f>VLOOKUP(B31,RMS!B:E,4,FALSE)</f>
        <v>92814.42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19562.41</v>
      </c>
      <c r="F32" s="25">
        <f>VLOOKUP(C32,RA!B34:I68,8,0)</f>
        <v>1430.75</v>
      </c>
      <c r="G32" s="16">
        <f t="shared" si="0"/>
        <v>18131.66</v>
      </c>
      <c r="H32" s="27">
        <f>RA!J34</f>
        <v>0</v>
      </c>
      <c r="I32" s="20">
        <f>VLOOKUP(B32,RMS!B:D,3,FALSE)</f>
        <v>19562.41</v>
      </c>
      <c r="J32" s="21">
        <f>VLOOKUP(B32,RMS!B:E,4,FALSE)</f>
        <v>18131.66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127412.11</v>
      </c>
      <c r="F33" s="25">
        <f>VLOOKUP(C33,RA!B35:I69,8,0)</f>
        <v>2494.6999999999998</v>
      </c>
      <c r="G33" s="16">
        <f t="shared" si="0"/>
        <v>124917.41</v>
      </c>
      <c r="H33" s="27">
        <f>RA!J35</f>
        <v>11.024162951943801</v>
      </c>
      <c r="I33" s="20">
        <f>VLOOKUP(B33,RMS!B:D,3,FALSE)</f>
        <v>127412.11</v>
      </c>
      <c r="J33" s="21">
        <f>VLOOKUP(B33,RMS!B:E,4,FALSE)</f>
        <v>124917.41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90772.649099999995</v>
      </c>
      <c r="F34" s="25">
        <f>VLOOKUP(C34,RA!B8:I70,8,0)</f>
        <v>4763.9759000000004</v>
      </c>
      <c r="G34" s="16">
        <f t="shared" si="0"/>
        <v>86008.67319999999</v>
      </c>
      <c r="H34" s="27">
        <f>RA!J36</f>
        <v>0.30515038201031502</v>
      </c>
      <c r="I34" s="20">
        <f>VLOOKUP(B34,RMS!B:D,3,FALSE)</f>
        <v>90772.649572649607</v>
      </c>
      <c r="J34" s="21">
        <f>VLOOKUP(B34,RMS!B:E,4,FALSE)</f>
        <v>86008.675213675204</v>
      </c>
      <c r="K34" s="22">
        <f t="shared" si="1"/>
        <v>-4.7264961176551878E-4</v>
      </c>
      <c r="L34" s="22">
        <f t="shared" si="2"/>
        <v>-2.0136752136750147E-3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258303.94289999999</v>
      </c>
      <c r="F35" s="25">
        <f>VLOOKUP(C35,RA!B8:I71,8,0)</f>
        <v>19358.447800000002</v>
      </c>
      <c r="G35" s="16">
        <f t="shared" si="0"/>
        <v>238945.4951</v>
      </c>
      <c r="H35" s="27">
        <f>RA!J37</f>
        <v>0.73057576198034802</v>
      </c>
      <c r="I35" s="20">
        <f>VLOOKUP(B35,RMS!B:D,3,FALSE)</f>
        <v>258303.93569914499</v>
      </c>
      <c r="J35" s="21">
        <f>VLOOKUP(B35,RMS!B:E,4,FALSE)</f>
        <v>238945.498701709</v>
      </c>
      <c r="K35" s="22">
        <f t="shared" si="1"/>
        <v>7.2008550050668418E-3</v>
      </c>
      <c r="L35" s="22">
        <f t="shared" si="2"/>
        <v>-3.6017090023960918E-3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63302.47</v>
      </c>
      <c r="F36" s="25">
        <f>VLOOKUP(C36,RA!B9:I72,8,0)</f>
        <v>-2122.31</v>
      </c>
      <c r="G36" s="16">
        <f t="shared" si="0"/>
        <v>65424.78</v>
      </c>
      <c r="H36" s="27">
        <f>RA!J38</f>
        <v>7.3137716671923396</v>
      </c>
      <c r="I36" s="20">
        <f>VLOOKUP(B36,RMS!B:D,3,FALSE)</f>
        <v>63302.47</v>
      </c>
      <c r="J36" s="21">
        <f>VLOOKUP(B36,RMS!B:E,4,FALSE)</f>
        <v>65424.78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23953.86</v>
      </c>
      <c r="F37" s="25">
        <f>VLOOKUP(C37,RA!B10:I73,8,0)</f>
        <v>3030.12</v>
      </c>
      <c r="G37" s="16">
        <f t="shared" si="0"/>
        <v>20923.740000000002</v>
      </c>
      <c r="H37" s="27">
        <f>RA!J39</f>
        <v>1.9579771498957199</v>
      </c>
      <c r="I37" s="20">
        <f>VLOOKUP(B37,RMS!B:D,3,FALSE)</f>
        <v>23953.86</v>
      </c>
      <c r="J37" s="21">
        <f>VLOOKUP(B37,RMS!B:E,4,FALSE)</f>
        <v>20923.740000000002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18154.209200000001</v>
      </c>
      <c r="F38" s="25">
        <f>VLOOKUP(C38,RA!B8:I74,8,0)</f>
        <v>2979.2020000000002</v>
      </c>
      <c r="G38" s="16">
        <f t="shared" si="0"/>
        <v>15175.0072</v>
      </c>
      <c r="H38" s="27">
        <f>RA!J40</f>
        <v>100</v>
      </c>
      <c r="I38" s="20">
        <f>VLOOKUP(B38,RMS!B:D,3,FALSE)</f>
        <v>18154.209212616301</v>
      </c>
      <c r="J38" s="21">
        <f>VLOOKUP(B38,RMS!B:E,4,FALSE)</f>
        <v>15175.0071099009</v>
      </c>
      <c r="K38" s="22">
        <f t="shared" si="1"/>
        <v>-1.2616299500223249E-5</v>
      </c>
      <c r="L38" s="22">
        <f t="shared" si="2"/>
        <v>9.009909990709275E-5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13251140.1742</v>
      </c>
      <c r="E7" s="66">
        <v>13663086.850400001</v>
      </c>
      <c r="F7" s="67">
        <v>96.984966276577893</v>
      </c>
      <c r="G7" s="66">
        <v>13903041.386399999</v>
      </c>
      <c r="H7" s="67">
        <v>-4.6889108223305396</v>
      </c>
      <c r="I7" s="66">
        <v>1650545.591</v>
      </c>
      <c r="J7" s="67">
        <v>12.455876017473701</v>
      </c>
      <c r="K7" s="66">
        <v>1556310.6647999999</v>
      </c>
      <c r="L7" s="67">
        <v>11.1940302955754</v>
      </c>
      <c r="M7" s="67">
        <v>6.0550202688555002E-2</v>
      </c>
      <c r="N7" s="66">
        <v>398282896.98720002</v>
      </c>
      <c r="O7" s="66">
        <v>2673615954.3909998</v>
      </c>
      <c r="P7" s="66">
        <v>775788</v>
      </c>
      <c r="Q7" s="66">
        <v>845270</v>
      </c>
      <c r="R7" s="67">
        <v>-8.2200953541471904</v>
      </c>
      <c r="S7" s="66">
        <v>17.080877990120999</v>
      </c>
      <c r="T7" s="66">
        <v>16.369506909863102</v>
      </c>
      <c r="U7" s="68">
        <v>4.1647219813250604</v>
      </c>
      <c r="V7" s="56"/>
      <c r="W7" s="56"/>
    </row>
    <row r="8" spans="1:23" ht="14.25" thickBot="1" x14ac:dyDescent="0.2">
      <c r="A8" s="53">
        <v>42116</v>
      </c>
      <c r="B8" s="43" t="s">
        <v>6</v>
      </c>
      <c r="C8" s="44"/>
      <c r="D8" s="69">
        <v>485032.0036</v>
      </c>
      <c r="E8" s="69">
        <v>568103.11780000001</v>
      </c>
      <c r="F8" s="70">
        <v>85.377458493504506</v>
      </c>
      <c r="G8" s="69">
        <v>483578.66440000001</v>
      </c>
      <c r="H8" s="70">
        <v>0.30053832126841801</v>
      </c>
      <c r="I8" s="69">
        <v>113097.68429999999</v>
      </c>
      <c r="J8" s="70">
        <v>23.317571512924399</v>
      </c>
      <c r="K8" s="69">
        <v>111675.96739999999</v>
      </c>
      <c r="L8" s="70">
        <v>23.093650655278999</v>
      </c>
      <c r="M8" s="70">
        <v>1.2730732789693999E-2</v>
      </c>
      <c r="N8" s="69">
        <v>14006865.4407</v>
      </c>
      <c r="O8" s="69">
        <v>109217877.027</v>
      </c>
      <c r="P8" s="69">
        <v>20380</v>
      </c>
      <c r="Q8" s="69">
        <v>24319</v>
      </c>
      <c r="R8" s="70">
        <v>-16.197212056416799</v>
      </c>
      <c r="S8" s="69">
        <v>23.799411364082399</v>
      </c>
      <c r="T8" s="69">
        <v>20.659506151568699</v>
      </c>
      <c r="U8" s="71">
        <v>13.1932053464666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73041.315600000002</v>
      </c>
      <c r="E9" s="69">
        <v>75926.318499999994</v>
      </c>
      <c r="F9" s="70">
        <v>96.200259729437605</v>
      </c>
      <c r="G9" s="69">
        <v>73147.799400000004</v>
      </c>
      <c r="H9" s="70">
        <v>-0.145573483923567</v>
      </c>
      <c r="I9" s="69">
        <v>14957.0411</v>
      </c>
      <c r="J9" s="70">
        <v>20.477507801078001</v>
      </c>
      <c r="K9" s="69">
        <v>16861.561600000001</v>
      </c>
      <c r="L9" s="70">
        <v>23.0513586714955</v>
      </c>
      <c r="M9" s="70">
        <v>-0.11295042210088101</v>
      </c>
      <c r="N9" s="69">
        <v>2155460.0077999998</v>
      </c>
      <c r="O9" s="69">
        <v>16833070.404599998</v>
      </c>
      <c r="P9" s="69">
        <v>3610</v>
      </c>
      <c r="Q9" s="69">
        <v>3973</v>
      </c>
      <c r="R9" s="70">
        <v>-9.1366725396425892</v>
      </c>
      <c r="S9" s="69">
        <v>20.233051412742402</v>
      </c>
      <c r="T9" s="69">
        <v>16.812748426881502</v>
      </c>
      <c r="U9" s="71">
        <v>16.904533656781499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102660.8245</v>
      </c>
      <c r="E10" s="69">
        <v>106985.7628</v>
      </c>
      <c r="F10" s="70">
        <v>95.957463697216397</v>
      </c>
      <c r="G10" s="69">
        <v>105834.4526</v>
      </c>
      <c r="H10" s="70">
        <v>-2.9986720033359</v>
      </c>
      <c r="I10" s="69">
        <v>23924.631700000002</v>
      </c>
      <c r="J10" s="70">
        <v>23.304538821427499</v>
      </c>
      <c r="K10" s="69">
        <v>28212.357199999999</v>
      </c>
      <c r="L10" s="70">
        <v>26.657063467440299</v>
      </c>
      <c r="M10" s="70">
        <v>-0.151980405947788</v>
      </c>
      <c r="N10" s="69">
        <v>3257601.8372</v>
      </c>
      <c r="O10" s="69">
        <v>26712461.145300001</v>
      </c>
      <c r="P10" s="69">
        <v>72904</v>
      </c>
      <c r="Q10" s="69">
        <v>79134</v>
      </c>
      <c r="R10" s="70">
        <v>-7.8727222180099501</v>
      </c>
      <c r="S10" s="69">
        <v>1.40816449714693</v>
      </c>
      <c r="T10" s="69">
        <v>1.2369311901331901</v>
      </c>
      <c r="U10" s="71">
        <v>12.160035802683201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40707.704899999997</v>
      </c>
      <c r="E11" s="69">
        <v>64154.2523</v>
      </c>
      <c r="F11" s="70">
        <v>63.452855330058902</v>
      </c>
      <c r="G11" s="69">
        <v>52069.643499999998</v>
      </c>
      <c r="H11" s="70">
        <v>-21.820657558371799</v>
      </c>
      <c r="I11" s="69">
        <v>8919.6488000000008</v>
      </c>
      <c r="J11" s="70">
        <v>21.9114509695682</v>
      </c>
      <c r="K11" s="69">
        <v>10844.2822</v>
      </c>
      <c r="L11" s="70">
        <v>20.826495960165399</v>
      </c>
      <c r="M11" s="70">
        <v>-0.177479095850161</v>
      </c>
      <c r="N11" s="69">
        <v>1076005.5434000001</v>
      </c>
      <c r="O11" s="69">
        <v>8292608.1261999998</v>
      </c>
      <c r="P11" s="69">
        <v>1968</v>
      </c>
      <c r="Q11" s="69">
        <v>2096</v>
      </c>
      <c r="R11" s="70">
        <v>-6.1068702290076304</v>
      </c>
      <c r="S11" s="69">
        <v>20.6848094004065</v>
      </c>
      <c r="T11" s="69">
        <v>19.090865553435101</v>
      </c>
      <c r="U11" s="71">
        <v>7.7058667359055599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116664.32279999999</v>
      </c>
      <c r="E12" s="69">
        <v>105459.1599</v>
      </c>
      <c r="F12" s="70">
        <v>110.625120578075</v>
      </c>
      <c r="G12" s="69">
        <v>92911.889899999995</v>
      </c>
      <c r="H12" s="70">
        <v>25.564470731963901</v>
      </c>
      <c r="I12" s="69">
        <v>19647.4202</v>
      </c>
      <c r="J12" s="70">
        <v>16.840984225899099</v>
      </c>
      <c r="K12" s="69">
        <v>22201.260699999999</v>
      </c>
      <c r="L12" s="70">
        <v>23.894961908422001</v>
      </c>
      <c r="M12" s="70">
        <v>-0.11503132792814801</v>
      </c>
      <c r="N12" s="69">
        <v>3081891.4394</v>
      </c>
      <c r="O12" s="69">
        <v>29474562.968199998</v>
      </c>
      <c r="P12" s="69">
        <v>1045</v>
      </c>
      <c r="Q12" s="69">
        <v>1244</v>
      </c>
      <c r="R12" s="70">
        <v>-15.9967845659164</v>
      </c>
      <c r="S12" s="69">
        <v>111.640500287081</v>
      </c>
      <c r="T12" s="69">
        <v>91.824426768488706</v>
      </c>
      <c r="U12" s="71">
        <v>17.749896737864798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197934.9933</v>
      </c>
      <c r="E13" s="69">
        <v>211054.36979999999</v>
      </c>
      <c r="F13" s="70">
        <v>93.783887766724703</v>
      </c>
      <c r="G13" s="69">
        <v>208436.92910000001</v>
      </c>
      <c r="H13" s="70">
        <v>-5.0384237790039501</v>
      </c>
      <c r="I13" s="69">
        <v>55444.3433</v>
      </c>
      <c r="J13" s="70">
        <v>28.011390192115201</v>
      </c>
      <c r="K13" s="69">
        <v>59010.1512</v>
      </c>
      <c r="L13" s="70">
        <v>28.310794759257501</v>
      </c>
      <c r="M13" s="70">
        <v>-6.0427025308147003E-2</v>
      </c>
      <c r="N13" s="69">
        <v>6051770.0417999998</v>
      </c>
      <c r="O13" s="69">
        <v>48123957.671800002</v>
      </c>
      <c r="P13" s="69">
        <v>7732</v>
      </c>
      <c r="Q13" s="69">
        <v>9369</v>
      </c>
      <c r="R13" s="70">
        <v>-17.472515743409101</v>
      </c>
      <c r="S13" s="69">
        <v>25.599455936368301</v>
      </c>
      <c r="T13" s="69">
        <v>21.242668374426302</v>
      </c>
      <c r="U13" s="71">
        <v>17.01906311123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112217.6786</v>
      </c>
      <c r="E14" s="69">
        <v>119408.01880000001</v>
      </c>
      <c r="F14" s="70">
        <v>93.978343940164294</v>
      </c>
      <c r="G14" s="69">
        <v>97598.762199999997</v>
      </c>
      <c r="H14" s="70">
        <v>14.9785879149193</v>
      </c>
      <c r="I14" s="69">
        <v>21356.641800000001</v>
      </c>
      <c r="J14" s="70">
        <v>19.031441450616501</v>
      </c>
      <c r="K14" s="69">
        <v>19987.538499999999</v>
      </c>
      <c r="L14" s="70">
        <v>20.479295074502499</v>
      </c>
      <c r="M14" s="70">
        <v>6.8497844294334004E-2</v>
      </c>
      <c r="N14" s="69">
        <v>3410253.4043000001</v>
      </c>
      <c r="O14" s="69">
        <v>23096781.304299999</v>
      </c>
      <c r="P14" s="69">
        <v>1742</v>
      </c>
      <c r="Q14" s="69">
        <v>2039</v>
      </c>
      <c r="R14" s="70">
        <v>-14.5659637076999</v>
      </c>
      <c r="S14" s="69">
        <v>64.418874052812896</v>
      </c>
      <c r="T14" s="69">
        <v>56.476738989700799</v>
      </c>
      <c r="U14" s="71">
        <v>12.3288945668327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92806.585300000006</v>
      </c>
      <c r="E15" s="69">
        <v>114536.3704</v>
      </c>
      <c r="F15" s="70">
        <v>81.028048100256598</v>
      </c>
      <c r="G15" s="69">
        <v>99664.597099999999</v>
      </c>
      <c r="H15" s="70">
        <v>-6.8810911793672496</v>
      </c>
      <c r="I15" s="69">
        <v>20697.68</v>
      </c>
      <c r="J15" s="70">
        <v>22.301951885304401</v>
      </c>
      <c r="K15" s="69">
        <v>7209.0411999999997</v>
      </c>
      <c r="L15" s="70">
        <v>7.2333019043529596</v>
      </c>
      <c r="M15" s="70">
        <v>1.8710725082275801</v>
      </c>
      <c r="N15" s="69">
        <v>2699670.6395</v>
      </c>
      <c r="O15" s="69">
        <v>18466066.1686</v>
      </c>
      <c r="P15" s="69">
        <v>3521</v>
      </c>
      <c r="Q15" s="69">
        <v>3846</v>
      </c>
      <c r="R15" s="70">
        <v>-8.4503380135205397</v>
      </c>
      <c r="S15" s="69">
        <v>26.358019113888101</v>
      </c>
      <c r="T15" s="69">
        <v>22.552934893395701</v>
      </c>
      <c r="U15" s="71">
        <v>14.436153961537499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622194.17559999996</v>
      </c>
      <c r="E16" s="69">
        <v>627290.28300000005</v>
      </c>
      <c r="F16" s="70">
        <v>99.1875998181212</v>
      </c>
      <c r="G16" s="69">
        <v>651412.36569999997</v>
      </c>
      <c r="H16" s="70">
        <v>-4.48536006352942</v>
      </c>
      <c r="I16" s="69">
        <v>57666.198299999996</v>
      </c>
      <c r="J16" s="70">
        <v>9.2681996330793108</v>
      </c>
      <c r="K16" s="69">
        <v>30633.562099999999</v>
      </c>
      <c r="L16" s="70">
        <v>4.7026374863304197</v>
      </c>
      <c r="M16" s="70">
        <v>0.88245161015734497</v>
      </c>
      <c r="N16" s="69">
        <v>21375816.0953</v>
      </c>
      <c r="O16" s="69">
        <v>132580302.3355</v>
      </c>
      <c r="P16" s="69">
        <v>34286</v>
      </c>
      <c r="Q16" s="69">
        <v>38906</v>
      </c>
      <c r="R16" s="70">
        <v>-11.8747750989565</v>
      </c>
      <c r="S16" s="69">
        <v>18.147178895175902</v>
      </c>
      <c r="T16" s="69">
        <v>17.318164894874801</v>
      </c>
      <c r="U16" s="71">
        <v>4.5682803100675198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389905.69620000001</v>
      </c>
      <c r="E17" s="69">
        <v>453107.4241</v>
      </c>
      <c r="F17" s="70">
        <v>86.051491426004205</v>
      </c>
      <c r="G17" s="69">
        <v>766608.43530000001</v>
      </c>
      <c r="H17" s="70">
        <v>-49.138872174369403</v>
      </c>
      <c r="I17" s="69">
        <v>53993.342499999999</v>
      </c>
      <c r="J17" s="70">
        <v>13.8477952556775</v>
      </c>
      <c r="K17" s="69">
        <v>26117.064200000001</v>
      </c>
      <c r="L17" s="70">
        <v>3.4068323537008198</v>
      </c>
      <c r="M17" s="70">
        <v>1.0673587998455001</v>
      </c>
      <c r="N17" s="69">
        <v>19232702.923500001</v>
      </c>
      <c r="O17" s="69">
        <v>155091068.16940001</v>
      </c>
      <c r="P17" s="69">
        <v>9541</v>
      </c>
      <c r="Q17" s="69">
        <v>11372</v>
      </c>
      <c r="R17" s="70">
        <v>-16.100949701020099</v>
      </c>
      <c r="S17" s="69">
        <v>40.866334367466699</v>
      </c>
      <c r="T17" s="69">
        <v>36.525246922265197</v>
      </c>
      <c r="U17" s="71">
        <v>10.622649455580699</v>
      </c>
    </row>
    <row r="18" spans="1:21" ht="12" thickBot="1" x14ac:dyDescent="0.2">
      <c r="A18" s="54"/>
      <c r="B18" s="43" t="s">
        <v>16</v>
      </c>
      <c r="C18" s="44"/>
      <c r="D18" s="69">
        <v>1237519.8870999999</v>
      </c>
      <c r="E18" s="69">
        <v>1529421.3074</v>
      </c>
      <c r="F18" s="70">
        <v>80.9142569880742</v>
      </c>
      <c r="G18" s="69">
        <v>1425589.6257</v>
      </c>
      <c r="H18" s="70">
        <v>-13.192417734357001</v>
      </c>
      <c r="I18" s="69">
        <v>198218.36619999999</v>
      </c>
      <c r="J18" s="70">
        <v>16.017388347956501</v>
      </c>
      <c r="K18" s="69">
        <v>214742.13339999999</v>
      </c>
      <c r="L18" s="70">
        <v>15.0633905809013</v>
      </c>
      <c r="M18" s="70">
        <v>-7.6947019843660994E-2</v>
      </c>
      <c r="N18" s="69">
        <v>40109858.821900003</v>
      </c>
      <c r="O18" s="69">
        <v>344025974.25959998</v>
      </c>
      <c r="P18" s="69">
        <v>62666</v>
      </c>
      <c r="Q18" s="69">
        <v>69053</v>
      </c>
      <c r="R18" s="70">
        <v>-9.2494171143903898</v>
      </c>
      <c r="S18" s="69">
        <v>19.747867856572899</v>
      </c>
      <c r="T18" s="69">
        <v>19.1426713871953</v>
      </c>
      <c r="U18" s="71">
        <v>3.0646167665952002</v>
      </c>
    </row>
    <row r="19" spans="1:21" ht="12" thickBot="1" x14ac:dyDescent="0.2">
      <c r="A19" s="54"/>
      <c r="B19" s="43" t="s">
        <v>17</v>
      </c>
      <c r="C19" s="44"/>
      <c r="D19" s="69">
        <v>522179.1814</v>
      </c>
      <c r="E19" s="69">
        <v>513007.2977</v>
      </c>
      <c r="F19" s="70">
        <v>101.7878661261</v>
      </c>
      <c r="G19" s="69">
        <v>513929.67910000001</v>
      </c>
      <c r="H19" s="70">
        <v>1.6051811435460599</v>
      </c>
      <c r="I19" s="69">
        <v>38227.755700000002</v>
      </c>
      <c r="J19" s="70">
        <v>7.3208119093351502</v>
      </c>
      <c r="K19" s="69">
        <v>65603.214200000002</v>
      </c>
      <c r="L19" s="70">
        <v>12.7650176411071</v>
      </c>
      <c r="M19" s="70">
        <v>-0.41728837273951702</v>
      </c>
      <c r="N19" s="69">
        <v>12939450.637</v>
      </c>
      <c r="O19" s="69">
        <v>97095626.019999996</v>
      </c>
      <c r="P19" s="69">
        <v>9424</v>
      </c>
      <c r="Q19" s="69">
        <v>10324</v>
      </c>
      <c r="R19" s="70">
        <v>-8.7175513366912103</v>
      </c>
      <c r="S19" s="69">
        <v>55.409505666383701</v>
      </c>
      <c r="T19" s="69">
        <v>41.644281354126299</v>
      </c>
      <c r="U19" s="71">
        <v>24.8427127199739</v>
      </c>
    </row>
    <row r="20" spans="1:21" ht="12" thickBot="1" x14ac:dyDescent="0.2">
      <c r="A20" s="54"/>
      <c r="B20" s="43" t="s">
        <v>18</v>
      </c>
      <c r="C20" s="44"/>
      <c r="D20" s="69">
        <v>822787.76760000002</v>
      </c>
      <c r="E20" s="69">
        <v>712921.45860000001</v>
      </c>
      <c r="F20" s="70">
        <v>115.41071708176</v>
      </c>
      <c r="G20" s="69">
        <v>798875.01289999997</v>
      </c>
      <c r="H20" s="70">
        <v>2.99330362245205</v>
      </c>
      <c r="I20" s="69">
        <v>58277.798600000002</v>
      </c>
      <c r="J20" s="70">
        <v>7.0829685241907798</v>
      </c>
      <c r="K20" s="69">
        <v>60945.604899999998</v>
      </c>
      <c r="L20" s="70">
        <v>7.6289286704263102</v>
      </c>
      <c r="M20" s="70">
        <v>-4.3773563399319003E-2</v>
      </c>
      <c r="N20" s="69">
        <v>21847481.532499999</v>
      </c>
      <c r="O20" s="69">
        <v>145117392.2811</v>
      </c>
      <c r="P20" s="69">
        <v>33284</v>
      </c>
      <c r="Q20" s="69">
        <v>36769</v>
      </c>
      <c r="R20" s="70">
        <v>-9.4780929587424207</v>
      </c>
      <c r="S20" s="69">
        <v>24.720218952048999</v>
      </c>
      <c r="T20" s="69">
        <v>26.265585101580101</v>
      </c>
      <c r="U20" s="71">
        <v>-6.2514258167725698</v>
      </c>
    </row>
    <row r="21" spans="1:21" ht="12" thickBot="1" x14ac:dyDescent="0.2">
      <c r="A21" s="54"/>
      <c r="B21" s="43" t="s">
        <v>19</v>
      </c>
      <c r="C21" s="44"/>
      <c r="D21" s="69">
        <v>251972.82800000001</v>
      </c>
      <c r="E21" s="69">
        <v>295961.78159999999</v>
      </c>
      <c r="F21" s="70">
        <v>85.136947965987005</v>
      </c>
      <c r="G21" s="69">
        <v>293803.52830000001</v>
      </c>
      <c r="H21" s="70">
        <v>-14.2376439595671</v>
      </c>
      <c r="I21" s="69">
        <v>27668.880300000001</v>
      </c>
      <c r="J21" s="70">
        <v>10.980898424492</v>
      </c>
      <c r="K21" s="69">
        <v>41727.712500000001</v>
      </c>
      <c r="L21" s="70">
        <v>14.2025906705219</v>
      </c>
      <c r="M21" s="70">
        <v>-0.33691835371996498</v>
      </c>
      <c r="N21" s="69">
        <v>8512877.1923999991</v>
      </c>
      <c r="O21" s="69">
        <v>60367438.3411</v>
      </c>
      <c r="P21" s="69">
        <v>21788</v>
      </c>
      <c r="Q21" s="69">
        <v>26588</v>
      </c>
      <c r="R21" s="70">
        <v>-18.05325710847</v>
      </c>
      <c r="S21" s="69">
        <v>11.5647525243253</v>
      </c>
      <c r="T21" s="69">
        <v>11.2631267865202</v>
      </c>
      <c r="U21" s="71">
        <v>2.6081469289605699</v>
      </c>
    </row>
    <row r="22" spans="1:21" ht="12" thickBot="1" x14ac:dyDescent="0.2">
      <c r="A22" s="54"/>
      <c r="B22" s="43" t="s">
        <v>20</v>
      </c>
      <c r="C22" s="44"/>
      <c r="D22" s="69">
        <v>966454.4362</v>
      </c>
      <c r="E22" s="69">
        <v>945341.74010000005</v>
      </c>
      <c r="F22" s="70">
        <v>102.233340093263</v>
      </c>
      <c r="G22" s="69">
        <v>1008357.0665</v>
      </c>
      <c r="H22" s="70">
        <v>-4.1555349480956698</v>
      </c>
      <c r="I22" s="69">
        <v>124661.0769</v>
      </c>
      <c r="J22" s="70">
        <v>12.8988053891247</v>
      </c>
      <c r="K22" s="69">
        <v>110915.9757</v>
      </c>
      <c r="L22" s="70">
        <v>10.999672574814101</v>
      </c>
      <c r="M22" s="70">
        <v>0.12392354765175601</v>
      </c>
      <c r="N22" s="69">
        <v>26219259.4527</v>
      </c>
      <c r="O22" s="69">
        <v>168256091.48910001</v>
      </c>
      <c r="P22" s="69">
        <v>61097</v>
      </c>
      <c r="Q22" s="69">
        <v>65894</v>
      </c>
      <c r="R22" s="70">
        <v>-7.2798737366072803</v>
      </c>
      <c r="S22" s="69">
        <v>15.8183615594874</v>
      </c>
      <c r="T22" s="69">
        <v>15.471969696785701</v>
      </c>
      <c r="U22" s="71">
        <v>2.1898087320799302</v>
      </c>
    </row>
    <row r="23" spans="1:21" ht="12" thickBot="1" x14ac:dyDescent="0.2">
      <c r="A23" s="54"/>
      <c r="B23" s="43" t="s">
        <v>21</v>
      </c>
      <c r="C23" s="44"/>
      <c r="D23" s="69">
        <v>1892497.7364000001</v>
      </c>
      <c r="E23" s="69">
        <v>1935917.9668000001</v>
      </c>
      <c r="F23" s="70">
        <v>97.757124467842402</v>
      </c>
      <c r="G23" s="69">
        <v>2270854.3742999998</v>
      </c>
      <c r="H23" s="70">
        <v>-16.6614223343419</v>
      </c>
      <c r="I23" s="69">
        <v>284617.29080000002</v>
      </c>
      <c r="J23" s="70">
        <v>15.039240751823201</v>
      </c>
      <c r="K23" s="69">
        <v>84805.372199999998</v>
      </c>
      <c r="L23" s="70">
        <v>3.7345138974903</v>
      </c>
      <c r="M23" s="70">
        <v>2.3561233612509298</v>
      </c>
      <c r="N23" s="69">
        <v>62414214.687899999</v>
      </c>
      <c r="O23" s="69">
        <v>375639347.7112</v>
      </c>
      <c r="P23" s="69">
        <v>61676</v>
      </c>
      <c r="Q23" s="69">
        <v>71193</v>
      </c>
      <c r="R23" s="70">
        <v>-13.36788729229</v>
      </c>
      <c r="S23" s="69">
        <v>30.684508340359301</v>
      </c>
      <c r="T23" s="69">
        <v>30.3302549576503</v>
      </c>
      <c r="U23" s="71">
        <v>1.1545023918242701</v>
      </c>
    </row>
    <row r="24" spans="1:21" ht="12" thickBot="1" x14ac:dyDescent="0.2">
      <c r="A24" s="54"/>
      <c r="B24" s="43" t="s">
        <v>22</v>
      </c>
      <c r="C24" s="44"/>
      <c r="D24" s="69">
        <v>180408.74239999999</v>
      </c>
      <c r="E24" s="69">
        <v>243232.81659999999</v>
      </c>
      <c r="F24" s="70">
        <v>74.171217898070395</v>
      </c>
      <c r="G24" s="69">
        <v>201842.44270000001</v>
      </c>
      <c r="H24" s="70">
        <v>-10.619025420662901</v>
      </c>
      <c r="I24" s="69">
        <v>28978.793300000001</v>
      </c>
      <c r="J24" s="70">
        <v>16.062854224519</v>
      </c>
      <c r="K24" s="69">
        <v>35102.655500000001</v>
      </c>
      <c r="L24" s="70">
        <v>17.391117066579199</v>
      </c>
      <c r="M24" s="70">
        <v>-0.174455810045482</v>
      </c>
      <c r="N24" s="69">
        <v>5001654.5793000003</v>
      </c>
      <c r="O24" s="69">
        <v>37234683.334299996</v>
      </c>
      <c r="P24" s="69">
        <v>20611</v>
      </c>
      <c r="Q24" s="69">
        <v>21466</v>
      </c>
      <c r="R24" s="70">
        <v>-3.9830429516444701</v>
      </c>
      <c r="S24" s="69">
        <v>8.7530319926252993</v>
      </c>
      <c r="T24" s="69">
        <v>8.7048120795676898</v>
      </c>
      <c r="U24" s="71">
        <v>0.55089382854117896</v>
      </c>
    </row>
    <row r="25" spans="1:21" ht="12" thickBot="1" x14ac:dyDescent="0.2">
      <c r="A25" s="54"/>
      <c r="B25" s="43" t="s">
        <v>23</v>
      </c>
      <c r="C25" s="44"/>
      <c r="D25" s="69">
        <v>176058.51800000001</v>
      </c>
      <c r="E25" s="69">
        <v>200383.9277</v>
      </c>
      <c r="F25" s="70">
        <v>87.860598412653999</v>
      </c>
      <c r="G25" s="69">
        <v>174515.58850000001</v>
      </c>
      <c r="H25" s="70">
        <v>0.88412130587405302</v>
      </c>
      <c r="I25" s="69">
        <v>16392.7222</v>
      </c>
      <c r="J25" s="70">
        <v>9.3109509191710895</v>
      </c>
      <c r="K25" s="69">
        <v>16480.444100000001</v>
      </c>
      <c r="L25" s="70">
        <v>9.4435369594504692</v>
      </c>
      <c r="M25" s="70">
        <v>-5.3227873877500003E-3</v>
      </c>
      <c r="N25" s="69">
        <v>4740369.9521000003</v>
      </c>
      <c r="O25" s="69">
        <v>44892364.882299997</v>
      </c>
      <c r="P25" s="69">
        <v>16036</v>
      </c>
      <c r="Q25" s="69">
        <v>16289</v>
      </c>
      <c r="R25" s="70">
        <v>-1.55319540794401</v>
      </c>
      <c r="S25" s="69">
        <v>10.9789547268646</v>
      </c>
      <c r="T25" s="69">
        <v>10.8635136595248</v>
      </c>
      <c r="U25" s="71">
        <v>1.0514759393009401</v>
      </c>
    </row>
    <row r="26" spans="1:21" ht="12" thickBot="1" x14ac:dyDescent="0.2">
      <c r="A26" s="54"/>
      <c r="B26" s="43" t="s">
        <v>24</v>
      </c>
      <c r="C26" s="44"/>
      <c r="D26" s="69">
        <v>447796.33110000001</v>
      </c>
      <c r="E26" s="69">
        <v>478957.40250000003</v>
      </c>
      <c r="F26" s="70">
        <v>93.4939785381018</v>
      </c>
      <c r="G26" s="69">
        <v>511751.38160000002</v>
      </c>
      <c r="H26" s="70">
        <v>-12.4972892696534</v>
      </c>
      <c r="I26" s="69">
        <v>97979.314700000003</v>
      </c>
      <c r="J26" s="70">
        <v>21.880329939130199</v>
      </c>
      <c r="K26" s="69">
        <v>108567.6951</v>
      </c>
      <c r="L26" s="70">
        <v>21.214929554378799</v>
      </c>
      <c r="M26" s="70">
        <v>-9.7527910031129997E-2</v>
      </c>
      <c r="N26" s="69">
        <v>12255136.7817</v>
      </c>
      <c r="O26" s="69">
        <v>87504714.752599999</v>
      </c>
      <c r="P26" s="69">
        <v>32770</v>
      </c>
      <c r="Q26" s="69">
        <v>37476</v>
      </c>
      <c r="R26" s="70">
        <v>-12.5573700501654</v>
      </c>
      <c r="S26" s="69">
        <v>13.6648254836741</v>
      </c>
      <c r="T26" s="69">
        <v>13.438332404739</v>
      </c>
      <c r="U26" s="71">
        <v>1.65748972941996</v>
      </c>
    </row>
    <row r="27" spans="1:21" ht="12" thickBot="1" x14ac:dyDescent="0.2">
      <c r="A27" s="54"/>
      <c r="B27" s="43" t="s">
        <v>25</v>
      </c>
      <c r="C27" s="44"/>
      <c r="D27" s="69">
        <v>212656.72159999999</v>
      </c>
      <c r="E27" s="69">
        <v>271819.24430000002</v>
      </c>
      <c r="F27" s="70">
        <v>78.234608497879606</v>
      </c>
      <c r="G27" s="69">
        <v>245975.94390000001</v>
      </c>
      <c r="H27" s="70">
        <v>-13.5457239320711</v>
      </c>
      <c r="I27" s="69">
        <v>58573.112099999998</v>
      </c>
      <c r="J27" s="70">
        <v>27.543503755396902</v>
      </c>
      <c r="K27" s="69">
        <v>77066.253599999996</v>
      </c>
      <c r="L27" s="70">
        <v>31.3308091751163</v>
      </c>
      <c r="M27" s="70">
        <v>-0.23996419491189599</v>
      </c>
      <c r="N27" s="69">
        <v>5462292.9190999996</v>
      </c>
      <c r="O27" s="69">
        <v>32253571.337699998</v>
      </c>
      <c r="P27" s="69">
        <v>29365</v>
      </c>
      <c r="Q27" s="69">
        <v>29124</v>
      </c>
      <c r="R27" s="70">
        <v>0.82749622304627601</v>
      </c>
      <c r="S27" s="69">
        <v>7.2418430648731498</v>
      </c>
      <c r="T27" s="69">
        <v>7.3167723767339696</v>
      </c>
      <c r="U27" s="71">
        <v>-1.03467185341621</v>
      </c>
    </row>
    <row r="28" spans="1:21" ht="12" thickBot="1" x14ac:dyDescent="0.2">
      <c r="A28" s="54"/>
      <c r="B28" s="43" t="s">
        <v>26</v>
      </c>
      <c r="C28" s="44"/>
      <c r="D28" s="69">
        <v>657064.42720000003</v>
      </c>
      <c r="E28" s="69">
        <v>824175.40729999996</v>
      </c>
      <c r="F28" s="70">
        <v>79.723857492004598</v>
      </c>
      <c r="G28" s="69">
        <v>734521.03570000001</v>
      </c>
      <c r="H28" s="70">
        <v>-10.5451858742457</v>
      </c>
      <c r="I28" s="69">
        <v>27357.2124</v>
      </c>
      <c r="J28" s="70">
        <v>4.1635509803170203</v>
      </c>
      <c r="K28" s="69">
        <v>40928.640200000002</v>
      </c>
      <c r="L28" s="70">
        <v>5.57215358182287</v>
      </c>
      <c r="M28" s="70">
        <v>-0.33158755662740003</v>
      </c>
      <c r="N28" s="69">
        <v>16696755.494999999</v>
      </c>
      <c r="O28" s="69">
        <v>112635910.6514</v>
      </c>
      <c r="P28" s="69">
        <v>38264</v>
      </c>
      <c r="Q28" s="69">
        <v>38076</v>
      </c>
      <c r="R28" s="70">
        <v>0.49374934341843701</v>
      </c>
      <c r="S28" s="69">
        <v>17.171869830650198</v>
      </c>
      <c r="T28" s="69">
        <v>17.3834379609203</v>
      </c>
      <c r="U28" s="71">
        <v>-1.2320622760161799</v>
      </c>
    </row>
    <row r="29" spans="1:21" ht="12" thickBot="1" x14ac:dyDescent="0.2">
      <c r="A29" s="54"/>
      <c r="B29" s="43" t="s">
        <v>27</v>
      </c>
      <c r="C29" s="44"/>
      <c r="D29" s="69">
        <v>737201.65209999995</v>
      </c>
      <c r="E29" s="69">
        <v>748135.24159999995</v>
      </c>
      <c r="F29" s="70">
        <v>98.538554409411702</v>
      </c>
      <c r="G29" s="69">
        <v>695053.94259999995</v>
      </c>
      <c r="H29" s="70">
        <v>6.06394797824428</v>
      </c>
      <c r="I29" s="69">
        <v>84962.334700000007</v>
      </c>
      <c r="J29" s="70">
        <v>11.5249788789777</v>
      </c>
      <c r="K29" s="69">
        <v>103944.1894</v>
      </c>
      <c r="L29" s="70">
        <v>14.954837751322501</v>
      </c>
      <c r="M29" s="70">
        <v>-0.18261583268453499</v>
      </c>
      <c r="N29" s="69">
        <v>16949077.8127</v>
      </c>
      <c r="O29" s="69">
        <v>82688158.036200002</v>
      </c>
      <c r="P29" s="69">
        <v>109339</v>
      </c>
      <c r="Q29" s="69">
        <v>113243</v>
      </c>
      <c r="R29" s="70">
        <v>-3.4474537057478201</v>
      </c>
      <c r="S29" s="69">
        <v>6.7423485865061901</v>
      </c>
      <c r="T29" s="69">
        <v>6.84963358971416</v>
      </c>
      <c r="U29" s="71">
        <v>-1.5912111607917001</v>
      </c>
    </row>
    <row r="30" spans="1:21" ht="12" thickBot="1" x14ac:dyDescent="0.2">
      <c r="A30" s="54"/>
      <c r="B30" s="43" t="s">
        <v>28</v>
      </c>
      <c r="C30" s="44"/>
      <c r="D30" s="69">
        <v>1042121.9035</v>
      </c>
      <c r="E30" s="69">
        <v>1099932.3356999999</v>
      </c>
      <c r="F30" s="70">
        <v>94.744182862556798</v>
      </c>
      <c r="G30" s="69">
        <v>1064826.9778</v>
      </c>
      <c r="H30" s="70">
        <v>-2.1322782736882</v>
      </c>
      <c r="I30" s="69">
        <v>131620.8308</v>
      </c>
      <c r="J30" s="70">
        <v>12.6300800662521</v>
      </c>
      <c r="K30" s="69">
        <v>142089.69589999999</v>
      </c>
      <c r="L30" s="70">
        <v>13.343923366176</v>
      </c>
      <c r="M30" s="70">
        <v>-7.3677862660552998E-2</v>
      </c>
      <c r="N30" s="69">
        <v>29493698.9091</v>
      </c>
      <c r="O30" s="69">
        <v>144609783.3019</v>
      </c>
      <c r="P30" s="69">
        <v>64317</v>
      </c>
      <c r="Q30" s="69">
        <v>67520</v>
      </c>
      <c r="R30" s="70">
        <v>-4.74377962085308</v>
      </c>
      <c r="S30" s="69">
        <v>16.2028997543418</v>
      </c>
      <c r="T30" s="69">
        <v>16.072823507109</v>
      </c>
      <c r="U30" s="71">
        <v>0.80279609949395803</v>
      </c>
    </row>
    <row r="31" spans="1:21" ht="12" thickBot="1" x14ac:dyDescent="0.2">
      <c r="A31" s="54"/>
      <c r="B31" s="43" t="s">
        <v>29</v>
      </c>
      <c r="C31" s="44"/>
      <c r="D31" s="69">
        <v>731607.18489999999</v>
      </c>
      <c r="E31" s="69">
        <v>552646.16859999998</v>
      </c>
      <c r="F31" s="70">
        <v>132.38256708688601</v>
      </c>
      <c r="G31" s="69">
        <v>616166.77060000005</v>
      </c>
      <c r="H31" s="70">
        <v>18.735254773247298</v>
      </c>
      <c r="I31" s="69">
        <v>10476.7619</v>
      </c>
      <c r="J31" s="70">
        <v>1.43202009442157</v>
      </c>
      <c r="K31" s="69">
        <v>40438.813999999998</v>
      </c>
      <c r="L31" s="70">
        <v>6.5629657309533602</v>
      </c>
      <c r="M31" s="70">
        <v>-0.74092311658793997</v>
      </c>
      <c r="N31" s="69">
        <v>21615072.557700001</v>
      </c>
      <c r="O31" s="69">
        <v>151719671.22979999</v>
      </c>
      <c r="P31" s="69">
        <v>27829</v>
      </c>
      <c r="Q31" s="69">
        <v>34331</v>
      </c>
      <c r="R31" s="70">
        <v>-18.939151204450798</v>
      </c>
      <c r="S31" s="69">
        <v>26.2893810377664</v>
      </c>
      <c r="T31" s="69">
        <v>25.769313754332799</v>
      </c>
      <c r="U31" s="71">
        <v>1.97824088245527</v>
      </c>
    </row>
    <row r="32" spans="1:21" ht="12" thickBot="1" x14ac:dyDescent="0.2">
      <c r="A32" s="54"/>
      <c r="B32" s="43" t="s">
        <v>30</v>
      </c>
      <c r="C32" s="44"/>
      <c r="D32" s="69">
        <v>96317.813299999994</v>
      </c>
      <c r="E32" s="69">
        <v>143573.65650000001</v>
      </c>
      <c r="F32" s="70">
        <v>67.085993104870198</v>
      </c>
      <c r="G32" s="69">
        <v>126210.5689</v>
      </c>
      <c r="H32" s="70">
        <v>-23.684827554881601</v>
      </c>
      <c r="I32" s="69">
        <v>28159.6839</v>
      </c>
      <c r="J32" s="70">
        <v>29.236215955496601</v>
      </c>
      <c r="K32" s="69">
        <v>39517.538699999997</v>
      </c>
      <c r="L32" s="70">
        <v>31.3107999151092</v>
      </c>
      <c r="M32" s="70">
        <v>-0.28741301137765501</v>
      </c>
      <c r="N32" s="69">
        <v>2525018.1598999999</v>
      </c>
      <c r="O32" s="69">
        <v>15757927.573899999</v>
      </c>
      <c r="P32" s="69">
        <v>21025</v>
      </c>
      <c r="Q32" s="69">
        <v>21588</v>
      </c>
      <c r="R32" s="70">
        <v>-2.6079303316657398</v>
      </c>
      <c r="S32" s="69">
        <v>4.5811088370986903</v>
      </c>
      <c r="T32" s="69">
        <v>4.6595861589772101</v>
      </c>
      <c r="U32" s="71">
        <v>-1.7130639037211399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15.3848</v>
      </c>
      <c r="H33" s="72"/>
      <c r="I33" s="72"/>
      <c r="J33" s="72"/>
      <c r="K33" s="69">
        <v>2.9958999999999998</v>
      </c>
      <c r="L33" s="70">
        <v>19.473116322604099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72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69">
        <v>1</v>
      </c>
      <c r="O34" s="69">
        <v>1</v>
      </c>
      <c r="P34" s="72"/>
      <c r="Q34" s="72"/>
      <c r="R34" s="72"/>
      <c r="S34" s="72"/>
      <c r="T34" s="72"/>
      <c r="U34" s="73"/>
    </row>
    <row r="35" spans="1:21" ht="12" customHeight="1" thickBot="1" x14ac:dyDescent="0.2">
      <c r="A35" s="54"/>
      <c r="B35" s="43" t="s">
        <v>32</v>
      </c>
      <c r="C35" s="44"/>
      <c r="D35" s="69">
        <v>102441.9618</v>
      </c>
      <c r="E35" s="69">
        <v>104265.4491</v>
      </c>
      <c r="F35" s="70">
        <v>98.2511106836061</v>
      </c>
      <c r="G35" s="69">
        <v>94091.154299999995</v>
      </c>
      <c r="H35" s="70">
        <v>8.8752312182017707</v>
      </c>
      <c r="I35" s="69">
        <v>11293.3688</v>
      </c>
      <c r="J35" s="70">
        <v>11.024162951943801</v>
      </c>
      <c r="K35" s="69">
        <v>9829.9069</v>
      </c>
      <c r="L35" s="70">
        <v>10.447216821953701</v>
      </c>
      <c r="M35" s="70">
        <v>0.14887851074154099</v>
      </c>
      <c r="N35" s="69">
        <v>2702196.2053999999</v>
      </c>
      <c r="O35" s="69">
        <v>25207997.905000001</v>
      </c>
      <c r="P35" s="69">
        <v>7699</v>
      </c>
      <c r="Q35" s="69">
        <v>8197</v>
      </c>
      <c r="R35" s="70">
        <v>-6.0753934366231599</v>
      </c>
      <c r="S35" s="69">
        <v>13.3058789193402</v>
      </c>
      <c r="T35" s="69">
        <v>13.2646537269733</v>
      </c>
      <c r="U35" s="71">
        <v>0.309826901453087</v>
      </c>
    </row>
    <row r="36" spans="1:21" ht="12" customHeight="1" thickBot="1" x14ac:dyDescent="0.2">
      <c r="A36" s="54"/>
      <c r="B36" s="43" t="s">
        <v>70</v>
      </c>
      <c r="C36" s="44"/>
      <c r="D36" s="69">
        <v>245921.37</v>
      </c>
      <c r="E36" s="72"/>
      <c r="F36" s="72"/>
      <c r="G36" s="72"/>
      <c r="H36" s="72"/>
      <c r="I36" s="69">
        <v>750.43</v>
      </c>
      <c r="J36" s="70">
        <v>0.30515038201031502</v>
      </c>
      <c r="K36" s="72"/>
      <c r="L36" s="72"/>
      <c r="M36" s="72"/>
      <c r="N36" s="69">
        <v>977797.34</v>
      </c>
      <c r="O36" s="69">
        <v>1601308.53</v>
      </c>
      <c r="P36" s="69">
        <v>9</v>
      </c>
      <c r="Q36" s="72"/>
      <c r="R36" s="72"/>
      <c r="S36" s="69">
        <v>27324.596666666701</v>
      </c>
      <c r="T36" s="72"/>
      <c r="U36" s="73"/>
    </row>
    <row r="37" spans="1:21" ht="12" customHeight="1" thickBot="1" x14ac:dyDescent="0.2">
      <c r="A37" s="54"/>
      <c r="B37" s="43" t="s">
        <v>36</v>
      </c>
      <c r="C37" s="44"/>
      <c r="D37" s="69">
        <v>93497.49</v>
      </c>
      <c r="E37" s="69">
        <v>111791.7568</v>
      </c>
      <c r="F37" s="70">
        <v>83.635406291423493</v>
      </c>
      <c r="G37" s="72"/>
      <c r="H37" s="72"/>
      <c r="I37" s="69">
        <v>683.07</v>
      </c>
      <c r="J37" s="70">
        <v>0.73057576198034802</v>
      </c>
      <c r="K37" s="72"/>
      <c r="L37" s="72"/>
      <c r="M37" s="72"/>
      <c r="N37" s="69">
        <v>5994008.9199999999</v>
      </c>
      <c r="O37" s="69">
        <v>20667725.77</v>
      </c>
      <c r="P37" s="69">
        <v>41</v>
      </c>
      <c r="Q37" s="69">
        <v>37</v>
      </c>
      <c r="R37" s="70">
        <v>10.8108108108108</v>
      </c>
      <c r="S37" s="69">
        <v>2280.4265853658499</v>
      </c>
      <c r="T37" s="69">
        <v>1953.86378378378</v>
      </c>
      <c r="U37" s="71">
        <v>14.3202505916093</v>
      </c>
    </row>
    <row r="38" spans="1:21" ht="12" customHeight="1" thickBot="1" x14ac:dyDescent="0.2">
      <c r="A38" s="54"/>
      <c r="B38" s="43" t="s">
        <v>37</v>
      </c>
      <c r="C38" s="44"/>
      <c r="D38" s="69">
        <v>19562.41</v>
      </c>
      <c r="E38" s="69">
        <v>82066.575599999996</v>
      </c>
      <c r="F38" s="70">
        <v>23.837244160581299</v>
      </c>
      <c r="G38" s="72"/>
      <c r="H38" s="72"/>
      <c r="I38" s="69">
        <v>1430.75</v>
      </c>
      <c r="J38" s="70">
        <v>7.3137716671923396</v>
      </c>
      <c r="K38" s="72"/>
      <c r="L38" s="72"/>
      <c r="M38" s="72"/>
      <c r="N38" s="69">
        <v>4687628.1900000004</v>
      </c>
      <c r="O38" s="69">
        <v>27927478.460000001</v>
      </c>
      <c r="P38" s="69">
        <v>13</v>
      </c>
      <c r="Q38" s="69">
        <v>14</v>
      </c>
      <c r="R38" s="70">
        <v>-7.1428571428571397</v>
      </c>
      <c r="S38" s="69">
        <v>1504.8007692307699</v>
      </c>
      <c r="T38" s="69">
        <v>2429.2950000000001</v>
      </c>
      <c r="U38" s="71">
        <v>-61.436320984991099</v>
      </c>
    </row>
    <row r="39" spans="1:21" ht="12" thickBot="1" x14ac:dyDescent="0.2">
      <c r="A39" s="54"/>
      <c r="B39" s="43" t="s">
        <v>38</v>
      </c>
      <c r="C39" s="44"/>
      <c r="D39" s="69">
        <v>127412.11</v>
      </c>
      <c r="E39" s="69">
        <v>68556.954899999997</v>
      </c>
      <c r="F39" s="70">
        <v>185.84855495091401</v>
      </c>
      <c r="G39" s="72"/>
      <c r="H39" s="72"/>
      <c r="I39" s="69">
        <v>2494.6999999999998</v>
      </c>
      <c r="J39" s="70">
        <v>1.9579771498957199</v>
      </c>
      <c r="K39" s="72"/>
      <c r="L39" s="72"/>
      <c r="M39" s="72"/>
      <c r="N39" s="69">
        <v>4889150.12</v>
      </c>
      <c r="O39" s="69">
        <v>15135198.699999999</v>
      </c>
      <c r="P39" s="69">
        <v>88</v>
      </c>
      <c r="Q39" s="69">
        <v>46</v>
      </c>
      <c r="R39" s="70">
        <v>91.304347826086996</v>
      </c>
      <c r="S39" s="69">
        <v>1447.8648863636399</v>
      </c>
      <c r="T39" s="69">
        <v>1987.74173913043</v>
      </c>
      <c r="U39" s="71">
        <v>-37.287792379765399</v>
      </c>
    </row>
    <row r="40" spans="1:21" ht="12" customHeight="1" thickBot="1" x14ac:dyDescent="0.2">
      <c r="A40" s="54"/>
      <c r="B40" s="43" t="s">
        <v>71</v>
      </c>
      <c r="C40" s="44"/>
      <c r="D40" s="69">
        <v>7.27</v>
      </c>
      <c r="E40" s="72"/>
      <c r="F40" s="72"/>
      <c r="G40" s="72"/>
      <c r="H40" s="72"/>
      <c r="I40" s="69">
        <v>7.27</v>
      </c>
      <c r="J40" s="70">
        <v>100</v>
      </c>
      <c r="K40" s="72"/>
      <c r="L40" s="72"/>
      <c r="M40" s="72"/>
      <c r="N40" s="69">
        <v>374.41</v>
      </c>
      <c r="O40" s="69">
        <v>1529.45</v>
      </c>
      <c r="P40" s="69">
        <v>4</v>
      </c>
      <c r="Q40" s="72"/>
      <c r="R40" s="72"/>
      <c r="S40" s="69">
        <v>1.8174999999999999</v>
      </c>
      <c r="T40" s="72"/>
      <c r="U40" s="73"/>
    </row>
    <row r="41" spans="1:21" ht="12" customHeight="1" thickBot="1" x14ac:dyDescent="0.2">
      <c r="A41" s="54"/>
      <c r="B41" s="43" t="s">
        <v>33</v>
      </c>
      <c r="C41" s="44"/>
      <c r="D41" s="69">
        <v>90772.649099999995</v>
      </c>
      <c r="E41" s="69">
        <v>74532.6106</v>
      </c>
      <c r="F41" s="70">
        <v>121.78917170519701</v>
      </c>
      <c r="G41" s="69">
        <v>164352.56469999999</v>
      </c>
      <c r="H41" s="70">
        <v>-44.769557283337001</v>
      </c>
      <c r="I41" s="69">
        <v>4763.9759000000004</v>
      </c>
      <c r="J41" s="70">
        <v>5.2482503785383097</v>
      </c>
      <c r="K41" s="69">
        <v>7760.6944000000003</v>
      </c>
      <c r="L41" s="70">
        <v>4.7219794921764304</v>
      </c>
      <c r="M41" s="70">
        <v>-0.38614051082851603</v>
      </c>
      <c r="N41" s="69">
        <v>3249377.3443</v>
      </c>
      <c r="O41" s="69">
        <v>29566342.7773</v>
      </c>
      <c r="P41" s="69">
        <v>191</v>
      </c>
      <c r="Q41" s="69">
        <v>186</v>
      </c>
      <c r="R41" s="70">
        <v>2.6881720430107499</v>
      </c>
      <c r="S41" s="69">
        <v>475.24947172774898</v>
      </c>
      <c r="T41" s="69">
        <v>452.80534462365603</v>
      </c>
      <c r="U41" s="71">
        <v>4.7225990641290103</v>
      </c>
    </row>
    <row r="42" spans="1:21" ht="12" thickBot="1" x14ac:dyDescent="0.2">
      <c r="A42" s="54"/>
      <c r="B42" s="43" t="s">
        <v>34</v>
      </c>
      <c r="C42" s="44"/>
      <c r="D42" s="69">
        <v>258303.94289999999</v>
      </c>
      <c r="E42" s="69">
        <v>224053.0466</v>
      </c>
      <c r="F42" s="70">
        <v>115.286958521545</v>
      </c>
      <c r="G42" s="69">
        <v>311364.72930000001</v>
      </c>
      <c r="H42" s="70">
        <v>-17.041360631722601</v>
      </c>
      <c r="I42" s="69">
        <v>19358.447800000002</v>
      </c>
      <c r="J42" s="70">
        <v>7.4944453354684004</v>
      </c>
      <c r="K42" s="69">
        <v>20982.532299999999</v>
      </c>
      <c r="L42" s="70">
        <v>6.7388918286191997</v>
      </c>
      <c r="M42" s="70">
        <v>-7.7401739541228004E-2</v>
      </c>
      <c r="N42" s="69">
        <v>8061297.6063000001</v>
      </c>
      <c r="O42" s="69">
        <v>67707697.463400006</v>
      </c>
      <c r="P42" s="69">
        <v>1424</v>
      </c>
      <c r="Q42" s="69">
        <v>1479</v>
      </c>
      <c r="R42" s="70">
        <v>-3.7187288708586901</v>
      </c>
      <c r="S42" s="69">
        <v>181.39321832865201</v>
      </c>
      <c r="T42" s="69">
        <v>187.735887964841</v>
      </c>
      <c r="U42" s="71">
        <v>-3.4966409960804699</v>
      </c>
    </row>
    <row r="43" spans="1:21" ht="12" thickBot="1" x14ac:dyDescent="0.2">
      <c r="A43" s="54"/>
      <c r="B43" s="43" t="s">
        <v>39</v>
      </c>
      <c r="C43" s="44"/>
      <c r="D43" s="69">
        <v>63302.47</v>
      </c>
      <c r="E43" s="69">
        <v>46838.502999999997</v>
      </c>
      <c r="F43" s="70">
        <v>135.15049787137701</v>
      </c>
      <c r="G43" s="72"/>
      <c r="H43" s="72"/>
      <c r="I43" s="69">
        <v>-2122.31</v>
      </c>
      <c r="J43" s="70">
        <v>-3.35264958855476</v>
      </c>
      <c r="K43" s="72"/>
      <c r="L43" s="72"/>
      <c r="M43" s="72"/>
      <c r="N43" s="69">
        <v>3140831.82</v>
      </c>
      <c r="O43" s="69">
        <v>11338823.6</v>
      </c>
      <c r="P43" s="69">
        <v>48</v>
      </c>
      <c r="Q43" s="69">
        <v>30</v>
      </c>
      <c r="R43" s="70">
        <v>60</v>
      </c>
      <c r="S43" s="69">
        <v>1318.8014583333299</v>
      </c>
      <c r="T43" s="69">
        <v>1295.32833333333</v>
      </c>
      <c r="U43" s="71">
        <v>1.77988315463836</v>
      </c>
    </row>
    <row r="44" spans="1:21" ht="12" thickBot="1" x14ac:dyDescent="0.2">
      <c r="A44" s="54"/>
      <c r="B44" s="43" t="s">
        <v>40</v>
      </c>
      <c r="C44" s="44"/>
      <c r="D44" s="69">
        <v>23953.86</v>
      </c>
      <c r="E44" s="69">
        <v>9529.1234000000004</v>
      </c>
      <c r="F44" s="70">
        <v>251.37527340657601</v>
      </c>
      <c r="G44" s="72"/>
      <c r="H44" s="72"/>
      <c r="I44" s="69">
        <v>3030.12</v>
      </c>
      <c r="J44" s="70">
        <v>12.6498192775611</v>
      </c>
      <c r="K44" s="72"/>
      <c r="L44" s="72"/>
      <c r="M44" s="72"/>
      <c r="N44" s="69">
        <v>1102471.8500000001</v>
      </c>
      <c r="O44" s="69">
        <v>3547232.61</v>
      </c>
      <c r="P44" s="69">
        <v>32</v>
      </c>
      <c r="Q44" s="69">
        <v>28</v>
      </c>
      <c r="R44" s="70">
        <v>14.285714285714301</v>
      </c>
      <c r="S44" s="69">
        <v>748.55812500000002</v>
      </c>
      <c r="T44" s="69">
        <v>896.76499999999999</v>
      </c>
      <c r="U44" s="71">
        <v>-19.798980206112901</v>
      </c>
    </row>
    <row r="45" spans="1:21" ht="12" thickBot="1" x14ac:dyDescent="0.2">
      <c r="A45" s="55"/>
      <c r="B45" s="43" t="s">
        <v>35</v>
      </c>
      <c r="C45" s="44"/>
      <c r="D45" s="74">
        <v>18154.209200000001</v>
      </c>
      <c r="E45" s="75"/>
      <c r="F45" s="75"/>
      <c r="G45" s="74">
        <v>19680.075000000001</v>
      </c>
      <c r="H45" s="76">
        <v>-7.7533535822399102</v>
      </c>
      <c r="I45" s="74">
        <v>2979.2020000000002</v>
      </c>
      <c r="J45" s="76">
        <v>16.410530291784902</v>
      </c>
      <c r="K45" s="74">
        <v>2105.8096</v>
      </c>
      <c r="L45" s="76">
        <v>10.7002112542762</v>
      </c>
      <c r="M45" s="76">
        <v>0.41475373652014902</v>
      </c>
      <c r="N45" s="74">
        <v>347505.3173</v>
      </c>
      <c r="O45" s="74">
        <v>3227069.2259999998</v>
      </c>
      <c r="P45" s="74">
        <v>19</v>
      </c>
      <c r="Q45" s="74">
        <v>21</v>
      </c>
      <c r="R45" s="76">
        <v>-9.5238095238095202</v>
      </c>
      <c r="S45" s="74">
        <v>955.48469473684202</v>
      </c>
      <c r="T45" s="74">
        <v>404.49977619047598</v>
      </c>
      <c r="U45" s="77">
        <v>57.665488686673001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53411</v>
      </c>
      <c r="D2" s="32">
        <v>485032.471822222</v>
      </c>
      <c r="E2" s="32">
        <v>371934.33186239301</v>
      </c>
      <c r="F2" s="32">
        <v>113098.139959829</v>
      </c>
      <c r="G2" s="32">
        <v>371934.33186239301</v>
      </c>
      <c r="H2" s="32">
        <v>0.23317642947683401</v>
      </c>
    </row>
    <row r="3" spans="1:8" ht="14.25" x14ac:dyDescent="0.2">
      <c r="A3" s="32">
        <v>2</v>
      </c>
      <c r="B3" s="33">
        <v>13</v>
      </c>
      <c r="C3" s="32">
        <v>18841</v>
      </c>
      <c r="D3" s="32">
        <v>73041.340736903396</v>
      </c>
      <c r="E3" s="32">
        <v>58084.262979895597</v>
      </c>
      <c r="F3" s="32">
        <v>14957.077757007801</v>
      </c>
      <c r="G3" s="32">
        <v>58084.262979895597</v>
      </c>
      <c r="H3" s="32">
        <v>0.20477550940478401</v>
      </c>
    </row>
    <row r="4" spans="1:8" ht="14.25" x14ac:dyDescent="0.2">
      <c r="A4" s="32">
        <v>3</v>
      </c>
      <c r="B4" s="33">
        <v>14</v>
      </c>
      <c r="C4" s="32">
        <v>88151</v>
      </c>
      <c r="D4" s="32">
        <v>102662.542968376</v>
      </c>
      <c r="E4" s="32">
        <v>78736.192982905995</v>
      </c>
      <c r="F4" s="32">
        <v>23926.3499854701</v>
      </c>
      <c r="G4" s="32">
        <v>78736.192982905995</v>
      </c>
      <c r="H4" s="32">
        <v>0.233058224486416</v>
      </c>
    </row>
    <row r="5" spans="1:8" ht="14.25" x14ac:dyDescent="0.2">
      <c r="A5" s="32">
        <v>4</v>
      </c>
      <c r="B5" s="33">
        <v>15</v>
      </c>
      <c r="C5" s="32">
        <v>2535</v>
      </c>
      <c r="D5" s="32">
        <v>40707.731852991499</v>
      </c>
      <c r="E5" s="32">
        <v>31788.055859829099</v>
      </c>
      <c r="F5" s="32">
        <v>8919.6759931623892</v>
      </c>
      <c r="G5" s="32">
        <v>31788.055859829099</v>
      </c>
      <c r="H5" s="32">
        <v>0.21911503262756499</v>
      </c>
    </row>
    <row r="6" spans="1:8" ht="14.25" x14ac:dyDescent="0.2">
      <c r="A6" s="32">
        <v>5</v>
      </c>
      <c r="B6" s="33">
        <v>16</v>
      </c>
      <c r="C6" s="32">
        <v>1589</v>
      </c>
      <c r="D6" s="32">
        <v>116664.326623077</v>
      </c>
      <c r="E6" s="32">
        <v>97016.903254700897</v>
      </c>
      <c r="F6" s="32">
        <v>19647.423368376101</v>
      </c>
      <c r="G6" s="32">
        <v>97016.903254700897</v>
      </c>
      <c r="H6" s="32">
        <v>0.168409863898273</v>
      </c>
    </row>
    <row r="7" spans="1:8" ht="14.25" x14ac:dyDescent="0.2">
      <c r="A7" s="32">
        <v>6</v>
      </c>
      <c r="B7" s="33">
        <v>17</v>
      </c>
      <c r="C7" s="32">
        <v>14650</v>
      </c>
      <c r="D7" s="32">
        <v>197935.16664615399</v>
      </c>
      <c r="E7" s="32">
        <v>142490.64718461499</v>
      </c>
      <c r="F7" s="32">
        <v>55444.519461538497</v>
      </c>
      <c r="G7" s="32">
        <v>142490.64718461499</v>
      </c>
      <c r="H7" s="32">
        <v>0.28011454660129198</v>
      </c>
    </row>
    <row r="8" spans="1:8" ht="14.25" x14ac:dyDescent="0.2">
      <c r="A8" s="32">
        <v>7</v>
      </c>
      <c r="B8" s="33">
        <v>18</v>
      </c>
      <c r="C8" s="32">
        <v>57331</v>
      </c>
      <c r="D8" s="32">
        <v>112217.681902564</v>
      </c>
      <c r="E8" s="32">
        <v>90861.037471794902</v>
      </c>
      <c r="F8" s="32">
        <v>21356.6444307692</v>
      </c>
      <c r="G8" s="32">
        <v>90861.037471794902</v>
      </c>
      <c r="H8" s="32">
        <v>0.19031443234866199</v>
      </c>
    </row>
    <row r="9" spans="1:8" ht="14.25" x14ac:dyDescent="0.2">
      <c r="A9" s="32">
        <v>8</v>
      </c>
      <c r="B9" s="33">
        <v>19</v>
      </c>
      <c r="C9" s="32">
        <v>14610</v>
      </c>
      <c r="D9" s="32">
        <v>92806.699347863207</v>
      </c>
      <c r="E9" s="32">
        <v>72108.9056205128</v>
      </c>
      <c r="F9" s="32">
        <v>20697.793727350399</v>
      </c>
      <c r="G9" s="32">
        <v>72108.9056205128</v>
      </c>
      <c r="H9" s="32">
        <v>0.22302047021163601</v>
      </c>
    </row>
    <row r="10" spans="1:8" ht="14.25" x14ac:dyDescent="0.2">
      <c r="A10" s="32">
        <v>9</v>
      </c>
      <c r="B10" s="33">
        <v>21</v>
      </c>
      <c r="C10" s="32">
        <v>142568</v>
      </c>
      <c r="D10" s="32">
        <v>622193.79915299104</v>
      </c>
      <c r="E10" s="32">
        <v>564527.97736153798</v>
      </c>
      <c r="F10" s="32">
        <v>57665.821791453003</v>
      </c>
      <c r="G10" s="32">
        <v>564527.97736153798</v>
      </c>
      <c r="H10" s="35">
        <v>9.2681447275680007E-2</v>
      </c>
    </row>
    <row r="11" spans="1:8" ht="14.25" x14ac:dyDescent="0.2">
      <c r="A11" s="32">
        <v>10</v>
      </c>
      <c r="B11" s="33">
        <v>22</v>
      </c>
      <c r="C11" s="32">
        <v>26470</v>
      </c>
      <c r="D11" s="32">
        <v>389905.769519658</v>
      </c>
      <c r="E11" s="32">
        <v>335912.35416837601</v>
      </c>
      <c r="F11" s="32">
        <v>53993.415351282099</v>
      </c>
      <c r="G11" s="32">
        <v>335912.35416837601</v>
      </c>
      <c r="H11" s="32">
        <v>0.138478113360053</v>
      </c>
    </row>
    <row r="12" spans="1:8" ht="14.25" x14ac:dyDescent="0.2">
      <c r="A12" s="32">
        <v>11</v>
      </c>
      <c r="B12" s="33">
        <v>23</v>
      </c>
      <c r="C12" s="32">
        <v>150538.92600000001</v>
      </c>
      <c r="D12" s="32">
        <v>1237519.8050184101</v>
      </c>
      <c r="E12" s="32">
        <v>1039301.51588035</v>
      </c>
      <c r="F12" s="32">
        <v>198218.28913806099</v>
      </c>
      <c r="G12" s="32">
        <v>1039301.51588035</v>
      </c>
      <c r="H12" s="32">
        <v>0.16017383183222</v>
      </c>
    </row>
    <row r="13" spans="1:8" ht="14.25" x14ac:dyDescent="0.2">
      <c r="A13" s="32">
        <v>12</v>
      </c>
      <c r="B13" s="33">
        <v>24</v>
      </c>
      <c r="C13" s="32">
        <v>20553.135999999999</v>
      </c>
      <c r="D13" s="32">
        <v>522179.11186153803</v>
      </c>
      <c r="E13" s="32">
        <v>483951.42521025601</v>
      </c>
      <c r="F13" s="32">
        <v>38227.6866512821</v>
      </c>
      <c r="G13" s="32">
        <v>483951.42521025601</v>
      </c>
      <c r="H13" s="32">
        <v>7.3207996610593198E-2</v>
      </c>
    </row>
    <row r="14" spans="1:8" ht="14.25" x14ac:dyDescent="0.2">
      <c r="A14" s="32">
        <v>13</v>
      </c>
      <c r="B14" s="33">
        <v>25</v>
      </c>
      <c r="C14" s="32">
        <v>69960</v>
      </c>
      <c r="D14" s="32">
        <v>822787.87910000002</v>
      </c>
      <c r="E14" s="32">
        <v>764509.96900000004</v>
      </c>
      <c r="F14" s="32">
        <v>58277.910100000001</v>
      </c>
      <c r="G14" s="32">
        <v>764509.96900000004</v>
      </c>
      <c r="H14" s="32">
        <v>7.0829811158310704E-2</v>
      </c>
    </row>
    <row r="15" spans="1:8" ht="14.25" x14ac:dyDescent="0.2">
      <c r="A15" s="32">
        <v>14</v>
      </c>
      <c r="B15" s="33">
        <v>26</v>
      </c>
      <c r="C15" s="32">
        <v>46254</v>
      </c>
      <c r="D15" s="32">
        <v>251972.74112906001</v>
      </c>
      <c r="E15" s="32">
        <v>224303.94744529901</v>
      </c>
      <c r="F15" s="32">
        <v>27668.793683760701</v>
      </c>
      <c r="G15" s="32">
        <v>224303.94744529901</v>
      </c>
      <c r="H15" s="32">
        <v>0.109808678350603</v>
      </c>
    </row>
    <row r="16" spans="1:8" ht="14.25" x14ac:dyDescent="0.2">
      <c r="A16" s="32">
        <v>15</v>
      </c>
      <c r="B16" s="33">
        <v>27</v>
      </c>
      <c r="C16" s="32">
        <v>136672.09099999999</v>
      </c>
      <c r="D16" s="32">
        <v>966455.3933</v>
      </c>
      <c r="E16" s="32">
        <v>841793.35900000005</v>
      </c>
      <c r="F16" s="32">
        <v>124662.0343</v>
      </c>
      <c r="G16" s="32">
        <v>841793.35900000005</v>
      </c>
      <c r="H16" s="32">
        <v>0.12898891678211499</v>
      </c>
    </row>
    <row r="17" spans="1:8" ht="14.25" x14ac:dyDescent="0.2">
      <c r="A17" s="32">
        <v>16</v>
      </c>
      <c r="B17" s="33">
        <v>29</v>
      </c>
      <c r="C17" s="32">
        <v>137283</v>
      </c>
      <c r="D17" s="32">
        <v>1892498.34555299</v>
      </c>
      <c r="E17" s="32">
        <v>1607880.4730888901</v>
      </c>
      <c r="F17" s="32">
        <v>284617.87246410298</v>
      </c>
      <c r="G17" s="32">
        <v>1607880.4730888901</v>
      </c>
      <c r="H17" s="32">
        <v>0.15039266646277399</v>
      </c>
    </row>
    <row r="18" spans="1:8" ht="14.25" x14ac:dyDescent="0.2">
      <c r="A18" s="32">
        <v>17</v>
      </c>
      <c r="B18" s="33">
        <v>31</v>
      </c>
      <c r="C18" s="32">
        <v>22833.138999999999</v>
      </c>
      <c r="D18" s="32">
        <v>180408.72211155001</v>
      </c>
      <c r="E18" s="32">
        <v>151429.952879296</v>
      </c>
      <c r="F18" s="32">
        <v>28978.769232253799</v>
      </c>
      <c r="G18" s="32">
        <v>151429.952879296</v>
      </c>
      <c r="H18" s="32">
        <v>0.16062842690241799</v>
      </c>
    </row>
    <row r="19" spans="1:8" ht="14.25" x14ac:dyDescent="0.2">
      <c r="A19" s="32">
        <v>18</v>
      </c>
      <c r="B19" s="33">
        <v>32</v>
      </c>
      <c r="C19" s="32">
        <v>11198.394</v>
      </c>
      <c r="D19" s="32">
        <v>176058.522492338</v>
      </c>
      <c r="E19" s="32">
        <v>159665.797272481</v>
      </c>
      <c r="F19" s="32">
        <v>16392.725219857301</v>
      </c>
      <c r="G19" s="32">
        <v>159665.797272481</v>
      </c>
      <c r="H19" s="32">
        <v>9.3109523968490093E-2</v>
      </c>
    </row>
    <row r="20" spans="1:8" ht="14.25" x14ac:dyDescent="0.2">
      <c r="A20" s="32">
        <v>19</v>
      </c>
      <c r="B20" s="33">
        <v>33</v>
      </c>
      <c r="C20" s="32">
        <v>30269.362000000001</v>
      </c>
      <c r="D20" s="32">
        <v>447796.30646260502</v>
      </c>
      <c r="E20" s="32">
        <v>349817.00731898198</v>
      </c>
      <c r="F20" s="32">
        <v>97979.299143622906</v>
      </c>
      <c r="G20" s="32">
        <v>349817.00731898198</v>
      </c>
      <c r="H20" s="32">
        <v>0.21880327668983399</v>
      </c>
    </row>
    <row r="21" spans="1:8" ht="14.25" x14ac:dyDescent="0.2">
      <c r="A21" s="32">
        <v>20</v>
      </c>
      <c r="B21" s="33">
        <v>34</v>
      </c>
      <c r="C21" s="32">
        <v>40067.775999999998</v>
      </c>
      <c r="D21" s="32">
        <v>212656.668697413</v>
      </c>
      <c r="E21" s="32">
        <v>154083.609730314</v>
      </c>
      <c r="F21" s="32">
        <v>58573.058967098899</v>
      </c>
      <c r="G21" s="32">
        <v>154083.609730314</v>
      </c>
      <c r="H21" s="32">
        <v>0.27543485622095298</v>
      </c>
    </row>
    <row r="22" spans="1:8" ht="14.25" x14ac:dyDescent="0.2">
      <c r="A22" s="32">
        <v>21</v>
      </c>
      <c r="B22" s="33">
        <v>35</v>
      </c>
      <c r="C22" s="32">
        <v>30688.523000000001</v>
      </c>
      <c r="D22" s="32">
        <v>657064.42422477901</v>
      </c>
      <c r="E22" s="32">
        <v>629707.19773008802</v>
      </c>
      <c r="F22" s="32">
        <v>27357.226494690301</v>
      </c>
      <c r="G22" s="32">
        <v>629707.19773008802</v>
      </c>
      <c r="H22" s="32">
        <v>4.1635531442699901E-2</v>
      </c>
    </row>
    <row r="23" spans="1:8" ht="14.25" x14ac:dyDescent="0.2">
      <c r="A23" s="32">
        <v>22</v>
      </c>
      <c r="B23" s="33">
        <v>36</v>
      </c>
      <c r="C23" s="32">
        <v>171515.38</v>
      </c>
      <c r="D23" s="32">
        <v>737201.651252212</v>
      </c>
      <c r="E23" s="32">
        <v>652239.27837024105</v>
      </c>
      <c r="F23" s="32">
        <v>84962.372881970994</v>
      </c>
      <c r="G23" s="32">
        <v>652239.27837024105</v>
      </c>
      <c r="H23" s="32">
        <v>0.115249840715432</v>
      </c>
    </row>
    <row r="24" spans="1:8" ht="14.25" x14ac:dyDescent="0.2">
      <c r="A24" s="32">
        <v>23</v>
      </c>
      <c r="B24" s="33">
        <v>37</v>
      </c>
      <c r="C24" s="32">
        <v>107384.11599999999</v>
      </c>
      <c r="D24" s="32">
        <v>1042121.91062815</v>
      </c>
      <c r="E24" s="32">
        <v>910501.069584821</v>
      </c>
      <c r="F24" s="32">
        <v>131620.84104333099</v>
      </c>
      <c r="G24" s="32">
        <v>910501.069584821</v>
      </c>
      <c r="H24" s="32">
        <v>0.12630080962792101</v>
      </c>
    </row>
    <row r="25" spans="1:8" ht="14.25" x14ac:dyDescent="0.2">
      <c r="A25" s="32">
        <v>24</v>
      </c>
      <c r="B25" s="33">
        <v>38</v>
      </c>
      <c r="C25" s="32">
        <v>193302.481</v>
      </c>
      <c r="D25" s="32">
        <v>731607.15117256599</v>
      </c>
      <c r="E25" s="32">
        <v>721130.42627168098</v>
      </c>
      <c r="F25" s="32">
        <v>10476.724900884999</v>
      </c>
      <c r="G25" s="32">
        <v>721130.42627168098</v>
      </c>
      <c r="H25" s="32">
        <v>1.43201510320035E-2</v>
      </c>
    </row>
    <row r="26" spans="1:8" ht="14.25" x14ac:dyDescent="0.2">
      <c r="A26" s="32">
        <v>25</v>
      </c>
      <c r="B26" s="33">
        <v>39</v>
      </c>
      <c r="C26" s="32">
        <v>67345.013999999996</v>
      </c>
      <c r="D26" s="32">
        <v>96317.761594365002</v>
      </c>
      <c r="E26" s="32">
        <v>68158.139960692002</v>
      </c>
      <c r="F26" s="32">
        <v>28159.621633672999</v>
      </c>
      <c r="G26" s="32">
        <v>68158.139960692002</v>
      </c>
      <c r="H26" s="32">
        <v>0.29236167003408098</v>
      </c>
    </row>
    <row r="27" spans="1:8" ht="14.25" x14ac:dyDescent="0.2">
      <c r="A27" s="32">
        <v>26</v>
      </c>
      <c r="B27" s="33">
        <v>42</v>
      </c>
      <c r="C27" s="32">
        <v>7159.7209999999995</v>
      </c>
      <c r="D27" s="32">
        <v>102441.9617</v>
      </c>
      <c r="E27" s="32">
        <v>91148.590500000006</v>
      </c>
      <c r="F27" s="32">
        <v>11293.3712</v>
      </c>
      <c r="G27" s="32">
        <v>91148.590500000006</v>
      </c>
      <c r="H27" s="32">
        <v>0.110241653054951</v>
      </c>
    </row>
    <row r="28" spans="1:8" ht="14.25" x14ac:dyDescent="0.2">
      <c r="A28" s="32">
        <v>27</v>
      </c>
      <c r="B28" s="33">
        <v>75</v>
      </c>
      <c r="C28" s="32">
        <v>194</v>
      </c>
      <c r="D28" s="32">
        <v>90772.649572649607</v>
      </c>
      <c r="E28" s="32">
        <v>86008.675213675204</v>
      </c>
      <c r="F28" s="32">
        <v>4763.9743589743603</v>
      </c>
      <c r="G28" s="32">
        <v>86008.675213675204</v>
      </c>
      <c r="H28" s="32">
        <v>5.2482486535347102E-2</v>
      </c>
    </row>
    <row r="29" spans="1:8" ht="14.25" x14ac:dyDescent="0.2">
      <c r="A29" s="32">
        <v>28</v>
      </c>
      <c r="B29" s="33">
        <v>76</v>
      </c>
      <c r="C29" s="32">
        <v>1674</v>
      </c>
      <c r="D29" s="32">
        <v>258303.93569914499</v>
      </c>
      <c r="E29" s="32">
        <v>238945.498701709</v>
      </c>
      <c r="F29" s="32">
        <v>19358.4369974359</v>
      </c>
      <c r="G29" s="32">
        <v>238945.498701709</v>
      </c>
      <c r="H29" s="32">
        <v>7.4944413622807807E-2</v>
      </c>
    </row>
    <row r="30" spans="1:8" ht="14.25" x14ac:dyDescent="0.2">
      <c r="A30" s="32">
        <v>29</v>
      </c>
      <c r="B30" s="33">
        <v>99</v>
      </c>
      <c r="C30" s="32">
        <v>19</v>
      </c>
      <c r="D30" s="32">
        <v>18154.209212616301</v>
      </c>
      <c r="E30" s="32">
        <v>15175.0071099009</v>
      </c>
      <c r="F30" s="32">
        <v>2979.2021027153801</v>
      </c>
      <c r="G30" s="32">
        <v>15175.0071099009</v>
      </c>
      <c r="H30" s="32">
        <v>0.16410530846174101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51</v>
      </c>
      <c r="D32" s="38">
        <v>245921.37</v>
      </c>
      <c r="E32" s="38">
        <v>245170.94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35</v>
      </c>
      <c r="D33" s="38">
        <v>93497.49</v>
      </c>
      <c r="E33" s="38">
        <v>92814.42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7</v>
      </c>
      <c r="D34" s="38">
        <v>19562.41</v>
      </c>
      <c r="E34" s="38">
        <v>18131.66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84</v>
      </c>
      <c r="D35" s="38">
        <v>127412.11</v>
      </c>
      <c r="E35" s="38">
        <v>124917.41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58</v>
      </c>
      <c r="D36" s="38">
        <v>7.27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48</v>
      </c>
      <c r="D37" s="38">
        <v>63302.47</v>
      </c>
      <c r="E37" s="38">
        <v>65424.78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30</v>
      </c>
      <c r="D38" s="38">
        <v>23953.86</v>
      </c>
      <c r="E38" s="38">
        <v>20923.740000000002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2015-04-23T00:14:22Z</dcterms:modified>
</cp:coreProperties>
</file>