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36" i="2" l="1"/>
  <c r="J37" i="2"/>
  <c r="J31" i="2"/>
  <c r="J32" i="2"/>
  <c r="J33" i="2"/>
  <c r="I36" i="2"/>
  <c r="I37" i="2"/>
  <c r="I31" i="2"/>
  <c r="I32" i="2"/>
  <c r="I33" i="2"/>
  <c r="H30" i="2" l="1"/>
  <c r="H31" i="2"/>
  <c r="H38" i="2" l="1"/>
  <c r="J8" i="2" l="1"/>
  <c r="F36" i="2" l="1"/>
  <c r="F37" i="2"/>
  <c r="F32" i="2"/>
  <c r="F33" i="2"/>
  <c r="E36" i="2"/>
  <c r="K36" i="2" s="1"/>
  <c r="E37" i="2"/>
  <c r="K37" i="2" s="1"/>
  <c r="E33" i="2"/>
  <c r="K33" i="2" s="1"/>
  <c r="E32" i="2"/>
  <c r="K32" i="2" s="1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G29" i="2"/>
  <c r="L29" i="2" s="1"/>
  <c r="G31" i="2"/>
  <c r="L31" i="2" s="1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L4" i="2" l="1"/>
  <c r="G3" i="2"/>
  <c r="L3" i="2" s="1"/>
</calcChain>
</file>

<file path=xl/sharedStrings.xml><?xml version="1.0" encoding="utf-8"?>
<sst xmlns="http://schemas.openxmlformats.org/spreadsheetml/2006/main" count="115" uniqueCount="73">
  <si>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</si>
  <si>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</si>
  <si>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</si>
  <si>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</si>
  <si>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</si>
  <si>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</si>
  <si>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</si>
  <si>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</si>
  <si>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</si>
  <si>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</si>
  <si>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</si>
  <si>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</si>
  <si>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</si>
  <si>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</si>
  <si>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</si>
  <si>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</si>
  <si>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</si>
  <si>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</si>
  <si>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</si>
  <si>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</si>
  <si>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</si>
  <si>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</si>
  <si>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</si>
  <si>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</si>
  <si>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</si>
  <si>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</si>
  <si>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</si>
  <si>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</si>
  <si>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</si>
  <si>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</si>
  <si>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</si>
  <si>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</si>
  <si>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</si>
  <si>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</si>
  <si>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</si>
  <si>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</si>
  <si>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</si>
  <si>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</si>
  <si>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</si>
  <si>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</si>
  <si>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</si>
  <si>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</si>
  <si>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</si>
  <si>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</si>
  <si>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</si>
  <si>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</si>
  <si>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</si>
  <si>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</si>
  <si>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</si>
  <si>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</si>
  <si>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</si>
  <si>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</si>
  <si>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</si>
  <si>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</si>
  <si>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</si>
  <si>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</si>
  <si>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</si>
  <si>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</si>
  <si>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</si>
  <si>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</si>
  <si>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</si>
  <si>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</si>
  <si>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</si>
  <si>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</si>
  <si>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</si>
  <si>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</si>
  <si>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</si>
  <si>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</si>
  <si>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</si>
  <si>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</si>
  <si>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</si>
  <si>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74-赠品</t>
  </si>
  <si>
    <t>41-周转筐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</si>
</sst>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2" sqref="G1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SUM(E4:E38)</f>
        <v>14006412.548800001</v>
      </c>
      <c r="F3" s="25">
        <f>RA!I7</f>
        <v>1356233.9235</v>
      </c>
      <c r="G3" s="16">
        <f>SUM(G4:G38)</f>
        <v>12648027.335299999</v>
      </c>
      <c r="H3" s="27">
        <f>RA!J7</f>
        <v>9.6674543511918607</v>
      </c>
      <c r="I3" s="20">
        <f>SUM(I4:I38)</f>
        <v>14006417.781898297</v>
      </c>
      <c r="J3" s="21">
        <f>SUM(J4:J38)</f>
        <v>12648027.321244517</v>
      </c>
      <c r="K3" s="22">
        <f>E3-I3</f>
        <v>-5.2330982964485884</v>
      </c>
      <c r="L3" s="22">
        <f>G3-J3</f>
        <v>1.4055481180548668E-2</v>
      </c>
    </row>
    <row r="4" spans="1:13" x14ac:dyDescent="0.15">
      <c r="A4" s="42">
        <f>RA!A8</f>
        <v>42117</v>
      </c>
      <c r="B4" s="12">
        <v>12</v>
      </c>
      <c r="C4" s="39" t="s">
        <v>6</v>
      </c>
      <c r="D4" s="39"/>
      <c r="E4" s="15">
        <f>VLOOKUP(C4,RA!B8:D36,3,0)</f>
        <v>561170.46900000004</v>
      </c>
      <c r="F4" s="25">
        <f>VLOOKUP(C4,RA!B8:I39,8,0)</f>
        <v>94350.306599999996</v>
      </c>
      <c r="G4" s="16">
        <f t="shared" ref="G4:G38" si="0">E4-F4</f>
        <v>466820.16240000003</v>
      </c>
      <c r="H4" s="27">
        <f>RA!J8</f>
        <v>16.813127527564198</v>
      </c>
      <c r="I4" s="20">
        <f>VLOOKUP(B4,RMS!B:D,3,FALSE)</f>
        <v>561170.977282051</v>
      </c>
      <c r="J4" s="21">
        <f>VLOOKUP(B4,RMS!B:E,4,FALSE)</f>
        <v>466820.17307863198</v>
      </c>
      <c r="K4" s="22">
        <f t="shared" ref="K4:K38" si="1">E4-I4</f>
        <v>-0.50828205095604062</v>
      </c>
      <c r="L4" s="22">
        <f t="shared" ref="L4:L38" si="2">G4-J4</f>
        <v>-1.0678631952032447E-2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VLOOKUP(C5,RA!B8:D37,3,0)</f>
        <v>75830.316699999996</v>
      </c>
      <c r="F5" s="25">
        <f>VLOOKUP(C5,RA!B9:I40,8,0)</f>
        <v>13812.916999999999</v>
      </c>
      <c r="G5" s="16">
        <f t="shared" si="0"/>
        <v>62017.399699999994</v>
      </c>
      <c r="H5" s="27">
        <f>RA!J9</f>
        <v>18.2155602153776</v>
      </c>
      <c r="I5" s="20">
        <f>VLOOKUP(B5,RMS!B:D,3,FALSE)</f>
        <v>75830.335742152602</v>
      </c>
      <c r="J5" s="21">
        <f>VLOOKUP(B5,RMS!B:E,4,FALSE)</f>
        <v>62017.396743279598</v>
      </c>
      <c r="K5" s="22">
        <f t="shared" si="1"/>
        <v>-1.9042152605834417E-2</v>
      </c>
      <c r="L5" s="22">
        <f t="shared" si="2"/>
        <v>2.9567203964688815E-3</v>
      </c>
      <c r="M5" s="34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VLOOKUP(C6,RA!B10:D38,3,0)</f>
        <v>128778.0555</v>
      </c>
      <c r="F6" s="25">
        <f>VLOOKUP(C6,RA!B10:I41,8,0)</f>
        <v>20359.8514</v>
      </c>
      <c r="G6" s="16">
        <f t="shared" si="0"/>
        <v>108418.2041</v>
      </c>
      <c r="H6" s="27">
        <f>RA!J10</f>
        <v>15.8100317021793</v>
      </c>
      <c r="I6" s="20">
        <f>VLOOKUP(B6,RMS!B:D,3,FALSE)</f>
        <v>128779.780262393</v>
      </c>
      <c r="J6" s="21">
        <f>VLOOKUP(B6,RMS!B:E,4,FALSE)</f>
        <v>108418.20444359</v>
      </c>
      <c r="K6" s="22">
        <f>E6-I6</f>
        <v>-1.7247623930015834</v>
      </c>
      <c r="L6" s="22">
        <f t="shared" si="2"/>
        <v>-3.4358999982941896E-4</v>
      </c>
      <c r="M6" s="34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VLOOKUP(C7,RA!B10:D39,3,0)</f>
        <v>48302.293599999997</v>
      </c>
      <c r="F7" s="25">
        <f>VLOOKUP(C7,RA!B11:I42,8,0)</f>
        <v>8041.7335000000003</v>
      </c>
      <c r="G7" s="16">
        <f t="shared" si="0"/>
        <v>40260.560099999995</v>
      </c>
      <c r="H7" s="27">
        <f>RA!J11</f>
        <v>16.648761167730601</v>
      </c>
      <c r="I7" s="20">
        <f>VLOOKUP(B7,RMS!B:D,3,FALSE)</f>
        <v>48302.325251282098</v>
      </c>
      <c r="J7" s="21">
        <f>VLOOKUP(B7,RMS!B:E,4,FALSE)</f>
        <v>40260.560206837603</v>
      </c>
      <c r="K7" s="22">
        <f t="shared" si="1"/>
        <v>-3.1651282100938261E-2</v>
      </c>
      <c r="L7" s="22">
        <f t="shared" si="2"/>
        <v>-1.0683760774554685E-4</v>
      </c>
      <c r="M7" s="34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VLOOKUP(C8,RA!B12:D39,3,0)</f>
        <v>161572.55900000001</v>
      </c>
      <c r="F8" s="25">
        <f>VLOOKUP(C8,RA!B12:I43,8,0)</f>
        <v>19083.754300000001</v>
      </c>
      <c r="G8" s="16">
        <f t="shared" si="0"/>
        <v>142488.80470000001</v>
      </c>
      <c r="H8" s="27">
        <f>RA!J12</f>
        <v>11.811259546863999</v>
      </c>
      <c r="I8" s="20">
        <f>VLOOKUP(B8,RMS!B:D,3,FALSE)</f>
        <v>161572.560500855</v>
      </c>
      <c r="J8" s="21">
        <f>VLOOKUP(B8,RMS!B:E,4,FALSE)</f>
        <v>142488.804728205</v>
      </c>
      <c r="K8" s="22">
        <f t="shared" si="1"/>
        <v>-1.5008549962658435E-3</v>
      </c>
      <c r="L8" s="22">
        <f t="shared" si="2"/>
        <v>-2.820498775690794E-5</v>
      </c>
      <c r="M8" s="34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VLOOKUP(C9,RA!B12:D40,3,0)</f>
        <v>225438.16750000001</v>
      </c>
      <c r="F9" s="25">
        <f>VLOOKUP(C9,RA!B13:I44,8,0)</f>
        <v>54809.351000000002</v>
      </c>
      <c r="G9" s="16">
        <f t="shared" si="0"/>
        <v>170628.81650000002</v>
      </c>
      <c r="H9" s="27">
        <f>RA!J13</f>
        <v>24.312365385067299</v>
      </c>
      <c r="I9" s="20">
        <f>VLOOKUP(B9,RMS!B:D,3,FALSE)</f>
        <v>225438.39098803399</v>
      </c>
      <c r="J9" s="21">
        <f>VLOOKUP(B9,RMS!B:E,4,FALSE)</f>
        <v>170628.81491880299</v>
      </c>
      <c r="K9" s="22">
        <f t="shared" si="1"/>
        <v>-0.22348803398199379</v>
      </c>
      <c r="L9" s="22">
        <f t="shared" si="2"/>
        <v>1.5811970224604011E-3</v>
      </c>
      <c r="M9" s="34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VLOOKUP(C10,RA!B14:D41,3,0)</f>
        <v>120466.4673</v>
      </c>
      <c r="F10" s="25">
        <f>VLOOKUP(C10,RA!B14:I45,8,0)</f>
        <v>22040.511999999999</v>
      </c>
      <c r="G10" s="16">
        <f t="shared" si="0"/>
        <v>98425.955300000001</v>
      </c>
      <c r="H10" s="27">
        <f>RA!J14</f>
        <v>18.2959727250174</v>
      </c>
      <c r="I10" s="20">
        <f>VLOOKUP(B10,RMS!B:D,3,FALSE)</f>
        <v>120466.48838803401</v>
      </c>
      <c r="J10" s="21">
        <f>VLOOKUP(B10,RMS!B:E,4,FALSE)</f>
        <v>98425.953826495694</v>
      </c>
      <c r="K10" s="22">
        <f t="shared" si="1"/>
        <v>-2.1088034001877531E-2</v>
      </c>
      <c r="L10" s="22">
        <f t="shared" si="2"/>
        <v>1.4735043077962473E-3</v>
      </c>
      <c r="M10" s="34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VLOOKUP(C11,RA!B14:D42,3,0)</f>
        <v>107032.17260000001</v>
      </c>
      <c r="F11" s="25">
        <f>VLOOKUP(C11,RA!B15:I46,8,0)</f>
        <v>17348.3514</v>
      </c>
      <c r="G11" s="16">
        <f t="shared" si="0"/>
        <v>89683.821200000006</v>
      </c>
      <c r="H11" s="27">
        <f>RA!J15</f>
        <v>16.208538964105799</v>
      </c>
      <c r="I11" s="20">
        <f>VLOOKUP(B11,RMS!B:D,3,FALSE)</f>
        <v>107032.368854701</v>
      </c>
      <c r="J11" s="21">
        <f>VLOOKUP(B11,RMS!B:E,4,FALSE)</f>
        <v>89683.821770940194</v>
      </c>
      <c r="K11" s="22">
        <f t="shared" si="1"/>
        <v>-0.19625470098981168</v>
      </c>
      <c r="L11" s="22">
        <f t="shared" si="2"/>
        <v>-5.7094018848147243E-4</v>
      </c>
      <c r="M11" s="34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VLOOKUP(C12,RA!B16:D43,3,0)</f>
        <v>770217.44499999995</v>
      </c>
      <c r="F12" s="25">
        <f>VLOOKUP(C12,RA!B16:I47,8,0)</f>
        <v>18928.261299999998</v>
      </c>
      <c r="G12" s="16">
        <f t="shared" si="0"/>
        <v>751289.18369999994</v>
      </c>
      <c r="H12" s="27">
        <f>RA!J16</f>
        <v>2.4575217586768598</v>
      </c>
      <c r="I12" s="20">
        <f>VLOOKUP(B12,RMS!B:D,3,FALSE)</f>
        <v>770217.01212393201</v>
      </c>
      <c r="J12" s="21">
        <f>VLOOKUP(B12,RMS!B:E,4,FALSE)</f>
        <v>751289.18357264996</v>
      </c>
      <c r="K12" s="22">
        <f t="shared" si="1"/>
        <v>0.4328760679345578</v>
      </c>
      <c r="L12" s="22">
        <f t="shared" si="2"/>
        <v>1.2734998017549515E-4</v>
      </c>
      <c r="M12" s="34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VLOOKUP(C13,RA!B16:D44,3,0)</f>
        <v>390149.7268</v>
      </c>
      <c r="F13" s="25">
        <f>VLOOKUP(C13,RA!B17:I48,8,0)</f>
        <v>51463.481399999997</v>
      </c>
      <c r="G13" s="16">
        <f t="shared" si="0"/>
        <v>338686.24540000001</v>
      </c>
      <c r="H13" s="27">
        <f>RA!J17</f>
        <v>13.190700355502599</v>
      </c>
      <c r="I13" s="20">
        <f>VLOOKUP(B13,RMS!B:D,3,FALSE)</f>
        <v>390149.77508376102</v>
      </c>
      <c r="J13" s="21">
        <f>VLOOKUP(B13,RMS!B:E,4,FALSE)</f>
        <v>338686.24504786299</v>
      </c>
      <c r="K13" s="22">
        <f t="shared" si="1"/>
        <v>-4.828376101795584E-2</v>
      </c>
      <c r="L13" s="22">
        <f t="shared" si="2"/>
        <v>3.5213702358305454E-4</v>
      </c>
      <c r="M13" s="34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VLOOKUP(C14,RA!B18:D45,3,0)</f>
        <v>1302724.9874</v>
      </c>
      <c r="F14" s="25">
        <f>VLOOKUP(C14,RA!B18:I49,8,0)</f>
        <v>174258.69080000001</v>
      </c>
      <c r="G14" s="16">
        <f t="shared" si="0"/>
        <v>1128466.2966</v>
      </c>
      <c r="H14" s="27">
        <f>RA!J18</f>
        <v>13.3764756556784</v>
      </c>
      <c r="I14" s="20">
        <f>VLOOKUP(B14,RMS!B:D,3,FALSE)</f>
        <v>1302724.9755225901</v>
      </c>
      <c r="J14" s="21">
        <f>VLOOKUP(B14,RMS!B:E,4,FALSE)</f>
        <v>1128466.30334386</v>
      </c>
      <c r="K14" s="22">
        <f t="shared" si="1"/>
        <v>1.1877409880980849E-2</v>
      </c>
      <c r="L14" s="22">
        <f t="shared" si="2"/>
        <v>-6.7438599653542042E-3</v>
      </c>
      <c r="M14" s="34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VLOOKUP(C15,RA!B18:D46,3,0)</f>
        <v>587430.50410000002</v>
      </c>
      <c r="F15" s="25">
        <f>VLOOKUP(C15,RA!B19:I50,8,0)</f>
        <v>23023.011699999999</v>
      </c>
      <c r="G15" s="16">
        <f t="shared" si="0"/>
        <v>564407.49239999999</v>
      </c>
      <c r="H15" s="27">
        <f>RA!J19</f>
        <v>3.9192741165652398</v>
      </c>
      <c r="I15" s="20">
        <f>VLOOKUP(B15,RMS!B:D,3,FALSE)</f>
        <v>587430.64728119702</v>
      </c>
      <c r="J15" s="21">
        <f>VLOOKUP(B15,RMS!B:E,4,FALSE)</f>
        <v>564407.49348546995</v>
      </c>
      <c r="K15" s="22">
        <f t="shared" si="1"/>
        <v>-0.14318119699601084</v>
      </c>
      <c r="L15" s="22">
        <f t="shared" si="2"/>
        <v>-1.0854699648916721E-3</v>
      </c>
      <c r="M15" s="34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VLOOKUP(C16,RA!B20:D47,3,0)</f>
        <v>928579.55229999998</v>
      </c>
      <c r="F16" s="25">
        <f>VLOOKUP(C16,RA!B20:I51,8,0)</f>
        <v>38818.6086</v>
      </c>
      <c r="G16" s="16">
        <f t="shared" si="0"/>
        <v>889760.94369999995</v>
      </c>
      <c r="H16" s="27">
        <f>RA!J20</f>
        <v>4.1804289685089602</v>
      </c>
      <c r="I16" s="20">
        <f>VLOOKUP(B16,RMS!B:D,3,FALSE)</f>
        <v>928579.78500000003</v>
      </c>
      <c r="J16" s="21">
        <f>VLOOKUP(B16,RMS!B:E,4,FALSE)</f>
        <v>889760.94369999995</v>
      </c>
      <c r="K16" s="22">
        <f t="shared" si="1"/>
        <v>-0.23270000005140901</v>
      </c>
      <c r="L16" s="22">
        <f t="shared" si="2"/>
        <v>0</v>
      </c>
      <c r="M16" s="34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VLOOKUP(C17,RA!B20:D48,3,0)</f>
        <v>293809.26049999997</v>
      </c>
      <c r="F17" s="25">
        <f>VLOOKUP(C17,RA!B21:I52,8,0)</f>
        <v>26796.0713</v>
      </c>
      <c r="G17" s="16">
        <f t="shared" si="0"/>
        <v>267013.18919999996</v>
      </c>
      <c r="H17" s="27">
        <f>RA!J21</f>
        <v>9.1202269303557202</v>
      </c>
      <c r="I17" s="20">
        <f>VLOOKUP(B17,RMS!B:D,3,FALSE)</f>
        <v>293809.16458647599</v>
      </c>
      <c r="J17" s="21">
        <f>VLOOKUP(B17,RMS!B:E,4,FALSE)</f>
        <v>267013.18924797699</v>
      </c>
      <c r="K17" s="22">
        <f t="shared" si="1"/>
        <v>9.5913523982744664E-2</v>
      </c>
      <c r="L17" s="22">
        <f t="shared" si="2"/>
        <v>-4.7977024223655462E-5</v>
      </c>
      <c r="M17" s="34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VLOOKUP(C18,RA!B22:D49,3,0)</f>
        <v>1042850.3964</v>
      </c>
      <c r="F18" s="25">
        <f>VLOOKUP(C18,RA!B22:I53,8,0)</f>
        <v>49062.692799999997</v>
      </c>
      <c r="G18" s="16">
        <f t="shared" si="0"/>
        <v>993787.70360000001</v>
      </c>
      <c r="H18" s="27">
        <f>RA!J22</f>
        <v>4.70467221083371</v>
      </c>
      <c r="I18" s="20">
        <f>VLOOKUP(B18,RMS!B:D,3,FALSE)</f>
        <v>1042851.7818999999</v>
      </c>
      <c r="J18" s="21">
        <f>VLOOKUP(B18,RMS!B:E,4,FALSE)</f>
        <v>993787.70270000002</v>
      </c>
      <c r="K18" s="22">
        <f t="shared" si="1"/>
        <v>-1.3854999999748543</v>
      </c>
      <c r="L18" s="22">
        <f t="shared" si="2"/>
        <v>8.9999998454004526E-4</v>
      </c>
      <c r="M18" s="34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VLOOKUP(C19,RA!B22:D50,3,0)</f>
        <v>2238761.4356</v>
      </c>
      <c r="F19" s="25">
        <f>VLOOKUP(C19,RA!B23:I54,8,0)</f>
        <v>190313.70980000001</v>
      </c>
      <c r="G19" s="16">
        <f t="shared" si="0"/>
        <v>2048447.7257999999</v>
      </c>
      <c r="H19" s="27">
        <f>RA!J23</f>
        <v>8.5008481374432296</v>
      </c>
      <c r="I19" s="20">
        <f>VLOOKUP(B19,RMS!B:D,3,FALSE)</f>
        <v>2238762.8982923101</v>
      </c>
      <c r="J19" s="21">
        <f>VLOOKUP(B19,RMS!B:E,4,FALSE)</f>
        <v>2048447.75474359</v>
      </c>
      <c r="K19" s="22">
        <f t="shared" si="1"/>
        <v>-1.462692310102284</v>
      </c>
      <c r="L19" s="22">
        <f t="shared" si="2"/>
        <v>-2.8943590121343732E-2</v>
      </c>
      <c r="M19" s="34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VLOOKUP(C20,RA!B24:D51,3,0)</f>
        <v>187190.40580000001</v>
      </c>
      <c r="F20" s="25">
        <f>VLOOKUP(C20,RA!B24:I55,8,0)</f>
        <v>28264.0923</v>
      </c>
      <c r="G20" s="16">
        <f t="shared" si="0"/>
        <v>158926.31350000002</v>
      </c>
      <c r="H20" s="27">
        <f>RA!J24</f>
        <v>15.0991137495574</v>
      </c>
      <c r="I20" s="20">
        <f>VLOOKUP(B20,RMS!B:D,3,FALSE)</f>
        <v>187190.41198651399</v>
      </c>
      <c r="J20" s="21">
        <f>VLOOKUP(B20,RMS!B:E,4,FALSE)</f>
        <v>158926.30287931199</v>
      </c>
      <c r="K20" s="22">
        <f t="shared" si="1"/>
        <v>-6.1865139869041741E-3</v>
      </c>
      <c r="L20" s="22">
        <f t="shared" si="2"/>
        <v>1.0620688030030578E-2</v>
      </c>
      <c r="M20" s="34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VLOOKUP(C21,RA!B24:D52,3,0)</f>
        <v>245459.99770000001</v>
      </c>
      <c r="F21" s="25">
        <f>VLOOKUP(C21,RA!B25:I56,8,0)</f>
        <v>13694.4856</v>
      </c>
      <c r="G21" s="16">
        <f t="shared" si="0"/>
        <v>231765.51209999999</v>
      </c>
      <c r="H21" s="27">
        <f>RA!J25</f>
        <v>5.5791109461091599</v>
      </c>
      <c r="I21" s="20">
        <f>VLOOKUP(B21,RMS!B:D,3,FALSE)</f>
        <v>245460.003295537</v>
      </c>
      <c r="J21" s="21">
        <f>VLOOKUP(B21,RMS!B:E,4,FALSE)</f>
        <v>231765.51746361601</v>
      </c>
      <c r="K21" s="22">
        <f t="shared" si="1"/>
        <v>-5.595536989858374E-3</v>
      </c>
      <c r="L21" s="22">
        <f t="shared" si="2"/>
        <v>-5.36361601552926E-3</v>
      </c>
      <c r="M21" s="34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VLOOKUP(C22,RA!B26:D53,3,0)</f>
        <v>553770.10419999994</v>
      </c>
      <c r="F22" s="25">
        <f>VLOOKUP(C22,RA!B26:I57,8,0)</f>
        <v>97570.426000000007</v>
      </c>
      <c r="G22" s="16">
        <f t="shared" si="0"/>
        <v>456199.67819999997</v>
      </c>
      <c r="H22" s="27">
        <f>RA!J26</f>
        <v>17.619301811345402</v>
      </c>
      <c r="I22" s="20">
        <f>VLOOKUP(B22,RMS!B:D,3,FALSE)</f>
        <v>553770.03365507105</v>
      </c>
      <c r="J22" s="21">
        <f>VLOOKUP(B22,RMS!B:E,4,FALSE)</f>
        <v>456199.65484856599</v>
      </c>
      <c r="K22" s="22">
        <f t="shared" si="1"/>
        <v>7.0544928894378245E-2</v>
      </c>
      <c r="L22" s="22">
        <f t="shared" si="2"/>
        <v>2.3351433977950364E-2</v>
      </c>
      <c r="M22" s="34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VLOOKUP(C23,RA!B26:D54,3,0)</f>
        <v>201937.94409999999</v>
      </c>
      <c r="F23" s="25">
        <f>VLOOKUP(C23,RA!B27:I58,8,0)</f>
        <v>57332.864000000001</v>
      </c>
      <c r="G23" s="16">
        <f t="shared" si="0"/>
        <v>144605.08009999999</v>
      </c>
      <c r="H23" s="27">
        <f>RA!J27</f>
        <v>28.391327967372298</v>
      </c>
      <c r="I23" s="20">
        <f>VLOOKUP(B23,RMS!B:D,3,FALSE)</f>
        <v>201937.88819542399</v>
      </c>
      <c r="J23" s="21">
        <f>VLOOKUP(B23,RMS!B:E,4,FALSE)</f>
        <v>144605.08692011901</v>
      </c>
      <c r="K23" s="22">
        <f t="shared" si="1"/>
        <v>5.5904576001921669E-2</v>
      </c>
      <c r="L23" s="22">
        <f t="shared" si="2"/>
        <v>-6.8201190151739866E-3</v>
      </c>
      <c r="M23" s="34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VLOOKUP(C24,RA!B28:D55,3,0)</f>
        <v>697129.26309999998</v>
      </c>
      <c r="F24" s="25">
        <f>VLOOKUP(C24,RA!B28:I59,8,0)</f>
        <v>24323.258099999999</v>
      </c>
      <c r="G24" s="16">
        <f t="shared" si="0"/>
        <v>672806.005</v>
      </c>
      <c r="H24" s="27">
        <f>RA!J28</f>
        <v>3.4890599760278498</v>
      </c>
      <c r="I24" s="20">
        <f>VLOOKUP(B24,RMS!B:D,3,FALSE)</f>
        <v>697129.26167433604</v>
      </c>
      <c r="J24" s="21">
        <f>VLOOKUP(B24,RMS!B:E,4,FALSE)</f>
        <v>672805.987936283</v>
      </c>
      <c r="K24" s="22">
        <f t="shared" si="1"/>
        <v>1.4256639406085014E-3</v>
      </c>
      <c r="L24" s="22">
        <f t="shared" si="2"/>
        <v>1.7063717008568347E-2</v>
      </c>
      <c r="M24" s="34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VLOOKUP(C25,RA!B28:D56,3,0)</f>
        <v>752045.42090000003</v>
      </c>
      <c r="F25" s="25">
        <f>VLOOKUP(C25,RA!B29:I60,8,0)</f>
        <v>87376.663799999995</v>
      </c>
      <c r="G25" s="16">
        <f t="shared" si="0"/>
        <v>664668.75710000005</v>
      </c>
      <c r="H25" s="27">
        <f>RA!J29</f>
        <v>11.6185354463608</v>
      </c>
      <c r="I25" s="20">
        <f>VLOOKUP(B25,RMS!B:D,3,FALSE)</f>
        <v>752045.42164778803</v>
      </c>
      <c r="J25" s="21">
        <f>VLOOKUP(B25,RMS!B:E,4,FALSE)</f>
        <v>664668.75397636602</v>
      </c>
      <c r="K25" s="22">
        <f t="shared" si="1"/>
        <v>-7.4778799898922443E-4</v>
      </c>
      <c r="L25" s="22">
        <f t="shared" si="2"/>
        <v>3.1236340291798115E-3</v>
      </c>
      <c r="M25" s="34"/>
    </row>
    <row r="26" spans="1:13" x14ac:dyDescent="0.15">
      <c r="A26" s="42"/>
      <c r="B26" s="12">
        <v>37</v>
      </c>
      <c r="C26" s="39" t="s">
        <v>28</v>
      </c>
      <c r="D26" s="39"/>
      <c r="E26" s="15">
        <f>VLOOKUP(C26,RA!B30:D57,3,0)</f>
        <v>1068265.2825</v>
      </c>
      <c r="F26" s="25">
        <f>VLOOKUP(C26,RA!B30:I61,8,0)</f>
        <v>125102.5968</v>
      </c>
      <c r="G26" s="16">
        <f t="shared" si="0"/>
        <v>943162.68570000003</v>
      </c>
      <c r="H26" s="27">
        <f>RA!J30</f>
        <v>11.7108174204847</v>
      </c>
      <c r="I26" s="20">
        <f>VLOOKUP(B26,RMS!B:D,3,FALSE)</f>
        <v>1068265.27863395</v>
      </c>
      <c r="J26" s="21">
        <f>VLOOKUP(B26,RMS!B:E,4,FALSE)</f>
        <v>943162.678575036</v>
      </c>
      <c r="K26" s="22">
        <f t="shared" si="1"/>
        <v>3.8660499267280102E-3</v>
      </c>
      <c r="L26" s="22">
        <f t="shared" si="2"/>
        <v>7.1249640313908458E-3</v>
      </c>
      <c r="M26" s="34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VLOOKUP(C27,RA!B30:D58,3,0)</f>
        <v>514993.15429999999</v>
      </c>
      <c r="F27" s="25">
        <f>VLOOKUP(C27,RA!B31:I62,8,0)</f>
        <v>32162.734199999999</v>
      </c>
      <c r="G27" s="16">
        <f t="shared" si="0"/>
        <v>482830.42009999999</v>
      </c>
      <c r="H27" s="27">
        <f>RA!J31</f>
        <v>6.2452741228603204</v>
      </c>
      <c r="I27" s="20">
        <f>VLOOKUP(B27,RMS!B:D,3,FALSE)</f>
        <v>514993.108176106</v>
      </c>
      <c r="J27" s="21">
        <f>VLOOKUP(B27,RMS!B:E,4,FALSE)</f>
        <v>482830.41008141602</v>
      </c>
      <c r="K27" s="22">
        <f t="shared" si="1"/>
        <v>4.6123893989715725E-2</v>
      </c>
      <c r="L27" s="22">
        <f t="shared" si="2"/>
        <v>1.0018583969213068E-2</v>
      </c>
      <c r="M27" s="34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VLOOKUP(C28,RA!B32:D59,3,0)</f>
        <v>98187.5049</v>
      </c>
      <c r="F28" s="25">
        <f>VLOOKUP(C28,RA!B32:I63,8,0)</f>
        <v>30116.279900000001</v>
      </c>
      <c r="G28" s="16">
        <f t="shared" si="0"/>
        <v>68071.225000000006</v>
      </c>
      <c r="H28" s="27">
        <f>RA!J32</f>
        <v>30.6722122439838</v>
      </c>
      <c r="I28" s="20">
        <f>VLOOKUP(B28,RMS!B:D,3,FALSE)</f>
        <v>98187.451356879203</v>
      </c>
      <c r="J28" s="21">
        <f>VLOOKUP(B28,RMS!B:E,4,FALSE)</f>
        <v>68071.228108984695</v>
      </c>
      <c r="K28" s="22">
        <f t="shared" si="1"/>
        <v>5.354312079725787E-2</v>
      </c>
      <c r="L28" s="22">
        <f t="shared" si="2"/>
        <v>-3.1089846888789907E-3</v>
      </c>
      <c r="M28" s="34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2"/>
      <c r="B30" s="12">
        <v>42</v>
      </c>
      <c r="C30" s="39" t="s">
        <v>32</v>
      </c>
      <c r="D30" s="39"/>
      <c r="E30" s="15">
        <f>VLOOKUP(C30,RA!B34:D62,3,0)</f>
        <v>111477.99830000001</v>
      </c>
      <c r="F30" s="25">
        <f>VLOOKUP(C30,RA!B34:I66,8,0)</f>
        <v>13062.281499999999</v>
      </c>
      <c r="G30" s="16">
        <f t="shared" si="0"/>
        <v>98415.716800000009</v>
      </c>
      <c r="H30" s="27">
        <f>RA!J34</f>
        <v>0</v>
      </c>
      <c r="I30" s="20">
        <f>VLOOKUP(B30,RMS!B:D,3,FALSE)</f>
        <v>111477.99679999999</v>
      </c>
      <c r="J30" s="21">
        <f>VLOOKUP(B30,RMS!B:E,4,FALSE)</f>
        <v>98415.712899999999</v>
      </c>
      <c r="K30" s="22">
        <f t="shared" si="1"/>
        <v>1.500000013038516E-3</v>
      </c>
      <c r="L30" s="22">
        <f t="shared" si="2"/>
        <v>3.9000000106170774E-3</v>
      </c>
      <c r="M30" s="34"/>
    </row>
    <row r="31" spans="1:13" x14ac:dyDescent="0.15">
      <c r="A31" s="42"/>
      <c r="B31" s="12">
        <v>71</v>
      </c>
      <c r="C31" s="39" t="s">
        <v>36</v>
      </c>
      <c r="D31" s="39"/>
      <c r="E31" s="15">
        <f>VLOOKUP(C31,RA!B34:D63,3,0)</f>
        <v>77603.3</v>
      </c>
      <c r="F31" s="25">
        <f>VLOOKUP(C31,RA!B34:I67,8,0)</f>
        <v>-3757.34</v>
      </c>
      <c r="G31" s="16">
        <f t="shared" si="0"/>
        <v>81360.639999999999</v>
      </c>
      <c r="H31" s="27">
        <f>RA!J35</f>
        <v>11.7173627973189</v>
      </c>
      <c r="I31" s="20">
        <f>VLOOKUP(B31,RMS!B:D,3,FALSE)</f>
        <v>77603.3</v>
      </c>
      <c r="J31" s="21">
        <f>VLOOKUP(B31,RMS!B:E,4,FALSE)</f>
        <v>81360.639999999999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2"/>
      <c r="B32" s="12">
        <v>72</v>
      </c>
      <c r="C32" s="39" t="s">
        <v>37</v>
      </c>
      <c r="D32" s="39"/>
      <c r="E32" s="15">
        <f>VLOOKUP(C32,RA!B34:D64,3,0)</f>
        <v>6418.89</v>
      </c>
      <c r="F32" s="25">
        <f>VLOOKUP(C32,RA!B34:I68,8,0)</f>
        <v>1141.96</v>
      </c>
      <c r="G32" s="16">
        <f t="shared" si="0"/>
        <v>5276.93</v>
      </c>
      <c r="H32" s="27">
        <f>RA!J34</f>
        <v>0</v>
      </c>
      <c r="I32" s="20">
        <f>VLOOKUP(B32,RMS!B:D,3,FALSE)</f>
        <v>6418.89</v>
      </c>
      <c r="J32" s="21">
        <f>VLOOKUP(B32,RMS!B:E,4,FALSE)</f>
        <v>5276.93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2"/>
      <c r="B33" s="12">
        <v>73</v>
      </c>
      <c r="C33" s="39" t="s">
        <v>38</v>
      </c>
      <c r="D33" s="39"/>
      <c r="E33" s="15">
        <f>VLOOKUP(C33,RA!B35:D65,3,0)</f>
        <v>93966.35</v>
      </c>
      <c r="F33" s="25">
        <f>VLOOKUP(C33,RA!B35:I69,8,0)</f>
        <v>1510.23</v>
      </c>
      <c r="G33" s="16">
        <f t="shared" si="0"/>
        <v>92456.12000000001</v>
      </c>
      <c r="H33" s="27">
        <f>RA!J35</f>
        <v>11.7173627973189</v>
      </c>
      <c r="I33" s="20">
        <f>VLOOKUP(B33,RMS!B:D,3,FALSE)</f>
        <v>93966.35</v>
      </c>
      <c r="J33" s="21">
        <f>VLOOKUP(B33,RMS!B:E,4,FALSE)</f>
        <v>92456.12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2"/>
      <c r="B34" s="12">
        <v>75</v>
      </c>
      <c r="C34" s="39" t="s">
        <v>33</v>
      </c>
      <c r="D34" s="39"/>
      <c r="E34" s="15">
        <f>VLOOKUP(C34,RA!B8:D66,3,0)</f>
        <v>95810.256599999993</v>
      </c>
      <c r="F34" s="25">
        <f>VLOOKUP(C34,RA!B8:I70,8,0)</f>
        <v>5122.8168999999998</v>
      </c>
      <c r="G34" s="16">
        <f t="shared" si="0"/>
        <v>90687.439699999988</v>
      </c>
      <c r="H34" s="27">
        <f>RA!J36</f>
        <v>-9.5824042490073698</v>
      </c>
      <c r="I34" s="20">
        <f>VLOOKUP(B34,RMS!B:D,3,FALSE)</f>
        <v>95810.256410256407</v>
      </c>
      <c r="J34" s="21">
        <f>VLOOKUP(B34,RMS!B:E,4,FALSE)</f>
        <v>90687.440170940201</v>
      </c>
      <c r="K34" s="22">
        <f t="shared" si="1"/>
        <v>1.8974358681589365E-4</v>
      </c>
      <c r="L34" s="22">
        <f t="shared" si="2"/>
        <v>-4.7094021283555776E-4</v>
      </c>
      <c r="M34" s="34"/>
    </row>
    <row r="35" spans="1:13" x14ac:dyDescent="0.15">
      <c r="A35" s="42"/>
      <c r="B35" s="12">
        <v>76</v>
      </c>
      <c r="C35" s="39" t="s">
        <v>34</v>
      </c>
      <c r="D35" s="39"/>
      <c r="E35" s="15">
        <f>VLOOKUP(C35,RA!B8:D67,3,0)</f>
        <v>245937.3688</v>
      </c>
      <c r="F35" s="25">
        <f>VLOOKUP(C35,RA!B8:I71,8,0)</f>
        <v>19672.1878</v>
      </c>
      <c r="G35" s="16">
        <f t="shared" si="0"/>
        <v>226265.18099999998</v>
      </c>
      <c r="H35" s="27">
        <f>RA!J37</f>
        <v>-4.8417270915025501</v>
      </c>
      <c r="I35" s="20">
        <f>VLOOKUP(B35,RMS!B:D,3,FALSE)</f>
        <v>245937.36465555601</v>
      </c>
      <c r="J35" s="21">
        <f>VLOOKUP(B35,RMS!B:E,4,FALSE)</f>
        <v>226265.184955556</v>
      </c>
      <c r="K35" s="22">
        <f t="shared" si="1"/>
        <v>4.1444439848419279E-3</v>
      </c>
      <c r="L35" s="22">
        <f t="shared" si="2"/>
        <v>-3.9555560215376318E-3</v>
      </c>
      <c r="M35" s="34"/>
    </row>
    <row r="36" spans="1:13" x14ac:dyDescent="0.15">
      <c r="A36" s="42"/>
      <c r="B36" s="12">
        <v>77</v>
      </c>
      <c r="C36" s="39" t="s">
        <v>39</v>
      </c>
      <c r="D36" s="39"/>
      <c r="E36" s="15">
        <f>VLOOKUP(C36,RA!B9:D68,3,0)</f>
        <v>51841.72</v>
      </c>
      <c r="F36" s="25">
        <f>VLOOKUP(C36,RA!B9:I72,8,0)</f>
        <v>270.16000000000003</v>
      </c>
      <c r="G36" s="16">
        <f t="shared" si="0"/>
        <v>51571.56</v>
      </c>
      <c r="H36" s="27">
        <f>RA!J38</f>
        <v>17.790614888243901</v>
      </c>
      <c r="I36" s="20">
        <f>VLOOKUP(B36,RMS!B:D,3,FALSE)</f>
        <v>51841.72</v>
      </c>
      <c r="J36" s="21">
        <f>VLOOKUP(B36,RMS!B:E,4,FALSE)</f>
        <v>51571.56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2"/>
      <c r="B37" s="12">
        <v>78</v>
      </c>
      <c r="C37" s="39" t="s">
        <v>40</v>
      </c>
      <c r="D37" s="39"/>
      <c r="E37" s="15">
        <f>VLOOKUP(C37,RA!B10:D69,3,0)</f>
        <v>16617.98</v>
      </c>
      <c r="F37" s="25">
        <f>VLOOKUP(C37,RA!B10:I73,8,0)</f>
        <v>2194.19</v>
      </c>
      <c r="G37" s="16">
        <f t="shared" si="0"/>
        <v>14423.789999999999</v>
      </c>
      <c r="H37" s="27">
        <f>RA!J39</f>
        <v>1.6072030040541101</v>
      </c>
      <c r="I37" s="20">
        <f>VLOOKUP(B37,RMS!B:D,3,FALSE)</f>
        <v>16617.98</v>
      </c>
      <c r="J37" s="21">
        <f>VLOOKUP(B37,RMS!B:E,4,FALSE)</f>
        <v>14423.79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2"/>
      <c r="B38" s="12">
        <v>99</v>
      </c>
      <c r="C38" s="39" t="s">
        <v>35</v>
      </c>
      <c r="D38" s="39"/>
      <c r="E38" s="15">
        <f>VLOOKUP(C38,RA!B8:D70,3,0)</f>
        <v>4645.7983000000004</v>
      </c>
      <c r="F38" s="25">
        <f>VLOOKUP(C38,RA!B8:I74,8,0)</f>
        <v>714.02170000000001</v>
      </c>
      <c r="G38" s="16">
        <f t="shared" si="0"/>
        <v>3931.7766000000001</v>
      </c>
      <c r="H38" s="27">
        <f>RA!J40</f>
        <v>0</v>
      </c>
      <c r="I38" s="20">
        <f>VLOOKUP(B38,RMS!B:D,3,FALSE)</f>
        <v>4645.7983511080902</v>
      </c>
      <c r="J38" s="21">
        <f>VLOOKUP(B38,RMS!B:E,4,FALSE)</f>
        <v>3931.7768701308501</v>
      </c>
      <c r="K38" s="22">
        <f t="shared" si="1"/>
        <v>-5.1108089792251121E-5</v>
      </c>
      <c r="L38" s="22">
        <f t="shared" si="2"/>
        <v>-2.7013084991267533E-4</v>
      </c>
      <c r="M38" s="34"/>
    </row>
  </sheetData>
  <mergeCells count="38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57" t="s">
        <v>46</v>
      </c>
      <c r="W1" s="47"/>
    </row>
    <row r="2" spans="1:23" ht="12.7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57"/>
      <c r="W2" s="47"/>
    </row>
    <row r="3" spans="1:23" ht="23.25" thickBot="1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58" t="s">
        <v>47</v>
      </c>
      <c r="W3" s="47"/>
    </row>
    <row r="4" spans="1:23" ht="15" thickTop="1" thickBot="1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56"/>
      <c r="W4" s="47"/>
    </row>
    <row r="5" spans="1:23" ht="15" thickTop="1" thickBot="1" x14ac:dyDescent="0.25">
      <c r="A5" s="59"/>
      <c r="B5" s="60"/>
      <c r="C5" s="61"/>
      <c r="D5" s="62" t="s">
        <v>0</v>
      </c>
      <c r="E5" s="62" t="s">
        <v>59</v>
      </c>
      <c r="F5" s="62" t="s">
        <v>60</v>
      </c>
      <c r="G5" s="62" t="s">
        <v>48</v>
      </c>
      <c r="H5" s="62" t="s">
        <v>49</v>
      </c>
      <c r="I5" s="62" t="s">
        <v>1</v>
      </c>
      <c r="J5" s="62" t="s">
        <v>2</v>
      </c>
      <c r="K5" s="62" t="s">
        <v>50</v>
      </c>
      <c r="L5" s="62" t="s">
        <v>51</v>
      </c>
      <c r="M5" s="62" t="s">
        <v>52</v>
      </c>
      <c r="N5" s="62" t="s">
        <v>53</v>
      </c>
      <c r="O5" s="62" t="s">
        <v>54</v>
      </c>
      <c r="P5" s="62" t="s">
        <v>61</v>
      </c>
      <c r="Q5" s="62" t="s">
        <v>62</v>
      </c>
      <c r="R5" s="62" t="s">
        <v>55</v>
      </c>
      <c r="S5" s="62" t="s">
        <v>56</v>
      </c>
      <c r="T5" s="62" t="s">
        <v>57</v>
      </c>
      <c r="U5" s="63" t="s">
        <v>58</v>
      </c>
      <c r="V5" s="56"/>
      <c r="W5" s="56"/>
    </row>
    <row r="6" spans="1:23" ht="14.25" thickBot="1" x14ac:dyDescent="0.2">
      <c r="A6" s="64" t="s">
        <v>3</v>
      </c>
      <c r="B6" s="48" t="s">
        <v>4</v>
      </c>
      <c r="C6" s="49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50" t="s">
        <v>5</v>
      </c>
      <c r="B7" s="51"/>
      <c r="C7" s="52"/>
      <c r="D7" s="66">
        <v>14028862.968800001</v>
      </c>
      <c r="E7" s="66">
        <v>15177589.485200001</v>
      </c>
      <c r="F7" s="67">
        <v>92.431429789821706</v>
      </c>
      <c r="G7" s="66">
        <v>11946596.6008</v>
      </c>
      <c r="H7" s="67">
        <v>17.429787223756801</v>
      </c>
      <c r="I7" s="66">
        <v>1356233.9235</v>
      </c>
      <c r="J7" s="67">
        <v>9.6674543511918607</v>
      </c>
      <c r="K7" s="66">
        <v>1446406.4582</v>
      </c>
      <c r="L7" s="67">
        <v>12.107267923511699</v>
      </c>
      <c r="M7" s="67">
        <v>-6.2342458572963999E-2</v>
      </c>
      <c r="N7" s="66">
        <v>412311759.95599997</v>
      </c>
      <c r="O7" s="66">
        <v>2687644817.3597999</v>
      </c>
      <c r="P7" s="66">
        <v>824722</v>
      </c>
      <c r="Q7" s="66">
        <v>775788</v>
      </c>
      <c r="R7" s="67">
        <v>6.3076510593100199</v>
      </c>
      <c r="S7" s="66">
        <v>17.0104143806034</v>
      </c>
      <c r="T7" s="66">
        <v>17.080877990120999</v>
      </c>
      <c r="U7" s="68">
        <v>-0.41423805405908998</v>
      </c>
      <c r="V7" s="56"/>
      <c r="W7" s="56"/>
    </row>
    <row r="8" spans="1:23" ht="14.25" thickBot="1" x14ac:dyDescent="0.2">
      <c r="A8" s="53">
        <v>42117</v>
      </c>
      <c r="B8" s="43" t="s">
        <v>6</v>
      </c>
      <c r="C8" s="44"/>
      <c r="D8" s="69">
        <v>561170.46900000004</v>
      </c>
      <c r="E8" s="69">
        <v>594323.06969999999</v>
      </c>
      <c r="F8" s="70">
        <v>94.421788015610005</v>
      </c>
      <c r="G8" s="69">
        <v>462971.36070000002</v>
      </c>
      <c r="H8" s="70">
        <v>21.210622650940099</v>
      </c>
      <c r="I8" s="69">
        <v>94350.306599999996</v>
      </c>
      <c r="J8" s="70">
        <v>16.813127527564198</v>
      </c>
      <c r="K8" s="69">
        <v>97450.414300000004</v>
      </c>
      <c r="L8" s="70">
        <v>21.048907680306101</v>
      </c>
      <c r="M8" s="70">
        <v>-3.1812155158789997E-2</v>
      </c>
      <c r="N8" s="69">
        <v>14568035.909700001</v>
      </c>
      <c r="O8" s="69">
        <v>109779047.49600001</v>
      </c>
      <c r="P8" s="69">
        <v>22511</v>
      </c>
      <c r="Q8" s="69">
        <v>20380</v>
      </c>
      <c r="R8" s="70">
        <v>10.4563297350343</v>
      </c>
      <c r="S8" s="69">
        <v>24.9287223579583</v>
      </c>
      <c r="T8" s="69">
        <v>23.799411364082399</v>
      </c>
      <c r="U8" s="71">
        <v>4.5301599402480903</v>
      </c>
      <c r="V8" s="56"/>
      <c r="W8" s="56"/>
    </row>
    <row r="9" spans="1:23" ht="12" customHeight="1" thickBot="1" x14ac:dyDescent="0.2">
      <c r="A9" s="54"/>
      <c r="B9" s="43" t="s">
        <v>7</v>
      </c>
      <c r="C9" s="44"/>
      <c r="D9" s="69">
        <v>75830.316699999996</v>
      </c>
      <c r="E9" s="69">
        <v>80607.760599999994</v>
      </c>
      <c r="F9" s="70">
        <v>94.073220910196099</v>
      </c>
      <c r="G9" s="69">
        <v>64205.111400000002</v>
      </c>
      <c r="H9" s="70">
        <v>18.106354847006799</v>
      </c>
      <c r="I9" s="69">
        <v>13812.916999999999</v>
      </c>
      <c r="J9" s="70">
        <v>18.2155602153776</v>
      </c>
      <c r="K9" s="69">
        <v>14970.792600000001</v>
      </c>
      <c r="L9" s="70">
        <v>23.317135152576</v>
      </c>
      <c r="M9" s="70">
        <v>-7.7342304508313003E-2</v>
      </c>
      <c r="N9" s="69">
        <v>2231290.3245000001</v>
      </c>
      <c r="O9" s="69">
        <v>16908900.721299998</v>
      </c>
      <c r="P9" s="69">
        <v>4100</v>
      </c>
      <c r="Q9" s="69">
        <v>3610</v>
      </c>
      <c r="R9" s="70">
        <v>13.573407202216099</v>
      </c>
      <c r="S9" s="69">
        <v>18.495199195122002</v>
      </c>
      <c r="T9" s="69">
        <v>20.233051412742402</v>
      </c>
      <c r="U9" s="71">
        <v>-9.3962341215486092</v>
      </c>
      <c r="V9" s="56"/>
      <c r="W9" s="56"/>
    </row>
    <row r="10" spans="1:23" ht="14.25" thickBot="1" x14ac:dyDescent="0.2">
      <c r="A10" s="54"/>
      <c r="B10" s="43" t="s">
        <v>8</v>
      </c>
      <c r="C10" s="44"/>
      <c r="D10" s="69">
        <v>128778.0555</v>
      </c>
      <c r="E10" s="69">
        <v>106625.9838</v>
      </c>
      <c r="F10" s="70">
        <v>120.775491029983</v>
      </c>
      <c r="G10" s="69">
        <v>87886.604699999996</v>
      </c>
      <c r="H10" s="70">
        <v>46.527512286522501</v>
      </c>
      <c r="I10" s="69">
        <v>20359.8514</v>
      </c>
      <c r="J10" s="70">
        <v>15.8100317021793</v>
      </c>
      <c r="K10" s="69">
        <v>23494.412700000001</v>
      </c>
      <c r="L10" s="70">
        <v>26.7326434787166</v>
      </c>
      <c r="M10" s="70">
        <v>-0.133417308192599</v>
      </c>
      <c r="N10" s="69">
        <v>3386379.8927000002</v>
      </c>
      <c r="O10" s="69">
        <v>26841239.200800002</v>
      </c>
      <c r="P10" s="69">
        <v>77641</v>
      </c>
      <c r="Q10" s="69">
        <v>72904</v>
      </c>
      <c r="R10" s="70">
        <v>6.4975858663447896</v>
      </c>
      <c r="S10" s="69">
        <v>1.65863468399428</v>
      </c>
      <c r="T10" s="69">
        <v>1.40816449714693</v>
      </c>
      <c r="U10" s="71">
        <v>15.100985724244801</v>
      </c>
      <c r="V10" s="56"/>
      <c r="W10" s="56"/>
    </row>
    <row r="11" spans="1:23" ht="14.25" thickBot="1" x14ac:dyDescent="0.2">
      <c r="A11" s="54"/>
      <c r="B11" s="43" t="s">
        <v>9</v>
      </c>
      <c r="C11" s="44"/>
      <c r="D11" s="69">
        <v>48302.293599999997</v>
      </c>
      <c r="E11" s="69">
        <v>53307.742700000003</v>
      </c>
      <c r="F11" s="70">
        <v>90.610277519779501</v>
      </c>
      <c r="G11" s="69">
        <v>51113.526700000002</v>
      </c>
      <c r="H11" s="70">
        <v>-5.4999787365484298</v>
      </c>
      <c r="I11" s="69">
        <v>8041.7335000000003</v>
      </c>
      <c r="J11" s="70">
        <v>16.648761167730601</v>
      </c>
      <c r="K11" s="69">
        <v>8645.0442999999996</v>
      </c>
      <c r="L11" s="70">
        <v>16.9134177548347</v>
      </c>
      <c r="M11" s="70">
        <v>-6.9786895134823002E-2</v>
      </c>
      <c r="N11" s="69">
        <v>1124307.8370000001</v>
      </c>
      <c r="O11" s="69">
        <v>8340910.4198000003</v>
      </c>
      <c r="P11" s="69">
        <v>2156</v>
      </c>
      <c r="Q11" s="69">
        <v>1968</v>
      </c>
      <c r="R11" s="70">
        <v>9.5528455284552791</v>
      </c>
      <c r="S11" s="69">
        <v>22.403661224489799</v>
      </c>
      <c r="T11" s="69">
        <v>20.6848094004065</v>
      </c>
      <c r="U11" s="71">
        <v>7.6721916425177099</v>
      </c>
      <c r="V11" s="56"/>
      <c r="W11" s="56"/>
    </row>
    <row r="12" spans="1:23" ht="14.25" thickBot="1" x14ac:dyDescent="0.2">
      <c r="A12" s="54"/>
      <c r="B12" s="43" t="s">
        <v>10</v>
      </c>
      <c r="C12" s="44"/>
      <c r="D12" s="69">
        <v>161572.55900000001</v>
      </c>
      <c r="E12" s="69">
        <v>111250.3171</v>
      </c>
      <c r="F12" s="70">
        <v>145.233346934883</v>
      </c>
      <c r="G12" s="69">
        <v>92425.64</v>
      </c>
      <c r="H12" s="70">
        <v>74.813567966637805</v>
      </c>
      <c r="I12" s="69">
        <v>19083.754300000001</v>
      </c>
      <c r="J12" s="70">
        <v>11.811259546863999</v>
      </c>
      <c r="K12" s="69">
        <v>18928.767400000001</v>
      </c>
      <c r="L12" s="70">
        <v>20.479996027076499</v>
      </c>
      <c r="M12" s="70">
        <v>8.1879023987579992E-3</v>
      </c>
      <c r="N12" s="69">
        <v>3243463.9983999999</v>
      </c>
      <c r="O12" s="69">
        <v>29636135.527199998</v>
      </c>
      <c r="P12" s="69">
        <v>1583</v>
      </c>
      <c r="Q12" s="69">
        <v>1045</v>
      </c>
      <c r="R12" s="70">
        <v>51.483253588516803</v>
      </c>
      <c r="S12" s="69">
        <v>102.067314592546</v>
      </c>
      <c r="T12" s="69">
        <v>111.640500287081</v>
      </c>
      <c r="U12" s="71">
        <v>-9.3792863393651995</v>
      </c>
      <c r="V12" s="56"/>
      <c r="W12" s="56"/>
    </row>
    <row r="13" spans="1:23" ht="14.25" thickBot="1" x14ac:dyDescent="0.2">
      <c r="A13" s="54"/>
      <c r="B13" s="43" t="s">
        <v>11</v>
      </c>
      <c r="C13" s="44"/>
      <c r="D13" s="69">
        <v>225438.16750000001</v>
      </c>
      <c r="E13" s="69">
        <v>230996.3885</v>
      </c>
      <c r="F13" s="70">
        <v>97.593806104029198</v>
      </c>
      <c r="G13" s="69">
        <v>181630.647</v>
      </c>
      <c r="H13" s="70">
        <v>24.1190136265935</v>
      </c>
      <c r="I13" s="69">
        <v>54809.351000000002</v>
      </c>
      <c r="J13" s="70">
        <v>24.312365385067299</v>
      </c>
      <c r="K13" s="69">
        <v>51680.899899999997</v>
      </c>
      <c r="L13" s="70">
        <v>28.453843419937801</v>
      </c>
      <c r="M13" s="70">
        <v>6.0533990430767001E-2</v>
      </c>
      <c r="N13" s="69">
        <v>6277208.2093000002</v>
      </c>
      <c r="O13" s="69">
        <v>48349395.839299999</v>
      </c>
      <c r="P13" s="69">
        <v>8726</v>
      </c>
      <c r="Q13" s="69">
        <v>7732</v>
      </c>
      <c r="R13" s="70">
        <v>12.8556647697879</v>
      </c>
      <c r="S13" s="69">
        <v>25.8352243295897</v>
      </c>
      <c r="T13" s="69">
        <v>25.599455936368301</v>
      </c>
      <c r="U13" s="71">
        <v>0.91258504363500603</v>
      </c>
      <c r="V13" s="56"/>
      <c r="W13" s="56"/>
    </row>
    <row r="14" spans="1:23" ht="14.25" thickBot="1" x14ac:dyDescent="0.2">
      <c r="A14" s="54"/>
      <c r="B14" s="43" t="s">
        <v>12</v>
      </c>
      <c r="C14" s="44"/>
      <c r="D14" s="69">
        <v>120466.4673</v>
      </c>
      <c r="E14" s="69">
        <v>108467.20209999999</v>
      </c>
      <c r="F14" s="70">
        <v>111.06257464716199</v>
      </c>
      <c r="G14" s="69">
        <v>111496.7475</v>
      </c>
      <c r="H14" s="70">
        <v>8.0448264197124004</v>
      </c>
      <c r="I14" s="69">
        <v>22040.511999999999</v>
      </c>
      <c r="J14" s="70">
        <v>18.2959727250174</v>
      </c>
      <c r="K14" s="69">
        <v>25751.489699999998</v>
      </c>
      <c r="L14" s="70">
        <v>23.096180182296301</v>
      </c>
      <c r="M14" s="70">
        <v>-0.14410730187776299</v>
      </c>
      <c r="N14" s="69">
        <v>3530719.8716000002</v>
      </c>
      <c r="O14" s="69">
        <v>23217247.771600001</v>
      </c>
      <c r="P14" s="69">
        <v>2341</v>
      </c>
      <c r="Q14" s="69">
        <v>1742</v>
      </c>
      <c r="R14" s="70">
        <v>34.385763490241096</v>
      </c>
      <c r="S14" s="69">
        <v>51.459405083297703</v>
      </c>
      <c r="T14" s="69">
        <v>64.418874052812896</v>
      </c>
      <c r="U14" s="71">
        <v>-25.183868621367701</v>
      </c>
      <c r="V14" s="56"/>
      <c r="W14" s="56"/>
    </row>
    <row r="15" spans="1:23" ht="14.25" thickBot="1" x14ac:dyDescent="0.2">
      <c r="A15" s="54"/>
      <c r="B15" s="43" t="s">
        <v>13</v>
      </c>
      <c r="C15" s="44"/>
      <c r="D15" s="69">
        <v>107032.17260000001</v>
      </c>
      <c r="E15" s="69">
        <v>102971.04</v>
      </c>
      <c r="F15" s="70">
        <v>103.943956087071</v>
      </c>
      <c r="G15" s="69">
        <v>99146.203299999994</v>
      </c>
      <c r="H15" s="70">
        <v>7.9538792586321803</v>
      </c>
      <c r="I15" s="69">
        <v>17348.3514</v>
      </c>
      <c r="J15" s="70">
        <v>16.208538964105799</v>
      </c>
      <c r="K15" s="69">
        <v>-23744.349900000001</v>
      </c>
      <c r="L15" s="70">
        <v>-23.948824170456199</v>
      </c>
      <c r="M15" s="70">
        <v>-1.7306307173312001</v>
      </c>
      <c r="N15" s="69">
        <v>2806702.8121000002</v>
      </c>
      <c r="O15" s="69">
        <v>18573098.341200002</v>
      </c>
      <c r="P15" s="69">
        <v>4568</v>
      </c>
      <c r="Q15" s="69">
        <v>3521</v>
      </c>
      <c r="R15" s="70">
        <v>29.7358704913377</v>
      </c>
      <c r="S15" s="69">
        <v>23.430860901926401</v>
      </c>
      <c r="T15" s="69">
        <v>26.358019113888101</v>
      </c>
      <c r="U15" s="71">
        <v>-12.492747168846</v>
      </c>
      <c r="V15" s="56"/>
      <c r="W15" s="56"/>
    </row>
    <row r="16" spans="1:23" ht="14.25" thickBot="1" x14ac:dyDescent="0.2">
      <c r="A16" s="54"/>
      <c r="B16" s="43" t="s">
        <v>14</v>
      </c>
      <c r="C16" s="44"/>
      <c r="D16" s="69">
        <v>770217.44499999995</v>
      </c>
      <c r="E16" s="69">
        <v>675169.42689999996</v>
      </c>
      <c r="F16" s="70">
        <v>114.07765433580199</v>
      </c>
      <c r="G16" s="69">
        <v>524996.04299999995</v>
      </c>
      <c r="H16" s="70">
        <v>46.709190530032302</v>
      </c>
      <c r="I16" s="69">
        <v>18928.261299999998</v>
      </c>
      <c r="J16" s="70">
        <v>2.4575217586768598</v>
      </c>
      <c r="K16" s="69">
        <v>25970.655699999999</v>
      </c>
      <c r="L16" s="70">
        <v>4.9468288468604698</v>
      </c>
      <c r="M16" s="70">
        <v>-0.27116736987121998</v>
      </c>
      <c r="N16" s="69">
        <v>22146033.5403</v>
      </c>
      <c r="O16" s="69">
        <v>133350519.78049999</v>
      </c>
      <c r="P16" s="69">
        <v>38536</v>
      </c>
      <c r="Q16" s="69">
        <v>34286</v>
      </c>
      <c r="R16" s="70">
        <v>12.395730035583</v>
      </c>
      <c r="S16" s="69">
        <v>19.986958817728901</v>
      </c>
      <c r="T16" s="69">
        <v>18.147178895175902</v>
      </c>
      <c r="U16" s="71">
        <v>9.2049017528423605</v>
      </c>
      <c r="V16" s="56"/>
      <c r="W16" s="56"/>
    </row>
    <row r="17" spans="1:21" ht="12" thickBot="1" x14ac:dyDescent="0.2">
      <c r="A17" s="54"/>
      <c r="B17" s="43" t="s">
        <v>15</v>
      </c>
      <c r="C17" s="44"/>
      <c r="D17" s="69">
        <v>390149.7268</v>
      </c>
      <c r="E17" s="69">
        <v>432088.42550000001</v>
      </c>
      <c r="F17" s="70">
        <v>90.293954610917893</v>
      </c>
      <c r="G17" s="69">
        <v>402352.64360000001</v>
      </c>
      <c r="H17" s="70">
        <v>-3.0328909214603401</v>
      </c>
      <c r="I17" s="69">
        <v>51463.481399999997</v>
      </c>
      <c r="J17" s="70">
        <v>13.190700355502599</v>
      </c>
      <c r="K17" s="69">
        <v>40251.351999999999</v>
      </c>
      <c r="L17" s="70">
        <v>10.003998393015699</v>
      </c>
      <c r="M17" s="70">
        <v>0.278552864509992</v>
      </c>
      <c r="N17" s="69">
        <v>19622852.6503</v>
      </c>
      <c r="O17" s="69">
        <v>155481217.8962</v>
      </c>
      <c r="P17" s="69">
        <v>9869</v>
      </c>
      <c r="Q17" s="69">
        <v>9541</v>
      </c>
      <c r="R17" s="70">
        <v>3.4377947804213398</v>
      </c>
      <c r="S17" s="69">
        <v>39.532853055020801</v>
      </c>
      <c r="T17" s="69">
        <v>40.866334367466699</v>
      </c>
      <c r="U17" s="71">
        <v>-3.3730965751195598</v>
      </c>
    </row>
    <row r="18" spans="1:21" ht="12" thickBot="1" x14ac:dyDescent="0.2">
      <c r="A18" s="54"/>
      <c r="B18" s="43" t="s">
        <v>16</v>
      </c>
      <c r="C18" s="44"/>
      <c r="D18" s="69">
        <v>1302724.9874</v>
      </c>
      <c r="E18" s="69">
        <v>1647622.0836</v>
      </c>
      <c r="F18" s="70">
        <v>79.066977820155699</v>
      </c>
      <c r="G18" s="69">
        <v>1299439.0984</v>
      </c>
      <c r="H18" s="70">
        <v>0.25286979621021999</v>
      </c>
      <c r="I18" s="69">
        <v>174258.69080000001</v>
      </c>
      <c r="J18" s="70">
        <v>13.3764756556784</v>
      </c>
      <c r="K18" s="69">
        <v>198745.41829999999</v>
      </c>
      <c r="L18" s="70">
        <v>15.2947081971533</v>
      </c>
      <c r="M18" s="70">
        <v>-0.1232065006049</v>
      </c>
      <c r="N18" s="69">
        <v>41412583.809299998</v>
      </c>
      <c r="O18" s="69">
        <v>345328699.24699998</v>
      </c>
      <c r="P18" s="69">
        <v>65632</v>
      </c>
      <c r="Q18" s="69">
        <v>62666</v>
      </c>
      <c r="R18" s="70">
        <v>4.7330290747774004</v>
      </c>
      <c r="S18" s="69">
        <v>19.8489302078255</v>
      </c>
      <c r="T18" s="69">
        <v>19.747867856572899</v>
      </c>
      <c r="U18" s="71">
        <v>0.50915767345821406</v>
      </c>
    </row>
    <row r="19" spans="1:21" ht="12" thickBot="1" x14ac:dyDescent="0.2">
      <c r="A19" s="54"/>
      <c r="B19" s="43" t="s">
        <v>17</v>
      </c>
      <c r="C19" s="44"/>
      <c r="D19" s="69">
        <v>587430.50410000002</v>
      </c>
      <c r="E19" s="69">
        <v>498999.62530000001</v>
      </c>
      <c r="F19" s="70">
        <v>117.72163230520199</v>
      </c>
      <c r="G19" s="69">
        <v>816353.01980000001</v>
      </c>
      <c r="H19" s="70">
        <v>-28.042098228053899</v>
      </c>
      <c r="I19" s="69">
        <v>23023.011699999999</v>
      </c>
      <c r="J19" s="70">
        <v>3.9192741165652398</v>
      </c>
      <c r="K19" s="69">
        <v>49859.959300000002</v>
      </c>
      <c r="L19" s="70">
        <v>6.1076468256607104</v>
      </c>
      <c r="M19" s="70">
        <v>-0.53824648027741195</v>
      </c>
      <c r="N19" s="69">
        <v>13526881.141100001</v>
      </c>
      <c r="O19" s="69">
        <v>97683056.524100006</v>
      </c>
      <c r="P19" s="69">
        <v>11159</v>
      </c>
      <c r="Q19" s="69">
        <v>9424</v>
      </c>
      <c r="R19" s="70">
        <v>18.410441426146001</v>
      </c>
      <c r="S19" s="69">
        <v>52.641858956895803</v>
      </c>
      <c r="T19" s="69">
        <v>55.409505666383701</v>
      </c>
      <c r="U19" s="71">
        <v>-5.2575018518136396</v>
      </c>
    </row>
    <row r="20" spans="1:21" ht="12" thickBot="1" x14ac:dyDescent="0.2">
      <c r="A20" s="54"/>
      <c r="B20" s="43" t="s">
        <v>18</v>
      </c>
      <c r="C20" s="44"/>
      <c r="D20" s="69">
        <v>928579.55229999998</v>
      </c>
      <c r="E20" s="69">
        <v>1162069.17</v>
      </c>
      <c r="F20" s="70">
        <v>79.907425157832904</v>
      </c>
      <c r="G20" s="69">
        <v>597817.32720000006</v>
      </c>
      <c r="H20" s="70">
        <v>55.328310179497898</v>
      </c>
      <c r="I20" s="69">
        <v>38818.6086</v>
      </c>
      <c r="J20" s="70">
        <v>4.1804289685089602</v>
      </c>
      <c r="K20" s="69">
        <v>53338.258900000001</v>
      </c>
      <c r="L20" s="70">
        <v>8.9221667678688199</v>
      </c>
      <c r="M20" s="70">
        <v>-0.27221830257380197</v>
      </c>
      <c r="N20" s="69">
        <v>22776061.084800001</v>
      </c>
      <c r="O20" s="69">
        <v>146045971.83340001</v>
      </c>
      <c r="P20" s="69">
        <v>36582</v>
      </c>
      <c r="Q20" s="69">
        <v>33284</v>
      </c>
      <c r="R20" s="70">
        <v>9.9086648239394393</v>
      </c>
      <c r="S20" s="69">
        <v>25.3835097124269</v>
      </c>
      <c r="T20" s="69">
        <v>24.720218952048999</v>
      </c>
      <c r="U20" s="71">
        <v>2.6130774187350498</v>
      </c>
    </row>
    <row r="21" spans="1:21" ht="12" thickBot="1" x14ac:dyDescent="0.2">
      <c r="A21" s="54"/>
      <c r="B21" s="43" t="s">
        <v>19</v>
      </c>
      <c r="C21" s="44"/>
      <c r="D21" s="69">
        <v>293809.26049999997</v>
      </c>
      <c r="E21" s="69">
        <v>384491.82150000002</v>
      </c>
      <c r="F21" s="70">
        <v>76.414957112423295</v>
      </c>
      <c r="G21" s="69">
        <v>259574.31539999999</v>
      </c>
      <c r="H21" s="70">
        <v>13.1888800504952</v>
      </c>
      <c r="I21" s="69">
        <v>26796.0713</v>
      </c>
      <c r="J21" s="70">
        <v>9.1202269303557202</v>
      </c>
      <c r="K21" s="69">
        <v>30100.92</v>
      </c>
      <c r="L21" s="70">
        <v>11.5962628866477</v>
      </c>
      <c r="M21" s="70">
        <v>-0.10979228209636099</v>
      </c>
      <c r="N21" s="69">
        <v>8806686.4528999999</v>
      </c>
      <c r="O21" s="69">
        <v>60661247.601599999</v>
      </c>
      <c r="P21" s="69">
        <v>26087</v>
      </c>
      <c r="Q21" s="69">
        <v>21788</v>
      </c>
      <c r="R21" s="70">
        <v>19.7310446117129</v>
      </c>
      <c r="S21" s="69">
        <v>11.2626695480508</v>
      </c>
      <c r="T21" s="69">
        <v>11.5647525243253</v>
      </c>
      <c r="U21" s="71">
        <v>-2.6821614092978998</v>
      </c>
    </row>
    <row r="22" spans="1:21" ht="12" thickBot="1" x14ac:dyDescent="0.2">
      <c r="A22" s="54"/>
      <c r="B22" s="43" t="s">
        <v>20</v>
      </c>
      <c r="C22" s="44"/>
      <c r="D22" s="69">
        <v>1042850.3964</v>
      </c>
      <c r="E22" s="69">
        <v>988352.08169999998</v>
      </c>
      <c r="F22" s="70">
        <v>105.51405877612601</v>
      </c>
      <c r="G22" s="69">
        <v>818843.89069999999</v>
      </c>
      <c r="H22" s="70">
        <v>27.356436097789601</v>
      </c>
      <c r="I22" s="69">
        <v>49062.692799999997</v>
      </c>
      <c r="J22" s="70">
        <v>4.70467221083371</v>
      </c>
      <c r="K22" s="69">
        <v>99418.649000000005</v>
      </c>
      <c r="L22" s="70">
        <v>12.141343439103</v>
      </c>
      <c r="M22" s="70">
        <v>-0.50650412881792395</v>
      </c>
      <c r="N22" s="69">
        <v>27262109.849100001</v>
      </c>
      <c r="O22" s="69">
        <v>169298941.88550001</v>
      </c>
      <c r="P22" s="69">
        <v>66104</v>
      </c>
      <c r="Q22" s="69">
        <v>61097</v>
      </c>
      <c r="R22" s="70">
        <v>8.1951650653878207</v>
      </c>
      <c r="S22" s="69">
        <v>15.7759045806608</v>
      </c>
      <c r="T22" s="69">
        <v>15.8183615594874</v>
      </c>
      <c r="U22" s="71">
        <v>-0.26912547936328701</v>
      </c>
    </row>
    <row r="23" spans="1:21" ht="12" thickBot="1" x14ac:dyDescent="0.2">
      <c r="A23" s="54"/>
      <c r="B23" s="43" t="s">
        <v>21</v>
      </c>
      <c r="C23" s="44"/>
      <c r="D23" s="69">
        <v>2238761.4356</v>
      </c>
      <c r="E23" s="69">
        <v>2040058.26</v>
      </c>
      <c r="F23" s="70">
        <v>109.74007358005601</v>
      </c>
      <c r="G23" s="69">
        <v>1633980.5112999999</v>
      </c>
      <c r="H23" s="70">
        <v>37.0127379193057</v>
      </c>
      <c r="I23" s="69">
        <v>190313.70980000001</v>
      </c>
      <c r="J23" s="70">
        <v>8.5008481374432296</v>
      </c>
      <c r="K23" s="69">
        <v>135864.49979999999</v>
      </c>
      <c r="L23" s="70">
        <v>8.3149400412313206</v>
      </c>
      <c r="M23" s="70">
        <v>0.40076112656471902</v>
      </c>
      <c r="N23" s="69">
        <v>64652976.123499997</v>
      </c>
      <c r="O23" s="69">
        <v>377878109.14679998</v>
      </c>
      <c r="P23" s="69">
        <v>70528</v>
      </c>
      <c r="Q23" s="69">
        <v>61676</v>
      </c>
      <c r="R23" s="70">
        <v>14.3524223360789</v>
      </c>
      <c r="S23" s="69">
        <v>31.7428742570327</v>
      </c>
      <c r="T23" s="69">
        <v>30.684508340359301</v>
      </c>
      <c r="U23" s="71">
        <v>3.33418425849981</v>
      </c>
    </row>
    <row r="24" spans="1:21" ht="12" thickBot="1" x14ac:dyDescent="0.2">
      <c r="A24" s="54"/>
      <c r="B24" s="43" t="s">
        <v>22</v>
      </c>
      <c r="C24" s="44"/>
      <c r="D24" s="69">
        <v>187190.40580000001</v>
      </c>
      <c r="E24" s="69">
        <v>262982.21120000002</v>
      </c>
      <c r="F24" s="70">
        <v>71.179873705465297</v>
      </c>
      <c r="G24" s="69">
        <v>196862.82060000001</v>
      </c>
      <c r="H24" s="70">
        <v>-4.91327654989417</v>
      </c>
      <c r="I24" s="69">
        <v>28264.0923</v>
      </c>
      <c r="J24" s="70">
        <v>15.0991137495574</v>
      </c>
      <c r="K24" s="69">
        <v>35014.9277</v>
      </c>
      <c r="L24" s="70">
        <v>17.786460436399899</v>
      </c>
      <c r="M24" s="70">
        <v>-0.192798781646492</v>
      </c>
      <c r="N24" s="69">
        <v>5188844.9851000002</v>
      </c>
      <c r="O24" s="69">
        <v>37421873.740099996</v>
      </c>
      <c r="P24" s="69">
        <v>20863</v>
      </c>
      <c r="Q24" s="69">
        <v>20611</v>
      </c>
      <c r="R24" s="70">
        <v>1.2226481005288301</v>
      </c>
      <c r="S24" s="69">
        <v>8.9723628337247803</v>
      </c>
      <c r="T24" s="69">
        <v>8.7530319926252993</v>
      </c>
      <c r="U24" s="71">
        <v>2.4445159559873302</v>
      </c>
    </row>
    <row r="25" spans="1:21" ht="12" thickBot="1" x14ac:dyDescent="0.2">
      <c r="A25" s="54"/>
      <c r="B25" s="43" t="s">
        <v>23</v>
      </c>
      <c r="C25" s="44"/>
      <c r="D25" s="69">
        <v>245459.99770000001</v>
      </c>
      <c r="E25" s="69">
        <v>228676.8285</v>
      </c>
      <c r="F25" s="70">
        <v>107.339252214616</v>
      </c>
      <c r="G25" s="69">
        <v>164423.4523</v>
      </c>
      <c r="H25" s="70">
        <v>49.285271818854802</v>
      </c>
      <c r="I25" s="69">
        <v>13694.4856</v>
      </c>
      <c r="J25" s="70">
        <v>5.5791109461091599</v>
      </c>
      <c r="K25" s="69">
        <v>14860.367399999999</v>
      </c>
      <c r="L25" s="70">
        <v>9.0378636332768405</v>
      </c>
      <c r="M25" s="70">
        <v>-7.8455785689390004E-2</v>
      </c>
      <c r="N25" s="69">
        <v>4985829.9497999996</v>
      </c>
      <c r="O25" s="69">
        <v>45137824.880000003</v>
      </c>
      <c r="P25" s="69">
        <v>15934</v>
      </c>
      <c r="Q25" s="69">
        <v>16036</v>
      </c>
      <c r="R25" s="70">
        <v>-0.63606884509852502</v>
      </c>
      <c r="S25" s="69">
        <v>15.404794634115699</v>
      </c>
      <c r="T25" s="69">
        <v>10.9789547268646</v>
      </c>
      <c r="U25" s="71">
        <v>28.730275296560102</v>
      </c>
    </row>
    <row r="26" spans="1:21" ht="12" thickBot="1" x14ac:dyDescent="0.2">
      <c r="A26" s="54"/>
      <c r="B26" s="43" t="s">
        <v>24</v>
      </c>
      <c r="C26" s="44"/>
      <c r="D26" s="69">
        <v>553770.10419999994</v>
      </c>
      <c r="E26" s="69">
        <v>544454.228</v>
      </c>
      <c r="F26" s="70">
        <v>101.711048554847</v>
      </c>
      <c r="G26" s="69">
        <v>426478.19780000002</v>
      </c>
      <c r="H26" s="70">
        <v>29.847224795227302</v>
      </c>
      <c r="I26" s="69">
        <v>97570.426000000007</v>
      </c>
      <c r="J26" s="70">
        <v>17.619301811345402</v>
      </c>
      <c r="K26" s="69">
        <v>90222.991999999998</v>
      </c>
      <c r="L26" s="70">
        <v>21.155358577628999</v>
      </c>
      <c r="M26" s="70">
        <v>8.1436381537868002E-2</v>
      </c>
      <c r="N26" s="69">
        <v>12808906.8859</v>
      </c>
      <c r="O26" s="69">
        <v>88058484.856800005</v>
      </c>
      <c r="P26" s="69">
        <v>41121</v>
      </c>
      <c r="Q26" s="69">
        <v>32770</v>
      </c>
      <c r="R26" s="70">
        <v>25.4836740921575</v>
      </c>
      <c r="S26" s="69">
        <v>13.466844293669901</v>
      </c>
      <c r="T26" s="69">
        <v>13.6648254836741</v>
      </c>
      <c r="U26" s="71">
        <v>-1.4701379602143001</v>
      </c>
    </row>
    <row r="27" spans="1:21" ht="12" thickBot="1" x14ac:dyDescent="0.2">
      <c r="A27" s="54"/>
      <c r="B27" s="43" t="s">
        <v>25</v>
      </c>
      <c r="C27" s="44"/>
      <c r="D27" s="69">
        <v>201937.94409999999</v>
      </c>
      <c r="E27" s="69">
        <v>283526.16619999998</v>
      </c>
      <c r="F27" s="70">
        <v>71.223741641380798</v>
      </c>
      <c r="G27" s="69">
        <v>225904.09239999999</v>
      </c>
      <c r="H27" s="70">
        <v>-10.608992535453501</v>
      </c>
      <c r="I27" s="69">
        <v>57332.864000000001</v>
      </c>
      <c r="J27" s="70">
        <v>28.391327967372298</v>
      </c>
      <c r="K27" s="69">
        <v>70767.083700000003</v>
      </c>
      <c r="L27" s="70">
        <v>31.326162774729799</v>
      </c>
      <c r="M27" s="70">
        <v>-0.18983712479874301</v>
      </c>
      <c r="N27" s="69">
        <v>5664230.8631999996</v>
      </c>
      <c r="O27" s="69">
        <v>32455509.281800002</v>
      </c>
      <c r="P27" s="69">
        <v>27932</v>
      </c>
      <c r="Q27" s="69">
        <v>29365</v>
      </c>
      <c r="R27" s="70">
        <v>-4.8799591350246896</v>
      </c>
      <c r="S27" s="69">
        <v>7.2296270979521697</v>
      </c>
      <c r="T27" s="69">
        <v>7.2418430648731498</v>
      </c>
      <c r="U27" s="71">
        <v>-0.16897091309784701</v>
      </c>
    </row>
    <row r="28" spans="1:21" ht="12" thickBot="1" x14ac:dyDescent="0.2">
      <c r="A28" s="54"/>
      <c r="B28" s="43" t="s">
        <v>26</v>
      </c>
      <c r="C28" s="44"/>
      <c r="D28" s="69">
        <v>697129.26309999998</v>
      </c>
      <c r="E28" s="69">
        <v>904597.21440000006</v>
      </c>
      <c r="F28" s="70">
        <v>77.065156956335599</v>
      </c>
      <c r="G28" s="69">
        <v>705614.87780000002</v>
      </c>
      <c r="H28" s="70">
        <v>-1.2025844362092999</v>
      </c>
      <c r="I28" s="69">
        <v>24323.258099999999</v>
      </c>
      <c r="J28" s="70">
        <v>3.4890599760278498</v>
      </c>
      <c r="K28" s="69">
        <v>43542.072899999999</v>
      </c>
      <c r="L28" s="70">
        <v>6.1707985857324301</v>
      </c>
      <c r="M28" s="70">
        <v>-0.44138493002247497</v>
      </c>
      <c r="N28" s="69">
        <v>17393884.758099999</v>
      </c>
      <c r="O28" s="69">
        <v>113333039.9145</v>
      </c>
      <c r="P28" s="69">
        <v>40100</v>
      </c>
      <c r="Q28" s="69">
        <v>38264</v>
      </c>
      <c r="R28" s="70">
        <v>4.79824378005436</v>
      </c>
      <c r="S28" s="69">
        <v>17.3847696533666</v>
      </c>
      <c r="T28" s="69">
        <v>17.171869830650198</v>
      </c>
      <c r="U28" s="71">
        <v>1.22463413068654</v>
      </c>
    </row>
    <row r="29" spans="1:21" ht="12" thickBot="1" x14ac:dyDescent="0.2">
      <c r="A29" s="54"/>
      <c r="B29" s="43" t="s">
        <v>27</v>
      </c>
      <c r="C29" s="44"/>
      <c r="D29" s="69">
        <v>752045.42090000003</v>
      </c>
      <c r="E29" s="69">
        <v>819602.73479999998</v>
      </c>
      <c r="F29" s="70">
        <v>91.757309848839697</v>
      </c>
      <c r="G29" s="69">
        <v>654081.67570000002</v>
      </c>
      <c r="H29" s="70">
        <v>14.977295472336699</v>
      </c>
      <c r="I29" s="69">
        <v>87376.663799999995</v>
      </c>
      <c r="J29" s="70">
        <v>11.6185354463608</v>
      </c>
      <c r="K29" s="69">
        <v>111400.2124</v>
      </c>
      <c r="L29" s="70">
        <v>17.031544612647799</v>
      </c>
      <c r="M29" s="70">
        <v>-0.21565083299607801</v>
      </c>
      <c r="N29" s="69">
        <v>17701123.233600002</v>
      </c>
      <c r="O29" s="69">
        <v>83440203.457100004</v>
      </c>
      <c r="P29" s="69">
        <v>110515</v>
      </c>
      <c r="Q29" s="69">
        <v>109339</v>
      </c>
      <c r="R29" s="70">
        <v>1.07555401092017</v>
      </c>
      <c r="S29" s="69">
        <v>6.80491716871013</v>
      </c>
      <c r="T29" s="69">
        <v>6.7423485865061901</v>
      </c>
      <c r="U29" s="71">
        <v>0.919461334395688</v>
      </c>
    </row>
    <row r="30" spans="1:21" ht="12" thickBot="1" x14ac:dyDescent="0.2">
      <c r="A30" s="54"/>
      <c r="B30" s="43" t="s">
        <v>28</v>
      </c>
      <c r="C30" s="44"/>
      <c r="D30" s="69">
        <v>1068265.2825</v>
      </c>
      <c r="E30" s="69">
        <v>1325682.6311999999</v>
      </c>
      <c r="F30" s="70">
        <v>80.582279450475497</v>
      </c>
      <c r="G30" s="69">
        <v>909527.11230000004</v>
      </c>
      <c r="H30" s="70">
        <v>17.452824446165799</v>
      </c>
      <c r="I30" s="69">
        <v>125102.5968</v>
      </c>
      <c r="J30" s="70">
        <v>11.7108174204847</v>
      </c>
      <c r="K30" s="69">
        <v>129521.1214</v>
      </c>
      <c r="L30" s="70">
        <v>14.2404904316122</v>
      </c>
      <c r="M30" s="70">
        <v>-3.4114317049142001E-2</v>
      </c>
      <c r="N30" s="69">
        <v>30561964.191599999</v>
      </c>
      <c r="O30" s="69">
        <v>145678048.5844</v>
      </c>
      <c r="P30" s="69">
        <v>65855</v>
      </c>
      <c r="Q30" s="69">
        <v>64317</v>
      </c>
      <c r="R30" s="70">
        <v>2.3912806878430199</v>
      </c>
      <c r="S30" s="69">
        <v>16.2214757041986</v>
      </c>
      <c r="T30" s="69">
        <v>16.2028997543418</v>
      </c>
      <c r="U30" s="71">
        <v>0.114514549696821</v>
      </c>
    </row>
    <row r="31" spans="1:21" ht="12" thickBot="1" x14ac:dyDescent="0.2">
      <c r="A31" s="54"/>
      <c r="B31" s="43" t="s">
        <v>29</v>
      </c>
      <c r="C31" s="44"/>
      <c r="D31" s="69">
        <v>514993.15429999999</v>
      </c>
      <c r="E31" s="69">
        <v>657102.65229999996</v>
      </c>
      <c r="F31" s="70">
        <v>78.373318460580506</v>
      </c>
      <c r="G31" s="69">
        <v>498479.6911</v>
      </c>
      <c r="H31" s="70">
        <v>3.3127654937274298</v>
      </c>
      <c r="I31" s="69">
        <v>32162.734199999999</v>
      </c>
      <c r="J31" s="70">
        <v>6.2452741228603204</v>
      </c>
      <c r="K31" s="69">
        <v>29765.461800000001</v>
      </c>
      <c r="L31" s="70">
        <v>5.97124864491796</v>
      </c>
      <c r="M31" s="70">
        <v>8.0538726934853005E-2</v>
      </c>
      <c r="N31" s="69">
        <v>22130065.712000001</v>
      </c>
      <c r="O31" s="69">
        <v>152234664.38409999</v>
      </c>
      <c r="P31" s="69">
        <v>23940</v>
      </c>
      <c r="Q31" s="69">
        <v>27829</v>
      </c>
      <c r="R31" s="70">
        <v>-13.9746307808401</v>
      </c>
      <c r="S31" s="69">
        <v>21.511827664995799</v>
      </c>
      <c r="T31" s="69">
        <v>26.2893810377664</v>
      </c>
      <c r="U31" s="71">
        <v>-22.208960796690501</v>
      </c>
    </row>
    <row r="32" spans="1:21" ht="12" thickBot="1" x14ac:dyDescent="0.2">
      <c r="A32" s="54"/>
      <c r="B32" s="43" t="s">
        <v>30</v>
      </c>
      <c r="C32" s="44"/>
      <c r="D32" s="69">
        <v>98187.5049</v>
      </c>
      <c r="E32" s="69">
        <v>169489.2518</v>
      </c>
      <c r="F32" s="70">
        <v>57.931405004880702</v>
      </c>
      <c r="G32" s="69">
        <v>113892.7141</v>
      </c>
      <c r="H32" s="70">
        <v>-13.789476635187199</v>
      </c>
      <c r="I32" s="69">
        <v>30116.279900000001</v>
      </c>
      <c r="J32" s="70">
        <v>30.6722122439838</v>
      </c>
      <c r="K32" s="69">
        <v>35100.228499999997</v>
      </c>
      <c r="L32" s="70">
        <v>30.8186777155748</v>
      </c>
      <c r="M32" s="70">
        <v>-0.141991913243528</v>
      </c>
      <c r="N32" s="69">
        <v>2623205.6647999999</v>
      </c>
      <c r="O32" s="69">
        <v>15856115.0788</v>
      </c>
      <c r="P32" s="69">
        <v>20834</v>
      </c>
      <c r="Q32" s="69">
        <v>21025</v>
      </c>
      <c r="R32" s="70">
        <v>-0.90844233055885604</v>
      </c>
      <c r="S32" s="69">
        <v>4.7128494240184304</v>
      </c>
      <c r="T32" s="69">
        <v>4.5811088370986903</v>
      </c>
      <c r="U32" s="71">
        <v>2.7953489506441702</v>
      </c>
    </row>
    <row r="33" spans="1:21" ht="12" thickBot="1" x14ac:dyDescent="0.2">
      <c r="A33" s="54"/>
      <c r="B33" s="43" t="s">
        <v>31</v>
      </c>
      <c r="C33" s="44"/>
      <c r="D33" s="72"/>
      <c r="E33" s="72"/>
      <c r="F33" s="72"/>
      <c r="G33" s="69">
        <v>13.5739</v>
      </c>
      <c r="H33" s="72"/>
      <c r="I33" s="72"/>
      <c r="J33" s="72"/>
      <c r="K33" s="69">
        <v>2.1070000000000002</v>
      </c>
      <c r="L33" s="70">
        <v>15.522436440521901</v>
      </c>
      <c r="M33" s="72"/>
      <c r="N33" s="72"/>
      <c r="O33" s="69">
        <v>138.37620000000001</v>
      </c>
      <c r="P33" s="72"/>
      <c r="Q33" s="72"/>
      <c r="R33" s="72"/>
      <c r="S33" s="72"/>
      <c r="T33" s="72"/>
      <c r="U33" s="73"/>
    </row>
    <row r="34" spans="1:21" ht="12" thickBot="1" x14ac:dyDescent="0.2">
      <c r="A34" s="54"/>
      <c r="B34" s="43" t="s">
        <v>72</v>
      </c>
      <c r="C34" s="44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69">
        <v>1</v>
      </c>
      <c r="O34" s="69">
        <v>1</v>
      </c>
      <c r="P34" s="72"/>
      <c r="Q34" s="72"/>
      <c r="R34" s="72"/>
      <c r="S34" s="72"/>
      <c r="T34" s="72"/>
      <c r="U34" s="73"/>
    </row>
    <row r="35" spans="1:21" ht="12" customHeight="1" thickBot="1" x14ac:dyDescent="0.2">
      <c r="A35" s="54"/>
      <c r="B35" s="43" t="s">
        <v>32</v>
      </c>
      <c r="C35" s="44"/>
      <c r="D35" s="69">
        <v>111477.99830000001</v>
      </c>
      <c r="E35" s="69">
        <v>113700.53599999999</v>
      </c>
      <c r="F35" s="70">
        <v>98.045270692479406</v>
      </c>
      <c r="G35" s="69">
        <v>84918.020300000004</v>
      </c>
      <c r="H35" s="70">
        <v>31.277198769081501</v>
      </c>
      <c r="I35" s="69">
        <v>13062.281499999999</v>
      </c>
      <c r="J35" s="70">
        <v>11.7173627973189</v>
      </c>
      <c r="K35" s="69">
        <v>9059.7059000000008</v>
      </c>
      <c r="L35" s="70">
        <v>10.6687672039382</v>
      </c>
      <c r="M35" s="70">
        <v>0.44179972773729898</v>
      </c>
      <c r="N35" s="69">
        <v>2813674.2037</v>
      </c>
      <c r="O35" s="69">
        <v>25319475.903299998</v>
      </c>
      <c r="P35" s="69">
        <v>7726</v>
      </c>
      <c r="Q35" s="69">
        <v>7699</v>
      </c>
      <c r="R35" s="70">
        <v>0.35069489544097299</v>
      </c>
      <c r="S35" s="69">
        <v>14.428941017344</v>
      </c>
      <c r="T35" s="69">
        <v>13.3058789193402</v>
      </c>
      <c r="U35" s="71">
        <v>7.78339932676906</v>
      </c>
    </row>
    <row r="36" spans="1:21" ht="12" customHeight="1" thickBot="1" x14ac:dyDescent="0.2">
      <c r="A36" s="54"/>
      <c r="B36" s="43" t="s">
        <v>70</v>
      </c>
      <c r="C36" s="44"/>
      <c r="D36" s="69">
        <v>22450.42</v>
      </c>
      <c r="E36" s="72"/>
      <c r="F36" s="72"/>
      <c r="G36" s="72"/>
      <c r="H36" s="72"/>
      <c r="I36" s="69">
        <v>-2151.29</v>
      </c>
      <c r="J36" s="70">
        <v>-9.5824042490073698</v>
      </c>
      <c r="K36" s="72"/>
      <c r="L36" s="72"/>
      <c r="M36" s="72"/>
      <c r="N36" s="69">
        <v>1000247.76</v>
      </c>
      <c r="O36" s="69">
        <v>1623758.95</v>
      </c>
      <c r="P36" s="69">
        <v>5</v>
      </c>
      <c r="Q36" s="69">
        <v>9</v>
      </c>
      <c r="R36" s="70">
        <v>-44.4444444444444</v>
      </c>
      <c r="S36" s="69">
        <v>4490.0839999999998</v>
      </c>
      <c r="T36" s="69">
        <v>27324.596666666701</v>
      </c>
      <c r="U36" s="71">
        <v>-508.55424234082602</v>
      </c>
    </row>
    <row r="37" spans="1:21" ht="12" customHeight="1" thickBot="1" x14ac:dyDescent="0.2">
      <c r="A37" s="54"/>
      <c r="B37" s="43" t="s">
        <v>36</v>
      </c>
      <c r="C37" s="44"/>
      <c r="D37" s="69">
        <v>77603.3</v>
      </c>
      <c r="E37" s="69">
        <v>108686.5082</v>
      </c>
      <c r="F37" s="70">
        <v>71.401042581290696</v>
      </c>
      <c r="G37" s="72"/>
      <c r="H37" s="72"/>
      <c r="I37" s="69">
        <v>-3757.34</v>
      </c>
      <c r="J37" s="70">
        <v>-4.8417270915025501</v>
      </c>
      <c r="K37" s="72"/>
      <c r="L37" s="72"/>
      <c r="M37" s="72"/>
      <c r="N37" s="69">
        <v>6071612.2199999997</v>
      </c>
      <c r="O37" s="69">
        <v>20745329.07</v>
      </c>
      <c r="P37" s="69">
        <v>30</v>
      </c>
      <c r="Q37" s="69">
        <v>41</v>
      </c>
      <c r="R37" s="70">
        <v>-26.829268292682901</v>
      </c>
      <c r="S37" s="69">
        <v>2586.7766666666698</v>
      </c>
      <c r="T37" s="69">
        <v>2280.4265853658499</v>
      </c>
      <c r="U37" s="71">
        <v>11.842927348481799</v>
      </c>
    </row>
    <row r="38" spans="1:21" ht="12" customHeight="1" thickBot="1" x14ac:dyDescent="0.2">
      <c r="A38" s="54"/>
      <c r="B38" s="43" t="s">
        <v>37</v>
      </c>
      <c r="C38" s="44"/>
      <c r="D38" s="69">
        <v>6418.89</v>
      </c>
      <c r="E38" s="69">
        <v>79787.006200000003</v>
      </c>
      <c r="F38" s="70">
        <v>8.0450317736072705</v>
      </c>
      <c r="G38" s="72"/>
      <c r="H38" s="72"/>
      <c r="I38" s="69">
        <v>1141.96</v>
      </c>
      <c r="J38" s="70">
        <v>17.790614888243901</v>
      </c>
      <c r="K38" s="72"/>
      <c r="L38" s="72"/>
      <c r="M38" s="72"/>
      <c r="N38" s="69">
        <v>4694047.08</v>
      </c>
      <c r="O38" s="69">
        <v>27933897.350000001</v>
      </c>
      <c r="P38" s="69">
        <v>16</v>
      </c>
      <c r="Q38" s="69">
        <v>13</v>
      </c>
      <c r="R38" s="70">
        <v>23.076923076923102</v>
      </c>
      <c r="S38" s="69">
        <v>401.18062500000002</v>
      </c>
      <c r="T38" s="69">
        <v>1504.8007692307699</v>
      </c>
      <c r="U38" s="71">
        <v>-275.093081633932</v>
      </c>
    </row>
    <row r="39" spans="1:21" ht="12" thickBot="1" x14ac:dyDescent="0.2">
      <c r="A39" s="54"/>
      <c r="B39" s="43" t="s">
        <v>38</v>
      </c>
      <c r="C39" s="44"/>
      <c r="D39" s="69">
        <v>93966.35</v>
      </c>
      <c r="E39" s="69">
        <v>66652.642999999996</v>
      </c>
      <c r="F39" s="70">
        <v>140.97918067555099</v>
      </c>
      <c r="G39" s="72"/>
      <c r="H39" s="72"/>
      <c r="I39" s="69">
        <v>1510.23</v>
      </c>
      <c r="J39" s="70">
        <v>1.6072030040541101</v>
      </c>
      <c r="K39" s="72"/>
      <c r="L39" s="72"/>
      <c r="M39" s="72"/>
      <c r="N39" s="69">
        <v>4983116.47</v>
      </c>
      <c r="O39" s="69">
        <v>15229165.050000001</v>
      </c>
      <c r="P39" s="69">
        <v>51</v>
      </c>
      <c r="Q39" s="69">
        <v>88</v>
      </c>
      <c r="R39" s="70">
        <v>-42.045454545454497</v>
      </c>
      <c r="S39" s="69">
        <v>1842.4774509803899</v>
      </c>
      <c r="T39" s="69">
        <v>1447.8648863636399</v>
      </c>
      <c r="U39" s="71">
        <v>21.417497641926701</v>
      </c>
    </row>
    <row r="40" spans="1:21" ht="12" customHeight="1" thickBot="1" x14ac:dyDescent="0.2">
      <c r="A40" s="54"/>
      <c r="B40" s="43" t="s">
        <v>71</v>
      </c>
      <c r="C40" s="44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69">
        <v>374.41</v>
      </c>
      <c r="O40" s="69">
        <v>1529.45</v>
      </c>
      <c r="P40" s="72"/>
      <c r="Q40" s="69">
        <v>4</v>
      </c>
      <c r="R40" s="72"/>
      <c r="S40" s="72"/>
      <c r="T40" s="69">
        <v>1.8174999999999999</v>
      </c>
      <c r="U40" s="73"/>
    </row>
    <row r="41" spans="1:21" ht="12" customHeight="1" thickBot="1" x14ac:dyDescent="0.2">
      <c r="A41" s="54"/>
      <c r="B41" s="43" t="s">
        <v>33</v>
      </c>
      <c r="C41" s="44"/>
      <c r="D41" s="69">
        <v>95810.256599999993</v>
      </c>
      <c r="E41" s="69">
        <v>84981.885200000004</v>
      </c>
      <c r="F41" s="70">
        <v>112.741975980547</v>
      </c>
      <c r="G41" s="69">
        <v>189749.99859999999</v>
      </c>
      <c r="H41" s="70">
        <v>-49.507110773702003</v>
      </c>
      <c r="I41" s="69">
        <v>5122.8168999999998</v>
      </c>
      <c r="J41" s="70">
        <v>5.3468355912951404</v>
      </c>
      <c r="K41" s="69">
        <v>8763.3117000000002</v>
      </c>
      <c r="L41" s="70">
        <v>4.6183461210312799</v>
      </c>
      <c r="M41" s="70">
        <v>-0.41542454777684101</v>
      </c>
      <c r="N41" s="69">
        <v>3345187.6009</v>
      </c>
      <c r="O41" s="69">
        <v>29662153.0339</v>
      </c>
      <c r="P41" s="69">
        <v>190</v>
      </c>
      <c r="Q41" s="69">
        <v>191</v>
      </c>
      <c r="R41" s="70">
        <v>-0.52356020942407899</v>
      </c>
      <c r="S41" s="69">
        <v>504.26450842105299</v>
      </c>
      <c r="T41" s="69">
        <v>475.24947172774898</v>
      </c>
      <c r="U41" s="71">
        <v>5.7539319560989002</v>
      </c>
    </row>
    <row r="42" spans="1:21" ht="12" thickBot="1" x14ac:dyDescent="0.2">
      <c r="A42" s="54"/>
      <c r="B42" s="43" t="s">
        <v>34</v>
      </c>
      <c r="C42" s="44"/>
      <c r="D42" s="69">
        <v>245937.3688</v>
      </c>
      <c r="E42" s="69">
        <v>255464.69070000001</v>
      </c>
      <c r="F42" s="70">
        <v>96.270591495876005</v>
      </c>
      <c r="G42" s="69">
        <v>251644.79699999999</v>
      </c>
      <c r="H42" s="70">
        <v>-2.2680493568877602</v>
      </c>
      <c r="I42" s="69">
        <v>19672.1878</v>
      </c>
      <c r="J42" s="70">
        <v>7.9988608058979898</v>
      </c>
      <c r="K42" s="69">
        <v>15548.3485</v>
      </c>
      <c r="L42" s="70">
        <v>6.1786886458057797</v>
      </c>
      <c r="M42" s="70">
        <v>0.26522683743550002</v>
      </c>
      <c r="N42" s="69">
        <v>8307234.9751000004</v>
      </c>
      <c r="O42" s="69">
        <v>67953634.832200006</v>
      </c>
      <c r="P42" s="69">
        <v>1417</v>
      </c>
      <c r="Q42" s="69">
        <v>1424</v>
      </c>
      <c r="R42" s="70">
        <v>-0.49157303370787098</v>
      </c>
      <c r="S42" s="69">
        <v>173.56201044460099</v>
      </c>
      <c r="T42" s="69">
        <v>181.39321832865201</v>
      </c>
      <c r="U42" s="71">
        <v>-4.5120518389881301</v>
      </c>
    </row>
    <row r="43" spans="1:21" ht="12" thickBot="1" x14ac:dyDescent="0.2">
      <c r="A43" s="54"/>
      <c r="B43" s="43" t="s">
        <v>39</v>
      </c>
      <c r="C43" s="44"/>
      <c r="D43" s="69">
        <v>51841.72</v>
      </c>
      <c r="E43" s="69">
        <v>45537.466500000002</v>
      </c>
      <c r="F43" s="70">
        <v>113.844102416194</v>
      </c>
      <c r="G43" s="72"/>
      <c r="H43" s="72"/>
      <c r="I43" s="69">
        <v>270.16000000000003</v>
      </c>
      <c r="J43" s="70">
        <v>0.52112468490628805</v>
      </c>
      <c r="K43" s="72"/>
      <c r="L43" s="72"/>
      <c r="M43" s="72"/>
      <c r="N43" s="69">
        <v>3192673.54</v>
      </c>
      <c r="O43" s="69">
        <v>11390665.32</v>
      </c>
      <c r="P43" s="69">
        <v>27</v>
      </c>
      <c r="Q43" s="69">
        <v>48</v>
      </c>
      <c r="R43" s="70">
        <v>-43.75</v>
      </c>
      <c r="S43" s="69">
        <v>1920.0637037037</v>
      </c>
      <c r="T43" s="69">
        <v>1318.8014583333299</v>
      </c>
      <c r="U43" s="71">
        <v>31.314702955457498</v>
      </c>
    </row>
    <row r="44" spans="1:21" ht="12" thickBot="1" x14ac:dyDescent="0.2">
      <c r="A44" s="54"/>
      <c r="B44" s="43" t="s">
        <v>40</v>
      </c>
      <c r="C44" s="44"/>
      <c r="D44" s="69">
        <v>16617.98</v>
      </c>
      <c r="E44" s="69">
        <v>9264.4320000000007</v>
      </c>
      <c r="F44" s="70">
        <v>179.373975652258</v>
      </c>
      <c r="G44" s="72"/>
      <c r="H44" s="72"/>
      <c r="I44" s="69">
        <v>2194.19</v>
      </c>
      <c r="J44" s="70">
        <v>13.2037106796374</v>
      </c>
      <c r="K44" s="72"/>
      <c r="L44" s="72"/>
      <c r="M44" s="72"/>
      <c r="N44" s="69">
        <v>1119089.83</v>
      </c>
      <c r="O44" s="69">
        <v>3563850.59</v>
      </c>
      <c r="P44" s="69">
        <v>29</v>
      </c>
      <c r="Q44" s="69">
        <v>32</v>
      </c>
      <c r="R44" s="70">
        <v>-9.375</v>
      </c>
      <c r="S44" s="69">
        <v>573.03379310344803</v>
      </c>
      <c r="T44" s="69">
        <v>748.55812500000002</v>
      </c>
      <c r="U44" s="71">
        <v>-30.630712186438998</v>
      </c>
    </row>
    <row r="45" spans="1:21" ht="12" thickBot="1" x14ac:dyDescent="0.2">
      <c r="A45" s="55"/>
      <c r="B45" s="43" t="s">
        <v>35</v>
      </c>
      <c r="C45" s="44"/>
      <c r="D45" s="74">
        <v>4645.7983000000004</v>
      </c>
      <c r="E45" s="75"/>
      <c r="F45" s="75"/>
      <c r="G45" s="74">
        <v>20772.886200000001</v>
      </c>
      <c r="H45" s="76">
        <v>-77.635277759332297</v>
      </c>
      <c r="I45" s="74">
        <v>714.02170000000001</v>
      </c>
      <c r="J45" s="76">
        <v>15.3691928467923</v>
      </c>
      <c r="K45" s="74">
        <v>2111.3332999999998</v>
      </c>
      <c r="L45" s="76">
        <v>10.163889984628099</v>
      </c>
      <c r="M45" s="76">
        <v>-0.66181478784046099</v>
      </c>
      <c r="N45" s="74">
        <v>352151.11560000002</v>
      </c>
      <c r="O45" s="74">
        <v>3231715.0243000002</v>
      </c>
      <c r="P45" s="74">
        <v>14</v>
      </c>
      <c r="Q45" s="74">
        <v>19</v>
      </c>
      <c r="R45" s="76">
        <v>-26.315789473684202</v>
      </c>
      <c r="S45" s="74">
        <v>331.84273571428599</v>
      </c>
      <c r="T45" s="74">
        <v>955.48469473684202</v>
      </c>
      <c r="U45" s="77">
        <v>-187.932985087101</v>
      </c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19:C19"/>
    <mergeCell ref="B20:C20"/>
    <mergeCell ref="B21:C21"/>
    <mergeCell ref="B22:C22"/>
    <mergeCell ref="B23:C23"/>
    <mergeCell ref="B30:C30"/>
    <mergeCell ref="B25:C25"/>
    <mergeCell ref="B26:C26"/>
    <mergeCell ref="B27:C27"/>
    <mergeCell ref="B28:C28"/>
    <mergeCell ref="B29:C2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6" workbookViewId="0">
      <selection activeCell="B38" sqref="B38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56766</v>
      </c>
      <c r="D2" s="32">
        <v>561170.977282051</v>
      </c>
      <c r="E2" s="32">
        <v>466820.17307863198</v>
      </c>
      <c r="F2" s="32">
        <v>94350.804203418797</v>
      </c>
      <c r="G2" s="32">
        <v>466820.17307863198</v>
      </c>
      <c r="H2" s="32">
        <v>0.16813200971367601</v>
      </c>
    </row>
    <row r="3" spans="1:8" ht="14.25" x14ac:dyDescent="0.2">
      <c r="A3" s="32">
        <v>2</v>
      </c>
      <c r="B3" s="33">
        <v>13</v>
      </c>
      <c r="C3" s="32">
        <v>7960.5420000000004</v>
      </c>
      <c r="D3" s="32">
        <v>75830.335742152602</v>
      </c>
      <c r="E3" s="32">
        <v>62017.396743279598</v>
      </c>
      <c r="F3" s="32">
        <v>13812.938998873</v>
      </c>
      <c r="G3" s="32">
        <v>62017.396743279598</v>
      </c>
      <c r="H3" s="32">
        <v>0.182155846518225</v>
      </c>
    </row>
    <row r="4" spans="1:8" ht="14.25" x14ac:dyDescent="0.2">
      <c r="A4" s="32">
        <v>3</v>
      </c>
      <c r="B4" s="33">
        <v>14</v>
      </c>
      <c r="C4" s="32">
        <v>128106</v>
      </c>
      <c r="D4" s="32">
        <v>128779.780262393</v>
      </c>
      <c r="E4" s="32">
        <v>108418.20444359</v>
      </c>
      <c r="F4" s="32">
        <v>20361.575818803401</v>
      </c>
      <c r="G4" s="32">
        <v>108418.20444359</v>
      </c>
      <c r="H4" s="32">
        <v>0.15811159001293501</v>
      </c>
    </row>
    <row r="5" spans="1:8" ht="14.25" x14ac:dyDescent="0.2">
      <c r="A5" s="32">
        <v>4</v>
      </c>
      <c r="B5" s="33">
        <v>15</v>
      </c>
      <c r="C5" s="32">
        <v>2824</v>
      </c>
      <c r="D5" s="32">
        <v>48302.325251282098</v>
      </c>
      <c r="E5" s="32">
        <v>40260.560206837603</v>
      </c>
      <c r="F5" s="32">
        <v>8041.7650444444398</v>
      </c>
      <c r="G5" s="32">
        <v>40260.560206837603</v>
      </c>
      <c r="H5" s="32">
        <v>0.16648815564486699</v>
      </c>
    </row>
    <row r="6" spans="1:8" ht="14.25" x14ac:dyDescent="0.2">
      <c r="A6" s="32">
        <v>5</v>
      </c>
      <c r="B6" s="33">
        <v>16</v>
      </c>
      <c r="C6" s="32">
        <v>2190</v>
      </c>
      <c r="D6" s="32">
        <v>161572.560500855</v>
      </c>
      <c r="E6" s="32">
        <v>142488.804728205</v>
      </c>
      <c r="F6" s="32">
        <v>19083.755772649602</v>
      </c>
      <c r="G6" s="32">
        <v>142488.804728205</v>
      </c>
      <c r="H6" s="32">
        <v>0.118112603485965</v>
      </c>
    </row>
    <row r="7" spans="1:8" ht="14.25" x14ac:dyDescent="0.2">
      <c r="A7" s="32">
        <v>6</v>
      </c>
      <c r="B7" s="33">
        <v>17</v>
      </c>
      <c r="C7" s="32">
        <v>16245</v>
      </c>
      <c r="D7" s="32">
        <v>225438.39098803399</v>
      </c>
      <c r="E7" s="32">
        <v>170628.81491880299</v>
      </c>
      <c r="F7" s="32">
        <v>54809.576069230803</v>
      </c>
      <c r="G7" s="32">
        <v>170628.81491880299</v>
      </c>
      <c r="H7" s="32">
        <v>0.24312441119285599</v>
      </c>
    </row>
    <row r="8" spans="1:8" ht="14.25" x14ac:dyDescent="0.2">
      <c r="A8" s="32">
        <v>7</v>
      </c>
      <c r="B8" s="33">
        <v>18</v>
      </c>
      <c r="C8" s="32">
        <v>53011</v>
      </c>
      <c r="D8" s="32">
        <v>120466.48838803401</v>
      </c>
      <c r="E8" s="32">
        <v>98425.953826495694</v>
      </c>
      <c r="F8" s="32">
        <v>22040.534561538501</v>
      </c>
      <c r="G8" s="32">
        <v>98425.953826495694</v>
      </c>
      <c r="H8" s="32">
        <v>0.18295988250727299</v>
      </c>
    </row>
    <row r="9" spans="1:8" ht="14.25" x14ac:dyDescent="0.2">
      <c r="A9" s="32">
        <v>8</v>
      </c>
      <c r="B9" s="33">
        <v>19</v>
      </c>
      <c r="C9" s="32">
        <v>18975</v>
      </c>
      <c r="D9" s="32">
        <v>107032.368854701</v>
      </c>
      <c r="E9" s="32">
        <v>89683.821770940194</v>
      </c>
      <c r="F9" s="32">
        <v>17348.547083760699</v>
      </c>
      <c r="G9" s="32">
        <v>89683.821770940194</v>
      </c>
      <c r="H9" s="32">
        <v>0.16208692070818101</v>
      </c>
    </row>
    <row r="10" spans="1:8" ht="14.25" x14ac:dyDescent="0.2">
      <c r="A10" s="32">
        <v>9</v>
      </c>
      <c r="B10" s="33">
        <v>21</v>
      </c>
      <c r="C10" s="32">
        <v>204451</v>
      </c>
      <c r="D10" s="32">
        <v>770217.01212393201</v>
      </c>
      <c r="E10" s="32">
        <v>751289.18357264996</v>
      </c>
      <c r="F10" s="32">
        <v>18927.828551282098</v>
      </c>
      <c r="G10" s="32">
        <v>751289.18357264996</v>
      </c>
      <c r="H10" s="35">
        <v>2.4574669545518301E-2</v>
      </c>
    </row>
    <row r="11" spans="1:8" ht="14.25" x14ac:dyDescent="0.2">
      <c r="A11" s="32">
        <v>10</v>
      </c>
      <c r="B11" s="33">
        <v>22</v>
      </c>
      <c r="C11" s="32">
        <v>23155</v>
      </c>
      <c r="D11" s="32">
        <v>390149.77508376102</v>
      </c>
      <c r="E11" s="32">
        <v>338686.24504786299</v>
      </c>
      <c r="F11" s="32">
        <v>51463.530035897398</v>
      </c>
      <c r="G11" s="32">
        <v>338686.24504786299</v>
      </c>
      <c r="H11" s="32">
        <v>0.13190711189016799</v>
      </c>
    </row>
    <row r="12" spans="1:8" ht="14.25" x14ac:dyDescent="0.2">
      <c r="A12" s="32">
        <v>11</v>
      </c>
      <c r="B12" s="33">
        <v>23</v>
      </c>
      <c r="C12" s="32">
        <v>163105.88699999999</v>
      </c>
      <c r="D12" s="32">
        <v>1302724.9755225901</v>
      </c>
      <c r="E12" s="32">
        <v>1128466.30334386</v>
      </c>
      <c r="F12" s="32">
        <v>174258.67217873101</v>
      </c>
      <c r="G12" s="32">
        <v>1128466.30334386</v>
      </c>
      <c r="H12" s="32">
        <v>0.13376474348227399</v>
      </c>
    </row>
    <row r="13" spans="1:8" ht="14.25" x14ac:dyDescent="0.2">
      <c r="A13" s="32">
        <v>12</v>
      </c>
      <c r="B13" s="33">
        <v>24</v>
      </c>
      <c r="C13" s="32">
        <v>18777.13</v>
      </c>
      <c r="D13" s="32">
        <v>587430.64728119702</v>
      </c>
      <c r="E13" s="32">
        <v>564407.49348546995</v>
      </c>
      <c r="F13" s="32">
        <v>23023.153795726499</v>
      </c>
      <c r="G13" s="32">
        <v>564407.49348546995</v>
      </c>
      <c r="H13" s="32">
        <v>3.9192973506378098E-2</v>
      </c>
    </row>
    <row r="14" spans="1:8" ht="14.25" x14ac:dyDescent="0.2">
      <c r="A14" s="32">
        <v>13</v>
      </c>
      <c r="B14" s="33">
        <v>25</v>
      </c>
      <c r="C14" s="32">
        <v>76529</v>
      </c>
      <c r="D14" s="32">
        <v>928579.78500000003</v>
      </c>
      <c r="E14" s="32">
        <v>889760.94369999995</v>
      </c>
      <c r="F14" s="32">
        <v>38818.8413</v>
      </c>
      <c r="G14" s="32">
        <v>889760.94369999995</v>
      </c>
      <c r="H14" s="32">
        <v>4.1804529806773703E-2</v>
      </c>
    </row>
    <row r="15" spans="1:8" ht="14.25" x14ac:dyDescent="0.2">
      <c r="A15" s="32">
        <v>14</v>
      </c>
      <c r="B15" s="33">
        <v>26</v>
      </c>
      <c r="C15" s="32">
        <v>58358</v>
      </c>
      <c r="D15" s="32">
        <v>293809.16458647599</v>
      </c>
      <c r="E15" s="32">
        <v>267013.18924797699</v>
      </c>
      <c r="F15" s="32">
        <v>26795.9753384994</v>
      </c>
      <c r="G15" s="32">
        <v>267013.18924797699</v>
      </c>
      <c r="H15" s="32">
        <v>9.1201972464724002E-2</v>
      </c>
    </row>
    <row r="16" spans="1:8" ht="14.25" x14ac:dyDescent="0.2">
      <c r="A16" s="32">
        <v>15</v>
      </c>
      <c r="B16" s="33">
        <v>27</v>
      </c>
      <c r="C16" s="32">
        <v>155056.11199999999</v>
      </c>
      <c r="D16" s="32">
        <v>1042851.7818999999</v>
      </c>
      <c r="E16" s="32">
        <v>993787.70270000002</v>
      </c>
      <c r="F16" s="32">
        <v>49064.0792</v>
      </c>
      <c r="G16" s="32">
        <v>993787.70270000002</v>
      </c>
      <c r="H16" s="32">
        <v>4.7047989035036999E-2</v>
      </c>
    </row>
    <row r="17" spans="1:8" ht="14.25" x14ac:dyDescent="0.2">
      <c r="A17" s="32">
        <v>16</v>
      </c>
      <c r="B17" s="33">
        <v>29</v>
      </c>
      <c r="C17" s="32">
        <v>167568</v>
      </c>
      <c r="D17" s="32">
        <v>2238762.8982923101</v>
      </c>
      <c r="E17" s="32">
        <v>2048447.75474359</v>
      </c>
      <c r="F17" s="32">
        <v>190315.14354871801</v>
      </c>
      <c r="G17" s="32">
        <v>2048447.75474359</v>
      </c>
      <c r="H17" s="32">
        <v>8.5009066254352894E-2</v>
      </c>
    </row>
    <row r="18" spans="1:8" ht="14.25" x14ac:dyDescent="0.2">
      <c r="A18" s="32">
        <v>17</v>
      </c>
      <c r="B18" s="33">
        <v>31</v>
      </c>
      <c r="C18" s="32">
        <v>24203.053</v>
      </c>
      <c r="D18" s="32">
        <v>187190.41198651399</v>
      </c>
      <c r="E18" s="32">
        <v>158926.30287931199</v>
      </c>
      <c r="F18" s="32">
        <v>28264.109107202199</v>
      </c>
      <c r="G18" s="32">
        <v>158926.30287931199</v>
      </c>
      <c r="H18" s="32">
        <v>0.150991222292083</v>
      </c>
    </row>
    <row r="19" spans="1:8" ht="14.25" x14ac:dyDescent="0.2">
      <c r="A19" s="32">
        <v>18</v>
      </c>
      <c r="B19" s="33">
        <v>32</v>
      </c>
      <c r="C19" s="32">
        <v>18394.937999999998</v>
      </c>
      <c r="D19" s="32">
        <v>245460.003295537</v>
      </c>
      <c r="E19" s="32">
        <v>231765.51746361601</v>
      </c>
      <c r="F19" s="32">
        <v>13694.4858319209</v>
      </c>
      <c r="G19" s="32">
        <v>231765.51746361601</v>
      </c>
      <c r="H19" s="32">
        <v>5.5791109134112497E-2</v>
      </c>
    </row>
    <row r="20" spans="1:8" ht="14.25" x14ac:dyDescent="0.2">
      <c r="A20" s="32">
        <v>19</v>
      </c>
      <c r="B20" s="33">
        <v>33</v>
      </c>
      <c r="C20" s="32">
        <v>54278.502999999997</v>
      </c>
      <c r="D20" s="32">
        <v>553770.03365507105</v>
      </c>
      <c r="E20" s="32">
        <v>456199.65484856599</v>
      </c>
      <c r="F20" s="32">
        <v>97570.378806505003</v>
      </c>
      <c r="G20" s="32">
        <v>456199.65484856599</v>
      </c>
      <c r="H20" s="32">
        <v>0.176192955336545</v>
      </c>
    </row>
    <row r="21" spans="1:8" ht="14.25" x14ac:dyDescent="0.2">
      <c r="A21" s="32">
        <v>20</v>
      </c>
      <c r="B21" s="33">
        <v>34</v>
      </c>
      <c r="C21" s="32">
        <v>36705.118999999999</v>
      </c>
      <c r="D21" s="32">
        <v>201937.88819542399</v>
      </c>
      <c r="E21" s="32">
        <v>144605.08692011901</v>
      </c>
      <c r="F21" s="32">
        <v>57332.801275305101</v>
      </c>
      <c r="G21" s="32">
        <v>144605.08692011901</v>
      </c>
      <c r="H21" s="32">
        <v>0.28391304765860298</v>
      </c>
    </row>
    <row r="22" spans="1:8" ht="14.25" x14ac:dyDescent="0.2">
      <c r="A22" s="32">
        <v>21</v>
      </c>
      <c r="B22" s="33">
        <v>35</v>
      </c>
      <c r="C22" s="32">
        <v>32334.984</v>
      </c>
      <c r="D22" s="32">
        <v>697129.26167433604</v>
      </c>
      <c r="E22" s="32">
        <v>672805.987936283</v>
      </c>
      <c r="F22" s="32">
        <v>24323.2737380531</v>
      </c>
      <c r="G22" s="32">
        <v>672805.987936283</v>
      </c>
      <c r="H22" s="32">
        <v>3.48906222637025E-2</v>
      </c>
    </row>
    <row r="23" spans="1:8" ht="14.25" x14ac:dyDescent="0.2">
      <c r="A23" s="32">
        <v>22</v>
      </c>
      <c r="B23" s="33">
        <v>36</v>
      </c>
      <c r="C23" s="32">
        <v>185076.82500000001</v>
      </c>
      <c r="D23" s="32">
        <v>752045.42164778803</v>
      </c>
      <c r="E23" s="32">
        <v>664668.75397636602</v>
      </c>
      <c r="F23" s="32">
        <v>87376.667671422096</v>
      </c>
      <c r="G23" s="32">
        <v>664668.75397636602</v>
      </c>
      <c r="H23" s="32">
        <v>0.116185359495938</v>
      </c>
    </row>
    <row r="24" spans="1:8" ht="14.25" x14ac:dyDescent="0.2">
      <c r="A24" s="32">
        <v>23</v>
      </c>
      <c r="B24" s="33">
        <v>37</v>
      </c>
      <c r="C24" s="32">
        <v>109552.952</v>
      </c>
      <c r="D24" s="32">
        <v>1068265.27863395</v>
      </c>
      <c r="E24" s="32">
        <v>943162.678575036</v>
      </c>
      <c r="F24" s="32">
        <v>125102.600058917</v>
      </c>
      <c r="G24" s="32">
        <v>943162.678575036</v>
      </c>
      <c r="H24" s="32">
        <v>0.11710817767932399</v>
      </c>
    </row>
    <row r="25" spans="1:8" ht="14.25" x14ac:dyDescent="0.2">
      <c r="A25" s="32">
        <v>24</v>
      </c>
      <c r="B25" s="33">
        <v>38</v>
      </c>
      <c r="C25" s="32">
        <v>123191.656</v>
      </c>
      <c r="D25" s="32">
        <v>514993.108176106</v>
      </c>
      <c r="E25" s="32">
        <v>482830.41008141602</v>
      </c>
      <c r="F25" s="32">
        <v>32162.698094690299</v>
      </c>
      <c r="G25" s="32">
        <v>482830.41008141602</v>
      </c>
      <c r="H25" s="32">
        <v>6.2452676713669698E-2</v>
      </c>
    </row>
    <row r="26" spans="1:8" ht="14.25" x14ac:dyDescent="0.2">
      <c r="A26" s="32">
        <v>25</v>
      </c>
      <c r="B26" s="33">
        <v>39</v>
      </c>
      <c r="C26" s="32">
        <v>69152.728000000003</v>
      </c>
      <c r="D26" s="32">
        <v>98187.451356879203</v>
      </c>
      <c r="E26" s="32">
        <v>68071.228108984695</v>
      </c>
      <c r="F26" s="32">
        <v>30116.223247894501</v>
      </c>
      <c r="G26" s="32">
        <v>68071.228108984695</v>
      </c>
      <c r="H26" s="32">
        <v>0.306721712721027</v>
      </c>
    </row>
    <row r="27" spans="1:8" ht="14.25" x14ac:dyDescent="0.2">
      <c r="A27" s="32">
        <v>26</v>
      </c>
      <c r="B27" s="33">
        <v>42</v>
      </c>
      <c r="C27" s="32">
        <v>7747.4769999999999</v>
      </c>
      <c r="D27" s="32">
        <v>111477.99679999999</v>
      </c>
      <c r="E27" s="32">
        <v>98415.712899999999</v>
      </c>
      <c r="F27" s="32">
        <v>13062.2839</v>
      </c>
      <c r="G27" s="32">
        <v>98415.712899999999</v>
      </c>
      <c r="H27" s="32">
        <v>0.11717365107873901</v>
      </c>
    </row>
    <row r="28" spans="1:8" ht="14.25" x14ac:dyDescent="0.2">
      <c r="A28" s="32">
        <v>27</v>
      </c>
      <c r="B28" s="33">
        <v>75</v>
      </c>
      <c r="C28" s="32">
        <v>190</v>
      </c>
      <c r="D28" s="32">
        <v>95810.256410256407</v>
      </c>
      <c r="E28" s="32">
        <v>90687.440170940201</v>
      </c>
      <c r="F28" s="32">
        <v>5122.8162393162402</v>
      </c>
      <c r="G28" s="32">
        <v>90687.440170940201</v>
      </c>
      <c r="H28" s="32">
        <v>5.3468349123088697E-2</v>
      </c>
    </row>
    <row r="29" spans="1:8" ht="14.25" x14ac:dyDescent="0.2">
      <c r="A29" s="32">
        <v>28</v>
      </c>
      <c r="B29" s="33">
        <v>76</v>
      </c>
      <c r="C29" s="32">
        <v>1436</v>
      </c>
      <c r="D29" s="32">
        <v>245937.36465555601</v>
      </c>
      <c r="E29" s="32">
        <v>226265.184955556</v>
      </c>
      <c r="F29" s="32">
        <v>19672.179700000001</v>
      </c>
      <c r="G29" s="32">
        <v>226265.184955556</v>
      </c>
      <c r="H29" s="32">
        <v>7.9988576471703002E-2</v>
      </c>
    </row>
    <row r="30" spans="1:8" ht="14.25" x14ac:dyDescent="0.2">
      <c r="A30" s="32">
        <v>29</v>
      </c>
      <c r="B30" s="33">
        <v>99</v>
      </c>
      <c r="C30" s="32">
        <v>14</v>
      </c>
      <c r="D30" s="32">
        <v>4645.7983511080902</v>
      </c>
      <c r="E30" s="32">
        <v>3931.7768701308501</v>
      </c>
      <c r="F30" s="32">
        <v>714.02148097723295</v>
      </c>
      <c r="G30" s="32">
        <v>3931.7768701308501</v>
      </c>
      <c r="H30" s="32">
        <v>0.15369187963290101</v>
      </c>
    </row>
    <row r="31" spans="1:8" ht="14.25" x14ac:dyDescent="0.2">
      <c r="A31" s="32"/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5</v>
      </c>
      <c r="D32" s="38">
        <v>22450.42</v>
      </c>
      <c r="E32" s="38">
        <v>24601.71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30</v>
      </c>
      <c r="D33" s="38">
        <v>77603.3</v>
      </c>
      <c r="E33" s="38">
        <v>81360.639999999999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20</v>
      </c>
      <c r="D34" s="38">
        <v>6418.89</v>
      </c>
      <c r="E34" s="38">
        <v>5276.93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51</v>
      </c>
      <c r="D35" s="38">
        <v>93966.35</v>
      </c>
      <c r="E35" s="38">
        <v>92456.12</v>
      </c>
      <c r="F35" s="32"/>
      <c r="G35" s="32"/>
      <c r="H35" s="32"/>
    </row>
    <row r="36" spans="1:8" ht="14.25" x14ac:dyDescent="0.2">
      <c r="A36" s="32"/>
      <c r="B36" s="37">
        <v>77</v>
      </c>
      <c r="C36" s="38">
        <v>27</v>
      </c>
      <c r="D36" s="38">
        <v>51841.72</v>
      </c>
      <c r="E36" s="38">
        <v>51571.56</v>
      </c>
      <c r="F36" s="32"/>
      <c r="G36" s="32"/>
      <c r="H36" s="32"/>
    </row>
    <row r="37" spans="1:8" ht="14.25" x14ac:dyDescent="0.2">
      <c r="A37" s="32"/>
      <c r="B37" s="37">
        <v>78</v>
      </c>
      <c r="C37" s="38">
        <v>23</v>
      </c>
      <c r="D37" s="38">
        <v>16617.98</v>
      </c>
      <c r="E37" s="38">
        <v>14423.79</v>
      </c>
      <c r="F37" s="32"/>
      <c r="G37" s="32"/>
      <c r="H37" s="32"/>
    </row>
    <row r="38" spans="1:8" ht="14.25" x14ac:dyDescent="0.2">
      <c r="A38" s="32"/>
      <c r="B38" s="37"/>
      <c r="C38" s="38"/>
      <c r="D38" s="38"/>
      <c r="E38" s="38"/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2015-04-24T00:07:57Z</dcterms:modified>
</cp:coreProperties>
</file>