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<sst xmlns="http://schemas.openxmlformats.org/spreadsheetml/2006/main" count="115" uniqueCount="73">
  <si>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</si>
  <si>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</si>
  <si>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</si>
  <si>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</si>
  <si>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</si>
  <si>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</si>
  <si>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</si>
  <si>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</si>
  <si>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</si>
  <si>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</si>
  <si>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</si>
  <si>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</si>
  <si>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</si>
  <si>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</si>
  <si>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</si>
  <si>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</si>
  <si>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</si>
  <si>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</si>
  <si>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</si>
  <si>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</si>
  <si>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</si>
  <si>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</si>
  <si>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</si>
  <si>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</si>
  <si>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</si>
  <si>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</si>
  <si>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</si>
  <si>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</si>
  <si>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</si>
  <si>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</si>
  <si>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</si>
  <si>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</si>
  <si>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</si>
  <si>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</si>
  <si>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</si>
  <si>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</si>
  <si>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</si>
  <si>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</si>
  <si>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</si>
  <si>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</si>
  <si>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</si>
  <si>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</si>
  <si>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</si>
  <si>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</si>
  <si>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</si>
  <si>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</si>
  <si>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</si>
  <si>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</si>
  <si>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</si>
  <si>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</si>
  <si>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</si>
  <si>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</si>
  <si>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</si>
  <si>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</si>
  <si>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</si>
  <si>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</si>
  <si>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</si>
  <si>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</si>
  <si>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</si>
  <si>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</si>
  <si>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</si>
  <si>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</si>
  <si>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</si>
  <si>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</si>
  <si>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</si>
  <si>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</si>
  <si>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</si>
  <si>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</si>
  <si>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</si>
  <si>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</si>
  <si>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</si>
  <si>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</si>
  <si>
    <t>41-周转筐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</si>
</sst>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2" sqref="G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18206479.068500005</v>
      </c>
      <c r="F3" s="25">
        <f>RA!I7</f>
        <v>1560105.2548</v>
      </c>
      <c r="G3" s="16">
        <f>SUM(G4:G38)</f>
        <v>16626929.083699999</v>
      </c>
      <c r="H3" s="27">
        <f>RA!J7</f>
        <v>8.3278758462144005</v>
      </c>
      <c r="I3" s="20">
        <f>SUM(I4:I38)</f>
        <v>18206485.257962022</v>
      </c>
      <c r="J3" s="21">
        <f>SUM(J4:J38)</f>
        <v>16626929.066873576</v>
      </c>
      <c r="K3" s="22">
        <f>E3-I3</f>
        <v>-6.1894620172679424</v>
      </c>
      <c r="L3" s="22">
        <f>G3-J3</f>
        <v>1.682642288506031E-2</v>
      </c>
    </row>
    <row r="4" spans="1:13" x14ac:dyDescent="0.15">
      <c r="A4" s="42">
        <f>RA!A8</f>
        <v>42118</v>
      </c>
      <c r="B4" s="12">
        <v>12</v>
      </c>
      <c r="C4" s="39" t="s">
        <v>6</v>
      </c>
      <c r="D4" s="39"/>
      <c r="E4" s="15">
        <f>VLOOKUP(C4,RA!B8:D36,3,0)</f>
        <v>537738.83459999994</v>
      </c>
      <c r="F4" s="25">
        <f>VLOOKUP(C4,RA!B8:I39,8,0)</f>
        <v>110911.2691</v>
      </c>
      <c r="G4" s="16">
        <f t="shared" ref="G4:G38" si="0">E4-F4</f>
        <v>426827.56549999991</v>
      </c>
      <c r="H4" s="27">
        <f>RA!J8</f>
        <v>20.625489915100101</v>
      </c>
      <c r="I4" s="20">
        <f>VLOOKUP(B4,RMS!B:D,3,FALSE)</f>
        <v>537739.46596752096</v>
      </c>
      <c r="J4" s="21">
        <f>VLOOKUP(B4,RMS!B:E,4,FALSE)</f>
        <v>426827.57786752097</v>
      </c>
      <c r="K4" s="22">
        <f t="shared" ref="K4:K38" si="1">E4-I4</f>
        <v>-0.63136752101127058</v>
      </c>
      <c r="L4" s="22">
        <f t="shared" ref="L4:L38" si="2">G4-J4</f>
        <v>-1.2367521063424647E-2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91414.514599999995</v>
      </c>
      <c r="F5" s="25">
        <f>VLOOKUP(C5,RA!B9:I40,8,0)</f>
        <v>18310.1397</v>
      </c>
      <c r="G5" s="16">
        <f t="shared" si="0"/>
        <v>73104.374899999995</v>
      </c>
      <c r="H5" s="27">
        <f>RA!J9</f>
        <v>20.029794808974501</v>
      </c>
      <c r="I5" s="20">
        <f>VLOOKUP(B5,RMS!B:D,3,FALSE)</f>
        <v>91414.541810316907</v>
      </c>
      <c r="J5" s="21">
        <f>VLOOKUP(B5,RMS!B:E,4,FALSE)</f>
        <v>73104.383379403997</v>
      </c>
      <c r="K5" s="22">
        <f t="shared" si="1"/>
        <v>-2.7210316911805421E-2</v>
      </c>
      <c r="L5" s="22">
        <f t="shared" si="2"/>
        <v>-8.4794040012639016E-3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142583.91380000001</v>
      </c>
      <c r="F6" s="25">
        <f>VLOOKUP(C6,RA!B10:I41,8,0)</f>
        <v>26201.100200000001</v>
      </c>
      <c r="G6" s="16">
        <f t="shared" si="0"/>
        <v>116382.81360000001</v>
      </c>
      <c r="H6" s="27">
        <f>RA!J10</f>
        <v>18.375915979380299</v>
      </c>
      <c r="I6" s="20">
        <f>VLOOKUP(B6,RMS!B:D,3,FALSE)</f>
        <v>142585.92324444401</v>
      </c>
      <c r="J6" s="21">
        <f>VLOOKUP(B6,RMS!B:E,4,FALSE)</f>
        <v>116382.813475214</v>
      </c>
      <c r="K6" s="22">
        <f>E6-I6</f>
        <v>-2.0094444440037478</v>
      </c>
      <c r="L6" s="22">
        <f t="shared" si="2"/>
        <v>1.2478600547183305E-4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49794.938300000002</v>
      </c>
      <c r="F7" s="25">
        <f>VLOOKUP(C7,RA!B11:I42,8,0)</f>
        <v>9127.4478999999992</v>
      </c>
      <c r="G7" s="16">
        <f t="shared" si="0"/>
        <v>40667.490400000002</v>
      </c>
      <c r="H7" s="27">
        <f>RA!J11</f>
        <v>18.330071713333201</v>
      </c>
      <c r="I7" s="20">
        <f>VLOOKUP(B7,RMS!B:D,3,FALSE)</f>
        <v>49794.9685529915</v>
      </c>
      <c r="J7" s="21">
        <f>VLOOKUP(B7,RMS!B:E,4,FALSE)</f>
        <v>40667.490329059801</v>
      </c>
      <c r="K7" s="22">
        <f t="shared" si="1"/>
        <v>-3.0252991498855408E-2</v>
      </c>
      <c r="L7" s="22">
        <f t="shared" si="2"/>
        <v>7.0940201112534851E-5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172476.6574</v>
      </c>
      <c r="F8" s="25">
        <f>VLOOKUP(C8,RA!B12:I43,8,0)</f>
        <v>18635.027600000001</v>
      </c>
      <c r="G8" s="16">
        <f t="shared" si="0"/>
        <v>153841.6298</v>
      </c>
      <c r="H8" s="27">
        <f>RA!J12</f>
        <v>10.8043765927018</v>
      </c>
      <c r="I8" s="20">
        <f>VLOOKUP(B8,RMS!B:D,3,FALSE)</f>
        <v>172476.662731624</v>
      </c>
      <c r="J8" s="21">
        <f>VLOOKUP(B8,RMS!B:E,4,FALSE)</f>
        <v>153841.62790256401</v>
      </c>
      <c r="K8" s="22">
        <f t="shared" si="1"/>
        <v>-5.3316240082494915E-3</v>
      </c>
      <c r="L8" s="22">
        <f t="shared" si="2"/>
        <v>1.8974359845742583E-3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224662.36379999999</v>
      </c>
      <c r="F9" s="25">
        <f>VLOOKUP(C9,RA!B13:I44,8,0)</f>
        <v>59364.090199999999</v>
      </c>
      <c r="G9" s="16">
        <f t="shared" si="0"/>
        <v>165298.27359999999</v>
      </c>
      <c r="H9" s="27">
        <f>RA!J13</f>
        <v>26.4236916214624</v>
      </c>
      <c r="I9" s="20">
        <f>VLOOKUP(B9,RMS!B:D,3,FALSE)</f>
        <v>224662.60411282099</v>
      </c>
      <c r="J9" s="21">
        <f>VLOOKUP(B9,RMS!B:E,4,FALSE)</f>
        <v>165298.27093418801</v>
      </c>
      <c r="K9" s="22">
        <f t="shared" si="1"/>
        <v>-0.24031282099895179</v>
      </c>
      <c r="L9" s="22">
        <f t="shared" si="2"/>
        <v>2.6658119750209153E-3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126166.088</v>
      </c>
      <c r="F10" s="25">
        <f>VLOOKUP(C10,RA!B14:I45,8,0)</f>
        <v>22535.562600000001</v>
      </c>
      <c r="G10" s="16">
        <f t="shared" si="0"/>
        <v>103630.5254</v>
      </c>
      <c r="H10" s="27">
        <f>RA!J14</f>
        <v>17.8618224256902</v>
      </c>
      <c r="I10" s="20">
        <f>VLOOKUP(B10,RMS!B:D,3,FALSE)</f>
        <v>126166.10955641</v>
      </c>
      <c r="J10" s="21">
        <f>VLOOKUP(B10,RMS!B:E,4,FALSE)</f>
        <v>103630.52359487199</v>
      </c>
      <c r="K10" s="22">
        <f t="shared" si="1"/>
        <v>-2.1556409992626868E-2</v>
      </c>
      <c r="L10" s="22">
        <f t="shared" si="2"/>
        <v>1.8051280057989061E-3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110598.9093</v>
      </c>
      <c r="F11" s="25">
        <f>VLOOKUP(C11,RA!B15:I46,8,0)</f>
        <v>18741.898399999998</v>
      </c>
      <c r="G11" s="16">
        <f t="shared" si="0"/>
        <v>91857.010899999994</v>
      </c>
      <c r="H11" s="27">
        <f>RA!J15</f>
        <v>16.9458257035452</v>
      </c>
      <c r="I11" s="20">
        <f>VLOOKUP(B11,RMS!B:D,3,FALSE)</f>
        <v>110599.120370085</v>
      </c>
      <c r="J11" s="21">
        <f>VLOOKUP(B11,RMS!B:E,4,FALSE)</f>
        <v>91857.012331623904</v>
      </c>
      <c r="K11" s="22">
        <f t="shared" si="1"/>
        <v>-0.21107008500257507</v>
      </c>
      <c r="L11" s="22">
        <f t="shared" si="2"/>
        <v>-1.4316239103209227E-3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883803.11829999997</v>
      </c>
      <c r="F12" s="25">
        <f>VLOOKUP(C12,RA!B16:I47,8,0)</f>
        <v>21172.100200000001</v>
      </c>
      <c r="G12" s="16">
        <f t="shared" si="0"/>
        <v>862631.01809999999</v>
      </c>
      <c r="H12" s="27">
        <f>RA!J16</f>
        <v>2.3955674925343802</v>
      </c>
      <c r="I12" s="20">
        <f>VLOOKUP(B12,RMS!B:D,3,FALSE)</f>
        <v>883802.51989829098</v>
      </c>
      <c r="J12" s="21">
        <f>VLOOKUP(B12,RMS!B:E,4,FALSE)</f>
        <v>862631.01827606803</v>
      </c>
      <c r="K12" s="22">
        <f t="shared" si="1"/>
        <v>0.59840170899406075</v>
      </c>
      <c r="L12" s="22">
        <f t="shared" si="2"/>
        <v>-1.7606804613023996E-4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999764.91469999996</v>
      </c>
      <c r="F13" s="25">
        <f>VLOOKUP(C13,RA!B17:I48,8,0)</f>
        <v>46403.828999999998</v>
      </c>
      <c r="G13" s="16">
        <f t="shared" si="0"/>
        <v>953361.08569999994</v>
      </c>
      <c r="H13" s="27">
        <f>RA!J17</f>
        <v>4.6414740423176797</v>
      </c>
      <c r="I13" s="20">
        <f>VLOOKUP(B13,RMS!B:D,3,FALSE)</f>
        <v>999764.98419914499</v>
      </c>
      <c r="J13" s="21">
        <f>VLOOKUP(B13,RMS!B:E,4,FALSE)</f>
        <v>953361.085101709</v>
      </c>
      <c r="K13" s="22">
        <f t="shared" si="1"/>
        <v>-6.9499145029112697E-2</v>
      </c>
      <c r="L13" s="22">
        <f t="shared" si="2"/>
        <v>5.9829093515872955E-4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1650802.6443</v>
      </c>
      <c r="F14" s="25">
        <f>VLOOKUP(C14,RA!B18:I49,8,0)</f>
        <v>196352.4486</v>
      </c>
      <c r="G14" s="16">
        <f t="shared" si="0"/>
        <v>1454450.1957</v>
      </c>
      <c r="H14" s="27">
        <f>RA!J18</f>
        <v>11.894362374447301</v>
      </c>
      <c r="I14" s="20">
        <f>VLOOKUP(B14,RMS!B:D,3,FALSE)</f>
        <v>1650802.6352175199</v>
      </c>
      <c r="J14" s="21">
        <f>VLOOKUP(B14,RMS!B:E,4,FALSE)</f>
        <v>1454450.2067506199</v>
      </c>
      <c r="K14" s="22">
        <f t="shared" si="1"/>
        <v>9.0824801009148359E-3</v>
      </c>
      <c r="L14" s="22">
        <f t="shared" si="2"/>
        <v>-1.1050619883462787E-2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582532.32429999998</v>
      </c>
      <c r="F15" s="25">
        <f>VLOOKUP(C15,RA!B19:I50,8,0)</f>
        <v>25202.104500000001</v>
      </c>
      <c r="G15" s="16">
        <f t="shared" si="0"/>
        <v>557330.21979999996</v>
      </c>
      <c r="H15" s="27">
        <f>RA!J19</f>
        <v>4.3263014683836003</v>
      </c>
      <c r="I15" s="20">
        <f>VLOOKUP(B15,RMS!B:D,3,FALSE)</f>
        <v>582532.46448034199</v>
      </c>
      <c r="J15" s="21">
        <f>VLOOKUP(B15,RMS!B:E,4,FALSE)</f>
        <v>557330.22058376099</v>
      </c>
      <c r="K15" s="22">
        <f t="shared" si="1"/>
        <v>-0.14018034201581031</v>
      </c>
      <c r="L15" s="22">
        <f t="shared" si="2"/>
        <v>-7.8376103192567825E-4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954584.94680000003</v>
      </c>
      <c r="F16" s="25">
        <f>VLOOKUP(C16,RA!B20:I51,8,0)</f>
        <v>49163.932399999998</v>
      </c>
      <c r="G16" s="16">
        <f t="shared" si="0"/>
        <v>905421.01439999999</v>
      </c>
      <c r="H16" s="27">
        <f>RA!J20</f>
        <v>5.1502941215246896</v>
      </c>
      <c r="I16" s="20">
        <f>VLOOKUP(B16,RMS!B:D,3,FALSE)</f>
        <v>954585.19380000001</v>
      </c>
      <c r="J16" s="21">
        <f>VLOOKUP(B16,RMS!B:E,4,FALSE)</f>
        <v>905421.01439999999</v>
      </c>
      <c r="K16" s="22">
        <f t="shared" si="1"/>
        <v>-0.24699999997392297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349971.77710000001</v>
      </c>
      <c r="F17" s="25">
        <f>VLOOKUP(C17,RA!B21:I52,8,0)</f>
        <v>28867.5779</v>
      </c>
      <c r="G17" s="16">
        <f t="shared" si="0"/>
        <v>321104.19920000003</v>
      </c>
      <c r="H17" s="27">
        <f>RA!J21</f>
        <v>8.2485445367074401</v>
      </c>
      <c r="I17" s="20">
        <f>VLOOKUP(B17,RMS!B:D,3,FALSE)</f>
        <v>349971.65481263102</v>
      </c>
      <c r="J17" s="21">
        <f>VLOOKUP(B17,RMS!B:E,4,FALSE)</f>
        <v>321104.19896973</v>
      </c>
      <c r="K17" s="22">
        <f t="shared" si="1"/>
        <v>0.12228736898396164</v>
      </c>
      <c r="L17" s="22">
        <f t="shared" si="2"/>
        <v>2.3027003044262528E-4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1279303.6658000001</v>
      </c>
      <c r="F18" s="25">
        <f>VLOOKUP(C18,RA!B22:I53,8,0)</f>
        <v>146911.75330000001</v>
      </c>
      <c r="G18" s="16">
        <f t="shared" si="0"/>
        <v>1132391.9125000001</v>
      </c>
      <c r="H18" s="27">
        <f>RA!J22</f>
        <v>11.4837280019932</v>
      </c>
      <c r="I18" s="20">
        <f>VLOOKUP(B18,RMS!B:D,3,FALSE)</f>
        <v>1279305.40843333</v>
      </c>
      <c r="J18" s="21">
        <f>VLOOKUP(B18,RMS!B:E,4,FALSE)</f>
        <v>1132391.9123</v>
      </c>
      <c r="K18" s="22">
        <f t="shared" si="1"/>
        <v>-1.7426333299372345</v>
      </c>
      <c r="L18" s="22">
        <f t="shared" si="2"/>
        <v>2.0000012591481209E-4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2639918.2574999998</v>
      </c>
      <c r="F19" s="25">
        <f>VLOOKUP(C19,RA!B23:I54,8,0)</f>
        <v>158733.584</v>
      </c>
      <c r="G19" s="16">
        <f t="shared" si="0"/>
        <v>2481184.6735</v>
      </c>
      <c r="H19" s="27">
        <f>RA!J23</f>
        <v>6.0128219329912298</v>
      </c>
      <c r="I19" s="20">
        <f>VLOOKUP(B19,RMS!B:D,3,FALSE)</f>
        <v>2639920.0895991498</v>
      </c>
      <c r="J19" s="21">
        <f>VLOOKUP(B19,RMS!B:E,4,FALSE)</f>
        <v>2481184.7006743602</v>
      </c>
      <c r="K19" s="22">
        <f t="shared" si="1"/>
        <v>-1.8320991499349475</v>
      </c>
      <c r="L19" s="22">
        <f t="shared" si="2"/>
        <v>-2.7174360118806362E-2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209159.2911</v>
      </c>
      <c r="F20" s="25">
        <f>VLOOKUP(C20,RA!B24:I55,8,0)</f>
        <v>29694.2565</v>
      </c>
      <c r="G20" s="16">
        <f t="shared" si="0"/>
        <v>179465.03460000001</v>
      </c>
      <c r="H20" s="27">
        <f>RA!J24</f>
        <v>14.196957899328099</v>
      </c>
      <c r="I20" s="20">
        <f>VLOOKUP(B20,RMS!B:D,3,FALSE)</f>
        <v>209159.29294522401</v>
      </c>
      <c r="J20" s="21">
        <f>VLOOKUP(B20,RMS!B:E,4,FALSE)</f>
        <v>179465.03463345801</v>
      </c>
      <c r="K20" s="22">
        <f t="shared" si="1"/>
        <v>-1.8452240037731826E-3</v>
      </c>
      <c r="L20" s="22">
        <f t="shared" si="2"/>
        <v>-3.345799632370472E-5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213492.02369999999</v>
      </c>
      <c r="F21" s="25">
        <f>VLOOKUP(C21,RA!B25:I56,8,0)</f>
        <v>15327.8395</v>
      </c>
      <c r="G21" s="16">
        <f t="shared" si="0"/>
        <v>198164.18419999999</v>
      </c>
      <c r="H21" s="27">
        <f>RA!J25</f>
        <v>7.1795841523048001</v>
      </c>
      <c r="I21" s="20">
        <f>VLOOKUP(B21,RMS!B:D,3,FALSE)</f>
        <v>213492.02617198401</v>
      </c>
      <c r="J21" s="21">
        <f>VLOOKUP(B21,RMS!B:E,4,FALSE)</f>
        <v>198164.178400965</v>
      </c>
      <c r="K21" s="22">
        <f t="shared" si="1"/>
        <v>-2.4719840148463845E-3</v>
      </c>
      <c r="L21" s="22">
        <f t="shared" si="2"/>
        <v>5.7990349887404591E-3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589936.98809999996</v>
      </c>
      <c r="F22" s="25">
        <f>VLOOKUP(C22,RA!B26:I57,8,0)</f>
        <v>106888.7436</v>
      </c>
      <c r="G22" s="16">
        <f t="shared" si="0"/>
        <v>483048.24449999997</v>
      </c>
      <c r="H22" s="27">
        <f>RA!J26</f>
        <v>18.118671274411</v>
      </c>
      <c r="I22" s="20">
        <f>VLOOKUP(B22,RMS!B:D,3,FALSE)</f>
        <v>589936.91493265296</v>
      </c>
      <c r="J22" s="21">
        <f>VLOOKUP(B22,RMS!B:E,4,FALSE)</f>
        <v>483048.20665713999</v>
      </c>
      <c r="K22" s="22">
        <f t="shared" si="1"/>
        <v>7.3167346999980509E-2</v>
      </c>
      <c r="L22" s="22">
        <f t="shared" si="2"/>
        <v>3.7842859979718924E-2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241353.2934</v>
      </c>
      <c r="F23" s="25">
        <f>VLOOKUP(C23,RA!B27:I58,8,0)</f>
        <v>67511.971999999994</v>
      </c>
      <c r="G23" s="16">
        <f t="shared" si="0"/>
        <v>173841.32140000002</v>
      </c>
      <c r="H23" s="27">
        <f>RA!J27</f>
        <v>27.9722605185714</v>
      </c>
      <c r="I23" s="20">
        <f>VLOOKUP(B23,RMS!B:D,3,FALSE)</f>
        <v>241353.22140033299</v>
      </c>
      <c r="J23" s="21">
        <f>VLOOKUP(B23,RMS!B:E,4,FALSE)</f>
        <v>173841.32927505</v>
      </c>
      <c r="K23" s="22">
        <f t="shared" si="1"/>
        <v>7.1999667008640245E-2</v>
      </c>
      <c r="L23" s="22">
        <f t="shared" si="2"/>
        <v>-7.8750499815214425E-3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772289.81460000004</v>
      </c>
      <c r="F24" s="25">
        <f>VLOOKUP(C24,RA!B28:I59,8,0)</f>
        <v>23739.258999999998</v>
      </c>
      <c r="G24" s="16">
        <f t="shared" si="0"/>
        <v>748550.55560000008</v>
      </c>
      <c r="H24" s="27">
        <f>RA!J28</f>
        <v>3.07387959173015</v>
      </c>
      <c r="I24" s="20">
        <f>VLOOKUP(B24,RMS!B:D,3,FALSE)</f>
        <v>772289.80918938096</v>
      </c>
      <c r="J24" s="21">
        <f>VLOOKUP(B24,RMS!B:E,4,FALSE)</f>
        <v>748550.55094513297</v>
      </c>
      <c r="K24" s="22">
        <f t="shared" si="1"/>
        <v>5.4106190800666809E-3</v>
      </c>
      <c r="L24" s="22">
        <f t="shared" si="2"/>
        <v>4.6548671089112759E-3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770141.81319999998</v>
      </c>
      <c r="F25" s="25">
        <f>VLOOKUP(C25,RA!B29:I60,8,0)</f>
        <v>103142.3947</v>
      </c>
      <c r="G25" s="16">
        <f t="shared" si="0"/>
        <v>666999.41849999991</v>
      </c>
      <c r="H25" s="27">
        <f>RA!J29</f>
        <v>13.392649630518701</v>
      </c>
      <c r="I25" s="20">
        <f>VLOOKUP(B25,RMS!B:D,3,FALSE)</f>
        <v>770141.81240973505</v>
      </c>
      <c r="J25" s="21">
        <f>VLOOKUP(B25,RMS!B:E,4,FALSE)</f>
        <v>666999.43134853896</v>
      </c>
      <c r="K25" s="22">
        <f t="shared" si="1"/>
        <v>7.9026492312550545E-4</v>
      </c>
      <c r="L25" s="22">
        <f t="shared" si="2"/>
        <v>-1.2848539045080543E-2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1219928.7117000001</v>
      </c>
      <c r="F26" s="25">
        <f>VLOOKUP(C26,RA!B30:I61,8,0)</f>
        <v>151753.67420000001</v>
      </c>
      <c r="G26" s="16">
        <f t="shared" si="0"/>
        <v>1068175.0375000001</v>
      </c>
      <c r="H26" s="27">
        <f>RA!J30</f>
        <v>12.439552634885301</v>
      </c>
      <c r="I26" s="20">
        <f>VLOOKUP(B26,RMS!B:D,3,FALSE)</f>
        <v>1219928.7011885</v>
      </c>
      <c r="J26" s="21">
        <f>VLOOKUP(B26,RMS!B:E,4,FALSE)</f>
        <v>1068175.0207537699</v>
      </c>
      <c r="K26" s="22">
        <f t="shared" si="1"/>
        <v>1.0511500062420964E-2</v>
      </c>
      <c r="L26" s="22">
        <f t="shared" si="2"/>
        <v>1.6746230190619826E-2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588021.7145</v>
      </c>
      <c r="F27" s="25">
        <f>VLOOKUP(C27,RA!B31:I62,8,0)</f>
        <v>33015.5383</v>
      </c>
      <c r="G27" s="16">
        <f t="shared" si="0"/>
        <v>555006.17619999999</v>
      </c>
      <c r="H27" s="27">
        <f>RA!J31</f>
        <v>5.6146801190961799</v>
      </c>
      <c r="I27" s="20">
        <f>VLOOKUP(B27,RMS!B:D,3,FALSE)</f>
        <v>588021.644384071</v>
      </c>
      <c r="J27" s="21">
        <f>VLOOKUP(B27,RMS!B:E,4,FALSE)</f>
        <v>555006.13719646004</v>
      </c>
      <c r="K27" s="22">
        <f t="shared" si="1"/>
        <v>7.0115929003804922E-2</v>
      </c>
      <c r="L27" s="22">
        <f t="shared" si="2"/>
        <v>3.9003539946861565E-2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105889.38129999999</v>
      </c>
      <c r="F28" s="25">
        <f>VLOOKUP(C28,RA!B32:I63,8,0)</f>
        <v>31579.949700000001</v>
      </c>
      <c r="G28" s="16">
        <f t="shared" si="0"/>
        <v>74309.431599999996</v>
      </c>
      <c r="H28" s="27">
        <f>RA!J32</f>
        <v>29.823528395665502</v>
      </c>
      <c r="I28" s="20">
        <f>VLOOKUP(B28,RMS!B:D,3,FALSE)</f>
        <v>105889.323649179</v>
      </c>
      <c r="J28" s="21">
        <f>VLOOKUP(B28,RMS!B:E,4,FALSE)</f>
        <v>74309.450767634393</v>
      </c>
      <c r="K28" s="22">
        <f t="shared" si="1"/>
        <v>5.7650820992421359E-2</v>
      </c>
      <c r="L28" s="22">
        <f t="shared" si="2"/>
        <v>-1.9167634396580979E-2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130578.5436</v>
      </c>
      <c r="F30" s="25">
        <f>VLOOKUP(C30,RA!B34:I66,8,0)</f>
        <v>15244.5849</v>
      </c>
      <c r="G30" s="16">
        <f t="shared" si="0"/>
        <v>115333.9587</v>
      </c>
      <c r="H30" s="27">
        <f>RA!J34</f>
        <v>0</v>
      </c>
      <c r="I30" s="20">
        <f>VLOOKUP(B30,RMS!B:D,3,FALSE)</f>
        <v>130578.5434</v>
      </c>
      <c r="J30" s="21">
        <f>VLOOKUP(B30,RMS!B:E,4,FALSE)</f>
        <v>115333.9561</v>
      </c>
      <c r="K30" s="22">
        <f t="shared" si="1"/>
        <v>2.0000000949949026E-4</v>
      </c>
      <c r="L30" s="22">
        <f t="shared" si="2"/>
        <v>2.6000000070780516E-3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573417.06999999995</v>
      </c>
      <c r="F31" s="25">
        <f>VLOOKUP(C31,RA!B34:I67,8,0)</f>
        <v>-11510.79</v>
      </c>
      <c r="G31" s="16">
        <f t="shared" si="0"/>
        <v>584927.86</v>
      </c>
      <c r="H31" s="27">
        <f>RA!J35</f>
        <v>11.674647671595</v>
      </c>
      <c r="I31" s="20">
        <f>VLOOKUP(B31,RMS!B:D,3,FALSE)</f>
        <v>573417.06999999995</v>
      </c>
      <c r="J31" s="21">
        <f>VLOOKUP(B31,RMS!B:E,4,FALSE)</f>
        <v>584927.86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576309</v>
      </c>
      <c r="F32" s="25">
        <f>VLOOKUP(C32,RA!B34:I68,8,0)</f>
        <v>2562.46</v>
      </c>
      <c r="G32" s="16">
        <f t="shared" si="0"/>
        <v>573746.54</v>
      </c>
      <c r="H32" s="27">
        <f>RA!J34</f>
        <v>0</v>
      </c>
      <c r="I32" s="20">
        <f>VLOOKUP(B32,RMS!B:D,3,FALSE)</f>
        <v>576309</v>
      </c>
      <c r="J32" s="21">
        <f>VLOOKUP(B32,RMS!B:E,4,FALSE)</f>
        <v>573746.54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550502.89</v>
      </c>
      <c r="F33" s="25">
        <f>VLOOKUP(C33,RA!B35:I69,8,0)</f>
        <v>12722.2</v>
      </c>
      <c r="G33" s="16">
        <f t="shared" si="0"/>
        <v>537780.69000000006</v>
      </c>
      <c r="H33" s="27">
        <f>RA!J35</f>
        <v>11.674647671595</v>
      </c>
      <c r="I33" s="20">
        <f>VLOOKUP(B33,RMS!B:D,3,FALSE)</f>
        <v>550502.89</v>
      </c>
      <c r="J33" s="21">
        <f>VLOOKUP(B33,RMS!B:E,4,FALSE)</f>
        <v>537780.68999999994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104774.35799999999</v>
      </c>
      <c r="F34" s="25">
        <f>VLOOKUP(C34,RA!B8:I70,8,0)</f>
        <v>5882.9114</v>
      </c>
      <c r="G34" s="16">
        <f t="shared" si="0"/>
        <v>98891.446599999996</v>
      </c>
      <c r="H34" s="27">
        <f>RA!J36</f>
        <v>-3.6899716271329499</v>
      </c>
      <c r="I34" s="20">
        <f>VLOOKUP(B34,RMS!B:D,3,FALSE)</f>
        <v>104774.358974359</v>
      </c>
      <c r="J34" s="21">
        <f>VLOOKUP(B34,RMS!B:E,4,FALSE)</f>
        <v>98891.444444444394</v>
      </c>
      <c r="K34" s="22">
        <f t="shared" si="1"/>
        <v>-9.7435900534037501E-4</v>
      </c>
      <c r="L34" s="22">
        <f t="shared" si="2"/>
        <v>2.1555556013481691E-3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333247.95750000002</v>
      </c>
      <c r="F35" s="25">
        <f>VLOOKUP(C35,RA!B8:I71,8,0)</f>
        <v>15725.436900000001</v>
      </c>
      <c r="G35" s="16">
        <f t="shared" si="0"/>
        <v>317522.52060000005</v>
      </c>
      <c r="H35" s="27">
        <f>RA!J37</f>
        <v>-2.0074027443933602</v>
      </c>
      <c r="I35" s="20">
        <f>VLOOKUP(B35,RMS!B:D,3,FALSE)</f>
        <v>333247.953483761</v>
      </c>
      <c r="J35" s="21">
        <f>VLOOKUP(B35,RMS!B:E,4,FALSE)</f>
        <v>317522.518934188</v>
      </c>
      <c r="K35" s="22">
        <f t="shared" si="1"/>
        <v>4.0162390214391053E-3</v>
      </c>
      <c r="L35" s="22">
        <f t="shared" si="2"/>
        <v>1.6658120439387858E-3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320816.05</v>
      </c>
      <c r="F36" s="25">
        <f>VLOOKUP(C36,RA!B9:I72,8,0)</f>
        <v>4617.28</v>
      </c>
      <c r="G36" s="16">
        <f t="shared" si="0"/>
        <v>316198.76999999996</v>
      </c>
      <c r="H36" s="27">
        <f>RA!J38</f>
        <v>0.44463300069927802</v>
      </c>
      <c r="I36" s="20">
        <f>VLOOKUP(B36,RMS!B:D,3,FALSE)</f>
        <v>320816.05</v>
      </c>
      <c r="J36" s="21">
        <f>VLOOKUP(B36,RMS!B:E,4,FALSE)</f>
        <v>316198.77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90849.89</v>
      </c>
      <c r="F37" s="25">
        <f>VLOOKUP(C37,RA!B10:I73,8,0)</f>
        <v>11522.18</v>
      </c>
      <c r="G37" s="16">
        <f t="shared" si="0"/>
        <v>79327.709999999992</v>
      </c>
      <c r="H37" s="27">
        <f>RA!J39</f>
        <v>2.31101420739135</v>
      </c>
      <c r="I37" s="20">
        <f>VLOOKUP(B37,RMS!B:D,3,FALSE)</f>
        <v>90849.89</v>
      </c>
      <c r="J37" s="21">
        <f>VLOOKUP(B37,RMS!B:E,4,FALSE)</f>
        <v>79327.710000000006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19652.409199999998</v>
      </c>
      <c r="F38" s="25">
        <f>VLOOKUP(C38,RA!B8:I74,8,0)</f>
        <v>3496.2285000000002</v>
      </c>
      <c r="G38" s="16">
        <f t="shared" si="0"/>
        <v>16156.180699999997</v>
      </c>
      <c r="H38" s="27">
        <f>RA!J40</f>
        <v>100</v>
      </c>
      <c r="I38" s="20">
        <f>VLOOKUP(B38,RMS!B:D,3,FALSE)</f>
        <v>19652.409046214401</v>
      </c>
      <c r="J38" s="21">
        <f>VLOOKUP(B38,RMS!B:E,4,FALSE)</f>
        <v>16156.180546100901</v>
      </c>
      <c r="K38" s="22">
        <f t="shared" si="1"/>
        <v>1.5378559692180716E-4</v>
      </c>
      <c r="L38" s="22">
        <f t="shared" si="2"/>
        <v>1.5389909640362021E-4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7" t="s">
        <v>46</v>
      </c>
      <c r="W1" s="45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7"/>
      <c r="W2" s="45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8" t="s">
        <v>47</v>
      </c>
      <c r="W3" s="45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6"/>
      <c r="W4" s="45"/>
    </row>
    <row r="5" spans="1:23" ht="14.2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3.5" thickBot="1" x14ac:dyDescent="0.25">
      <c r="A6" s="64" t="s">
        <v>3</v>
      </c>
      <c r="B6" s="54" t="s">
        <v>4</v>
      </c>
      <c r="C6" s="5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3.5" thickBot="1" x14ac:dyDescent="0.25">
      <c r="A7" s="52" t="s">
        <v>5</v>
      </c>
      <c r="B7" s="51"/>
      <c r="C7" s="50"/>
      <c r="D7" s="66">
        <v>18733531.618500002</v>
      </c>
      <c r="E7" s="66">
        <v>19386754.652899999</v>
      </c>
      <c r="F7" s="67">
        <v>96.630570479199406</v>
      </c>
      <c r="G7" s="66">
        <v>12893792.5426</v>
      </c>
      <c r="H7" s="67">
        <v>45.291089154769701</v>
      </c>
      <c r="I7" s="66">
        <v>1560105.2548</v>
      </c>
      <c r="J7" s="67">
        <v>8.3278758462144005</v>
      </c>
      <c r="K7" s="66">
        <v>1502264.1307000001</v>
      </c>
      <c r="L7" s="67">
        <v>11.651064849513</v>
      </c>
      <c r="M7" s="67">
        <v>3.8502632738125001E-2</v>
      </c>
      <c r="N7" s="66">
        <v>431045291.57450002</v>
      </c>
      <c r="O7" s="66">
        <v>2706378348.9783001</v>
      </c>
      <c r="P7" s="66">
        <v>935781</v>
      </c>
      <c r="Q7" s="66">
        <v>824722</v>
      </c>
      <c r="R7" s="67">
        <v>13.4662346827173</v>
      </c>
      <c r="S7" s="66">
        <v>20.0191408230131</v>
      </c>
      <c r="T7" s="66">
        <v>17.0104143806034</v>
      </c>
      <c r="U7" s="68">
        <v>15.029248602672199</v>
      </c>
      <c r="V7" s="56"/>
      <c r="W7" s="56"/>
    </row>
    <row r="8" spans="1:23" ht="13.5" thickBot="1" x14ac:dyDescent="0.25">
      <c r="A8" s="49">
        <v>42118</v>
      </c>
      <c r="B8" s="48" t="s">
        <v>6</v>
      </c>
      <c r="C8" s="55"/>
      <c r="D8" s="69">
        <v>537738.83459999994</v>
      </c>
      <c r="E8" s="69">
        <v>633213.02879999997</v>
      </c>
      <c r="F8" s="70">
        <v>84.922263147217194</v>
      </c>
      <c r="G8" s="69">
        <v>490390.48599999998</v>
      </c>
      <c r="H8" s="70">
        <v>9.6552339312716793</v>
      </c>
      <c r="I8" s="69">
        <v>110911.2691</v>
      </c>
      <c r="J8" s="70">
        <v>20.625489915100101</v>
      </c>
      <c r="K8" s="69">
        <v>102150.20759999999</v>
      </c>
      <c r="L8" s="70">
        <v>20.8303811995243</v>
      </c>
      <c r="M8" s="70">
        <v>8.5766458099689996E-2</v>
      </c>
      <c r="N8" s="69">
        <v>15105774.7443</v>
      </c>
      <c r="O8" s="69">
        <v>110316786.33059999</v>
      </c>
      <c r="P8" s="69">
        <v>24122</v>
      </c>
      <c r="Q8" s="69">
        <v>22511</v>
      </c>
      <c r="R8" s="70">
        <v>7.1565012660476999</v>
      </c>
      <c r="S8" s="69">
        <v>22.292464745875101</v>
      </c>
      <c r="T8" s="69">
        <v>24.9287223579583</v>
      </c>
      <c r="U8" s="71">
        <v>-11.8257789891582</v>
      </c>
      <c r="V8" s="56"/>
      <c r="W8" s="56"/>
    </row>
    <row r="9" spans="1:23" ht="12" customHeight="1" thickBot="1" x14ac:dyDescent="0.25">
      <c r="A9" s="44"/>
      <c r="B9" s="48" t="s">
        <v>7</v>
      </c>
      <c r="C9" s="55"/>
      <c r="D9" s="69">
        <v>91414.514599999995</v>
      </c>
      <c r="E9" s="69">
        <v>119911.4672</v>
      </c>
      <c r="F9" s="70">
        <v>76.235006321397094</v>
      </c>
      <c r="G9" s="69">
        <v>67800.242199999993</v>
      </c>
      <c r="H9" s="70">
        <v>34.8291859051795</v>
      </c>
      <c r="I9" s="69">
        <v>18310.1397</v>
      </c>
      <c r="J9" s="70">
        <v>20.029794808974501</v>
      </c>
      <c r="K9" s="69">
        <v>15893.3256</v>
      </c>
      <c r="L9" s="70">
        <v>23.441399446800201</v>
      </c>
      <c r="M9" s="70">
        <v>0.15206471954491399</v>
      </c>
      <c r="N9" s="69">
        <v>2322704.8391</v>
      </c>
      <c r="O9" s="69">
        <v>17000315.2359</v>
      </c>
      <c r="P9" s="69">
        <v>5091</v>
      </c>
      <c r="Q9" s="69">
        <v>4100</v>
      </c>
      <c r="R9" s="70">
        <v>24.170731707317099</v>
      </c>
      <c r="S9" s="69">
        <v>17.9561018660381</v>
      </c>
      <c r="T9" s="69">
        <v>18.495199195122002</v>
      </c>
      <c r="U9" s="71">
        <v>-3.0023071438656102</v>
      </c>
      <c r="V9" s="56"/>
      <c r="W9" s="56"/>
    </row>
    <row r="10" spans="1:23" ht="13.5" thickBot="1" x14ac:dyDescent="0.25">
      <c r="A10" s="44"/>
      <c r="B10" s="48" t="s">
        <v>8</v>
      </c>
      <c r="C10" s="55"/>
      <c r="D10" s="69">
        <v>142583.91380000001</v>
      </c>
      <c r="E10" s="69">
        <v>145970.4289</v>
      </c>
      <c r="F10" s="70">
        <v>97.679999212498004</v>
      </c>
      <c r="G10" s="69">
        <v>87744.301399999997</v>
      </c>
      <c r="H10" s="70">
        <v>62.499343575604598</v>
      </c>
      <c r="I10" s="69">
        <v>26201.100200000001</v>
      </c>
      <c r="J10" s="70">
        <v>18.375915979380299</v>
      </c>
      <c r="K10" s="69">
        <v>24541.6538</v>
      </c>
      <c r="L10" s="70">
        <v>27.969513015006999</v>
      </c>
      <c r="M10" s="70">
        <v>6.7617545806958002E-2</v>
      </c>
      <c r="N10" s="69">
        <v>3528963.8064999999</v>
      </c>
      <c r="O10" s="69">
        <v>26983823.114599999</v>
      </c>
      <c r="P10" s="69">
        <v>90131</v>
      </c>
      <c r="Q10" s="69">
        <v>77641</v>
      </c>
      <c r="R10" s="70">
        <v>16.0868613232699</v>
      </c>
      <c r="S10" s="69">
        <v>1.58196307374821</v>
      </c>
      <c r="T10" s="69">
        <v>1.65863468399428</v>
      </c>
      <c r="U10" s="71">
        <v>-4.8466118785193402</v>
      </c>
      <c r="V10" s="56"/>
      <c r="W10" s="56"/>
    </row>
    <row r="11" spans="1:23" ht="13.5" thickBot="1" x14ac:dyDescent="0.25">
      <c r="A11" s="44"/>
      <c r="B11" s="48" t="s">
        <v>9</v>
      </c>
      <c r="C11" s="55"/>
      <c r="D11" s="69">
        <v>49794.938300000002</v>
      </c>
      <c r="E11" s="69">
        <v>61773.550499999998</v>
      </c>
      <c r="F11" s="70">
        <v>80.608833225475706</v>
      </c>
      <c r="G11" s="69">
        <v>44417.000800000002</v>
      </c>
      <c r="H11" s="70">
        <v>12.107835745631901</v>
      </c>
      <c r="I11" s="69">
        <v>9127.4478999999992</v>
      </c>
      <c r="J11" s="70">
        <v>18.330071713333201</v>
      </c>
      <c r="K11" s="69">
        <v>9529.2957999999999</v>
      </c>
      <c r="L11" s="70">
        <v>21.454163109545199</v>
      </c>
      <c r="M11" s="70">
        <v>-4.2169737243332998E-2</v>
      </c>
      <c r="N11" s="69">
        <v>1174102.7753000001</v>
      </c>
      <c r="O11" s="69">
        <v>8390705.3581000008</v>
      </c>
      <c r="P11" s="69">
        <v>2343</v>
      </c>
      <c r="Q11" s="69">
        <v>2156</v>
      </c>
      <c r="R11" s="70">
        <v>8.6734693877551106</v>
      </c>
      <c r="S11" s="69">
        <v>21.252641186512999</v>
      </c>
      <c r="T11" s="69">
        <v>22.403661224489799</v>
      </c>
      <c r="U11" s="71">
        <v>-5.4158917372925002</v>
      </c>
      <c r="V11" s="56"/>
      <c r="W11" s="56"/>
    </row>
    <row r="12" spans="1:23" ht="13.5" thickBot="1" x14ac:dyDescent="0.25">
      <c r="A12" s="44"/>
      <c r="B12" s="48" t="s">
        <v>10</v>
      </c>
      <c r="C12" s="55"/>
      <c r="D12" s="69">
        <v>172476.6574</v>
      </c>
      <c r="E12" s="69">
        <v>151317.7029</v>
      </c>
      <c r="F12" s="70">
        <v>113.983132240636</v>
      </c>
      <c r="G12" s="69">
        <v>97309.235400000005</v>
      </c>
      <c r="H12" s="70">
        <v>77.245928087931503</v>
      </c>
      <c r="I12" s="69">
        <v>18635.027600000001</v>
      </c>
      <c r="J12" s="70">
        <v>10.8043765927018</v>
      </c>
      <c r="K12" s="69">
        <v>18057.3</v>
      </c>
      <c r="L12" s="70">
        <v>18.556614822604999</v>
      </c>
      <c r="M12" s="70">
        <v>3.1994129797921003E-2</v>
      </c>
      <c r="N12" s="69">
        <v>3415940.6557999998</v>
      </c>
      <c r="O12" s="69">
        <v>29808612.184599999</v>
      </c>
      <c r="P12" s="69">
        <v>1538</v>
      </c>
      <c r="Q12" s="69">
        <v>1583</v>
      </c>
      <c r="R12" s="70">
        <v>-2.8427037271004401</v>
      </c>
      <c r="S12" s="69">
        <v>112.14347035110499</v>
      </c>
      <c r="T12" s="69">
        <v>102.067314592546</v>
      </c>
      <c r="U12" s="71">
        <v>8.9850579146628107</v>
      </c>
      <c r="V12" s="56"/>
      <c r="W12" s="56"/>
    </row>
    <row r="13" spans="1:23" ht="13.5" thickBot="1" x14ac:dyDescent="0.25">
      <c r="A13" s="44"/>
      <c r="B13" s="48" t="s">
        <v>11</v>
      </c>
      <c r="C13" s="55"/>
      <c r="D13" s="69">
        <v>224662.36379999999</v>
      </c>
      <c r="E13" s="69">
        <v>310749.49089999998</v>
      </c>
      <c r="F13" s="70">
        <v>72.296937043831605</v>
      </c>
      <c r="G13" s="69">
        <v>200981.58979999999</v>
      </c>
      <c r="H13" s="70">
        <v>11.782558802308801</v>
      </c>
      <c r="I13" s="69">
        <v>59364.090199999999</v>
      </c>
      <c r="J13" s="70">
        <v>26.4236916214624</v>
      </c>
      <c r="K13" s="69">
        <v>38079.111700000001</v>
      </c>
      <c r="L13" s="70">
        <v>18.9465670651193</v>
      </c>
      <c r="M13" s="70">
        <v>0.55896730647737203</v>
      </c>
      <c r="N13" s="69">
        <v>6501870.5730999997</v>
      </c>
      <c r="O13" s="69">
        <v>48574058.203100003</v>
      </c>
      <c r="P13" s="69">
        <v>9138</v>
      </c>
      <c r="Q13" s="69">
        <v>8726</v>
      </c>
      <c r="R13" s="70">
        <v>4.7215218886087502</v>
      </c>
      <c r="S13" s="69">
        <v>24.5855070912672</v>
      </c>
      <c r="T13" s="69">
        <v>25.8352243295897</v>
      </c>
      <c r="U13" s="71">
        <v>-5.0831460733481801</v>
      </c>
      <c r="V13" s="56"/>
      <c r="W13" s="56"/>
    </row>
    <row r="14" spans="1:23" ht="13.5" thickBot="1" x14ac:dyDescent="0.25">
      <c r="A14" s="44"/>
      <c r="B14" s="48" t="s">
        <v>12</v>
      </c>
      <c r="C14" s="55"/>
      <c r="D14" s="69">
        <v>126166.088</v>
      </c>
      <c r="E14" s="69">
        <v>163994.84220000001</v>
      </c>
      <c r="F14" s="70">
        <v>76.932961005038294</v>
      </c>
      <c r="G14" s="69">
        <v>100171.7677</v>
      </c>
      <c r="H14" s="70">
        <v>25.949747016394099</v>
      </c>
      <c r="I14" s="69">
        <v>22535.562600000001</v>
      </c>
      <c r="J14" s="70">
        <v>17.8618224256902</v>
      </c>
      <c r="K14" s="69">
        <v>21563.644700000001</v>
      </c>
      <c r="L14" s="70">
        <v>21.526668836053702</v>
      </c>
      <c r="M14" s="70">
        <v>4.5072060568684999E-2</v>
      </c>
      <c r="N14" s="69">
        <v>3656885.9596000002</v>
      </c>
      <c r="O14" s="69">
        <v>23343413.8596</v>
      </c>
      <c r="P14" s="69">
        <v>2446</v>
      </c>
      <c r="Q14" s="69">
        <v>2341</v>
      </c>
      <c r="R14" s="70">
        <v>4.4852627082443401</v>
      </c>
      <c r="S14" s="69">
        <v>51.580575633687701</v>
      </c>
      <c r="T14" s="69">
        <v>51.459405083297703</v>
      </c>
      <c r="U14" s="71">
        <v>0.23491507975877499</v>
      </c>
      <c r="V14" s="56"/>
      <c r="W14" s="56"/>
    </row>
    <row r="15" spans="1:23" ht="13.5" thickBot="1" x14ac:dyDescent="0.25">
      <c r="A15" s="44"/>
      <c r="B15" s="48" t="s">
        <v>13</v>
      </c>
      <c r="C15" s="55"/>
      <c r="D15" s="69">
        <v>110598.9093</v>
      </c>
      <c r="E15" s="69">
        <v>146103.35500000001</v>
      </c>
      <c r="F15" s="70">
        <v>75.699089387783104</v>
      </c>
      <c r="G15" s="69">
        <v>92657.177299999996</v>
      </c>
      <c r="H15" s="70">
        <v>19.3635641866246</v>
      </c>
      <c r="I15" s="69">
        <v>18741.898399999998</v>
      </c>
      <c r="J15" s="70">
        <v>16.9458257035452</v>
      </c>
      <c r="K15" s="69">
        <v>4141.8719000000001</v>
      </c>
      <c r="L15" s="70">
        <v>4.4701036883410401</v>
      </c>
      <c r="M15" s="70">
        <v>3.5249826292309998</v>
      </c>
      <c r="N15" s="69">
        <v>2917301.7214000002</v>
      </c>
      <c r="O15" s="69">
        <v>18683697.250500001</v>
      </c>
      <c r="P15" s="69">
        <v>4941</v>
      </c>
      <c r="Q15" s="69">
        <v>4568</v>
      </c>
      <c r="R15" s="70">
        <v>8.1654991243432598</v>
      </c>
      <c r="S15" s="69">
        <v>22.383912021857899</v>
      </c>
      <c r="T15" s="69">
        <v>23.430860901926401</v>
      </c>
      <c r="U15" s="71">
        <v>-4.6772381835944197</v>
      </c>
      <c r="V15" s="56"/>
      <c r="W15" s="56"/>
    </row>
    <row r="16" spans="1:23" ht="13.5" thickBot="1" x14ac:dyDescent="0.25">
      <c r="A16" s="44"/>
      <c r="B16" s="48" t="s">
        <v>14</v>
      </c>
      <c r="C16" s="55"/>
      <c r="D16" s="69">
        <v>883803.11829999997</v>
      </c>
      <c r="E16" s="69">
        <v>843716.88399999996</v>
      </c>
      <c r="F16" s="70">
        <v>104.751147578078</v>
      </c>
      <c r="G16" s="69">
        <v>572893.31090000004</v>
      </c>
      <c r="H16" s="70">
        <v>54.270106053702897</v>
      </c>
      <c r="I16" s="69">
        <v>21172.100200000001</v>
      </c>
      <c r="J16" s="70">
        <v>2.3955674925343802</v>
      </c>
      <c r="K16" s="69">
        <v>20187.213199999998</v>
      </c>
      <c r="L16" s="70">
        <v>3.5237299538873001</v>
      </c>
      <c r="M16" s="70">
        <v>4.8787665253369E-2</v>
      </c>
      <c r="N16" s="69">
        <v>23029836.658599999</v>
      </c>
      <c r="O16" s="69">
        <v>134234322.89879999</v>
      </c>
      <c r="P16" s="69">
        <v>49884</v>
      </c>
      <c r="Q16" s="69">
        <v>38536</v>
      </c>
      <c r="R16" s="70">
        <v>29.447789080340499</v>
      </c>
      <c r="S16" s="69">
        <v>17.717166191564399</v>
      </c>
      <c r="T16" s="69">
        <v>19.986958817728901</v>
      </c>
      <c r="U16" s="71">
        <v>-12.811262261823501</v>
      </c>
      <c r="V16" s="56"/>
      <c r="W16" s="56"/>
    </row>
    <row r="17" spans="1:21" ht="12" thickBot="1" x14ac:dyDescent="0.2">
      <c r="A17" s="44"/>
      <c r="B17" s="48" t="s">
        <v>15</v>
      </c>
      <c r="C17" s="55"/>
      <c r="D17" s="69">
        <v>999764.91469999996</v>
      </c>
      <c r="E17" s="69">
        <v>702273.89190000005</v>
      </c>
      <c r="F17" s="70">
        <v>142.36111098977901</v>
      </c>
      <c r="G17" s="69">
        <v>389534.18030000001</v>
      </c>
      <c r="H17" s="70">
        <v>156.65653112392599</v>
      </c>
      <c r="I17" s="69">
        <v>46403.828999999998</v>
      </c>
      <c r="J17" s="70">
        <v>4.6414740423176797</v>
      </c>
      <c r="K17" s="69">
        <v>43475.4306</v>
      </c>
      <c r="L17" s="70">
        <v>11.160876965024601</v>
      </c>
      <c r="M17" s="70">
        <v>6.7357547920411001E-2</v>
      </c>
      <c r="N17" s="69">
        <v>20622617.565000001</v>
      </c>
      <c r="O17" s="69">
        <v>156480982.8109</v>
      </c>
      <c r="P17" s="69">
        <v>11728</v>
      </c>
      <c r="Q17" s="69">
        <v>9869</v>
      </c>
      <c r="R17" s="70">
        <v>18.836761576654201</v>
      </c>
      <c r="S17" s="69">
        <v>85.245985223397</v>
      </c>
      <c r="T17" s="69">
        <v>39.532853055020801</v>
      </c>
      <c r="U17" s="71">
        <v>53.624967848725902</v>
      </c>
    </row>
    <row r="18" spans="1:21" ht="12" thickBot="1" x14ac:dyDescent="0.2">
      <c r="A18" s="44"/>
      <c r="B18" s="48" t="s">
        <v>16</v>
      </c>
      <c r="C18" s="55"/>
      <c r="D18" s="69">
        <v>1650802.6443</v>
      </c>
      <c r="E18" s="69">
        <v>2026775.2930999999</v>
      </c>
      <c r="F18" s="70">
        <v>81.449712255721195</v>
      </c>
      <c r="G18" s="69">
        <v>1412251.8970000001</v>
      </c>
      <c r="H18" s="70">
        <v>16.8915154447125</v>
      </c>
      <c r="I18" s="69">
        <v>196352.4486</v>
      </c>
      <c r="J18" s="70">
        <v>11.894362374447301</v>
      </c>
      <c r="K18" s="69">
        <v>191670.17449999999</v>
      </c>
      <c r="L18" s="70">
        <v>13.5719537645627</v>
      </c>
      <c r="M18" s="70">
        <v>2.4428809084222E-2</v>
      </c>
      <c r="N18" s="69">
        <v>43063386.453599997</v>
      </c>
      <c r="O18" s="69">
        <v>346979501.89130002</v>
      </c>
      <c r="P18" s="69">
        <v>82242</v>
      </c>
      <c r="Q18" s="69">
        <v>65632</v>
      </c>
      <c r="R18" s="70">
        <v>25.307776694295502</v>
      </c>
      <c r="S18" s="69">
        <v>20.072501207412301</v>
      </c>
      <c r="T18" s="69">
        <v>19.8489302078255</v>
      </c>
      <c r="U18" s="71">
        <v>1.1138173428245399</v>
      </c>
    </row>
    <row r="19" spans="1:21" ht="12" thickBot="1" x14ac:dyDescent="0.2">
      <c r="A19" s="44"/>
      <c r="B19" s="48" t="s">
        <v>17</v>
      </c>
      <c r="C19" s="55"/>
      <c r="D19" s="69">
        <v>582532.32429999998</v>
      </c>
      <c r="E19" s="69">
        <v>752490.78090000001</v>
      </c>
      <c r="F19" s="70">
        <v>77.413881882150804</v>
      </c>
      <c r="G19" s="69">
        <v>443840.09570000001</v>
      </c>
      <c r="H19" s="70">
        <v>31.2482423160221</v>
      </c>
      <c r="I19" s="69">
        <v>25202.104500000001</v>
      </c>
      <c r="J19" s="70">
        <v>4.3263014683836003</v>
      </c>
      <c r="K19" s="69">
        <v>57576.860699999997</v>
      </c>
      <c r="L19" s="70">
        <v>12.9724333735989</v>
      </c>
      <c r="M19" s="70">
        <v>-0.56228762399336596</v>
      </c>
      <c r="N19" s="69">
        <v>14109413.465399999</v>
      </c>
      <c r="O19" s="69">
        <v>98265588.848399997</v>
      </c>
      <c r="P19" s="69">
        <v>12202</v>
      </c>
      <c r="Q19" s="69">
        <v>11159</v>
      </c>
      <c r="R19" s="70">
        <v>9.3467156555247008</v>
      </c>
      <c r="S19" s="69">
        <v>47.740724823799397</v>
      </c>
      <c r="T19" s="69">
        <v>52.641858956895803</v>
      </c>
      <c r="U19" s="71">
        <v>-10.2661493958992</v>
      </c>
    </row>
    <row r="20" spans="1:21" ht="12" thickBot="1" x14ac:dyDescent="0.2">
      <c r="A20" s="44"/>
      <c r="B20" s="48" t="s">
        <v>18</v>
      </c>
      <c r="C20" s="55"/>
      <c r="D20" s="69">
        <v>954584.94680000003</v>
      </c>
      <c r="E20" s="69">
        <v>1220566.9775</v>
      </c>
      <c r="F20" s="70">
        <v>78.2083215748806</v>
      </c>
      <c r="G20" s="69">
        <v>965862.45059999998</v>
      </c>
      <c r="H20" s="70">
        <v>-1.16760971430191</v>
      </c>
      <c r="I20" s="69">
        <v>49163.932399999998</v>
      </c>
      <c r="J20" s="70">
        <v>5.1502941215246896</v>
      </c>
      <c r="K20" s="69">
        <v>56431.1567</v>
      </c>
      <c r="L20" s="70">
        <v>5.8425665750795703</v>
      </c>
      <c r="M20" s="70">
        <v>-0.128780353353983</v>
      </c>
      <c r="N20" s="69">
        <v>23730646.031599998</v>
      </c>
      <c r="O20" s="69">
        <v>147000556.7802</v>
      </c>
      <c r="P20" s="69">
        <v>39986</v>
      </c>
      <c r="Q20" s="69">
        <v>36582</v>
      </c>
      <c r="R20" s="70">
        <v>9.3051227379585608</v>
      </c>
      <c r="S20" s="69">
        <v>23.872979212724498</v>
      </c>
      <c r="T20" s="69">
        <v>25.3835097124269</v>
      </c>
      <c r="U20" s="71">
        <v>-6.32736486821595</v>
      </c>
    </row>
    <row r="21" spans="1:21" ht="12" thickBot="1" x14ac:dyDescent="0.2">
      <c r="A21" s="44"/>
      <c r="B21" s="48" t="s">
        <v>19</v>
      </c>
      <c r="C21" s="55"/>
      <c r="D21" s="69">
        <v>349971.77710000001</v>
      </c>
      <c r="E21" s="69">
        <v>429016.7941</v>
      </c>
      <c r="F21" s="70">
        <v>81.575309384840693</v>
      </c>
      <c r="G21" s="69">
        <v>342282.52470000001</v>
      </c>
      <c r="H21" s="70">
        <v>2.2464636214598999</v>
      </c>
      <c r="I21" s="69">
        <v>28867.5779</v>
      </c>
      <c r="J21" s="70">
        <v>8.2485445367074401</v>
      </c>
      <c r="K21" s="69">
        <v>39047.092700000001</v>
      </c>
      <c r="L21" s="70">
        <v>11.4078545886103</v>
      </c>
      <c r="M21" s="70">
        <v>-0.26069840533863903</v>
      </c>
      <c r="N21" s="69">
        <v>9156658.2300000004</v>
      </c>
      <c r="O21" s="69">
        <v>61011219.378700003</v>
      </c>
      <c r="P21" s="69">
        <v>30705</v>
      </c>
      <c r="Q21" s="69">
        <v>26087</v>
      </c>
      <c r="R21" s="70">
        <v>17.702303829493601</v>
      </c>
      <c r="S21" s="69">
        <v>11.3978758215274</v>
      </c>
      <c r="T21" s="69">
        <v>11.2626695480508</v>
      </c>
      <c r="U21" s="71">
        <v>1.18624097677323</v>
      </c>
    </row>
    <row r="22" spans="1:21" ht="12" thickBot="1" x14ac:dyDescent="0.2">
      <c r="A22" s="44"/>
      <c r="B22" s="48" t="s">
        <v>20</v>
      </c>
      <c r="C22" s="55"/>
      <c r="D22" s="69">
        <v>1279303.6658000001</v>
      </c>
      <c r="E22" s="69">
        <v>1247459.0625</v>
      </c>
      <c r="F22" s="70">
        <v>102.55275738156701</v>
      </c>
      <c r="G22" s="69">
        <v>871830.01150000002</v>
      </c>
      <c r="H22" s="70">
        <v>46.737741179491401</v>
      </c>
      <c r="I22" s="69">
        <v>146911.75330000001</v>
      </c>
      <c r="J22" s="70">
        <v>11.4837280019932</v>
      </c>
      <c r="K22" s="69">
        <v>125470.8158</v>
      </c>
      <c r="L22" s="70">
        <v>14.391660546776199</v>
      </c>
      <c r="M22" s="70">
        <v>0.17088386142461001</v>
      </c>
      <c r="N22" s="69">
        <v>28541413.514899999</v>
      </c>
      <c r="O22" s="69">
        <v>170578245.55129999</v>
      </c>
      <c r="P22" s="69">
        <v>80401</v>
      </c>
      <c r="Q22" s="69">
        <v>66104</v>
      </c>
      <c r="R22" s="70">
        <v>21.6280406631974</v>
      </c>
      <c r="S22" s="69">
        <v>15.9115392320991</v>
      </c>
      <c r="T22" s="69">
        <v>15.7759045806608</v>
      </c>
      <c r="U22" s="71">
        <v>0.85242948189892698</v>
      </c>
    </row>
    <row r="23" spans="1:21" ht="12" thickBot="1" x14ac:dyDescent="0.2">
      <c r="A23" s="44"/>
      <c r="B23" s="48" t="s">
        <v>21</v>
      </c>
      <c r="C23" s="55"/>
      <c r="D23" s="69">
        <v>2639918.2574999998</v>
      </c>
      <c r="E23" s="69">
        <v>3082030.5956999999</v>
      </c>
      <c r="F23" s="70">
        <v>85.655160632836399</v>
      </c>
      <c r="G23" s="69">
        <v>1744309.4879000001</v>
      </c>
      <c r="H23" s="70">
        <v>51.344602308976498</v>
      </c>
      <c r="I23" s="69">
        <v>158733.584</v>
      </c>
      <c r="J23" s="70">
        <v>6.0128219329912298</v>
      </c>
      <c r="K23" s="69">
        <v>140639.21090000001</v>
      </c>
      <c r="L23" s="70">
        <v>8.0627441331708702</v>
      </c>
      <c r="M23" s="70">
        <v>0.12865809601893899</v>
      </c>
      <c r="N23" s="69">
        <v>67292894.380999997</v>
      </c>
      <c r="O23" s="69">
        <v>380518027.40429997</v>
      </c>
      <c r="P23" s="69">
        <v>82302</v>
      </c>
      <c r="Q23" s="69">
        <v>70528</v>
      </c>
      <c r="R23" s="70">
        <v>16.6940789473684</v>
      </c>
      <c r="S23" s="69">
        <v>32.0759915615659</v>
      </c>
      <c r="T23" s="69">
        <v>31.7428742570327</v>
      </c>
      <c r="U23" s="71">
        <v>1.0385253528137699</v>
      </c>
    </row>
    <row r="24" spans="1:21" ht="12" thickBot="1" x14ac:dyDescent="0.2">
      <c r="A24" s="44"/>
      <c r="B24" s="48" t="s">
        <v>22</v>
      </c>
      <c r="C24" s="55"/>
      <c r="D24" s="69">
        <v>209159.2911</v>
      </c>
      <c r="E24" s="69">
        <v>313692.5882</v>
      </c>
      <c r="F24" s="70">
        <v>66.676516745319802</v>
      </c>
      <c r="G24" s="69">
        <v>213696.52170000001</v>
      </c>
      <c r="H24" s="70">
        <v>-2.1232121907766199</v>
      </c>
      <c r="I24" s="69">
        <v>29694.2565</v>
      </c>
      <c r="J24" s="70">
        <v>14.196957899328099</v>
      </c>
      <c r="K24" s="69">
        <v>36325.261100000003</v>
      </c>
      <c r="L24" s="70">
        <v>16.998527075230399</v>
      </c>
      <c r="M24" s="70">
        <v>-0.18254527012883601</v>
      </c>
      <c r="N24" s="69">
        <v>5398004.2762000002</v>
      </c>
      <c r="O24" s="69">
        <v>37631033.031199999</v>
      </c>
      <c r="P24" s="69">
        <v>23343</v>
      </c>
      <c r="Q24" s="69">
        <v>20863</v>
      </c>
      <c r="R24" s="70">
        <v>11.887072808320999</v>
      </c>
      <c r="S24" s="69">
        <v>8.9602575118879297</v>
      </c>
      <c r="T24" s="69">
        <v>8.9723628337247803</v>
      </c>
      <c r="U24" s="71">
        <v>-0.135100155556722</v>
      </c>
    </row>
    <row r="25" spans="1:21" ht="12" thickBot="1" x14ac:dyDescent="0.2">
      <c r="A25" s="44"/>
      <c r="B25" s="48" t="s">
        <v>23</v>
      </c>
      <c r="C25" s="55"/>
      <c r="D25" s="69">
        <v>213492.02369999999</v>
      </c>
      <c r="E25" s="69">
        <v>253690.9454</v>
      </c>
      <c r="F25" s="70">
        <v>84.154372700761002</v>
      </c>
      <c r="G25" s="69">
        <v>188253.93479999999</v>
      </c>
      <c r="H25" s="70">
        <v>13.4064071100627</v>
      </c>
      <c r="I25" s="69">
        <v>15327.8395</v>
      </c>
      <c r="J25" s="70">
        <v>7.1795841523048001</v>
      </c>
      <c r="K25" s="69">
        <v>14113.9161</v>
      </c>
      <c r="L25" s="70">
        <v>7.4972754832426496</v>
      </c>
      <c r="M25" s="70">
        <v>8.6008970961645004E-2</v>
      </c>
      <c r="N25" s="69">
        <v>5199321.9735000003</v>
      </c>
      <c r="O25" s="69">
        <v>45351316.903700002</v>
      </c>
      <c r="P25" s="69">
        <v>18202</v>
      </c>
      <c r="Q25" s="69">
        <v>15934</v>
      </c>
      <c r="R25" s="70">
        <v>14.233714070541</v>
      </c>
      <c r="S25" s="69">
        <v>11.7290420668058</v>
      </c>
      <c r="T25" s="69">
        <v>15.404794634115699</v>
      </c>
      <c r="U25" s="71">
        <v>-31.338898320712499</v>
      </c>
    </row>
    <row r="26" spans="1:21" ht="12" thickBot="1" x14ac:dyDescent="0.2">
      <c r="A26" s="44"/>
      <c r="B26" s="48" t="s">
        <v>24</v>
      </c>
      <c r="C26" s="55"/>
      <c r="D26" s="69">
        <v>589936.98809999996</v>
      </c>
      <c r="E26" s="69">
        <v>611132.05469999998</v>
      </c>
      <c r="F26" s="70">
        <v>96.531835233155206</v>
      </c>
      <c r="G26" s="69">
        <v>450206.26240000001</v>
      </c>
      <c r="H26" s="70">
        <v>31.037046209688601</v>
      </c>
      <c r="I26" s="69">
        <v>106888.7436</v>
      </c>
      <c r="J26" s="70">
        <v>18.118671274411</v>
      </c>
      <c r="K26" s="69">
        <v>94549.204299999998</v>
      </c>
      <c r="L26" s="70">
        <v>21.001308110635499</v>
      </c>
      <c r="M26" s="70">
        <v>0.130509181873675</v>
      </c>
      <c r="N26" s="69">
        <v>13398843.874</v>
      </c>
      <c r="O26" s="69">
        <v>88648421.844899997</v>
      </c>
      <c r="P26" s="69">
        <v>43127</v>
      </c>
      <c r="Q26" s="69">
        <v>41121</v>
      </c>
      <c r="R26" s="70">
        <v>4.8782860338999496</v>
      </c>
      <c r="S26" s="69">
        <v>13.6790638834141</v>
      </c>
      <c r="T26" s="69">
        <v>13.466844293669901</v>
      </c>
      <c r="U26" s="71">
        <v>1.5514189534674201</v>
      </c>
    </row>
    <row r="27" spans="1:21" ht="12" thickBot="1" x14ac:dyDescent="0.2">
      <c r="A27" s="44"/>
      <c r="B27" s="48" t="s">
        <v>25</v>
      </c>
      <c r="C27" s="55"/>
      <c r="D27" s="69">
        <v>241353.2934</v>
      </c>
      <c r="E27" s="69">
        <v>296373.0699</v>
      </c>
      <c r="F27" s="70">
        <v>81.435635660634006</v>
      </c>
      <c r="G27" s="69">
        <v>235940.8498</v>
      </c>
      <c r="H27" s="70">
        <v>2.2939832608842101</v>
      </c>
      <c r="I27" s="69">
        <v>67511.971999999994</v>
      </c>
      <c r="J27" s="70">
        <v>27.9722605185714</v>
      </c>
      <c r="K27" s="69">
        <v>75982.6247</v>
      </c>
      <c r="L27" s="70">
        <v>32.204098935986799</v>
      </c>
      <c r="M27" s="70">
        <v>-0.111481443730648</v>
      </c>
      <c r="N27" s="69">
        <v>5905584.1566000003</v>
      </c>
      <c r="O27" s="69">
        <v>32696862.575199999</v>
      </c>
      <c r="P27" s="69">
        <v>32662</v>
      </c>
      <c r="Q27" s="69">
        <v>27932</v>
      </c>
      <c r="R27" s="70">
        <v>16.933982528999</v>
      </c>
      <c r="S27" s="69">
        <v>7.3894217561692503</v>
      </c>
      <c r="T27" s="69">
        <v>7.2296270979521697</v>
      </c>
      <c r="U27" s="71">
        <v>2.16247851983371</v>
      </c>
    </row>
    <row r="28" spans="1:21" ht="12" thickBot="1" x14ac:dyDescent="0.2">
      <c r="A28" s="44"/>
      <c r="B28" s="48" t="s">
        <v>26</v>
      </c>
      <c r="C28" s="55"/>
      <c r="D28" s="69">
        <v>772289.81460000004</v>
      </c>
      <c r="E28" s="69">
        <v>955120.41260000004</v>
      </c>
      <c r="F28" s="70">
        <v>80.857848331154003</v>
      </c>
      <c r="G28" s="69">
        <v>772238.25630000001</v>
      </c>
      <c r="H28" s="70">
        <v>6.676475761136E-3</v>
      </c>
      <c r="I28" s="69">
        <v>23739.258999999998</v>
      </c>
      <c r="J28" s="70">
        <v>3.07387959173015</v>
      </c>
      <c r="K28" s="69">
        <v>49338.116699999999</v>
      </c>
      <c r="L28" s="70">
        <v>6.3889759795625896</v>
      </c>
      <c r="M28" s="70">
        <v>-0.51884545686357697</v>
      </c>
      <c r="N28" s="69">
        <v>18166174.572700001</v>
      </c>
      <c r="O28" s="69">
        <v>114105329.7291</v>
      </c>
      <c r="P28" s="69">
        <v>42813</v>
      </c>
      <c r="Q28" s="69">
        <v>40100</v>
      </c>
      <c r="R28" s="70">
        <v>6.7655860349127099</v>
      </c>
      <c r="S28" s="69">
        <v>18.0386755097751</v>
      </c>
      <c r="T28" s="69">
        <v>17.3847696533666</v>
      </c>
      <c r="U28" s="71">
        <v>3.6250214493527402</v>
      </c>
    </row>
    <row r="29" spans="1:21" ht="12" thickBot="1" x14ac:dyDescent="0.2">
      <c r="A29" s="44"/>
      <c r="B29" s="48" t="s">
        <v>27</v>
      </c>
      <c r="C29" s="55"/>
      <c r="D29" s="69">
        <v>770141.81319999998</v>
      </c>
      <c r="E29" s="69">
        <v>874214.05909999995</v>
      </c>
      <c r="F29" s="70">
        <v>88.095336054519393</v>
      </c>
      <c r="G29" s="69">
        <v>715172.62760000001</v>
      </c>
      <c r="H29" s="70">
        <v>7.6861422653251399</v>
      </c>
      <c r="I29" s="69">
        <v>103142.3947</v>
      </c>
      <c r="J29" s="70">
        <v>13.392649630518701</v>
      </c>
      <c r="K29" s="69">
        <v>109446.679</v>
      </c>
      <c r="L29" s="70">
        <v>15.303532989969799</v>
      </c>
      <c r="M29" s="70">
        <v>-5.7601421601838003E-2</v>
      </c>
      <c r="N29" s="69">
        <v>18471265.046799999</v>
      </c>
      <c r="O29" s="69">
        <v>84210345.270300001</v>
      </c>
      <c r="P29" s="69">
        <v>112322</v>
      </c>
      <c r="Q29" s="69">
        <v>110515</v>
      </c>
      <c r="R29" s="70">
        <v>1.63507216214993</v>
      </c>
      <c r="S29" s="69">
        <v>6.8565535976923497</v>
      </c>
      <c r="T29" s="69">
        <v>6.80491716871013</v>
      </c>
      <c r="U29" s="71">
        <v>0.75309597229135194</v>
      </c>
    </row>
    <row r="30" spans="1:21" ht="12" thickBot="1" x14ac:dyDescent="0.2">
      <c r="A30" s="44"/>
      <c r="B30" s="48" t="s">
        <v>28</v>
      </c>
      <c r="C30" s="55"/>
      <c r="D30" s="69">
        <v>1219928.7117000001</v>
      </c>
      <c r="E30" s="69">
        <v>1625540.1538</v>
      </c>
      <c r="F30" s="70">
        <v>75.047590110166894</v>
      </c>
      <c r="G30" s="69">
        <v>1100673.1069</v>
      </c>
      <c r="H30" s="70">
        <v>10.8347886445485</v>
      </c>
      <c r="I30" s="69">
        <v>151753.67420000001</v>
      </c>
      <c r="J30" s="70">
        <v>12.439552634885301</v>
      </c>
      <c r="K30" s="69">
        <v>114984.2631</v>
      </c>
      <c r="L30" s="70">
        <v>10.446722317387101</v>
      </c>
      <c r="M30" s="70">
        <v>0.31977776878930197</v>
      </c>
      <c r="N30" s="69">
        <v>31781892.903299998</v>
      </c>
      <c r="O30" s="69">
        <v>146897977.29609999</v>
      </c>
      <c r="P30" s="69">
        <v>74080</v>
      </c>
      <c r="Q30" s="69">
        <v>65855</v>
      </c>
      <c r="R30" s="70">
        <v>12.4895603978437</v>
      </c>
      <c r="S30" s="69">
        <v>16.467720190334799</v>
      </c>
      <c r="T30" s="69">
        <v>16.2214757041986</v>
      </c>
      <c r="U30" s="71">
        <v>1.49531619003754</v>
      </c>
    </row>
    <row r="31" spans="1:21" ht="12" thickBot="1" x14ac:dyDescent="0.2">
      <c r="A31" s="44"/>
      <c r="B31" s="48" t="s">
        <v>29</v>
      </c>
      <c r="C31" s="55"/>
      <c r="D31" s="69">
        <v>588021.7145</v>
      </c>
      <c r="E31" s="69">
        <v>1048048.0584</v>
      </c>
      <c r="F31" s="70">
        <v>56.106369339369998</v>
      </c>
      <c r="G31" s="69">
        <v>586802.65020000003</v>
      </c>
      <c r="H31" s="70">
        <v>0.20774689745941499</v>
      </c>
      <c r="I31" s="69">
        <v>33015.5383</v>
      </c>
      <c r="J31" s="70">
        <v>5.6146801190961799</v>
      </c>
      <c r="K31" s="69">
        <v>26617.8217</v>
      </c>
      <c r="L31" s="70">
        <v>4.5360772809952099</v>
      </c>
      <c r="M31" s="70">
        <v>0.24035462676496899</v>
      </c>
      <c r="N31" s="69">
        <v>22718087.4265</v>
      </c>
      <c r="O31" s="69">
        <v>152822686.0986</v>
      </c>
      <c r="P31" s="69">
        <v>26408</v>
      </c>
      <c r="Q31" s="69">
        <v>23940</v>
      </c>
      <c r="R31" s="70">
        <v>10.3091060985798</v>
      </c>
      <c r="S31" s="69">
        <v>22.266802275825501</v>
      </c>
      <c r="T31" s="69">
        <v>21.511827664995799</v>
      </c>
      <c r="U31" s="71">
        <v>3.39058389021285</v>
      </c>
    </row>
    <row r="32" spans="1:21" ht="12" thickBot="1" x14ac:dyDescent="0.2">
      <c r="A32" s="44"/>
      <c r="B32" s="48" t="s">
        <v>30</v>
      </c>
      <c r="C32" s="55"/>
      <c r="D32" s="69">
        <v>105889.38129999999</v>
      </c>
      <c r="E32" s="69">
        <v>185711.70060000001</v>
      </c>
      <c r="F32" s="70">
        <v>57.018152845454097</v>
      </c>
      <c r="G32" s="69">
        <v>134578.21059999999</v>
      </c>
      <c r="H32" s="70">
        <v>-21.3175886141556</v>
      </c>
      <c r="I32" s="69">
        <v>31579.949700000001</v>
      </c>
      <c r="J32" s="70">
        <v>29.823528395665502</v>
      </c>
      <c r="K32" s="69">
        <v>37579.347199999997</v>
      </c>
      <c r="L32" s="70">
        <v>27.9237976433608</v>
      </c>
      <c r="M32" s="70">
        <v>-0.15964613403396199</v>
      </c>
      <c r="N32" s="69">
        <v>2729095.0460999999</v>
      </c>
      <c r="O32" s="69">
        <v>15962004.460100001</v>
      </c>
      <c r="P32" s="69">
        <v>22078</v>
      </c>
      <c r="Q32" s="69">
        <v>20834</v>
      </c>
      <c r="R32" s="70">
        <v>5.9710089277143199</v>
      </c>
      <c r="S32" s="69">
        <v>4.7961491665911797</v>
      </c>
      <c r="T32" s="69">
        <v>4.7128494240184304</v>
      </c>
      <c r="U32" s="71">
        <v>1.73680466723161</v>
      </c>
    </row>
    <row r="33" spans="1:21" ht="12" thickBot="1" x14ac:dyDescent="0.2">
      <c r="A33" s="44"/>
      <c r="B33" s="48" t="s">
        <v>31</v>
      </c>
      <c r="C33" s="55"/>
      <c r="D33" s="72"/>
      <c r="E33" s="72"/>
      <c r="F33" s="72"/>
      <c r="G33" s="69">
        <v>-5.9222000000000001</v>
      </c>
      <c r="H33" s="72"/>
      <c r="I33" s="72"/>
      <c r="J33" s="72"/>
      <c r="K33" s="69">
        <v>-1.4676</v>
      </c>
      <c r="L33" s="70">
        <v>24.781331262030999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44"/>
      <c r="B34" s="48" t="s">
        <v>72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69">
        <v>1</v>
      </c>
      <c r="O34" s="69">
        <v>1</v>
      </c>
      <c r="P34" s="72"/>
      <c r="Q34" s="72"/>
      <c r="R34" s="72"/>
      <c r="S34" s="72"/>
      <c r="T34" s="72"/>
      <c r="U34" s="73"/>
    </row>
    <row r="35" spans="1:21" ht="12" customHeight="1" thickBot="1" x14ac:dyDescent="0.2">
      <c r="A35" s="44"/>
      <c r="B35" s="48" t="s">
        <v>32</v>
      </c>
      <c r="C35" s="55"/>
      <c r="D35" s="69">
        <v>130578.5436</v>
      </c>
      <c r="E35" s="69">
        <v>129914.1539</v>
      </c>
      <c r="F35" s="70">
        <v>100.511406709781</v>
      </c>
      <c r="G35" s="69">
        <v>92047.688899999994</v>
      </c>
      <c r="H35" s="70">
        <v>41.8596655282238</v>
      </c>
      <c r="I35" s="69">
        <v>15244.5849</v>
      </c>
      <c r="J35" s="70">
        <v>11.674647671595</v>
      </c>
      <c r="K35" s="69">
        <v>9086.0481999999993</v>
      </c>
      <c r="L35" s="70">
        <v>9.8710226281411906</v>
      </c>
      <c r="M35" s="70">
        <v>0.67780145608296405</v>
      </c>
      <c r="N35" s="69">
        <v>2944252.7472999999</v>
      </c>
      <c r="O35" s="69">
        <v>25450054.446899999</v>
      </c>
      <c r="P35" s="69">
        <v>8736</v>
      </c>
      <c r="Q35" s="69">
        <v>7726</v>
      </c>
      <c r="R35" s="70">
        <v>13.072741392699999</v>
      </c>
      <c r="S35" s="69">
        <v>14.947177609890099</v>
      </c>
      <c r="T35" s="69">
        <v>14.428941017344</v>
      </c>
      <c r="U35" s="71">
        <v>3.4671200548468399</v>
      </c>
    </row>
    <row r="36" spans="1:21" ht="12" customHeight="1" thickBot="1" x14ac:dyDescent="0.2">
      <c r="A36" s="44"/>
      <c r="B36" s="48" t="s">
        <v>70</v>
      </c>
      <c r="C36" s="55"/>
      <c r="D36" s="69">
        <v>527049.31000000006</v>
      </c>
      <c r="E36" s="72"/>
      <c r="F36" s="72"/>
      <c r="G36" s="72"/>
      <c r="H36" s="72"/>
      <c r="I36" s="69">
        <v>-19447.97</v>
      </c>
      <c r="J36" s="70">
        <v>-3.6899716271329499</v>
      </c>
      <c r="K36" s="72"/>
      <c r="L36" s="72"/>
      <c r="M36" s="72"/>
      <c r="N36" s="69">
        <v>1527297.07</v>
      </c>
      <c r="O36" s="69">
        <v>2150808.2599999998</v>
      </c>
      <c r="P36" s="69">
        <v>80</v>
      </c>
      <c r="Q36" s="69">
        <v>5</v>
      </c>
      <c r="R36" s="70">
        <v>1500</v>
      </c>
      <c r="S36" s="69">
        <v>6588.1163749999996</v>
      </c>
      <c r="T36" s="69">
        <v>4490.0839999999998</v>
      </c>
      <c r="U36" s="71">
        <v>31.8457090855503</v>
      </c>
    </row>
    <row r="37" spans="1:21" ht="12" customHeight="1" thickBot="1" x14ac:dyDescent="0.2">
      <c r="A37" s="44"/>
      <c r="B37" s="48" t="s">
        <v>36</v>
      </c>
      <c r="C37" s="55"/>
      <c r="D37" s="69">
        <v>573417.06999999995</v>
      </c>
      <c r="E37" s="69">
        <v>225903.0736</v>
      </c>
      <c r="F37" s="70">
        <v>253.833230713511</v>
      </c>
      <c r="G37" s="72"/>
      <c r="H37" s="72"/>
      <c r="I37" s="69">
        <v>-11510.79</v>
      </c>
      <c r="J37" s="70">
        <v>-2.0074027443933602</v>
      </c>
      <c r="K37" s="72"/>
      <c r="L37" s="72"/>
      <c r="M37" s="72"/>
      <c r="N37" s="69">
        <v>6645029.29</v>
      </c>
      <c r="O37" s="69">
        <v>21318746.140000001</v>
      </c>
      <c r="P37" s="69">
        <v>193</v>
      </c>
      <c r="Q37" s="69">
        <v>30</v>
      </c>
      <c r="R37" s="70">
        <v>543.33333333333303</v>
      </c>
      <c r="S37" s="69">
        <v>2971.0729015543998</v>
      </c>
      <c r="T37" s="69">
        <v>2586.7766666666698</v>
      </c>
      <c r="U37" s="71">
        <v>12.9345945933094</v>
      </c>
    </row>
    <row r="38" spans="1:21" ht="12" customHeight="1" thickBot="1" x14ac:dyDescent="0.2">
      <c r="A38" s="44"/>
      <c r="B38" s="48" t="s">
        <v>37</v>
      </c>
      <c r="C38" s="55"/>
      <c r="D38" s="69">
        <v>576309</v>
      </c>
      <c r="E38" s="69">
        <v>165835.9455</v>
      </c>
      <c r="F38" s="70">
        <v>347.51754106289297</v>
      </c>
      <c r="G38" s="72"/>
      <c r="H38" s="72"/>
      <c r="I38" s="69">
        <v>2562.46</v>
      </c>
      <c r="J38" s="70">
        <v>0.44463300069927802</v>
      </c>
      <c r="K38" s="72"/>
      <c r="L38" s="72"/>
      <c r="M38" s="72"/>
      <c r="N38" s="69">
        <v>5270356.08</v>
      </c>
      <c r="O38" s="69">
        <v>28510206.350000001</v>
      </c>
      <c r="P38" s="69">
        <v>199</v>
      </c>
      <c r="Q38" s="69">
        <v>16</v>
      </c>
      <c r="R38" s="70">
        <v>1143.75</v>
      </c>
      <c r="S38" s="69">
        <v>2896.0251256281399</v>
      </c>
      <c r="T38" s="69">
        <v>401.18062500000002</v>
      </c>
      <c r="U38" s="71">
        <v>86.147198052607195</v>
      </c>
    </row>
    <row r="39" spans="1:21" ht="12" thickBot="1" x14ac:dyDescent="0.2">
      <c r="A39" s="44"/>
      <c r="B39" s="48" t="s">
        <v>38</v>
      </c>
      <c r="C39" s="55"/>
      <c r="D39" s="69">
        <v>550502.89</v>
      </c>
      <c r="E39" s="69">
        <v>138536.39369999999</v>
      </c>
      <c r="F39" s="70">
        <v>397.37059360164398</v>
      </c>
      <c r="G39" s="72"/>
      <c r="H39" s="72"/>
      <c r="I39" s="69">
        <v>12722.2</v>
      </c>
      <c r="J39" s="70">
        <v>2.31101420739135</v>
      </c>
      <c r="K39" s="72"/>
      <c r="L39" s="72"/>
      <c r="M39" s="72"/>
      <c r="N39" s="69">
        <v>5533619.3600000003</v>
      </c>
      <c r="O39" s="69">
        <v>15779667.939999999</v>
      </c>
      <c r="P39" s="69">
        <v>285</v>
      </c>
      <c r="Q39" s="69">
        <v>51</v>
      </c>
      <c r="R39" s="70">
        <v>458.82352941176498</v>
      </c>
      <c r="S39" s="69">
        <v>1931.5890877193001</v>
      </c>
      <c r="T39" s="69">
        <v>1842.4774509803899</v>
      </c>
      <c r="U39" s="71">
        <v>4.6133847672603903</v>
      </c>
    </row>
    <row r="40" spans="1:21" ht="12" customHeight="1" thickBot="1" x14ac:dyDescent="0.2">
      <c r="A40" s="44"/>
      <c r="B40" s="48" t="s">
        <v>71</v>
      </c>
      <c r="C40" s="55"/>
      <c r="D40" s="69">
        <v>3.24</v>
      </c>
      <c r="E40" s="72"/>
      <c r="F40" s="72"/>
      <c r="G40" s="72"/>
      <c r="H40" s="72"/>
      <c r="I40" s="69">
        <v>3.24</v>
      </c>
      <c r="J40" s="70">
        <v>100</v>
      </c>
      <c r="K40" s="72"/>
      <c r="L40" s="72"/>
      <c r="M40" s="72"/>
      <c r="N40" s="69">
        <v>377.65</v>
      </c>
      <c r="O40" s="69">
        <v>1532.69</v>
      </c>
      <c r="P40" s="69">
        <v>6</v>
      </c>
      <c r="Q40" s="72"/>
      <c r="R40" s="72"/>
      <c r="S40" s="69">
        <v>0.54</v>
      </c>
      <c r="T40" s="72"/>
      <c r="U40" s="73"/>
    </row>
    <row r="41" spans="1:21" ht="12" customHeight="1" thickBot="1" x14ac:dyDescent="0.2">
      <c r="A41" s="44"/>
      <c r="B41" s="48" t="s">
        <v>33</v>
      </c>
      <c r="C41" s="55"/>
      <c r="D41" s="69">
        <v>104774.35799999999</v>
      </c>
      <c r="E41" s="69">
        <v>102786.3248</v>
      </c>
      <c r="F41" s="70">
        <v>101.934141729329</v>
      </c>
      <c r="G41" s="69">
        <v>187912.8205</v>
      </c>
      <c r="H41" s="70">
        <v>-44.243102880785102</v>
      </c>
      <c r="I41" s="69">
        <v>5882.9114</v>
      </c>
      <c r="J41" s="70">
        <v>5.6148388902559496</v>
      </c>
      <c r="K41" s="69">
        <v>8656.2808999999997</v>
      </c>
      <c r="L41" s="70">
        <v>4.6065408826110401</v>
      </c>
      <c r="M41" s="70">
        <v>-0.32038811263622502</v>
      </c>
      <c r="N41" s="69">
        <v>3449961.9589</v>
      </c>
      <c r="O41" s="69">
        <v>29766927.391899999</v>
      </c>
      <c r="P41" s="69">
        <v>188</v>
      </c>
      <c r="Q41" s="69">
        <v>190</v>
      </c>
      <c r="R41" s="70">
        <v>-1.0526315789473699</v>
      </c>
      <c r="S41" s="69">
        <v>557.31041489361701</v>
      </c>
      <c r="T41" s="69">
        <v>504.26450842105299</v>
      </c>
      <c r="U41" s="71">
        <v>9.5181975888051795</v>
      </c>
    </row>
    <row r="42" spans="1:21" ht="12" thickBot="1" x14ac:dyDescent="0.2">
      <c r="A42" s="44"/>
      <c r="B42" s="48" t="s">
        <v>34</v>
      </c>
      <c r="C42" s="55"/>
      <c r="D42" s="69">
        <v>333247.95750000002</v>
      </c>
      <c r="E42" s="69">
        <v>308986.75189999997</v>
      </c>
      <c r="F42" s="70">
        <v>107.851859489384</v>
      </c>
      <c r="G42" s="69">
        <v>270553.52380000002</v>
      </c>
      <c r="H42" s="70">
        <v>23.172654644980799</v>
      </c>
      <c r="I42" s="69">
        <v>15725.436900000001</v>
      </c>
      <c r="J42" s="70">
        <v>4.7188396946138802</v>
      </c>
      <c r="K42" s="69">
        <v>15056.703</v>
      </c>
      <c r="L42" s="70">
        <v>5.5651476234810699</v>
      </c>
      <c r="M42" s="70">
        <v>4.4414364818114997E-2</v>
      </c>
      <c r="N42" s="69">
        <v>8640482.9326000009</v>
      </c>
      <c r="O42" s="69">
        <v>68286882.789700001</v>
      </c>
      <c r="P42" s="69">
        <v>1575</v>
      </c>
      <c r="Q42" s="69">
        <v>1417</v>
      </c>
      <c r="R42" s="70">
        <v>11.150317572335901</v>
      </c>
      <c r="S42" s="69">
        <v>211.586004761905</v>
      </c>
      <c r="T42" s="69">
        <v>173.56201044460099</v>
      </c>
      <c r="U42" s="71">
        <v>17.9709401669035</v>
      </c>
    </row>
    <row r="43" spans="1:21" ht="12" thickBot="1" x14ac:dyDescent="0.2">
      <c r="A43" s="44"/>
      <c r="B43" s="48" t="s">
        <v>39</v>
      </c>
      <c r="C43" s="55"/>
      <c r="D43" s="69">
        <v>320816.05</v>
      </c>
      <c r="E43" s="69">
        <v>94648.854900000006</v>
      </c>
      <c r="F43" s="70">
        <v>338.95396868662999</v>
      </c>
      <c r="G43" s="72"/>
      <c r="H43" s="72"/>
      <c r="I43" s="69">
        <v>4617.28</v>
      </c>
      <c r="J43" s="70">
        <v>1.4392297392851801</v>
      </c>
      <c r="K43" s="72"/>
      <c r="L43" s="72"/>
      <c r="M43" s="72"/>
      <c r="N43" s="69">
        <v>3513489.59</v>
      </c>
      <c r="O43" s="69">
        <v>11711481.369999999</v>
      </c>
      <c r="P43" s="69">
        <v>187</v>
      </c>
      <c r="Q43" s="69">
        <v>27</v>
      </c>
      <c r="R43" s="70">
        <v>592.59259259259295</v>
      </c>
      <c r="S43" s="69">
        <v>1715.59385026738</v>
      </c>
      <c r="T43" s="69">
        <v>1920.0637037037</v>
      </c>
      <c r="U43" s="71">
        <v>-11.9183134985275</v>
      </c>
    </row>
    <row r="44" spans="1:21" ht="12" thickBot="1" x14ac:dyDescent="0.2">
      <c r="A44" s="44"/>
      <c r="B44" s="48" t="s">
        <v>40</v>
      </c>
      <c r="C44" s="55"/>
      <c r="D44" s="69">
        <v>90849.89</v>
      </c>
      <c r="E44" s="69">
        <v>19255.965800000002</v>
      </c>
      <c r="F44" s="70">
        <v>471.801263793271</v>
      </c>
      <c r="G44" s="72"/>
      <c r="H44" s="72"/>
      <c r="I44" s="69">
        <v>11522.18</v>
      </c>
      <c r="J44" s="70">
        <v>12.682657073112599</v>
      </c>
      <c r="K44" s="72"/>
      <c r="L44" s="72"/>
      <c r="M44" s="72"/>
      <c r="N44" s="69">
        <v>1209939.72</v>
      </c>
      <c r="O44" s="69">
        <v>3654700.48</v>
      </c>
      <c r="P44" s="69">
        <v>82</v>
      </c>
      <c r="Q44" s="69">
        <v>29</v>
      </c>
      <c r="R44" s="70">
        <v>182.758620689655</v>
      </c>
      <c r="S44" s="69">
        <v>1107.92548780488</v>
      </c>
      <c r="T44" s="69">
        <v>573.03379310344803</v>
      </c>
      <c r="U44" s="71">
        <v>48.2786704150299</v>
      </c>
    </row>
    <row r="45" spans="1:21" ht="12" thickBot="1" x14ac:dyDescent="0.2">
      <c r="A45" s="43"/>
      <c r="B45" s="48" t="s">
        <v>35</v>
      </c>
      <c r="C45" s="55"/>
      <c r="D45" s="74">
        <v>19652.409199999998</v>
      </c>
      <c r="E45" s="75"/>
      <c r="F45" s="75"/>
      <c r="G45" s="74">
        <v>21446.252100000002</v>
      </c>
      <c r="H45" s="76">
        <v>-8.3643654454663299</v>
      </c>
      <c r="I45" s="74">
        <v>3496.2285000000002</v>
      </c>
      <c r="J45" s="76">
        <v>17.7903302563026</v>
      </c>
      <c r="K45" s="74">
        <v>2074.9661000000001</v>
      </c>
      <c r="L45" s="76">
        <v>9.6751921516394006</v>
      </c>
      <c r="M45" s="76">
        <v>0.68495692532037</v>
      </c>
      <c r="N45" s="74">
        <v>371803.52480000001</v>
      </c>
      <c r="O45" s="74">
        <v>3251367.4334999998</v>
      </c>
      <c r="P45" s="74">
        <v>15</v>
      </c>
      <c r="Q45" s="74">
        <v>14</v>
      </c>
      <c r="R45" s="76">
        <v>7.1428571428571397</v>
      </c>
      <c r="S45" s="74">
        <v>1310.16061333333</v>
      </c>
      <c r="T45" s="74">
        <v>331.84273571428599</v>
      </c>
      <c r="U45" s="77">
        <v>74.671598860691901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63742</v>
      </c>
      <c r="D2" s="32">
        <v>537739.46596752096</v>
      </c>
      <c r="E2" s="32">
        <v>426827.57786752097</v>
      </c>
      <c r="F2" s="32">
        <v>110911.8881</v>
      </c>
      <c r="G2" s="32">
        <v>426827.57786752097</v>
      </c>
      <c r="H2" s="32">
        <v>0.206255808099268</v>
      </c>
    </row>
    <row r="3" spans="1:8" ht="14.25" x14ac:dyDescent="0.2">
      <c r="A3" s="32">
        <v>2</v>
      </c>
      <c r="B3" s="33">
        <v>13</v>
      </c>
      <c r="C3" s="32">
        <v>10653.386</v>
      </c>
      <c r="D3" s="32">
        <v>91414.541810316907</v>
      </c>
      <c r="E3" s="32">
        <v>73104.383379403997</v>
      </c>
      <c r="F3" s="32">
        <v>18310.158430912899</v>
      </c>
      <c r="G3" s="32">
        <v>73104.383379403997</v>
      </c>
      <c r="H3" s="32">
        <v>0.200298093370157</v>
      </c>
    </row>
    <row r="4" spans="1:8" ht="14.25" x14ac:dyDescent="0.2">
      <c r="A4" s="32">
        <v>3</v>
      </c>
      <c r="B4" s="33">
        <v>14</v>
      </c>
      <c r="C4" s="32">
        <v>111465</v>
      </c>
      <c r="D4" s="32">
        <v>142585.92324444401</v>
      </c>
      <c r="E4" s="32">
        <v>116382.813475214</v>
      </c>
      <c r="F4" s="32">
        <v>26203.109769230799</v>
      </c>
      <c r="G4" s="32">
        <v>116382.813475214</v>
      </c>
      <c r="H4" s="32">
        <v>0.183770663842524</v>
      </c>
    </row>
    <row r="5" spans="1:8" ht="14.25" x14ac:dyDescent="0.2">
      <c r="A5" s="32">
        <v>4</v>
      </c>
      <c r="B5" s="33">
        <v>15</v>
      </c>
      <c r="C5" s="32">
        <v>2991</v>
      </c>
      <c r="D5" s="32">
        <v>49794.9685529915</v>
      </c>
      <c r="E5" s="32">
        <v>40667.490329059801</v>
      </c>
      <c r="F5" s="32">
        <v>9127.4782239316191</v>
      </c>
      <c r="G5" s="32">
        <v>40667.490329059801</v>
      </c>
      <c r="H5" s="32">
        <v>0.183301214744583</v>
      </c>
    </row>
    <row r="6" spans="1:8" ht="14.25" x14ac:dyDescent="0.2">
      <c r="A6" s="32">
        <v>5</v>
      </c>
      <c r="B6" s="33">
        <v>16</v>
      </c>
      <c r="C6" s="32">
        <v>2223</v>
      </c>
      <c r="D6" s="32">
        <v>172476.662731624</v>
      </c>
      <c r="E6" s="32">
        <v>153841.62790256401</v>
      </c>
      <c r="F6" s="32">
        <v>18635.034829059801</v>
      </c>
      <c r="G6" s="32">
        <v>153841.62790256401</v>
      </c>
      <c r="H6" s="32">
        <v>0.10804380450041599</v>
      </c>
    </row>
    <row r="7" spans="1:8" ht="14.25" x14ac:dyDescent="0.2">
      <c r="A7" s="32">
        <v>6</v>
      </c>
      <c r="B7" s="33">
        <v>17</v>
      </c>
      <c r="C7" s="32">
        <v>16950</v>
      </c>
      <c r="D7" s="32">
        <v>224662.60411282099</v>
      </c>
      <c r="E7" s="32">
        <v>165298.27093418801</v>
      </c>
      <c r="F7" s="32">
        <v>59364.3331786325</v>
      </c>
      <c r="G7" s="32">
        <v>165298.27093418801</v>
      </c>
      <c r="H7" s="32">
        <v>0.26423771509752902</v>
      </c>
    </row>
    <row r="8" spans="1:8" ht="14.25" x14ac:dyDescent="0.2">
      <c r="A8" s="32">
        <v>7</v>
      </c>
      <c r="B8" s="33">
        <v>18</v>
      </c>
      <c r="C8" s="32">
        <v>57440</v>
      </c>
      <c r="D8" s="32">
        <v>126166.10955641</v>
      </c>
      <c r="E8" s="32">
        <v>103630.52359487199</v>
      </c>
      <c r="F8" s="32">
        <v>22535.585961538502</v>
      </c>
      <c r="G8" s="32">
        <v>103630.52359487199</v>
      </c>
      <c r="H8" s="32">
        <v>0.178618378903588</v>
      </c>
    </row>
    <row r="9" spans="1:8" ht="14.25" x14ac:dyDescent="0.2">
      <c r="A9" s="32">
        <v>8</v>
      </c>
      <c r="B9" s="33">
        <v>19</v>
      </c>
      <c r="C9" s="32">
        <v>16709</v>
      </c>
      <c r="D9" s="32">
        <v>110599.120370085</v>
      </c>
      <c r="E9" s="32">
        <v>91857.012331623904</v>
      </c>
      <c r="F9" s="32">
        <v>18742.108038461502</v>
      </c>
      <c r="G9" s="32">
        <v>91857.012331623904</v>
      </c>
      <c r="H9" s="32">
        <v>0.16945982911750901</v>
      </c>
    </row>
    <row r="10" spans="1:8" ht="14.25" x14ac:dyDescent="0.2">
      <c r="A10" s="32">
        <v>9</v>
      </c>
      <c r="B10" s="33">
        <v>21</v>
      </c>
      <c r="C10" s="32">
        <v>229449</v>
      </c>
      <c r="D10" s="32">
        <v>883802.51989829098</v>
      </c>
      <c r="E10" s="32">
        <v>862631.01827606803</v>
      </c>
      <c r="F10" s="32">
        <v>21171.5016222222</v>
      </c>
      <c r="G10" s="32">
        <v>862631.01827606803</v>
      </c>
      <c r="H10" s="35">
        <v>2.3955013869680599E-2</v>
      </c>
    </row>
    <row r="11" spans="1:8" ht="14.25" x14ac:dyDescent="0.2">
      <c r="A11" s="32">
        <v>10</v>
      </c>
      <c r="B11" s="33">
        <v>22</v>
      </c>
      <c r="C11" s="32">
        <v>58969</v>
      </c>
      <c r="D11" s="32">
        <v>999764.98419914499</v>
      </c>
      <c r="E11" s="32">
        <v>953361.085101709</v>
      </c>
      <c r="F11" s="32">
        <v>46403.899097435897</v>
      </c>
      <c r="G11" s="32">
        <v>953361.085101709</v>
      </c>
      <c r="H11" s="32">
        <v>4.64148073105475E-2</v>
      </c>
    </row>
    <row r="12" spans="1:8" ht="14.25" x14ac:dyDescent="0.2">
      <c r="A12" s="32">
        <v>11</v>
      </c>
      <c r="B12" s="33">
        <v>23</v>
      </c>
      <c r="C12" s="32">
        <v>212137.7</v>
      </c>
      <c r="D12" s="32">
        <v>1650802.6352175199</v>
      </c>
      <c r="E12" s="32">
        <v>1454450.2067506199</v>
      </c>
      <c r="F12" s="32">
        <v>196352.42846690101</v>
      </c>
      <c r="G12" s="32">
        <v>1454450.2067506199</v>
      </c>
      <c r="H12" s="32">
        <v>0.118943612202938</v>
      </c>
    </row>
    <row r="13" spans="1:8" ht="14.25" x14ac:dyDescent="0.2">
      <c r="A13" s="32">
        <v>12</v>
      </c>
      <c r="B13" s="33">
        <v>24</v>
      </c>
      <c r="C13" s="32">
        <v>20312.099999999999</v>
      </c>
      <c r="D13" s="32">
        <v>582532.46448034199</v>
      </c>
      <c r="E13" s="32">
        <v>557330.22058376099</v>
      </c>
      <c r="F13" s="32">
        <v>25202.2438965812</v>
      </c>
      <c r="G13" s="32">
        <v>557330.22058376099</v>
      </c>
      <c r="H13" s="32">
        <v>4.32632435671432E-2</v>
      </c>
    </row>
    <row r="14" spans="1:8" ht="14.25" x14ac:dyDescent="0.2">
      <c r="A14" s="32">
        <v>13</v>
      </c>
      <c r="B14" s="33">
        <v>25</v>
      </c>
      <c r="C14" s="32">
        <v>83829</v>
      </c>
      <c r="D14" s="32">
        <v>954585.19380000001</v>
      </c>
      <c r="E14" s="32">
        <v>905421.01439999999</v>
      </c>
      <c r="F14" s="32">
        <v>49164.179400000001</v>
      </c>
      <c r="G14" s="32">
        <v>905421.01439999999</v>
      </c>
      <c r="H14" s="32">
        <v>5.1503186639935097E-2</v>
      </c>
    </row>
    <row r="15" spans="1:8" ht="14.25" x14ac:dyDescent="0.2">
      <c r="A15" s="32">
        <v>14</v>
      </c>
      <c r="B15" s="33">
        <v>26</v>
      </c>
      <c r="C15" s="32">
        <v>70285</v>
      </c>
      <c r="D15" s="32">
        <v>349971.65481263102</v>
      </c>
      <c r="E15" s="32">
        <v>321104.19896973</v>
      </c>
      <c r="F15" s="32">
        <v>28867.4558429014</v>
      </c>
      <c r="G15" s="32">
        <v>321104.19896973</v>
      </c>
      <c r="H15" s="32">
        <v>8.2485125426390804E-2</v>
      </c>
    </row>
    <row r="16" spans="1:8" ht="14.25" x14ac:dyDescent="0.2">
      <c r="A16" s="32">
        <v>15</v>
      </c>
      <c r="B16" s="33">
        <v>27</v>
      </c>
      <c r="C16" s="32">
        <v>193792.97200000001</v>
      </c>
      <c r="D16" s="32">
        <v>1279305.40843333</v>
      </c>
      <c r="E16" s="32">
        <v>1132391.9123</v>
      </c>
      <c r="F16" s="32">
        <v>146913.49613333301</v>
      </c>
      <c r="G16" s="32">
        <v>1132391.9123</v>
      </c>
      <c r="H16" s="32">
        <v>0.11483848591967299</v>
      </c>
    </row>
    <row r="17" spans="1:8" ht="14.25" x14ac:dyDescent="0.2">
      <c r="A17" s="32">
        <v>16</v>
      </c>
      <c r="B17" s="33">
        <v>29</v>
      </c>
      <c r="C17" s="32">
        <v>202215</v>
      </c>
      <c r="D17" s="32">
        <v>2639920.0895991498</v>
      </c>
      <c r="E17" s="32">
        <v>2481184.7006743602</v>
      </c>
      <c r="F17" s="32">
        <v>158735.38892478601</v>
      </c>
      <c r="G17" s="32">
        <v>2481184.7006743602</v>
      </c>
      <c r="H17" s="32">
        <v>6.0128861305377299E-2</v>
      </c>
    </row>
    <row r="18" spans="1:8" ht="14.25" x14ac:dyDescent="0.2">
      <c r="A18" s="32">
        <v>17</v>
      </c>
      <c r="B18" s="33">
        <v>31</v>
      </c>
      <c r="C18" s="32">
        <v>26899.14</v>
      </c>
      <c r="D18" s="32">
        <v>209159.29294522401</v>
      </c>
      <c r="E18" s="32">
        <v>179465.03463345801</v>
      </c>
      <c r="F18" s="32">
        <v>29694.258311764999</v>
      </c>
      <c r="G18" s="32">
        <v>179465.03463345801</v>
      </c>
      <c r="H18" s="32">
        <v>0.14196958640294099</v>
      </c>
    </row>
    <row r="19" spans="1:8" ht="14.25" x14ac:dyDescent="0.2">
      <c r="A19" s="32">
        <v>18</v>
      </c>
      <c r="B19" s="33">
        <v>32</v>
      </c>
      <c r="C19" s="32">
        <v>15496.076999999999</v>
      </c>
      <c r="D19" s="32">
        <v>213492.02617198401</v>
      </c>
      <c r="E19" s="32">
        <v>198164.178400965</v>
      </c>
      <c r="F19" s="32">
        <v>15327.8477710187</v>
      </c>
      <c r="G19" s="32">
        <v>198164.178400965</v>
      </c>
      <c r="H19" s="32">
        <v>7.1795879433318596E-2</v>
      </c>
    </row>
    <row r="20" spans="1:8" ht="14.25" x14ac:dyDescent="0.2">
      <c r="A20" s="32">
        <v>19</v>
      </c>
      <c r="B20" s="33">
        <v>33</v>
      </c>
      <c r="C20" s="32">
        <v>56639.332999999999</v>
      </c>
      <c r="D20" s="32">
        <v>589936.91493265296</v>
      </c>
      <c r="E20" s="32">
        <v>483048.20665713999</v>
      </c>
      <c r="F20" s="32">
        <v>106888.708275513</v>
      </c>
      <c r="G20" s="32">
        <v>483048.20665713999</v>
      </c>
      <c r="H20" s="32">
        <v>0.18118667533750599</v>
      </c>
    </row>
    <row r="21" spans="1:8" ht="14.25" x14ac:dyDescent="0.2">
      <c r="A21" s="32">
        <v>20</v>
      </c>
      <c r="B21" s="33">
        <v>34</v>
      </c>
      <c r="C21" s="32">
        <v>43391.305999999997</v>
      </c>
      <c r="D21" s="32">
        <v>241353.22140033299</v>
      </c>
      <c r="E21" s="32">
        <v>173841.32927505</v>
      </c>
      <c r="F21" s="32">
        <v>67511.892125282393</v>
      </c>
      <c r="G21" s="32">
        <v>173841.32927505</v>
      </c>
      <c r="H21" s="32">
        <v>0.279722357686291</v>
      </c>
    </row>
    <row r="22" spans="1:8" ht="14.25" x14ac:dyDescent="0.2">
      <c r="A22" s="32">
        <v>21</v>
      </c>
      <c r="B22" s="33">
        <v>35</v>
      </c>
      <c r="C22" s="32">
        <v>35041.732000000004</v>
      </c>
      <c r="D22" s="32">
        <v>772289.80918938096</v>
      </c>
      <c r="E22" s="32">
        <v>748550.55094513297</v>
      </c>
      <c r="F22" s="32">
        <v>23739.258244247801</v>
      </c>
      <c r="G22" s="32">
        <v>748550.55094513297</v>
      </c>
      <c r="H22" s="32">
        <v>3.07387951540695E-2</v>
      </c>
    </row>
    <row r="23" spans="1:8" ht="14.25" x14ac:dyDescent="0.2">
      <c r="A23" s="32">
        <v>22</v>
      </c>
      <c r="B23" s="33">
        <v>36</v>
      </c>
      <c r="C23" s="32">
        <v>176341.30100000001</v>
      </c>
      <c r="D23" s="32">
        <v>770141.81240973505</v>
      </c>
      <c r="E23" s="32">
        <v>666999.43134853896</v>
      </c>
      <c r="F23" s="32">
        <v>103142.38106119601</v>
      </c>
      <c r="G23" s="32">
        <v>666999.43134853896</v>
      </c>
      <c r="H23" s="32">
        <v>0.13392647873314201</v>
      </c>
    </row>
    <row r="24" spans="1:8" ht="14.25" x14ac:dyDescent="0.2">
      <c r="A24" s="32">
        <v>23</v>
      </c>
      <c r="B24" s="33">
        <v>37</v>
      </c>
      <c r="C24" s="32">
        <v>124820.734</v>
      </c>
      <c r="D24" s="32">
        <v>1219928.7011885</v>
      </c>
      <c r="E24" s="32">
        <v>1068175.0207537699</v>
      </c>
      <c r="F24" s="32">
        <v>151753.68043472301</v>
      </c>
      <c r="G24" s="32">
        <v>1068175.0207537699</v>
      </c>
      <c r="H24" s="32">
        <v>0.124395532531434</v>
      </c>
    </row>
    <row r="25" spans="1:8" ht="14.25" x14ac:dyDescent="0.2">
      <c r="A25" s="32">
        <v>24</v>
      </c>
      <c r="B25" s="33">
        <v>38</v>
      </c>
      <c r="C25" s="32">
        <v>140279.30900000001</v>
      </c>
      <c r="D25" s="32">
        <v>588021.644384071</v>
      </c>
      <c r="E25" s="32">
        <v>555006.13719646004</v>
      </c>
      <c r="F25" s="32">
        <v>33015.507187610601</v>
      </c>
      <c r="G25" s="32">
        <v>555006.13719646004</v>
      </c>
      <c r="H25" s="32">
        <v>5.6146754975648999E-2</v>
      </c>
    </row>
    <row r="26" spans="1:8" ht="14.25" x14ac:dyDescent="0.2">
      <c r="A26" s="32">
        <v>25</v>
      </c>
      <c r="B26" s="33">
        <v>39</v>
      </c>
      <c r="C26" s="32">
        <v>72085.525999999998</v>
      </c>
      <c r="D26" s="32">
        <v>105889.323649179</v>
      </c>
      <c r="E26" s="32">
        <v>74309.450767634393</v>
      </c>
      <c r="F26" s="32">
        <v>31579.872881544899</v>
      </c>
      <c r="G26" s="32">
        <v>74309.450767634393</v>
      </c>
      <c r="H26" s="32">
        <v>0.29823472086923303</v>
      </c>
    </row>
    <row r="27" spans="1:8" ht="14.25" x14ac:dyDescent="0.2">
      <c r="A27" s="32">
        <v>26</v>
      </c>
      <c r="B27" s="33">
        <v>42</v>
      </c>
      <c r="C27" s="32">
        <v>10189.098</v>
      </c>
      <c r="D27" s="32">
        <v>130578.5434</v>
      </c>
      <c r="E27" s="32">
        <v>115333.9561</v>
      </c>
      <c r="F27" s="32">
        <v>15244.587299999999</v>
      </c>
      <c r="G27" s="32">
        <v>115333.9561</v>
      </c>
      <c r="H27" s="32">
        <v>0.11674649527450599</v>
      </c>
    </row>
    <row r="28" spans="1:8" ht="14.25" x14ac:dyDescent="0.2">
      <c r="A28" s="32">
        <v>27</v>
      </c>
      <c r="B28" s="33">
        <v>75</v>
      </c>
      <c r="C28" s="32">
        <v>202</v>
      </c>
      <c r="D28" s="32">
        <v>104774.358974359</v>
      </c>
      <c r="E28" s="32">
        <v>98891.444444444394</v>
      </c>
      <c r="F28" s="32">
        <v>5882.9145299145302</v>
      </c>
      <c r="G28" s="32">
        <v>98891.444444444394</v>
      </c>
      <c r="H28" s="32">
        <v>5.6148418253307901E-2</v>
      </c>
    </row>
    <row r="29" spans="1:8" ht="14.25" x14ac:dyDescent="0.2">
      <c r="A29" s="32">
        <v>28</v>
      </c>
      <c r="B29" s="33">
        <v>76</v>
      </c>
      <c r="C29" s="32">
        <v>1638</v>
      </c>
      <c r="D29" s="32">
        <v>333247.953483761</v>
      </c>
      <c r="E29" s="32">
        <v>317522.518934188</v>
      </c>
      <c r="F29" s="32">
        <v>15725.434549572599</v>
      </c>
      <c r="G29" s="32">
        <v>317522.518934188</v>
      </c>
      <c r="H29" s="32">
        <v>4.7188390461755499E-2</v>
      </c>
    </row>
    <row r="30" spans="1:8" ht="14.25" x14ac:dyDescent="0.2">
      <c r="A30" s="32">
        <v>29</v>
      </c>
      <c r="B30" s="33">
        <v>99</v>
      </c>
      <c r="C30" s="32">
        <v>332</v>
      </c>
      <c r="D30" s="32">
        <v>19652.409046214401</v>
      </c>
      <c r="E30" s="32">
        <v>16156.180546100901</v>
      </c>
      <c r="F30" s="32">
        <v>3496.2285001134601</v>
      </c>
      <c r="G30" s="32">
        <v>16156.180546100901</v>
      </c>
      <c r="H30" s="32">
        <v>0.177903303960943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111</v>
      </c>
      <c r="D32" s="38">
        <v>527049.31000000006</v>
      </c>
      <c r="E32" s="38">
        <v>546497.28000000003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173</v>
      </c>
      <c r="D33" s="38">
        <v>573417.06999999995</v>
      </c>
      <c r="E33" s="38">
        <v>584927.86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191</v>
      </c>
      <c r="D34" s="38">
        <v>576309</v>
      </c>
      <c r="E34" s="38">
        <v>573746.54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261</v>
      </c>
      <c r="D35" s="38">
        <v>550502.89</v>
      </c>
      <c r="E35" s="38">
        <v>537780.68999999994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109</v>
      </c>
      <c r="D36" s="38">
        <v>3.24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173</v>
      </c>
      <c r="D37" s="38">
        <v>320816.05</v>
      </c>
      <c r="E37" s="38">
        <v>316198.77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76</v>
      </c>
      <c r="D38" s="38">
        <v>90849.89</v>
      </c>
      <c r="E38" s="38">
        <v>79327.710000000006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2015-04-25T04:22:45Z</dcterms:modified>
</cp:coreProperties>
</file>