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<sst xmlns="http://schemas.openxmlformats.org/spreadsheetml/2006/main" count="121" uniqueCount="80">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</sst>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929" Type="http://schemas.openxmlformats.org/officeDocument/2006/relationships/hyperlink" Target="cid:63d1608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775" Type="http://schemas.openxmlformats.org/officeDocument/2006/relationships/hyperlink" Target="cid:d76e47a02" TargetMode="External"/><Relationship Id="rId940" Type="http://schemas.openxmlformats.org/officeDocument/2006/relationships/image" Target="cid:6e326b9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842" Type="http://schemas.openxmlformats.org/officeDocument/2006/relationships/image" Target="cid:7c1b6055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786" Type="http://schemas.openxmlformats.org/officeDocument/2006/relationships/image" Target="cid:fb6c356d13" TargetMode="External"/><Relationship Id="rId951" Type="http://schemas.openxmlformats.org/officeDocument/2006/relationships/hyperlink" Target="cid:a1a17c7a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811" Type="http://schemas.openxmlformats.org/officeDocument/2006/relationships/hyperlink" Target="cid:2f0174c2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853" Type="http://schemas.openxmlformats.org/officeDocument/2006/relationships/hyperlink" Target="cid:9b343f332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962" Type="http://schemas.openxmlformats.org/officeDocument/2006/relationships/image" Target="cid:a6f4c473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864" Type="http://schemas.openxmlformats.org/officeDocument/2006/relationships/image" Target="cid:b5a76202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931" Type="http://schemas.openxmlformats.org/officeDocument/2006/relationships/hyperlink" Target="cid:63d50ca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513fc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33" Type="http://schemas.openxmlformats.org/officeDocument/2006/relationships/hyperlink" Target="cid:6791f2062" TargetMode="External"/><Relationship Id="rId875" Type="http://schemas.openxmlformats.org/officeDocument/2006/relationships/hyperlink" Target="cid:d399225b2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00" Type="http://schemas.openxmlformats.org/officeDocument/2006/relationships/image" Target="cid:21e7f28513" TargetMode="External"/><Relationship Id="rId942" Type="http://schemas.openxmlformats.org/officeDocument/2006/relationships/image" Target="cid:735d0c7c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44" Type="http://schemas.openxmlformats.org/officeDocument/2006/relationships/image" Target="cid:8badad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911" Type="http://schemas.openxmlformats.org/officeDocument/2006/relationships/hyperlink" Target="cid:3aba824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53" Type="http://schemas.openxmlformats.org/officeDocument/2006/relationships/hyperlink" Target="cid:a1a4c1b02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897" Type="http://schemas.openxmlformats.org/officeDocument/2006/relationships/hyperlink" Target="cid:c559d0a2" TargetMode="External"/><Relationship Id="rId922" Type="http://schemas.openxmlformats.org/officeDocument/2006/relationships/image" Target="cid:4512b67e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964" Type="http://schemas.openxmlformats.org/officeDocument/2006/relationships/image" Target="cid:abd99a78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933" Type="http://schemas.openxmlformats.org/officeDocument/2006/relationships/hyperlink" Target="cid:63da869f2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44" Type="http://schemas.openxmlformats.org/officeDocument/2006/relationships/image" Target="cid:78cb74d1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955" Type="http://schemas.openxmlformats.org/officeDocument/2006/relationships/hyperlink" Target="cid:a1a7038a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51423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51423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P23" sqref="P23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6" t="s">
        <v>4</v>
      </c>
      <c r="D2" s="66"/>
      <c r="E2" s="13"/>
      <c r="F2" s="24"/>
      <c r="G2" s="14"/>
      <c r="H2" s="24"/>
      <c r="I2" s="20"/>
      <c r="J2" s="21"/>
      <c r="K2" s="22"/>
      <c r="L2" s="22"/>
    </row>
    <row r="3" spans="1:13">
      <c r="A3" s="68" t="s">
        <v>5</v>
      </c>
      <c r="B3" s="68"/>
      <c r="C3" s="68"/>
      <c r="D3" s="68"/>
      <c r="E3" s="15">
        <f>SUM(E4:E42)</f>
        <v>16501760.414000001</v>
      </c>
      <c r="F3" s="25">
        <f>RA!I7</f>
        <v>1641200.8204000001</v>
      </c>
      <c r="G3" s="16">
        <f>SUM(G4:G42)</f>
        <v>14860559.593599997</v>
      </c>
      <c r="H3" s="27">
        <f>RA!J7</f>
        <v>9.9456105241208999</v>
      </c>
      <c r="I3" s="20">
        <f>SUM(I4:I42)</f>
        <v>16501770.713275097</v>
      </c>
      <c r="J3" s="21">
        <f>SUM(J4:J42)</f>
        <v>14860559.541640677</v>
      </c>
      <c r="K3" s="22">
        <f>E3-I3</f>
        <v>-10.29927509650588</v>
      </c>
      <c r="L3" s="22">
        <f>G3-J3</f>
        <v>5.1959320902824402E-2</v>
      </c>
    </row>
    <row r="4" spans="1:13">
      <c r="A4" s="69">
        <f>RA!A8</f>
        <v>42657</v>
      </c>
      <c r="B4" s="12">
        <v>12</v>
      </c>
      <c r="C4" s="67" t="s">
        <v>6</v>
      </c>
      <c r="D4" s="67"/>
      <c r="E4" s="15">
        <f>VLOOKUP(C4,RA!B8:D35,3,0)</f>
        <v>577803.96869999997</v>
      </c>
      <c r="F4" s="25">
        <f>VLOOKUP(C4,RA!B8:I38,8,0)</f>
        <v>145811.7352</v>
      </c>
      <c r="G4" s="16">
        <f t="shared" ref="G4:G42" si="0">E4-F4</f>
        <v>431992.23349999997</v>
      </c>
      <c r="H4" s="27">
        <f>RA!J8</f>
        <v>25.235502540431099</v>
      </c>
      <c r="I4" s="20">
        <f>VLOOKUP(B4,RMS!B:D,3,FALSE)</f>
        <v>577804.57784273499</v>
      </c>
      <c r="J4" s="21">
        <f>VLOOKUP(B4,RMS!B:E,4,FALSE)</f>
        <v>431992.24565812002</v>
      </c>
      <c r="K4" s="22">
        <f t="shared" ref="K4:K42" si="1">E4-I4</f>
        <v>-0.60914273501839489</v>
      </c>
      <c r="L4" s="22">
        <f t="shared" ref="L4:L42" si="2">G4-J4</f>
        <v>-1.2158120051026344E-2</v>
      </c>
    </row>
    <row r="5" spans="1:13">
      <c r="A5" s="69"/>
      <c r="B5" s="12">
        <v>13</v>
      </c>
      <c r="C5" s="67" t="s">
        <v>7</v>
      </c>
      <c r="D5" s="67"/>
      <c r="E5" s="15">
        <f>VLOOKUP(C5,RA!B8:D36,3,0)</f>
        <v>173848.2837</v>
      </c>
      <c r="F5" s="25">
        <f>VLOOKUP(C5,RA!B9:I39,8,0)</f>
        <v>17249.933099999998</v>
      </c>
      <c r="G5" s="16">
        <f t="shared" si="0"/>
        <v>156598.35060000001</v>
      </c>
      <c r="H5" s="27">
        <f>RA!J9</f>
        <v>9.9224063262926592</v>
      </c>
      <c r="I5" s="20">
        <f>VLOOKUP(B5,RMS!B:D,3,FALSE)</f>
        <v>173848.31318119701</v>
      </c>
      <c r="J5" s="21">
        <f>VLOOKUP(B5,RMS!B:E,4,FALSE)</f>
        <v>156598.335335043</v>
      </c>
      <c r="K5" s="22">
        <f t="shared" si="1"/>
        <v>-2.9481197008863091E-2</v>
      </c>
      <c r="L5" s="22">
        <f t="shared" si="2"/>
        <v>1.5264957008184865E-2</v>
      </c>
      <c r="M5" s="32"/>
    </row>
    <row r="6" spans="1:13">
      <c r="A6" s="69"/>
      <c r="B6" s="12">
        <v>14</v>
      </c>
      <c r="C6" s="67" t="s">
        <v>8</v>
      </c>
      <c r="D6" s="67"/>
      <c r="E6" s="15">
        <f>VLOOKUP(C6,RA!B10:D37,3,0)</f>
        <v>103634.6737</v>
      </c>
      <c r="F6" s="25">
        <f>VLOOKUP(C6,RA!B10:I40,8,0)</f>
        <v>32463.3282</v>
      </c>
      <c r="G6" s="16">
        <f t="shared" si="0"/>
        <v>71171.345499999996</v>
      </c>
      <c r="H6" s="27">
        <f>RA!J10</f>
        <v>31.324774847050101</v>
      </c>
      <c r="I6" s="20">
        <f>VLOOKUP(B6,RMS!B:D,3,FALSE)</f>
        <v>103636.80638226301</v>
      </c>
      <c r="J6" s="21">
        <f>VLOOKUP(B6,RMS!B:E,4,FALSE)</f>
        <v>71171.344640986499</v>
      </c>
      <c r="K6" s="22">
        <f>E6-I6</f>
        <v>-2.1326822630071547</v>
      </c>
      <c r="L6" s="22">
        <f t="shared" si="2"/>
        <v>8.5901349666528404E-4</v>
      </c>
      <c r="M6" s="32"/>
    </row>
    <row r="7" spans="1:13">
      <c r="A7" s="69"/>
      <c r="B7" s="12">
        <v>15</v>
      </c>
      <c r="C7" s="67" t="s">
        <v>9</v>
      </c>
      <c r="D7" s="67"/>
      <c r="E7" s="15">
        <f>VLOOKUP(C7,RA!B10:D38,3,0)</f>
        <v>40134.714</v>
      </c>
      <c r="F7" s="25">
        <f>VLOOKUP(C7,RA!B11:I41,8,0)</f>
        <v>9600.5252</v>
      </c>
      <c r="G7" s="16">
        <f t="shared" si="0"/>
        <v>30534.1888</v>
      </c>
      <c r="H7" s="27">
        <f>RA!J11</f>
        <v>23.920751497070601</v>
      </c>
      <c r="I7" s="20">
        <f>VLOOKUP(B7,RMS!B:D,3,FALSE)</f>
        <v>40134.748773232001</v>
      </c>
      <c r="J7" s="21">
        <f>VLOOKUP(B7,RMS!B:E,4,FALSE)</f>
        <v>30534.190101149699</v>
      </c>
      <c r="K7" s="22">
        <f t="shared" si="1"/>
        <v>-3.4773232000588905E-2</v>
      </c>
      <c r="L7" s="22">
        <f t="shared" si="2"/>
        <v>-1.3011496994295157E-3</v>
      </c>
      <c r="M7" s="32"/>
    </row>
    <row r="8" spans="1:13">
      <c r="A8" s="69"/>
      <c r="B8" s="12">
        <v>16</v>
      </c>
      <c r="C8" s="67" t="s">
        <v>10</v>
      </c>
      <c r="D8" s="67"/>
      <c r="E8" s="15">
        <f>VLOOKUP(C8,RA!B12:D38,3,0)</f>
        <v>207562.62400000001</v>
      </c>
      <c r="F8" s="25">
        <f>VLOOKUP(C8,RA!B12:I42,8,0)</f>
        <v>35237.082900000001</v>
      </c>
      <c r="G8" s="16">
        <f t="shared" si="0"/>
        <v>172325.5411</v>
      </c>
      <c r="H8" s="27">
        <f>RA!J12</f>
        <v>16.9766031190664</v>
      </c>
      <c r="I8" s="20">
        <f>VLOOKUP(B8,RMS!B:D,3,FALSE)</f>
        <v>207562.60944615401</v>
      </c>
      <c r="J8" s="21">
        <f>VLOOKUP(B8,RMS!B:E,4,FALSE)</f>
        <v>172325.54013333301</v>
      </c>
      <c r="K8" s="22">
        <f t="shared" si="1"/>
        <v>1.4553846005583182E-2</v>
      </c>
      <c r="L8" s="22">
        <f t="shared" si="2"/>
        <v>9.6666699391789734E-4</v>
      </c>
      <c r="M8" s="32"/>
    </row>
    <row r="9" spans="1:13">
      <c r="A9" s="69"/>
      <c r="B9" s="12">
        <v>17</v>
      </c>
      <c r="C9" s="67" t="s">
        <v>11</v>
      </c>
      <c r="D9" s="67"/>
      <c r="E9" s="15">
        <f>VLOOKUP(C9,RA!B12:D39,3,0)</f>
        <v>253849.2445</v>
      </c>
      <c r="F9" s="25">
        <f>VLOOKUP(C9,RA!B13:I43,8,0)</f>
        <v>69089.916200000007</v>
      </c>
      <c r="G9" s="16">
        <f t="shared" si="0"/>
        <v>184759.32829999999</v>
      </c>
      <c r="H9" s="27">
        <f>RA!J13</f>
        <v>27.216908341044899</v>
      </c>
      <c r="I9" s="20">
        <f>VLOOKUP(B9,RMS!B:D,3,FALSE)</f>
        <v>253849.481517949</v>
      </c>
      <c r="J9" s="21">
        <f>VLOOKUP(B9,RMS!B:E,4,FALSE)</f>
        <v>184759.326844444</v>
      </c>
      <c r="K9" s="22">
        <f t="shared" si="1"/>
        <v>-0.23701794899534434</v>
      </c>
      <c r="L9" s="22">
        <f t="shared" si="2"/>
        <v>1.4555559901054949E-3</v>
      </c>
      <c r="M9" s="32"/>
    </row>
    <row r="10" spans="1:13">
      <c r="A10" s="69"/>
      <c r="B10" s="12">
        <v>18</v>
      </c>
      <c r="C10" s="67" t="s">
        <v>12</v>
      </c>
      <c r="D10" s="67"/>
      <c r="E10" s="15">
        <f>VLOOKUP(C10,RA!B14:D40,3,0)</f>
        <v>128780.493</v>
      </c>
      <c r="F10" s="25">
        <f>VLOOKUP(C10,RA!B14:I43,8,0)</f>
        <v>21255.523300000001</v>
      </c>
      <c r="G10" s="16">
        <f t="shared" si="0"/>
        <v>107524.9697</v>
      </c>
      <c r="H10" s="27">
        <f>RA!J14</f>
        <v>16.505235229997101</v>
      </c>
      <c r="I10" s="20">
        <f>VLOOKUP(B10,RMS!B:D,3,FALSE)</f>
        <v>128780.50111025599</v>
      </c>
      <c r="J10" s="21">
        <f>VLOOKUP(B10,RMS!B:E,4,FALSE)</f>
        <v>107524.973435897</v>
      </c>
      <c r="K10" s="22">
        <f t="shared" si="1"/>
        <v>-8.1102559925056994E-3</v>
      </c>
      <c r="L10" s="22">
        <f t="shared" si="2"/>
        <v>-3.7358970002969727E-3</v>
      </c>
      <c r="M10" s="32"/>
    </row>
    <row r="11" spans="1:13">
      <c r="A11" s="69"/>
      <c r="B11" s="12">
        <v>19</v>
      </c>
      <c r="C11" s="67" t="s">
        <v>13</v>
      </c>
      <c r="D11" s="67"/>
      <c r="E11" s="15">
        <f>VLOOKUP(C11,RA!B14:D41,3,0)</f>
        <v>120237.57980000001</v>
      </c>
      <c r="F11" s="25">
        <f>VLOOKUP(C11,RA!B15:I44,8,0)</f>
        <v>26460.376700000001</v>
      </c>
      <c r="G11" s="16">
        <f t="shared" si="0"/>
        <v>93777.203100000013</v>
      </c>
      <c r="H11" s="27">
        <f>RA!J15</f>
        <v>22.006744267485701</v>
      </c>
      <c r="I11" s="20">
        <f>VLOOKUP(B11,RMS!B:D,3,FALSE)</f>
        <v>120237.674983761</v>
      </c>
      <c r="J11" s="21">
        <f>VLOOKUP(B11,RMS!B:E,4,FALSE)</f>
        <v>93777.201847863194</v>
      </c>
      <c r="K11" s="22">
        <f t="shared" si="1"/>
        <v>-9.5183760990039445E-2</v>
      </c>
      <c r="L11" s="22">
        <f t="shared" si="2"/>
        <v>1.2521368189482018E-3</v>
      </c>
      <c r="M11" s="32"/>
    </row>
    <row r="12" spans="1:13">
      <c r="A12" s="69"/>
      <c r="B12" s="12">
        <v>21</v>
      </c>
      <c r="C12" s="67" t="s">
        <v>14</v>
      </c>
      <c r="D12" s="67"/>
      <c r="E12" s="15">
        <f>VLOOKUP(C12,RA!B16:D42,3,0)</f>
        <v>752741.20270000002</v>
      </c>
      <c r="F12" s="25">
        <f>VLOOKUP(C12,RA!B16:I45,8,0)</f>
        <v>-15806.099099999999</v>
      </c>
      <c r="G12" s="16">
        <f t="shared" si="0"/>
        <v>768547.30180000002</v>
      </c>
      <c r="H12" s="27">
        <f>RA!J16</f>
        <v>-2.0998052243327798</v>
      </c>
      <c r="I12" s="20">
        <f>VLOOKUP(B12,RMS!B:D,3,FALSE)</f>
        <v>752740.76822820504</v>
      </c>
      <c r="J12" s="21">
        <f>VLOOKUP(B12,RMS!B:E,4,FALSE)</f>
        <v>768547.30229999998</v>
      </c>
      <c r="K12" s="22">
        <f t="shared" si="1"/>
        <v>0.43447179498616606</v>
      </c>
      <c r="L12" s="22">
        <f t="shared" si="2"/>
        <v>-4.9999996554106474E-4</v>
      </c>
      <c r="M12" s="32"/>
    </row>
    <row r="13" spans="1:13">
      <c r="A13" s="69"/>
      <c r="B13" s="12">
        <v>22</v>
      </c>
      <c r="C13" s="67" t="s">
        <v>15</v>
      </c>
      <c r="D13" s="67"/>
      <c r="E13" s="15">
        <f>VLOOKUP(C13,RA!B16:D43,3,0)</f>
        <v>483987.34980000003</v>
      </c>
      <c r="F13" s="25">
        <f>VLOOKUP(C13,RA!B17:I46,8,0)</f>
        <v>63474.405400000003</v>
      </c>
      <c r="G13" s="16">
        <f t="shared" si="0"/>
        <v>420512.94440000004</v>
      </c>
      <c r="H13" s="27">
        <f>RA!J17</f>
        <v>13.1148893511844</v>
      </c>
      <c r="I13" s="20">
        <f>VLOOKUP(B13,RMS!B:D,3,FALSE)</f>
        <v>483987.381335043</v>
      </c>
      <c r="J13" s="21">
        <f>VLOOKUP(B13,RMS!B:E,4,FALSE)</f>
        <v>420512.94764358999</v>
      </c>
      <c r="K13" s="22">
        <f t="shared" si="1"/>
        <v>-3.1535042973700911E-2</v>
      </c>
      <c r="L13" s="22">
        <f t="shared" si="2"/>
        <v>-3.2435899483971298E-3</v>
      </c>
      <c r="M13" s="32"/>
    </row>
    <row r="14" spans="1:13">
      <c r="A14" s="69"/>
      <c r="B14" s="12">
        <v>23</v>
      </c>
      <c r="C14" s="67" t="s">
        <v>16</v>
      </c>
      <c r="D14" s="67"/>
      <c r="E14" s="15">
        <f>VLOOKUP(C14,RA!B18:D43,3,0)</f>
        <v>1570431.8609</v>
      </c>
      <c r="F14" s="25">
        <f>VLOOKUP(C14,RA!B18:I47,8,0)</f>
        <v>150891.141</v>
      </c>
      <c r="G14" s="16">
        <f t="shared" si="0"/>
        <v>1419540.7198999999</v>
      </c>
      <c r="H14" s="27">
        <f>RA!J18</f>
        <v>9.6082577510574492</v>
      </c>
      <c r="I14" s="20">
        <f>VLOOKUP(B14,RMS!B:D,3,FALSE)</f>
        <v>1570432.3281470099</v>
      </c>
      <c r="J14" s="21">
        <f>VLOOKUP(B14,RMS!B:E,4,FALSE)</f>
        <v>1419540.71866496</v>
      </c>
      <c r="K14" s="22">
        <f t="shared" si="1"/>
        <v>-0.46724700997583568</v>
      </c>
      <c r="L14" s="22">
        <f t="shared" si="2"/>
        <v>1.2350399047136307E-3</v>
      </c>
      <c r="M14" s="32"/>
    </row>
    <row r="15" spans="1:13">
      <c r="A15" s="69"/>
      <c r="B15" s="12">
        <v>24</v>
      </c>
      <c r="C15" s="67" t="s">
        <v>17</v>
      </c>
      <c r="D15" s="67"/>
      <c r="E15" s="15">
        <f>VLOOKUP(C15,RA!B18:D44,3,0)</f>
        <v>484032.80450000003</v>
      </c>
      <c r="F15" s="25">
        <f>VLOOKUP(C15,RA!B19:I48,8,0)</f>
        <v>47648.654199999997</v>
      </c>
      <c r="G15" s="16">
        <f t="shared" si="0"/>
        <v>436384.15030000004</v>
      </c>
      <c r="H15" s="27">
        <f>RA!J19</f>
        <v>9.8440960523782</v>
      </c>
      <c r="I15" s="20">
        <f>VLOOKUP(B15,RMS!B:D,3,FALSE)</f>
        <v>484032.83193076903</v>
      </c>
      <c r="J15" s="21">
        <f>VLOOKUP(B15,RMS!B:E,4,FALSE)</f>
        <v>436384.14951367502</v>
      </c>
      <c r="K15" s="22">
        <f t="shared" si="1"/>
        <v>-2.7430768997874111E-2</v>
      </c>
      <c r="L15" s="22">
        <f t="shared" si="2"/>
        <v>7.8632502118125558E-4</v>
      </c>
      <c r="M15" s="32"/>
    </row>
    <row r="16" spans="1:13">
      <c r="A16" s="69"/>
      <c r="B16" s="12">
        <v>25</v>
      </c>
      <c r="C16" s="67" t="s">
        <v>18</v>
      </c>
      <c r="D16" s="67"/>
      <c r="E16" s="15">
        <f>VLOOKUP(C16,RA!B20:D45,3,0)</f>
        <v>1050004.706</v>
      </c>
      <c r="F16" s="25">
        <f>VLOOKUP(C16,RA!B20:I49,8,0)</f>
        <v>98885.324099999998</v>
      </c>
      <c r="G16" s="16">
        <f t="shared" si="0"/>
        <v>951119.38190000004</v>
      </c>
      <c r="H16" s="27">
        <f>RA!J20</f>
        <v>9.4176077054648992</v>
      </c>
      <c r="I16" s="20">
        <f>VLOOKUP(B16,RMS!B:D,3,FALSE)</f>
        <v>1050004.7822</v>
      </c>
      <c r="J16" s="21">
        <f>VLOOKUP(B16,RMS!B:E,4,FALSE)</f>
        <v>951119.38190000004</v>
      </c>
      <c r="K16" s="22">
        <f t="shared" si="1"/>
        <v>-7.6200000010430813E-2</v>
      </c>
      <c r="L16" s="22">
        <f t="shared" si="2"/>
        <v>0</v>
      </c>
      <c r="M16" s="32"/>
    </row>
    <row r="17" spans="1:13">
      <c r="A17" s="69"/>
      <c r="B17" s="12">
        <v>26</v>
      </c>
      <c r="C17" s="67" t="s">
        <v>19</v>
      </c>
      <c r="D17" s="67"/>
      <c r="E17" s="15">
        <f>VLOOKUP(C17,RA!B20:D46,3,0)</f>
        <v>395122.91649999999</v>
      </c>
      <c r="F17" s="25">
        <f>VLOOKUP(C17,RA!B21:I50,8,0)</f>
        <v>42324.538399999998</v>
      </c>
      <c r="G17" s="16">
        <f t="shared" si="0"/>
        <v>352798.37809999997</v>
      </c>
      <c r="H17" s="27">
        <f>RA!J21</f>
        <v>10.711739722643999</v>
      </c>
      <c r="I17" s="20">
        <f>VLOOKUP(B17,RMS!B:D,3,FALSE)</f>
        <v>395122.28785957198</v>
      </c>
      <c r="J17" s="21">
        <f>VLOOKUP(B17,RMS!B:E,4,FALSE)</f>
        <v>352798.37824467901</v>
      </c>
      <c r="K17" s="22">
        <f t="shared" si="1"/>
        <v>0.62864042801083997</v>
      </c>
      <c r="L17" s="22">
        <f t="shared" si="2"/>
        <v>-1.4467904111370444E-4</v>
      </c>
      <c r="M17" s="32"/>
    </row>
    <row r="18" spans="1:13">
      <c r="A18" s="69"/>
      <c r="B18" s="12">
        <v>27</v>
      </c>
      <c r="C18" s="67" t="s">
        <v>20</v>
      </c>
      <c r="D18" s="67"/>
      <c r="E18" s="15">
        <f>VLOOKUP(C18,RA!B22:D47,3,0)</f>
        <v>1177625.2885</v>
      </c>
      <c r="F18" s="25">
        <f>VLOOKUP(C18,RA!B22:I51,8,0)</f>
        <v>76705.306700000001</v>
      </c>
      <c r="G18" s="16">
        <f t="shared" si="0"/>
        <v>1100919.9818</v>
      </c>
      <c r="H18" s="27">
        <f>RA!J22</f>
        <v>6.5135580433826599</v>
      </c>
      <c r="I18" s="20">
        <f>VLOOKUP(B18,RMS!B:D,3,FALSE)</f>
        <v>1177626.75970872</v>
      </c>
      <c r="J18" s="21">
        <f>VLOOKUP(B18,RMS!B:E,4,FALSE)</f>
        <v>1100919.98035911</v>
      </c>
      <c r="K18" s="22">
        <f t="shared" si="1"/>
        <v>-1.4712087200023234</v>
      </c>
      <c r="L18" s="22">
        <f t="shared" si="2"/>
        <v>1.4408899005502462E-3</v>
      </c>
      <c r="M18" s="32"/>
    </row>
    <row r="19" spans="1:13">
      <c r="A19" s="69"/>
      <c r="B19" s="12">
        <v>29</v>
      </c>
      <c r="C19" s="67" t="s">
        <v>21</v>
      </c>
      <c r="D19" s="67"/>
      <c r="E19" s="15">
        <f>VLOOKUP(C19,RA!B22:D48,3,0)</f>
        <v>2799247.7754000002</v>
      </c>
      <c r="F19" s="25">
        <f>VLOOKUP(C19,RA!B23:I52,8,0)</f>
        <v>208058.3475</v>
      </c>
      <c r="G19" s="16">
        <f t="shared" si="0"/>
        <v>2591189.4279</v>
      </c>
      <c r="H19" s="27">
        <f>RA!J23</f>
        <v>7.4326520620443999</v>
      </c>
      <c r="I19" s="20">
        <f>VLOOKUP(B19,RMS!B:D,3,FALSE)</f>
        <v>2799249.6874589701</v>
      </c>
      <c r="J19" s="21">
        <f>VLOOKUP(B19,RMS!B:E,4,FALSE)</f>
        <v>2591189.4495205102</v>
      </c>
      <c r="K19" s="22">
        <f t="shared" si="1"/>
        <v>-1.9120589699596167</v>
      </c>
      <c r="L19" s="22">
        <f t="shared" si="2"/>
        <v>-2.1620510146021843E-2</v>
      </c>
      <c r="M19" s="32"/>
    </row>
    <row r="20" spans="1:13">
      <c r="A20" s="69"/>
      <c r="B20" s="12">
        <v>31</v>
      </c>
      <c r="C20" s="67" t="s">
        <v>22</v>
      </c>
      <c r="D20" s="67"/>
      <c r="E20" s="15">
        <f>VLOOKUP(C20,RA!B24:D49,3,0)</f>
        <v>299593.82400000002</v>
      </c>
      <c r="F20" s="25">
        <f>VLOOKUP(C20,RA!B24:I53,8,0)</f>
        <v>43964.283000000003</v>
      </c>
      <c r="G20" s="16">
        <f t="shared" si="0"/>
        <v>255629.54100000003</v>
      </c>
      <c r="H20" s="27">
        <f>RA!J24</f>
        <v>14.674629274066699</v>
      </c>
      <c r="I20" s="20">
        <f>VLOOKUP(B20,RMS!B:D,3,FALSE)</f>
        <v>299593.87809341901</v>
      </c>
      <c r="J20" s="21">
        <f>VLOOKUP(B20,RMS!B:E,4,FALSE)</f>
        <v>255629.55419360899</v>
      </c>
      <c r="K20" s="22">
        <f t="shared" si="1"/>
        <v>-5.4093418992124498E-2</v>
      </c>
      <c r="L20" s="22">
        <f t="shared" si="2"/>
        <v>-1.3193608960136771E-2</v>
      </c>
      <c r="M20" s="32"/>
    </row>
    <row r="21" spans="1:13">
      <c r="A21" s="69"/>
      <c r="B21" s="12">
        <v>32</v>
      </c>
      <c r="C21" s="67" t="s">
        <v>23</v>
      </c>
      <c r="D21" s="67"/>
      <c r="E21" s="15">
        <f>VLOOKUP(C21,RA!B24:D50,3,0)</f>
        <v>339271.47820000001</v>
      </c>
      <c r="F21" s="25">
        <f>VLOOKUP(C21,RA!B25:I54,8,0)</f>
        <v>18928.9211</v>
      </c>
      <c r="G21" s="16">
        <f t="shared" si="0"/>
        <v>320342.55710000003</v>
      </c>
      <c r="H21" s="27">
        <f>RA!J25</f>
        <v>5.5792845306145704</v>
      </c>
      <c r="I21" s="20">
        <f>VLOOKUP(B21,RMS!B:D,3,FALSE)</f>
        <v>339271.49182994501</v>
      </c>
      <c r="J21" s="21">
        <f>VLOOKUP(B21,RMS!B:E,4,FALSE)</f>
        <v>320342.56355711399</v>
      </c>
      <c r="K21" s="22">
        <f t="shared" si="1"/>
        <v>-1.3629944995045662E-2</v>
      </c>
      <c r="L21" s="22">
        <f t="shared" si="2"/>
        <v>-6.4571139519102871E-3</v>
      </c>
      <c r="M21" s="32"/>
    </row>
    <row r="22" spans="1:13">
      <c r="A22" s="69"/>
      <c r="B22" s="12">
        <v>33</v>
      </c>
      <c r="C22" s="67" t="s">
        <v>24</v>
      </c>
      <c r="D22" s="67"/>
      <c r="E22" s="15">
        <f>VLOOKUP(C22,RA!B26:D51,3,0)</f>
        <v>536425.88439999998</v>
      </c>
      <c r="F22" s="25">
        <f>VLOOKUP(C22,RA!B26:I55,8,0)</f>
        <v>130557.5398</v>
      </c>
      <c r="G22" s="16">
        <f t="shared" si="0"/>
        <v>405868.34459999995</v>
      </c>
      <c r="H22" s="27">
        <f>RA!J26</f>
        <v>24.338411623449201</v>
      </c>
      <c r="I22" s="20">
        <f>VLOOKUP(B22,RMS!B:D,3,FALSE)</f>
        <v>536425.88066760497</v>
      </c>
      <c r="J22" s="21">
        <f>VLOOKUP(B22,RMS!B:E,4,FALSE)</f>
        <v>405868.31889718398</v>
      </c>
      <c r="K22" s="22">
        <f t="shared" si="1"/>
        <v>3.7323950091376901E-3</v>
      </c>
      <c r="L22" s="22">
        <f t="shared" si="2"/>
        <v>2.5702815968543291E-2</v>
      </c>
      <c r="M22" s="32"/>
    </row>
    <row r="23" spans="1:13">
      <c r="A23" s="69"/>
      <c r="B23" s="12">
        <v>34</v>
      </c>
      <c r="C23" s="67" t="s">
        <v>25</v>
      </c>
      <c r="D23" s="67"/>
      <c r="E23" s="15">
        <f>VLOOKUP(C23,RA!B26:D52,3,0)</f>
        <v>235548.85250000001</v>
      </c>
      <c r="F23" s="25">
        <f>VLOOKUP(C23,RA!B27:I56,8,0)</f>
        <v>55830.3871</v>
      </c>
      <c r="G23" s="16">
        <f t="shared" si="0"/>
        <v>179718.46540000002</v>
      </c>
      <c r="H23" s="27">
        <f>RA!J27</f>
        <v>23.702253909303199</v>
      </c>
      <c r="I23" s="20">
        <f>VLOOKUP(B23,RMS!B:D,3,FALSE)</f>
        <v>235548.683304932</v>
      </c>
      <c r="J23" s="21">
        <f>VLOOKUP(B23,RMS!B:E,4,FALSE)</f>
        <v>179718.45792907101</v>
      </c>
      <c r="K23" s="22">
        <f t="shared" si="1"/>
        <v>0.1691950680105947</v>
      </c>
      <c r="L23" s="22">
        <f t="shared" si="2"/>
        <v>7.4709290056489408E-3</v>
      </c>
      <c r="M23" s="32"/>
    </row>
    <row r="24" spans="1:13">
      <c r="A24" s="69"/>
      <c r="B24" s="12">
        <v>35</v>
      </c>
      <c r="C24" s="67" t="s">
        <v>26</v>
      </c>
      <c r="D24" s="67"/>
      <c r="E24" s="15">
        <f>VLOOKUP(C24,RA!B28:D53,3,0)</f>
        <v>1081219.8999999999</v>
      </c>
      <c r="F24" s="25">
        <f>VLOOKUP(C24,RA!B28:I57,8,0)</f>
        <v>58310.765700000004</v>
      </c>
      <c r="G24" s="16">
        <f t="shared" si="0"/>
        <v>1022909.1342999999</v>
      </c>
      <c r="H24" s="27">
        <f>RA!J28</f>
        <v>5.3930533187559702</v>
      </c>
      <c r="I24" s="20">
        <f>VLOOKUP(B24,RMS!B:D,3,FALSE)</f>
        <v>1081223.2164061901</v>
      </c>
      <c r="J24" s="21">
        <f>VLOOKUP(B24,RMS!B:E,4,FALSE)</f>
        <v>1022909.13490088</v>
      </c>
      <c r="K24" s="22">
        <f t="shared" si="1"/>
        <v>-3.3164061901625246</v>
      </c>
      <c r="L24" s="22">
        <f t="shared" si="2"/>
        <v>-6.0088012833148241E-4</v>
      </c>
      <c r="M24" s="32"/>
    </row>
    <row r="25" spans="1:13">
      <c r="A25" s="69"/>
      <c r="B25" s="12">
        <v>36</v>
      </c>
      <c r="C25" s="67" t="s">
        <v>27</v>
      </c>
      <c r="D25" s="67"/>
      <c r="E25" s="15">
        <f>VLOOKUP(C25,RA!B28:D54,3,0)</f>
        <v>726743.30299999996</v>
      </c>
      <c r="F25" s="25">
        <f>VLOOKUP(C25,RA!B29:I58,8,0)</f>
        <v>97774.733900000007</v>
      </c>
      <c r="G25" s="16">
        <f t="shared" si="0"/>
        <v>628968.56909999996</v>
      </c>
      <c r="H25" s="27">
        <f>RA!J29</f>
        <v>13.453819731999699</v>
      </c>
      <c r="I25" s="20">
        <f>VLOOKUP(B25,RMS!B:D,3,FALSE)</f>
        <v>726743.80350442498</v>
      </c>
      <c r="J25" s="21">
        <f>VLOOKUP(B25,RMS!B:E,4,FALSE)</f>
        <v>628968.53966872406</v>
      </c>
      <c r="K25" s="22">
        <f t="shared" si="1"/>
        <v>-0.50050442502833903</v>
      </c>
      <c r="L25" s="22">
        <f t="shared" si="2"/>
        <v>2.9431275906972587E-2</v>
      </c>
      <c r="M25" s="32"/>
    </row>
    <row r="26" spans="1:13">
      <c r="A26" s="69"/>
      <c r="B26" s="12">
        <v>37</v>
      </c>
      <c r="C26" s="67" t="s">
        <v>67</v>
      </c>
      <c r="D26" s="67"/>
      <c r="E26" s="15">
        <f>VLOOKUP(C26,RA!B30:D55,3,0)</f>
        <v>1060361.1867</v>
      </c>
      <c r="F26" s="25">
        <f>VLOOKUP(C26,RA!B30:I59,8,0)</f>
        <v>114712.4016</v>
      </c>
      <c r="G26" s="16">
        <f t="shared" si="0"/>
        <v>945648.78509999998</v>
      </c>
      <c r="H26" s="27">
        <f>RA!J30</f>
        <v>10.8182384492026</v>
      </c>
      <c r="I26" s="20">
        <f>VLOOKUP(B26,RMS!B:D,3,FALSE)</f>
        <v>1060361.94237434</v>
      </c>
      <c r="J26" s="21">
        <f>VLOOKUP(B26,RMS!B:E,4,FALSE)</f>
        <v>945648.77216584794</v>
      </c>
      <c r="K26" s="22">
        <f t="shared" si="1"/>
        <v>-0.75567434006370604</v>
      </c>
      <c r="L26" s="22">
        <f t="shared" si="2"/>
        <v>1.2934152036905289E-2</v>
      </c>
      <c r="M26" s="32"/>
    </row>
    <row r="27" spans="1:13">
      <c r="A27" s="69"/>
      <c r="B27" s="12">
        <v>38</v>
      </c>
      <c r="C27" s="67" t="s">
        <v>29</v>
      </c>
      <c r="D27" s="67"/>
      <c r="E27" s="15">
        <f>VLOOKUP(C27,RA!B30:D56,3,0)</f>
        <v>743272.68550000002</v>
      </c>
      <c r="F27" s="25">
        <f>VLOOKUP(C27,RA!B31:I60,8,0)</f>
        <v>39734.414599999996</v>
      </c>
      <c r="G27" s="16">
        <f t="shared" si="0"/>
        <v>703538.2709</v>
      </c>
      <c r="H27" s="27">
        <f>RA!J31</f>
        <v>5.3458731062168203</v>
      </c>
      <c r="I27" s="20">
        <f>VLOOKUP(B27,RMS!B:D,3,FALSE)</f>
        <v>743272.59734070802</v>
      </c>
      <c r="J27" s="21">
        <f>VLOOKUP(B27,RMS!B:E,4,FALSE)</f>
        <v>703538.24198053102</v>
      </c>
      <c r="K27" s="22">
        <f t="shared" si="1"/>
        <v>8.8159292005002499E-2</v>
      </c>
      <c r="L27" s="22">
        <f t="shared" si="2"/>
        <v>2.8919468983076513E-2</v>
      </c>
      <c r="M27" s="32"/>
    </row>
    <row r="28" spans="1:13">
      <c r="A28" s="69"/>
      <c r="B28" s="12">
        <v>39</v>
      </c>
      <c r="C28" s="67" t="s">
        <v>30</v>
      </c>
      <c r="D28" s="67"/>
      <c r="E28" s="15">
        <f>VLOOKUP(C28,RA!B32:D57,3,0)</f>
        <v>124629.425</v>
      </c>
      <c r="F28" s="25">
        <f>VLOOKUP(C28,RA!B32:I61,8,0)</f>
        <v>25232.350999999999</v>
      </c>
      <c r="G28" s="16">
        <f t="shared" si="0"/>
        <v>99397.074000000008</v>
      </c>
      <c r="H28" s="27">
        <f>RA!J32</f>
        <v>20.2459018004777</v>
      </c>
      <c r="I28" s="20">
        <f>VLOOKUP(B28,RMS!B:D,3,FALSE)</f>
        <v>124629.298889653</v>
      </c>
      <c r="J28" s="21">
        <f>VLOOKUP(B28,RMS!B:E,4,FALSE)</f>
        <v>99397.097944248293</v>
      </c>
      <c r="K28" s="22">
        <f t="shared" si="1"/>
        <v>0.12611034700239543</v>
      </c>
      <c r="L28" s="22">
        <f t="shared" si="2"/>
        <v>-2.3944248285260983E-2</v>
      </c>
      <c r="M28" s="32"/>
    </row>
    <row r="29" spans="1:13">
      <c r="A29" s="69"/>
      <c r="B29" s="12">
        <v>40</v>
      </c>
      <c r="C29" s="67" t="s">
        <v>68</v>
      </c>
      <c r="D29" s="67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69"/>
      <c r="B30" s="12">
        <v>42</v>
      </c>
      <c r="C30" s="67" t="s">
        <v>31</v>
      </c>
      <c r="D30" s="67"/>
      <c r="E30" s="15">
        <f>VLOOKUP(C30,RA!B34:D60,3,0)</f>
        <v>234819.58189999999</v>
      </c>
      <c r="F30" s="25">
        <f>VLOOKUP(C30,RA!B34:I64,8,0)</f>
        <v>27058.0265</v>
      </c>
      <c r="G30" s="16">
        <f t="shared" si="0"/>
        <v>207761.55539999998</v>
      </c>
      <c r="H30" s="27">
        <f>RA!J34</f>
        <v>0</v>
      </c>
      <c r="I30" s="20">
        <f>VLOOKUP(B30,RMS!B:D,3,FALSE)</f>
        <v>234819.58069999999</v>
      </c>
      <c r="J30" s="21">
        <f>VLOOKUP(B30,RMS!B:E,4,FALSE)</f>
        <v>207761.54399999999</v>
      </c>
      <c r="K30" s="22">
        <f t="shared" si="1"/>
        <v>1.1999999987892807E-3</v>
      </c>
      <c r="L30" s="22">
        <f t="shared" si="2"/>
        <v>1.1399999988498166E-2</v>
      </c>
      <c r="M30" s="32"/>
    </row>
    <row r="31" spans="1:13" s="36" customFormat="1" ht="12" thickBot="1">
      <c r="A31" s="69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11.522900382099699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69"/>
      <c r="B32" s="12">
        <v>70</v>
      </c>
      <c r="C32" s="70" t="s">
        <v>64</v>
      </c>
      <c r="D32" s="71"/>
      <c r="E32" s="15">
        <f>VLOOKUP(C32,RA!B34:D61,3,0)</f>
        <v>96804.27</v>
      </c>
      <c r="F32" s="25">
        <f>VLOOKUP(C32,RA!B34:I65,8,0)</f>
        <v>5304.92</v>
      </c>
      <c r="G32" s="16">
        <f t="shared" si="0"/>
        <v>91499.35</v>
      </c>
      <c r="H32" s="27">
        <f>RA!J34</f>
        <v>0</v>
      </c>
      <c r="I32" s="20">
        <f>VLOOKUP(B32,RMS!B:D,3,FALSE)</f>
        <v>96804.27</v>
      </c>
      <c r="J32" s="21">
        <f>VLOOKUP(B32,RMS!B:E,4,FALSE)</f>
        <v>91499.35</v>
      </c>
      <c r="K32" s="22">
        <f t="shared" si="1"/>
        <v>0</v>
      </c>
      <c r="L32" s="22">
        <f t="shared" si="2"/>
        <v>0</v>
      </c>
    </row>
    <row r="33" spans="1:13">
      <c r="A33" s="69"/>
      <c r="B33" s="12">
        <v>71</v>
      </c>
      <c r="C33" s="67" t="s">
        <v>35</v>
      </c>
      <c r="D33" s="67"/>
      <c r="E33" s="15">
        <f>VLOOKUP(C33,RA!B34:D61,3,0)</f>
        <v>117532.67</v>
      </c>
      <c r="F33" s="25">
        <f>VLOOKUP(C33,RA!B34:I65,8,0)</f>
        <v>-13023.93</v>
      </c>
      <c r="G33" s="16">
        <f t="shared" si="0"/>
        <v>130556.6</v>
      </c>
      <c r="H33" s="27">
        <f>RA!J34</f>
        <v>0</v>
      </c>
      <c r="I33" s="20">
        <f>VLOOKUP(B33,RMS!B:D,3,FALSE)</f>
        <v>117532.67</v>
      </c>
      <c r="J33" s="21">
        <f>VLOOKUP(B33,RMS!B:E,4,FALSE)</f>
        <v>130556.6</v>
      </c>
      <c r="K33" s="22">
        <f t="shared" si="1"/>
        <v>0</v>
      </c>
      <c r="L33" s="22">
        <f t="shared" si="2"/>
        <v>0</v>
      </c>
      <c r="M33" s="32"/>
    </row>
    <row r="34" spans="1:13">
      <c r="A34" s="69"/>
      <c r="B34" s="12">
        <v>72</v>
      </c>
      <c r="C34" s="67" t="s">
        <v>36</v>
      </c>
      <c r="D34" s="67"/>
      <c r="E34" s="15">
        <f>VLOOKUP(C34,RA!B34:D62,3,0)</f>
        <v>3340.17</v>
      </c>
      <c r="F34" s="25">
        <f>VLOOKUP(C34,RA!B34:I66,8,0)</f>
        <v>1138.31</v>
      </c>
      <c r="G34" s="16">
        <f t="shared" si="0"/>
        <v>2201.86</v>
      </c>
      <c r="H34" s="27">
        <f>RA!J35</f>
        <v>11.522900382099699</v>
      </c>
      <c r="I34" s="20">
        <f>VLOOKUP(B34,RMS!B:D,3,FALSE)</f>
        <v>3340.17</v>
      </c>
      <c r="J34" s="21">
        <f>VLOOKUP(B34,RMS!B:E,4,FALSE)</f>
        <v>2201.86</v>
      </c>
      <c r="K34" s="22">
        <f t="shared" si="1"/>
        <v>0</v>
      </c>
      <c r="L34" s="22">
        <f t="shared" si="2"/>
        <v>0</v>
      </c>
      <c r="M34" s="32"/>
    </row>
    <row r="35" spans="1:13">
      <c r="A35" s="69"/>
      <c r="B35" s="12">
        <v>73</v>
      </c>
      <c r="C35" s="67" t="s">
        <v>37</v>
      </c>
      <c r="D35" s="67"/>
      <c r="E35" s="15">
        <f>VLOOKUP(C35,RA!B34:D63,3,0)</f>
        <v>97364.02</v>
      </c>
      <c r="F35" s="25">
        <f>VLOOKUP(C35,RA!B34:I67,8,0)</f>
        <v>-13878.66</v>
      </c>
      <c r="G35" s="16">
        <f t="shared" si="0"/>
        <v>111242.68000000001</v>
      </c>
      <c r="H35" s="27">
        <f>RA!J34</f>
        <v>0</v>
      </c>
      <c r="I35" s="20">
        <f>VLOOKUP(B35,RMS!B:D,3,FALSE)</f>
        <v>97364.02</v>
      </c>
      <c r="J35" s="21">
        <f>VLOOKUP(B35,RMS!B:E,4,FALSE)</f>
        <v>111242.68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9"/>
      <c r="B36" s="12">
        <v>74</v>
      </c>
      <c r="C36" s="67" t="s">
        <v>65</v>
      </c>
      <c r="D36" s="67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11.522900382099699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69"/>
      <c r="B37" s="12">
        <v>75</v>
      </c>
      <c r="C37" s="67" t="s">
        <v>32</v>
      </c>
      <c r="D37" s="67"/>
      <c r="E37" s="15">
        <f>VLOOKUP(C37,RA!B8:D64,3,0)</f>
        <v>24259.829099999999</v>
      </c>
      <c r="F37" s="25">
        <f>VLOOKUP(C37,RA!B8:I68,8,0)</f>
        <v>2281.6966000000002</v>
      </c>
      <c r="G37" s="16">
        <f t="shared" si="0"/>
        <v>21978.1325</v>
      </c>
      <c r="H37" s="27">
        <f>RA!J35</f>
        <v>11.522900382099699</v>
      </c>
      <c r="I37" s="20">
        <f>VLOOKUP(B37,RMS!B:D,3,FALSE)</f>
        <v>24259.829059829099</v>
      </c>
      <c r="J37" s="21">
        <f>VLOOKUP(B37,RMS!B:E,4,FALSE)</f>
        <v>21978.132478632499</v>
      </c>
      <c r="K37" s="22">
        <f t="shared" si="1"/>
        <v>4.0170900319935754E-5</v>
      </c>
      <c r="L37" s="22">
        <f t="shared" si="2"/>
        <v>2.136750117642805E-5</v>
      </c>
      <c r="M37" s="32"/>
    </row>
    <row r="38" spans="1:13">
      <c r="A38" s="69"/>
      <c r="B38" s="12">
        <v>76</v>
      </c>
      <c r="C38" s="67" t="s">
        <v>33</v>
      </c>
      <c r="D38" s="67"/>
      <c r="E38" s="15">
        <f>VLOOKUP(C38,RA!B8:D65,3,0)</f>
        <v>291347.53139999998</v>
      </c>
      <c r="F38" s="25">
        <f>VLOOKUP(C38,RA!B8:I69,8,0)</f>
        <v>20301.3992</v>
      </c>
      <c r="G38" s="16">
        <f t="shared" si="0"/>
        <v>271046.13219999999</v>
      </c>
      <c r="H38" s="27">
        <f>RA!J36</f>
        <v>0</v>
      </c>
      <c r="I38" s="20">
        <f>VLOOKUP(B38,RMS!B:D,3,FALSE)</f>
        <v>291347.52444273501</v>
      </c>
      <c r="J38" s="21">
        <f>VLOOKUP(B38,RMS!B:E,4,FALSE)</f>
        <v>271046.13278034201</v>
      </c>
      <c r="K38" s="22">
        <f t="shared" si="1"/>
        <v>6.9572649663314223E-3</v>
      </c>
      <c r="L38" s="22">
        <f t="shared" si="2"/>
        <v>-5.8034202083945274E-4</v>
      </c>
      <c r="M38" s="32"/>
    </row>
    <row r="39" spans="1:13">
      <c r="A39" s="69"/>
      <c r="B39" s="12">
        <v>77</v>
      </c>
      <c r="C39" s="67" t="s">
        <v>38</v>
      </c>
      <c r="D39" s="67"/>
      <c r="E39" s="15">
        <f>VLOOKUP(C39,RA!B9:D66,3,0)</f>
        <v>100729.31</v>
      </c>
      <c r="F39" s="25">
        <f>VLOOKUP(C39,RA!B9:I70,8,0)</f>
        <v>-11083.7</v>
      </c>
      <c r="G39" s="16">
        <f t="shared" si="0"/>
        <v>111813.01</v>
      </c>
      <c r="H39" s="27">
        <f>RA!J37</f>
        <v>5.4800475226970899</v>
      </c>
      <c r="I39" s="20">
        <f>VLOOKUP(B39,RMS!B:D,3,FALSE)</f>
        <v>100729.31</v>
      </c>
      <c r="J39" s="21">
        <f>VLOOKUP(B39,RMS!B:E,4,FALSE)</f>
        <v>111813.01</v>
      </c>
      <c r="K39" s="22">
        <f t="shared" si="1"/>
        <v>0</v>
      </c>
      <c r="L39" s="22">
        <f t="shared" si="2"/>
        <v>0</v>
      </c>
      <c r="M39" s="32"/>
    </row>
    <row r="40" spans="1:13">
      <c r="A40" s="69"/>
      <c r="B40" s="12">
        <v>78</v>
      </c>
      <c r="C40" s="67" t="s">
        <v>39</v>
      </c>
      <c r="D40" s="67"/>
      <c r="E40" s="15">
        <f>VLOOKUP(C40,RA!B10:D67,3,0)</f>
        <v>57928.27</v>
      </c>
      <c r="F40" s="25">
        <f>VLOOKUP(C40,RA!B10:I71,8,0)</f>
        <v>7800.87</v>
      </c>
      <c r="G40" s="16">
        <f t="shared" si="0"/>
        <v>50127.399999999994</v>
      </c>
      <c r="H40" s="27">
        <f>RA!J38</f>
        <v>-11.081114723251</v>
      </c>
      <c r="I40" s="20">
        <f>VLOOKUP(B40,RMS!B:D,3,FALSE)</f>
        <v>57928.27</v>
      </c>
      <c r="J40" s="21">
        <f>VLOOKUP(B40,RMS!B:E,4,FALSE)</f>
        <v>50127.4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9"/>
      <c r="B41" s="12">
        <v>9101</v>
      </c>
      <c r="C41" s="72" t="s">
        <v>70</v>
      </c>
      <c r="D41" s="73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34.0794031441513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69"/>
      <c r="B42" s="12">
        <v>99</v>
      </c>
      <c r="C42" s="67" t="s">
        <v>34</v>
      </c>
      <c r="D42" s="67"/>
      <c r="E42" s="15">
        <f>VLOOKUP(C42,RA!B8:D68,3,0)</f>
        <v>11522.7366</v>
      </c>
      <c r="F42" s="25">
        <f>VLOOKUP(C42,RA!B8:I72,8,0)</f>
        <v>906.05129999999997</v>
      </c>
      <c r="G42" s="16">
        <f t="shared" si="0"/>
        <v>10616.685300000001</v>
      </c>
      <c r="H42" s="27">
        <f>RA!J39</f>
        <v>34.0794031441513</v>
      </c>
      <c r="I42" s="20">
        <f>VLOOKUP(B42,RMS!B:D,3,FALSE)</f>
        <v>11522.7365554799</v>
      </c>
      <c r="J42" s="21">
        <f>VLOOKUP(B42,RMS!B:E,4,FALSE)</f>
        <v>10616.6850011346</v>
      </c>
      <c r="K42" s="22">
        <f t="shared" si="1"/>
        <v>4.452010034583509E-5</v>
      </c>
      <c r="L42" s="22">
        <f t="shared" si="2"/>
        <v>2.9886540141887963E-4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9.7109375" style="41" customWidth="1"/>
    <col min="2" max="3" width="9.140625" style="41"/>
    <col min="4" max="4" width="13.140625" style="41" bestFit="1" customWidth="1"/>
    <col min="5" max="5" width="12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44" t="s">
        <v>45</v>
      </c>
      <c r="W1" s="79"/>
    </row>
    <row r="2" spans="1:23" ht="12.7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44"/>
      <c r="W2" s="79"/>
    </row>
    <row r="3" spans="1:23" ht="23.25" thickBot="1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45" t="s">
        <v>46</v>
      </c>
      <c r="W3" s="79"/>
    </row>
    <row r="4" spans="1:23" ht="12.75" thickTop="1" thickBo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W4" s="79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80" t="s">
        <v>4</v>
      </c>
      <c r="C6" s="8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2" t="s">
        <v>5</v>
      </c>
      <c r="B7" s="83"/>
      <c r="C7" s="84"/>
      <c r="D7" s="53">
        <v>16501760.414000001</v>
      </c>
      <c r="E7" s="65"/>
      <c r="F7" s="65"/>
      <c r="G7" s="53">
        <v>12356532.3683</v>
      </c>
      <c r="H7" s="54">
        <v>33.546855397185297</v>
      </c>
      <c r="I7" s="53">
        <v>1641200.8204000001</v>
      </c>
      <c r="J7" s="54">
        <v>9.9456105241208999</v>
      </c>
      <c r="K7" s="53">
        <v>1724081.8049999999</v>
      </c>
      <c r="L7" s="54">
        <v>13.9527964125521</v>
      </c>
      <c r="M7" s="54">
        <v>-4.8072535978070999E-2</v>
      </c>
      <c r="N7" s="53">
        <v>352419085.26660001</v>
      </c>
      <c r="O7" s="53">
        <v>6364791814.3446999</v>
      </c>
      <c r="P7" s="53">
        <v>926265</v>
      </c>
      <c r="Q7" s="53">
        <v>848138</v>
      </c>
      <c r="R7" s="54">
        <v>9.2115905666294804</v>
      </c>
      <c r="S7" s="53">
        <v>17.815377255968901</v>
      </c>
      <c r="T7" s="53">
        <v>17.6514380583113</v>
      </c>
      <c r="U7" s="55">
        <v>0.92021176594877396</v>
      </c>
    </row>
    <row r="8" spans="1:23" ht="12" thickBot="1">
      <c r="A8" s="74">
        <v>42657</v>
      </c>
      <c r="B8" s="70" t="s">
        <v>6</v>
      </c>
      <c r="C8" s="71"/>
      <c r="D8" s="56">
        <v>577803.96869999997</v>
      </c>
      <c r="E8" s="59"/>
      <c r="F8" s="59"/>
      <c r="G8" s="56">
        <v>445858.84720000002</v>
      </c>
      <c r="H8" s="57">
        <v>29.593473882736099</v>
      </c>
      <c r="I8" s="56">
        <v>145811.7352</v>
      </c>
      <c r="J8" s="57">
        <v>25.235502540431099</v>
      </c>
      <c r="K8" s="56">
        <v>126424.1195</v>
      </c>
      <c r="L8" s="57">
        <v>28.3551891577223</v>
      </c>
      <c r="M8" s="57">
        <v>0.153353772813897</v>
      </c>
      <c r="N8" s="56">
        <v>11554962.202199999</v>
      </c>
      <c r="O8" s="56">
        <v>235202886.29570001</v>
      </c>
      <c r="P8" s="56">
        <v>22800</v>
      </c>
      <c r="Q8" s="56">
        <v>21081</v>
      </c>
      <c r="R8" s="57">
        <v>8.1542621317774309</v>
      </c>
      <c r="S8" s="56">
        <v>25.342279328947399</v>
      </c>
      <c r="T8" s="56">
        <v>25.5078060813054</v>
      </c>
      <c r="U8" s="58">
        <v>-0.65316442222701798</v>
      </c>
    </row>
    <row r="9" spans="1:23" ht="12" thickBot="1">
      <c r="A9" s="75"/>
      <c r="B9" s="70" t="s">
        <v>7</v>
      </c>
      <c r="C9" s="71"/>
      <c r="D9" s="56">
        <v>173848.2837</v>
      </c>
      <c r="E9" s="59"/>
      <c r="F9" s="59"/>
      <c r="G9" s="56">
        <v>59890.864200000004</v>
      </c>
      <c r="H9" s="57">
        <v>190.275129641559</v>
      </c>
      <c r="I9" s="56">
        <v>17249.933099999998</v>
      </c>
      <c r="J9" s="57">
        <v>9.9224063262926592</v>
      </c>
      <c r="K9" s="56">
        <v>13329.2855</v>
      </c>
      <c r="L9" s="57">
        <v>22.2559578627687</v>
      </c>
      <c r="M9" s="57">
        <v>0.29413786657956997</v>
      </c>
      <c r="N9" s="56">
        <v>1432999.2468000001</v>
      </c>
      <c r="O9" s="56">
        <v>33404967.4604</v>
      </c>
      <c r="P9" s="56">
        <v>4458</v>
      </c>
      <c r="Q9" s="56">
        <v>3570</v>
      </c>
      <c r="R9" s="57">
        <v>24.873949579831901</v>
      </c>
      <c r="S9" s="56">
        <v>38.996923216689098</v>
      </c>
      <c r="T9" s="56">
        <v>15.9885923529412</v>
      </c>
      <c r="U9" s="58">
        <v>59.000374813932197</v>
      </c>
    </row>
    <row r="10" spans="1:23" ht="12" thickBot="1">
      <c r="A10" s="75"/>
      <c r="B10" s="70" t="s">
        <v>8</v>
      </c>
      <c r="C10" s="71"/>
      <c r="D10" s="56">
        <v>103634.6737</v>
      </c>
      <c r="E10" s="59"/>
      <c r="F10" s="59"/>
      <c r="G10" s="56">
        <v>76625.357099999994</v>
      </c>
      <c r="H10" s="57">
        <v>35.248536022809603</v>
      </c>
      <c r="I10" s="56">
        <v>32463.3282</v>
      </c>
      <c r="J10" s="57">
        <v>31.324774847050101</v>
      </c>
      <c r="K10" s="56">
        <v>23602.929</v>
      </c>
      <c r="L10" s="57">
        <v>30.8030264305287</v>
      </c>
      <c r="M10" s="57">
        <v>0.375394053848148</v>
      </c>
      <c r="N10" s="56">
        <v>2386480.5093</v>
      </c>
      <c r="O10" s="56">
        <v>54146897.359999999</v>
      </c>
      <c r="P10" s="56">
        <v>94150</v>
      </c>
      <c r="Q10" s="56">
        <v>84398</v>
      </c>
      <c r="R10" s="57">
        <v>11.5547761795303</v>
      </c>
      <c r="S10" s="56">
        <v>1.1007400286776401</v>
      </c>
      <c r="T10" s="56">
        <v>0.95969267636673905</v>
      </c>
      <c r="U10" s="58">
        <v>12.8138660025246</v>
      </c>
    </row>
    <row r="11" spans="1:23" ht="12" thickBot="1">
      <c r="A11" s="75"/>
      <c r="B11" s="70" t="s">
        <v>9</v>
      </c>
      <c r="C11" s="71"/>
      <c r="D11" s="56">
        <v>40134.714</v>
      </c>
      <c r="E11" s="59"/>
      <c r="F11" s="59"/>
      <c r="G11" s="56">
        <v>35505.162900000003</v>
      </c>
      <c r="H11" s="57">
        <v>13.039092689249401</v>
      </c>
      <c r="I11" s="56">
        <v>9600.5252</v>
      </c>
      <c r="J11" s="57">
        <v>23.920751497070601</v>
      </c>
      <c r="K11" s="56">
        <v>8272.0975999999991</v>
      </c>
      <c r="L11" s="57">
        <v>23.298295020637699</v>
      </c>
      <c r="M11" s="57">
        <v>0.16059138373802601</v>
      </c>
      <c r="N11" s="56">
        <v>791724.00379999995</v>
      </c>
      <c r="O11" s="56">
        <v>19078335.374400001</v>
      </c>
      <c r="P11" s="56">
        <v>2113</v>
      </c>
      <c r="Q11" s="56">
        <v>1962</v>
      </c>
      <c r="R11" s="57">
        <v>7.6962283384301804</v>
      </c>
      <c r="S11" s="56">
        <v>18.994185518220501</v>
      </c>
      <c r="T11" s="56">
        <v>20.8149940366972</v>
      </c>
      <c r="U11" s="58">
        <v>-9.5861363296155098</v>
      </c>
    </row>
    <row r="12" spans="1:23" ht="12" thickBot="1">
      <c r="A12" s="75"/>
      <c r="B12" s="70" t="s">
        <v>10</v>
      </c>
      <c r="C12" s="71"/>
      <c r="D12" s="56">
        <v>207562.62400000001</v>
      </c>
      <c r="E12" s="59"/>
      <c r="F12" s="59"/>
      <c r="G12" s="56">
        <v>155606.93470000001</v>
      </c>
      <c r="H12" s="57">
        <v>33.389057756434298</v>
      </c>
      <c r="I12" s="56">
        <v>35237.082900000001</v>
      </c>
      <c r="J12" s="57">
        <v>16.9766031190664</v>
      </c>
      <c r="K12" s="56">
        <v>29605.9028</v>
      </c>
      <c r="L12" s="57">
        <v>19.026081875514301</v>
      </c>
      <c r="M12" s="57">
        <v>0.19020464054215599</v>
      </c>
      <c r="N12" s="56">
        <v>3661378.6682000002</v>
      </c>
      <c r="O12" s="56">
        <v>68378280.016800001</v>
      </c>
      <c r="P12" s="56">
        <v>1554</v>
      </c>
      <c r="Q12" s="56">
        <v>1552</v>
      </c>
      <c r="R12" s="57">
        <v>0.12886597938144301</v>
      </c>
      <c r="S12" s="56">
        <v>133.566682110682</v>
      </c>
      <c r="T12" s="56">
        <v>133.10906804123701</v>
      </c>
      <c r="U12" s="58">
        <v>0.34261094324838998</v>
      </c>
    </row>
    <row r="13" spans="1:23" ht="12" thickBot="1">
      <c r="A13" s="75"/>
      <c r="B13" s="70" t="s">
        <v>11</v>
      </c>
      <c r="C13" s="71"/>
      <c r="D13" s="56">
        <v>253849.2445</v>
      </c>
      <c r="E13" s="59"/>
      <c r="F13" s="59"/>
      <c r="G13" s="56">
        <v>185145.6758</v>
      </c>
      <c r="H13" s="57">
        <v>37.107844081768199</v>
      </c>
      <c r="I13" s="56">
        <v>69089.916200000007</v>
      </c>
      <c r="J13" s="57">
        <v>27.216908341044899</v>
      </c>
      <c r="K13" s="56">
        <v>61876.209699999999</v>
      </c>
      <c r="L13" s="57">
        <v>33.420283478205903</v>
      </c>
      <c r="M13" s="57">
        <v>0.116582876277892</v>
      </c>
      <c r="N13" s="56">
        <v>4834250.7012999998</v>
      </c>
      <c r="O13" s="56">
        <v>98672516.792500004</v>
      </c>
      <c r="P13" s="56">
        <v>9714</v>
      </c>
      <c r="Q13" s="56">
        <v>9022</v>
      </c>
      <c r="R13" s="57">
        <v>7.6701396586122703</v>
      </c>
      <c r="S13" s="56">
        <v>26.132308472308001</v>
      </c>
      <c r="T13" s="56">
        <v>27.330449833739799</v>
      </c>
      <c r="U13" s="58">
        <v>-4.5849044017729703</v>
      </c>
    </row>
    <row r="14" spans="1:23" ht="12" thickBot="1">
      <c r="A14" s="75"/>
      <c r="B14" s="70" t="s">
        <v>12</v>
      </c>
      <c r="C14" s="71"/>
      <c r="D14" s="56">
        <v>128780.493</v>
      </c>
      <c r="E14" s="59"/>
      <c r="F14" s="59"/>
      <c r="G14" s="56">
        <v>106743.6761</v>
      </c>
      <c r="H14" s="57">
        <v>20.6446111892899</v>
      </c>
      <c r="I14" s="56">
        <v>21255.523300000001</v>
      </c>
      <c r="J14" s="57">
        <v>16.505235229997101</v>
      </c>
      <c r="K14" s="56">
        <v>23481.624599999999</v>
      </c>
      <c r="L14" s="57">
        <v>21.9981412088542</v>
      </c>
      <c r="M14" s="57">
        <v>-9.4801843480624995E-2</v>
      </c>
      <c r="N14" s="56">
        <v>1884679.2708000001</v>
      </c>
      <c r="O14" s="56">
        <v>40933025.9789</v>
      </c>
      <c r="P14" s="56">
        <v>1821</v>
      </c>
      <c r="Q14" s="56">
        <v>1776</v>
      </c>
      <c r="R14" s="57">
        <v>2.53378378378379</v>
      </c>
      <c r="S14" s="56">
        <v>70.719655683690306</v>
      </c>
      <c r="T14" s="56">
        <v>68.729833108108096</v>
      </c>
      <c r="U14" s="58">
        <v>2.8136768432274502</v>
      </c>
    </row>
    <row r="15" spans="1:23" ht="12" thickBot="1">
      <c r="A15" s="75"/>
      <c r="B15" s="70" t="s">
        <v>13</v>
      </c>
      <c r="C15" s="71"/>
      <c r="D15" s="56">
        <v>120237.57980000001</v>
      </c>
      <c r="E15" s="59"/>
      <c r="F15" s="59"/>
      <c r="G15" s="56">
        <v>53977.423900000002</v>
      </c>
      <c r="H15" s="57">
        <v>122.75531344874</v>
      </c>
      <c r="I15" s="56">
        <v>26460.376700000001</v>
      </c>
      <c r="J15" s="57">
        <v>22.006744267485701</v>
      </c>
      <c r="K15" s="56">
        <v>13085.829599999999</v>
      </c>
      <c r="L15" s="57">
        <v>24.243153256522898</v>
      </c>
      <c r="M15" s="57">
        <v>1.0220633699830499</v>
      </c>
      <c r="N15" s="56">
        <v>1953013.2427999999</v>
      </c>
      <c r="O15" s="56">
        <v>36394022.747500002</v>
      </c>
      <c r="P15" s="56">
        <v>3872</v>
      </c>
      <c r="Q15" s="56">
        <v>3686</v>
      </c>
      <c r="R15" s="57">
        <v>5.0461204557786097</v>
      </c>
      <c r="S15" s="56">
        <v>31.053093956611601</v>
      </c>
      <c r="T15" s="56">
        <v>31.685846418882299</v>
      </c>
      <c r="U15" s="58">
        <v>-2.0376470800455002</v>
      </c>
    </row>
    <row r="16" spans="1:23" ht="12" thickBot="1">
      <c r="A16" s="75"/>
      <c r="B16" s="70" t="s">
        <v>14</v>
      </c>
      <c r="C16" s="71"/>
      <c r="D16" s="56">
        <v>752741.20270000002</v>
      </c>
      <c r="E16" s="59"/>
      <c r="F16" s="59"/>
      <c r="G16" s="56">
        <v>521121.46350000001</v>
      </c>
      <c r="H16" s="57">
        <v>44.4464017360513</v>
      </c>
      <c r="I16" s="56">
        <v>-15806.099099999999</v>
      </c>
      <c r="J16" s="57">
        <v>-2.0998052243327798</v>
      </c>
      <c r="K16" s="56">
        <v>44863.565399999999</v>
      </c>
      <c r="L16" s="57">
        <v>8.6090419493918997</v>
      </c>
      <c r="M16" s="57">
        <v>-1.3523148229320201</v>
      </c>
      <c r="N16" s="56">
        <v>17041392.817499999</v>
      </c>
      <c r="O16" s="56">
        <v>334067469.8786</v>
      </c>
      <c r="P16" s="56">
        <v>41491</v>
      </c>
      <c r="Q16" s="56">
        <v>33939</v>
      </c>
      <c r="R16" s="57">
        <v>22.2516868499367</v>
      </c>
      <c r="S16" s="56">
        <v>18.142276703381501</v>
      </c>
      <c r="T16" s="56">
        <v>19.427085521081899</v>
      </c>
      <c r="U16" s="58">
        <v>-7.0818499723411996</v>
      </c>
    </row>
    <row r="17" spans="1:21" ht="12" thickBot="1">
      <c r="A17" s="75"/>
      <c r="B17" s="70" t="s">
        <v>15</v>
      </c>
      <c r="C17" s="71"/>
      <c r="D17" s="56">
        <v>483987.34980000003</v>
      </c>
      <c r="E17" s="59"/>
      <c r="F17" s="59"/>
      <c r="G17" s="56">
        <v>349350.03710000002</v>
      </c>
      <c r="H17" s="57">
        <v>38.539372664059798</v>
      </c>
      <c r="I17" s="56">
        <v>63474.405400000003</v>
      </c>
      <c r="J17" s="57">
        <v>13.1148893511844</v>
      </c>
      <c r="K17" s="56">
        <v>43001.450499999999</v>
      </c>
      <c r="L17" s="57">
        <v>12.308986956738501</v>
      </c>
      <c r="M17" s="57">
        <v>0.47609917018962</v>
      </c>
      <c r="N17" s="56">
        <v>11434749.8926</v>
      </c>
      <c r="O17" s="56">
        <v>339581633.51389998</v>
      </c>
      <c r="P17" s="56">
        <v>9796</v>
      </c>
      <c r="Q17" s="56">
        <v>8567</v>
      </c>
      <c r="R17" s="57">
        <v>14.3457453017392</v>
      </c>
      <c r="S17" s="56">
        <v>49.406630236831397</v>
      </c>
      <c r="T17" s="56">
        <v>83.939296976771303</v>
      </c>
      <c r="U17" s="58">
        <v>-69.894802730741105</v>
      </c>
    </row>
    <row r="18" spans="1:21" ht="12" thickBot="1">
      <c r="A18" s="75"/>
      <c r="B18" s="70" t="s">
        <v>16</v>
      </c>
      <c r="C18" s="71"/>
      <c r="D18" s="56">
        <v>1570431.8609</v>
      </c>
      <c r="E18" s="59"/>
      <c r="F18" s="59"/>
      <c r="G18" s="56">
        <v>1045120.6564</v>
      </c>
      <c r="H18" s="57">
        <v>50.263211360636198</v>
      </c>
      <c r="I18" s="56">
        <v>150891.141</v>
      </c>
      <c r="J18" s="57">
        <v>9.6082577510574492</v>
      </c>
      <c r="K18" s="56">
        <v>179243.6808</v>
      </c>
      <c r="L18" s="57">
        <v>17.150525128593198</v>
      </c>
      <c r="M18" s="57">
        <v>-0.15817874121674499</v>
      </c>
      <c r="N18" s="56">
        <v>29689731.278099999</v>
      </c>
      <c r="O18" s="56">
        <v>629770141.68149996</v>
      </c>
      <c r="P18" s="56">
        <v>72377</v>
      </c>
      <c r="Q18" s="56">
        <v>60950</v>
      </c>
      <c r="R18" s="57">
        <v>18.7481542247744</v>
      </c>
      <c r="S18" s="56">
        <v>21.6979407947276</v>
      </c>
      <c r="T18" s="56">
        <v>21.590420700574199</v>
      </c>
      <c r="U18" s="58">
        <v>0.495531327929015</v>
      </c>
    </row>
    <row r="19" spans="1:21" ht="12" thickBot="1">
      <c r="A19" s="75"/>
      <c r="B19" s="70" t="s">
        <v>17</v>
      </c>
      <c r="C19" s="71"/>
      <c r="D19" s="56">
        <v>484032.80450000003</v>
      </c>
      <c r="E19" s="59"/>
      <c r="F19" s="59"/>
      <c r="G19" s="56">
        <v>463742.59039999999</v>
      </c>
      <c r="H19" s="57">
        <v>4.3753182304214802</v>
      </c>
      <c r="I19" s="56">
        <v>47648.654199999997</v>
      </c>
      <c r="J19" s="57">
        <v>9.8440960523782</v>
      </c>
      <c r="K19" s="56">
        <v>46640.058900000004</v>
      </c>
      <c r="L19" s="57">
        <v>10.0573162494673</v>
      </c>
      <c r="M19" s="57">
        <v>2.1625086326810001E-2</v>
      </c>
      <c r="N19" s="56">
        <v>10150006.8972</v>
      </c>
      <c r="O19" s="56">
        <v>188144695.31389999</v>
      </c>
      <c r="P19" s="56">
        <v>12635</v>
      </c>
      <c r="Q19" s="56">
        <v>10663</v>
      </c>
      <c r="R19" s="57">
        <v>18.4938572634343</v>
      </c>
      <c r="S19" s="56">
        <v>38.308888365651001</v>
      </c>
      <c r="T19" s="56">
        <v>41.909358351308299</v>
      </c>
      <c r="U19" s="58">
        <v>-9.3985237871991796</v>
      </c>
    </row>
    <row r="20" spans="1:21" ht="12" thickBot="1">
      <c r="A20" s="75"/>
      <c r="B20" s="70" t="s">
        <v>18</v>
      </c>
      <c r="C20" s="71"/>
      <c r="D20" s="56">
        <v>1050004.706</v>
      </c>
      <c r="E20" s="59"/>
      <c r="F20" s="59"/>
      <c r="G20" s="56">
        <v>767444.19010000001</v>
      </c>
      <c r="H20" s="57">
        <v>36.818379700442001</v>
      </c>
      <c r="I20" s="56">
        <v>98885.324099999998</v>
      </c>
      <c r="J20" s="57">
        <v>9.4176077054648992</v>
      </c>
      <c r="K20" s="56">
        <v>85364.827300000004</v>
      </c>
      <c r="L20" s="57">
        <v>11.123261912879499</v>
      </c>
      <c r="M20" s="57">
        <v>0.15838486678458999</v>
      </c>
      <c r="N20" s="56">
        <v>20755626.250300001</v>
      </c>
      <c r="O20" s="56">
        <v>370160300.32859999</v>
      </c>
      <c r="P20" s="56">
        <v>43058</v>
      </c>
      <c r="Q20" s="56">
        <v>41237</v>
      </c>
      <c r="R20" s="57">
        <v>4.4159371438271497</v>
      </c>
      <c r="S20" s="56">
        <v>24.3858215894839</v>
      </c>
      <c r="T20" s="56">
        <v>24.246129800906999</v>
      </c>
      <c r="U20" s="58">
        <v>0.57284019758937799</v>
      </c>
    </row>
    <row r="21" spans="1:21" ht="12" thickBot="1">
      <c r="A21" s="75"/>
      <c r="B21" s="70" t="s">
        <v>19</v>
      </c>
      <c r="C21" s="71"/>
      <c r="D21" s="56">
        <v>395122.91649999999</v>
      </c>
      <c r="E21" s="59"/>
      <c r="F21" s="59"/>
      <c r="G21" s="56">
        <v>260613.91450000001</v>
      </c>
      <c r="H21" s="57">
        <v>51.612363928480903</v>
      </c>
      <c r="I21" s="56">
        <v>42324.538399999998</v>
      </c>
      <c r="J21" s="57">
        <v>10.711739722643999</v>
      </c>
      <c r="K21" s="56">
        <v>34886.908000000003</v>
      </c>
      <c r="L21" s="57">
        <v>13.3864333632884</v>
      </c>
      <c r="M21" s="57">
        <v>0.21319259362279999</v>
      </c>
      <c r="N21" s="56">
        <v>5805449.7806000002</v>
      </c>
      <c r="O21" s="56">
        <v>118707139.0852</v>
      </c>
      <c r="P21" s="56">
        <v>33324</v>
      </c>
      <c r="Q21" s="56">
        <v>32580</v>
      </c>
      <c r="R21" s="57">
        <v>2.2836095764272599</v>
      </c>
      <c r="S21" s="56">
        <v>11.857007457088001</v>
      </c>
      <c r="T21" s="56">
        <v>12.357311114180501</v>
      </c>
      <c r="U21" s="58">
        <v>-4.21947661670246</v>
      </c>
    </row>
    <row r="22" spans="1:21" ht="12" thickBot="1">
      <c r="A22" s="75"/>
      <c r="B22" s="70" t="s">
        <v>20</v>
      </c>
      <c r="C22" s="71"/>
      <c r="D22" s="56">
        <v>1177625.2885</v>
      </c>
      <c r="E22" s="59"/>
      <c r="F22" s="59"/>
      <c r="G22" s="56">
        <v>951530.41339999996</v>
      </c>
      <c r="H22" s="57">
        <v>23.761182187768402</v>
      </c>
      <c r="I22" s="56">
        <v>76705.306700000001</v>
      </c>
      <c r="J22" s="57">
        <v>6.5135580433826599</v>
      </c>
      <c r="K22" s="56">
        <v>123079.1397</v>
      </c>
      <c r="L22" s="57">
        <v>12.9348613524832</v>
      </c>
      <c r="M22" s="57">
        <v>-0.37678060728271401</v>
      </c>
      <c r="N22" s="56">
        <v>20317966.166499998</v>
      </c>
      <c r="O22" s="56">
        <v>423253143.7421</v>
      </c>
      <c r="P22" s="56">
        <v>70325</v>
      </c>
      <c r="Q22" s="56">
        <v>61177</v>
      </c>
      <c r="R22" s="57">
        <v>14.9533321346258</v>
      </c>
      <c r="S22" s="56">
        <v>16.7454715748311</v>
      </c>
      <c r="T22" s="56">
        <v>16.9991441701947</v>
      </c>
      <c r="U22" s="58">
        <v>-1.51487280743298</v>
      </c>
    </row>
    <row r="23" spans="1:21" ht="12" thickBot="1">
      <c r="A23" s="75"/>
      <c r="B23" s="70" t="s">
        <v>21</v>
      </c>
      <c r="C23" s="71"/>
      <c r="D23" s="56">
        <v>2799247.7754000002</v>
      </c>
      <c r="E23" s="59"/>
      <c r="F23" s="59"/>
      <c r="G23" s="56">
        <v>1975894.8895</v>
      </c>
      <c r="H23" s="57">
        <v>41.669872738440503</v>
      </c>
      <c r="I23" s="56">
        <v>208058.3475</v>
      </c>
      <c r="J23" s="57">
        <v>7.4326520620443999</v>
      </c>
      <c r="K23" s="56">
        <v>352132.83669999999</v>
      </c>
      <c r="L23" s="57">
        <v>17.821435673084199</v>
      </c>
      <c r="M23" s="57">
        <v>-0.40914812304978099</v>
      </c>
      <c r="N23" s="56">
        <v>55270166.455200002</v>
      </c>
      <c r="O23" s="56">
        <v>930443018.63709998</v>
      </c>
      <c r="P23" s="56">
        <v>82519</v>
      </c>
      <c r="Q23" s="56">
        <v>74216</v>
      </c>
      <c r="R23" s="57">
        <v>11.1876145305595</v>
      </c>
      <c r="S23" s="56">
        <v>33.922463619287697</v>
      </c>
      <c r="T23" s="56">
        <v>31.684098745553499</v>
      </c>
      <c r="U23" s="58">
        <v>6.5984737985287696</v>
      </c>
    </row>
    <row r="24" spans="1:21" ht="12" thickBot="1">
      <c r="A24" s="75"/>
      <c r="B24" s="70" t="s">
        <v>22</v>
      </c>
      <c r="C24" s="71"/>
      <c r="D24" s="56">
        <v>299593.82400000002</v>
      </c>
      <c r="E24" s="59"/>
      <c r="F24" s="59"/>
      <c r="G24" s="56">
        <v>189271.0197</v>
      </c>
      <c r="H24" s="57">
        <v>58.288270689757397</v>
      </c>
      <c r="I24" s="56">
        <v>43964.283000000003</v>
      </c>
      <c r="J24" s="57">
        <v>14.674629274066699</v>
      </c>
      <c r="K24" s="56">
        <v>36331.009700000002</v>
      </c>
      <c r="L24" s="57">
        <v>19.195231133422201</v>
      </c>
      <c r="M24" s="57">
        <v>0.21010352762092399</v>
      </c>
      <c r="N24" s="56">
        <v>4979297.3487</v>
      </c>
      <c r="O24" s="56">
        <v>90354614.433799997</v>
      </c>
      <c r="P24" s="56">
        <v>26235</v>
      </c>
      <c r="Q24" s="56">
        <v>24333</v>
      </c>
      <c r="R24" s="57">
        <v>7.81654543212922</v>
      </c>
      <c r="S24" s="56">
        <v>11.4196235563179</v>
      </c>
      <c r="T24" s="56">
        <v>11.1423481444951</v>
      </c>
      <c r="U24" s="58">
        <v>2.4280608765720899</v>
      </c>
    </row>
    <row r="25" spans="1:21" ht="12" thickBot="1">
      <c r="A25" s="75"/>
      <c r="B25" s="70" t="s">
        <v>23</v>
      </c>
      <c r="C25" s="71"/>
      <c r="D25" s="56">
        <v>339271.47820000001</v>
      </c>
      <c r="E25" s="59"/>
      <c r="F25" s="59"/>
      <c r="G25" s="56">
        <v>271493.65389999998</v>
      </c>
      <c r="H25" s="57">
        <v>24.964791377762602</v>
      </c>
      <c r="I25" s="56">
        <v>18928.9211</v>
      </c>
      <c r="J25" s="57">
        <v>5.5792845306145704</v>
      </c>
      <c r="K25" s="56">
        <v>19500.112700000001</v>
      </c>
      <c r="L25" s="57">
        <v>7.1825298381311402</v>
      </c>
      <c r="M25" s="57">
        <v>-2.9291707632028E-2</v>
      </c>
      <c r="N25" s="56">
        <v>5790730.5082999999</v>
      </c>
      <c r="O25" s="56">
        <v>105650647.53129999</v>
      </c>
      <c r="P25" s="56">
        <v>20269</v>
      </c>
      <c r="Q25" s="56">
        <v>18212</v>
      </c>
      <c r="R25" s="57">
        <v>11.2947507138151</v>
      </c>
      <c r="S25" s="56">
        <v>16.738441866890302</v>
      </c>
      <c r="T25" s="56">
        <v>16.220028289040201</v>
      </c>
      <c r="U25" s="58">
        <v>3.0971435810616699</v>
      </c>
    </row>
    <row r="26" spans="1:21" ht="12" thickBot="1">
      <c r="A26" s="75"/>
      <c r="B26" s="70" t="s">
        <v>24</v>
      </c>
      <c r="C26" s="71"/>
      <c r="D26" s="56">
        <v>536425.88439999998</v>
      </c>
      <c r="E26" s="59"/>
      <c r="F26" s="59"/>
      <c r="G26" s="56">
        <v>429441.30160000001</v>
      </c>
      <c r="H26" s="57">
        <v>24.912504316981099</v>
      </c>
      <c r="I26" s="56">
        <v>130557.5398</v>
      </c>
      <c r="J26" s="57">
        <v>24.338411623449201</v>
      </c>
      <c r="K26" s="56">
        <v>93142.315600000002</v>
      </c>
      <c r="L26" s="57">
        <v>21.689184354875302</v>
      </c>
      <c r="M26" s="57">
        <v>0.40169952785670299</v>
      </c>
      <c r="N26" s="56">
        <v>9470234.2019999996</v>
      </c>
      <c r="O26" s="56">
        <v>201589288.38339999</v>
      </c>
      <c r="P26" s="56">
        <v>39083</v>
      </c>
      <c r="Q26" s="56">
        <v>35870</v>
      </c>
      <c r="R26" s="57">
        <v>8.9573459715639903</v>
      </c>
      <c r="S26" s="56">
        <v>13.7252996034081</v>
      </c>
      <c r="T26" s="56">
        <v>13.979333872316699</v>
      </c>
      <c r="U26" s="58">
        <v>-1.8508468029760801</v>
      </c>
    </row>
    <row r="27" spans="1:21" ht="12" thickBot="1">
      <c r="A27" s="75"/>
      <c r="B27" s="70" t="s">
        <v>25</v>
      </c>
      <c r="C27" s="71"/>
      <c r="D27" s="56">
        <v>235548.85250000001</v>
      </c>
      <c r="E27" s="59"/>
      <c r="F27" s="59"/>
      <c r="G27" s="56">
        <v>168813.28899999999</v>
      </c>
      <c r="H27" s="57">
        <v>39.532174211711499</v>
      </c>
      <c r="I27" s="56">
        <v>55830.3871</v>
      </c>
      <c r="J27" s="57">
        <v>23.702253909303199</v>
      </c>
      <c r="K27" s="56">
        <v>43485.904699999999</v>
      </c>
      <c r="L27" s="57">
        <v>25.7597639128991</v>
      </c>
      <c r="M27" s="57">
        <v>0.28387318799417799</v>
      </c>
      <c r="N27" s="56">
        <v>3633621.8827</v>
      </c>
      <c r="O27" s="56">
        <v>73540943.467800006</v>
      </c>
      <c r="P27" s="56">
        <v>30813</v>
      </c>
      <c r="Q27" s="56">
        <v>27929</v>
      </c>
      <c r="R27" s="57">
        <v>10.326184252927099</v>
      </c>
      <c r="S27" s="56">
        <v>7.6444634569824403</v>
      </c>
      <c r="T27" s="56">
        <v>7.4592260983207401</v>
      </c>
      <c r="U27" s="58">
        <v>2.4231570953813102</v>
      </c>
    </row>
    <row r="28" spans="1:21" ht="12" thickBot="1">
      <c r="A28" s="75"/>
      <c r="B28" s="70" t="s">
        <v>26</v>
      </c>
      <c r="C28" s="71"/>
      <c r="D28" s="56">
        <v>1081219.8999999999</v>
      </c>
      <c r="E28" s="59"/>
      <c r="F28" s="59"/>
      <c r="G28" s="56">
        <v>852078.28040000005</v>
      </c>
      <c r="H28" s="57">
        <v>26.892085489191398</v>
      </c>
      <c r="I28" s="56">
        <v>58310.765700000004</v>
      </c>
      <c r="J28" s="57">
        <v>5.3930533187559702</v>
      </c>
      <c r="K28" s="56">
        <v>44186.059699999998</v>
      </c>
      <c r="L28" s="57">
        <v>5.1856807897106902</v>
      </c>
      <c r="M28" s="57">
        <v>0.31966430353598602</v>
      </c>
      <c r="N28" s="56">
        <v>16866850.462000001</v>
      </c>
      <c r="O28" s="56">
        <v>306636513.34259999</v>
      </c>
      <c r="P28" s="56">
        <v>45579</v>
      </c>
      <c r="Q28" s="56">
        <v>44210</v>
      </c>
      <c r="R28" s="57">
        <v>3.0965844831485998</v>
      </c>
      <c r="S28" s="56">
        <v>23.7218872726475</v>
      </c>
      <c r="T28" s="56">
        <v>22.673975663876998</v>
      </c>
      <c r="U28" s="58">
        <v>4.4174883588576597</v>
      </c>
    </row>
    <row r="29" spans="1:21" ht="12" thickBot="1">
      <c r="A29" s="75"/>
      <c r="B29" s="70" t="s">
        <v>27</v>
      </c>
      <c r="C29" s="71"/>
      <c r="D29" s="56">
        <v>726743.30299999996</v>
      </c>
      <c r="E29" s="59"/>
      <c r="F29" s="59"/>
      <c r="G29" s="56">
        <v>604467.5895</v>
      </c>
      <c r="H29" s="57">
        <v>20.228663310326301</v>
      </c>
      <c r="I29" s="56">
        <v>97774.733900000007</v>
      </c>
      <c r="J29" s="57">
        <v>13.453819731999699</v>
      </c>
      <c r="K29" s="56">
        <v>91447.628100000002</v>
      </c>
      <c r="L29" s="57">
        <v>15.128623881330499</v>
      </c>
      <c r="M29" s="57">
        <v>6.9188298608261006E-2</v>
      </c>
      <c r="N29" s="56">
        <v>10600657.174000001</v>
      </c>
      <c r="O29" s="56">
        <v>219224130.81909999</v>
      </c>
      <c r="P29" s="56">
        <v>107542</v>
      </c>
      <c r="Q29" s="56">
        <v>107742</v>
      </c>
      <c r="R29" s="57">
        <v>-0.18562863136010199</v>
      </c>
      <c r="S29" s="56">
        <v>6.7577625764817499</v>
      </c>
      <c r="T29" s="56">
        <v>6.7809195587607398</v>
      </c>
      <c r="U29" s="58">
        <v>-0.34267232707443401</v>
      </c>
    </row>
    <row r="30" spans="1:21" ht="12" thickBot="1">
      <c r="A30" s="75"/>
      <c r="B30" s="70" t="s">
        <v>28</v>
      </c>
      <c r="C30" s="71"/>
      <c r="D30" s="56">
        <v>1060361.1867</v>
      </c>
      <c r="E30" s="59"/>
      <c r="F30" s="59"/>
      <c r="G30" s="56">
        <v>757989.39110000001</v>
      </c>
      <c r="H30" s="57">
        <v>39.891296520812197</v>
      </c>
      <c r="I30" s="56">
        <v>114712.4016</v>
      </c>
      <c r="J30" s="57">
        <v>10.8182384492026</v>
      </c>
      <c r="K30" s="56">
        <v>106624.8588</v>
      </c>
      <c r="L30" s="57">
        <v>14.0668009410086</v>
      </c>
      <c r="M30" s="57">
        <v>7.5850443236413004E-2</v>
      </c>
      <c r="N30" s="56">
        <v>19848251.099399999</v>
      </c>
      <c r="O30" s="56">
        <v>357984624.04579997</v>
      </c>
      <c r="P30" s="56">
        <v>79236</v>
      </c>
      <c r="Q30" s="56">
        <v>72459</v>
      </c>
      <c r="R30" s="57">
        <v>9.3528754192025794</v>
      </c>
      <c r="S30" s="56">
        <v>13.3823159510828</v>
      </c>
      <c r="T30" s="56">
        <v>13.1643649857161</v>
      </c>
      <c r="U30" s="58">
        <v>1.62864907810778</v>
      </c>
    </row>
    <row r="31" spans="1:21" ht="12" thickBot="1">
      <c r="A31" s="75"/>
      <c r="B31" s="70" t="s">
        <v>29</v>
      </c>
      <c r="C31" s="71"/>
      <c r="D31" s="56">
        <v>743272.68550000002</v>
      </c>
      <c r="E31" s="59"/>
      <c r="F31" s="59"/>
      <c r="G31" s="56">
        <v>628051.3456</v>
      </c>
      <c r="H31" s="57">
        <v>18.345847152023101</v>
      </c>
      <c r="I31" s="56">
        <v>39734.414599999996</v>
      </c>
      <c r="J31" s="57">
        <v>5.3458731062168203</v>
      </c>
      <c r="K31" s="56">
        <v>33093.3966</v>
      </c>
      <c r="L31" s="57">
        <v>5.2692183261520897</v>
      </c>
      <c r="M31" s="57">
        <v>0.200675019257467</v>
      </c>
      <c r="N31" s="56">
        <v>25714990.992800001</v>
      </c>
      <c r="O31" s="56">
        <v>372484544.3114</v>
      </c>
      <c r="P31" s="56">
        <v>30559</v>
      </c>
      <c r="Q31" s="56">
        <v>29529</v>
      </c>
      <c r="R31" s="57">
        <v>3.48809644756003</v>
      </c>
      <c r="S31" s="56">
        <v>24.322546074806102</v>
      </c>
      <c r="T31" s="56">
        <v>23.861573128111399</v>
      </c>
      <c r="U31" s="58">
        <v>1.8952495568391601</v>
      </c>
    </row>
    <row r="32" spans="1:21" ht="12" thickBot="1">
      <c r="A32" s="75"/>
      <c r="B32" s="70" t="s">
        <v>30</v>
      </c>
      <c r="C32" s="71"/>
      <c r="D32" s="56">
        <v>124629.425</v>
      </c>
      <c r="E32" s="59"/>
      <c r="F32" s="59"/>
      <c r="G32" s="56">
        <v>84027.686799999996</v>
      </c>
      <c r="H32" s="57">
        <v>48.319476289569799</v>
      </c>
      <c r="I32" s="56">
        <v>25232.350999999999</v>
      </c>
      <c r="J32" s="57">
        <v>20.2459018004777</v>
      </c>
      <c r="K32" s="56">
        <v>20831.377199999999</v>
      </c>
      <c r="L32" s="57">
        <v>24.791087310998101</v>
      </c>
      <c r="M32" s="57">
        <v>0.21126657914868899</v>
      </c>
      <c r="N32" s="56">
        <v>1940650.612</v>
      </c>
      <c r="O32" s="56">
        <v>36087342.206500001</v>
      </c>
      <c r="P32" s="56">
        <v>24287</v>
      </c>
      <c r="Q32" s="56">
        <v>22305</v>
      </c>
      <c r="R32" s="57">
        <v>8.8859000224164895</v>
      </c>
      <c r="S32" s="56">
        <v>5.1315281838020299</v>
      </c>
      <c r="T32" s="56">
        <v>5.2556326832548796</v>
      </c>
      <c r="U32" s="58">
        <v>-2.4184705804517401</v>
      </c>
    </row>
    <row r="33" spans="1:21" ht="12" thickBot="1">
      <c r="A33" s="75"/>
      <c r="B33" s="70" t="s">
        <v>69</v>
      </c>
      <c r="C33" s="71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6">
        <v>6.8141999999999996</v>
      </c>
      <c r="O33" s="56">
        <v>520.03129999999999</v>
      </c>
      <c r="P33" s="59"/>
      <c r="Q33" s="59"/>
      <c r="R33" s="59"/>
      <c r="S33" s="59"/>
      <c r="T33" s="59"/>
      <c r="U33" s="60"/>
    </row>
    <row r="34" spans="1:21" ht="12" thickBot="1">
      <c r="A34" s="75"/>
      <c r="B34" s="70" t="s">
        <v>78</v>
      </c>
      <c r="C34" s="71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5"/>
      <c r="B35" s="70" t="s">
        <v>31</v>
      </c>
      <c r="C35" s="71"/>
      <c r="D35" s="56">
        <v>234819.58189999999</v>
      </c>
      <c r="E35" s="59"/>
      <c r="F35" s="59"/>
      <c r="G35" s="56">
        <v>112453.3199</v>
      </c>
      <c r="H35" s="57">
        <v>108.815161801195</v>
      </c>
      <c r="I35" s="56">
        <v>27058.0265</v>
      </c>
      <c r="J35" s="57">
        <v>11.522900382099699</v>
      </c>
      <c r="K35" s="56">
        <v>17775.4899</v>
      </c>
      <c r="L35" s="57">
        <v>15.8069943295645</v>
      </c>
      <c r="M35" s="57">
        <v>0.52220988857246597</v>
      </c>
      <c r="N35" s="56">
        <v>3597056.9704999998</v>
      </c>
      <c r="O35" s="56">
        <v>59857951.421400003</v>
      </c>
      <c r="P35" s="56">
        <v>14760</v>
      </c>
      <c r="Q35" s="56">
        <v>13437</v>
      </c>
      <c r="R35" s="57">
        <v>9.8459477561955797</v>
      </c>
      <c r="S35" s="56">
        <v>15.9091857655827</v>
      </c>
      <c r="T35" s="56">
        <v>15.276907903549899</v>
      </c>
      <c r="U35" s="58">
        <v>3.9742942935558698</v>
      </c>
    </row>
    <row r="36" spans="1:21" ht="12" thickBot="1">
      <c r="A36" s="75"/>
      <c r="B36" s="70" t="s">
        <v>77</v>
      </c>
      <c r="C36" s="71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6">
        <v>434490.90740000003</v>
      </c>
      <c r="P36" s="59"/>
      <c r="Q36" s="59"/>
      <c r="R36" s="59"/>
      <c r="S36" s="59"/>
      <c r="T36" s="59"/>
      <c r="U36" s="60"/>
    </row>
    <row r="37" spans="1:21" ht="12" thickBot="1">
      <c r="A37" s="75"/>
      <c r="B37" s="70" t="s">
        <v>64</v>
      </c>
      <c r="C37" s="71"/>
      <c r="D37" s="56">
        <v>96804.27</v>
      </c>
      <c r="E37" s="59"/>
      <c r="F37" s="59"/>
      <c r="G37" s="56">
        <v>77702.61</v>
      </c>
      <c r="H37" s="57">
        <v>24.5830352416734</v>
      </c>
      <c r="I37" s="56">
        <v>5304.92</v>
      </c>
      <c r="J37" s="57">
        <v>5.4800475226970899</v>
      </c>
      <c r="K37" s="56">
        <v>1297.17</v>
      </c>
      <c r="L37" s="57">
        <v>1.66940338297517</v>
      </c>
      <c r="M37" s="57">
        <v>3.0896104596930201</v>
      </c>
      <c r="N37" s="56">
        <v>4139212.7</v>
      </c>
      <c r="O37" s="56">
        <v>58365054.600000001</v>
      </c>
      <c r="P37" s="56">
        <v>66</v>
      </c>
      <c r="Q37" s="56">
        <v>60</v>
      </c>
      <c r="R37" s="57">
        <v>10</v>
      </c>
      <c r="S37" s="56">
        <v>1466.7313636363599</v>
      </c>
      <c r="T37" s="56">
        <v>1334.9304999999999</v>
      </c>
      <c r="U37" s="58">
        <v>8.9860261329381608</v>
      </c>
    </row>
    <row r="38" spans="1:21" ht="12" thickBot="1">
      <c r="A38" s="75"/>
      <c r="B38" s="70" t="s">
        <v>35</v>
      </c>
      <c r="C38" s="71"/>
      <c r="D38" s="56">
        <v>117532.67</v>
      </c>
      <c r="E38" s="59"/>
      <c r="F38" s="59"/>
      <c r="G38" s="56">
        <v>100328.26</v>
      </c>
      <c r="H38" s="57">
        <v>17.148119582658001</v>
      </c>
      <c r="I38" s="56">
        <v>-13023.93</v>
      </c>
      <c r="J38" s="57">
        <v>-11.081114723251</v>
      </c>
      <c r="K38" s="56">
        <v>-7247.92</v>
      </c>
      <c r="L38" s="57">
        <v>-7.2242058219688099</v>
      </c>
      <c r="M38" s="57">
        <v>0.79691966798750602</v>
      </c>
      <c r="N38" s="56">
        <v>11598938.15</v>
      </c>
      <c r="O38" s="56">
        <v>119832856.97</v>
      </c>
      <c r="P38" s="56">
        <v>54</v>
      </c>
      <c r="Q38" s="56">
        <v>44</v>
      </c>
      <c r="R38" s="57">
        <v>22.727272727272702</v>
      </c>
      <c r="S38" s="56">
        <v>2176.5309259259302</v>
      </c>
      <c r="T38" s="56">
        <v>1750.9688636363601</v>
      </c>
      <c r="U38" s="58">
        <v>19.552309467347602</v>
      </c>
    </row>
    <row r="39" spans="1:21" ht="12" thickBot="1">
      <c r="A39" s="75"/>
      <c r="B39" s="70" t="s">
        <v>36</v>
      </c>
      <c r="C39" s="71"/>
      <c r="D39" s="56">
        <v>3340.17</v>
      </c>
      <c r="E39" s="59"/>
      <c r="F39" s="59"/>
      <c r="G39" s="56">
        <v>23757.26</v>
      </c>
      <c r="H39" s="57">
        <v>-85.940424106146907</v>
      </c>
      <c r="I39" s="56">
        <v>1138.31</v>
      </c>
      <c r="J39" s="57">
        <v>34.0794031441513</v>
      </c>
      <c r="K39" s="56">
        <v>1639.31</v>
      </c>
      <c r="L39" s="57">
        <v>6.90024859769182</v>
      </c>
      <c r="M39" s="57">
        <v>-0.30561638738249602</v>
      </c>
      <c r="N39" s="56">
        <v>8023275.6500000004</v>
      </c>
      <c r="O39" s="56">
        <v>106323205.58</v>
      </c>
      <c r="P39" s="56">
        <v>4</v>
      </c>
      <c r="Q39" s="56">
        <v>10</v>
      </c>
      <c r="R39" s="57">
        <v>-60</v>
      </c>
      <c r="S39" s="56">
        <v>835.04250000000002</v>
      </c>
      <c r="T39" s="56">
        <v>639.07299999999998</v>
      </c>
      <c r="U39" s="58">
        <v>23.468206708041802</v>
      </c>
    </row>
    <row r="40" spans="1:21" ht="12" thickBot="1">
      <c r="A40" s="75"/>
      <c r="B40" s="70" t="s">
        <v>37</v>
      </c>
      <c r="C40" s="71"/>
      <c r="D40" s="56">
        <v>97364.02</v>
      </c>
      <c r="E40" s="59"/>
      <c r="F40" s="59"/>
      <c r="G40" s="56">
        <v>78371.039999999994</v>
      </c>
      <c r="H40" s="57">
        <v>24.2346917943159</v>
      </c>
      <c r="I40" s="56">
        <v>-13878.66</v>
      </c>
      <c r="J40" s="57">
        <v>-14.2544032179444</v>
      </c>
      <c r="K40" s="56">
        <v>-13677.85</v>
      </c>
      <c r="L40" s="57">
        <v>-17.452684052680699</v>
      </c>
      <c r="M40" s="57">
        <v>1.4681400951173E-2</v>
      </c>
      <c r="N40" s="56">
        <v>8652075</v>
      </c>
      <c r="O40" s="56">
        <v>87431984.099999994</v>
      </c>
      <c r="P40" s="56">
        <v>67</v>
      </c>
      <c r="Q40" s="56">
        <v>26</v>
      </c>
      <c r="R40" s="57">
        <v>157.69230769230799</v>
      </c>
      <c r="S40" s="56">
        <v>1453.19432835821</v>
      </c>
      <c r="T40" s="56">
        <v>1860.45384615385</v>
      </c>
      <c r="U40" s="58">
        <v>-28.025124365559002</v>
      </c>
    </row>
    <row r="41" spans="1:21" ht="12" thickBot="1">
      <c r="A41" s="75"/>
      <c r="B41" s="70" t="s">
        <v>66</v>
      </c>
      <c r="C41" s="71"/>
      <c r="D41" s="59"/>
      <c r="E41" s="59"/>
      <c r="F41" s="59"/>
      <c r="G41" s="56">
        <v>0.85</v>
      </c>
      <c r="H41" s="59"/>
      <c r="I41" s="59"/>
      <c r="J41" s="59"/>
      <c r="K41" s="56">
        <v>0.85</v>
      </c>
      <c r="L41" s="57">
        <v>100</v>
      </c>
      <c r="M41" s="59"/>
      <c r="N41" s="56">
        <v>2.35</v>
      </c>
      <c r="O41" s="56">
        <v>1380.23</v>
      </c>
      <c r="P41" s="59"/>
      <c r="Q41" s="59"/>
      <c r="R41" s="59"/>
      <c r="S41" s="59"/>
      <c r="T41" s="59"/>
      <c r="U41" s="60"/>
    </row>
    <row r="42" spans="1:21" ht="12" thickBot="1">
      <c r="A42" s="75"/>
      <c r="B42" s="70" t="s">
        <v>32</v>
      </c>
      <c r="C42" s="71"/>
      <c r="D42" s="56">
        <v>24259.829099999999</v>
      </c>
      <c r="E42" s="59"/>
      <c r="F42" s="59"/>
      <c r="G42" s="56">
        <v>99643.588900000002</v>
      </c>
      <c r="H42" s="57">
        <v>-75.653396904093299</v>
      </c>
      <c r="I42" s="56">
        <v>2281.6966000000002</v>
      </c>
      <c r="J42" s="57">
        <v>9.4052459751251902</v>
      </c>
      <c r="K42" s="56">
        <v>5948.7547999999997</v>
      </c>
      <c r="L42" s="57">
        <v>5.9700326590705499</v>
      </c>
      <c r="M42" s="57">
        <v>-0.61644130970064503</v>
      </c>
      <c r="N42" s="56">
        <v>787791.45270000002</v>
      </c>
      <c r="O42" s="56">
        <v>20002237.505100001</v>
      </c>
      <c r="P42" s="56">
        <v>45</v>
      </c>
      <c r="Q42" s="56">
        <v>54</v>
      </c>
      <c r="R42" s="57">
        <v>-16.6666666666667</v>
      </c>
      <c r="S42" s="56">
        <v>539.10731333333297</v>
      </c>
      <c r="T42" s="56">
        <v>465.78030555555603</v>
      </c>
      <c r="U42" s="58">
        <v>13.601560573235901</v>
      </c>
    </row>
    <row r="43" spans="1:21" ht="12" thickBot="1">
      <c r="A43" s="75"/>
      <c r="B43" s="70" t="s">
        <v>33</v>
      </c>
      <c r="C43" s="71"/>
      <c r="D43" s="56">
        <v>291347.53139999998</v>
      </c>
      <c r="E43" s="59"/>
      <c r="F43" s="59"/>
      <c r="G43" s="56">
        <v>272968.39559999999</v>
      </c>
      <c r="H43" s="57">
        <v>6.7330636426248702</v>
      </c>
      <c r="I43" s="56">
        <v>20301.3992</v>
      </c>
      <c r="J43" s="57">
        <v>6.9681040722900702</v>
      </c>
      <c r="K43" s="56">
        <v>18284.322</v>
      </c>
      <c r="L43" s="57">
        <v>6.6983292918617998</v>
      </c>
      <c r="M43" s="57">
        <v>0.110317309003856</v>
      </c>
      <c r="N43" s="56">
        <v>7044502.4840000002</v>
      </c>
      <c r="O43" s="56">
        <v>135270322.27360001</v>
      </c>
      <c r="P43" s="56">
        <v>1498</v>
      </c>
      <c r="Q43" s="56">
        <v>1429</v>
      </c>
      <c r="R43" s="57">
        <v>4.8285514345696399</v>
      </c>
      <c r="S43" s="56">
        <v>194.49100894526001</v>
      </c>
      <c r="T43" s="56">
        <v>182.91154065780299</v>
      </c>
      <c r="U43" s="58">
        <v>5.9537293524538804</v>
      </c>
    </row>
    <row r="44" spans="1:21" ht="12" thickBot="1">
      <c r="A44" s="75"/>
      <c r="B44" s="70" t="s">
        <v>38</v>
      </c>
      <c r="C44" s="71"/>
      <c r="D44" s="56">
        <v>100729.31</v>
      </c>
      <c r="E44" s="59"/>
      <c r="F44" s="59"/>
      <c r="G44" s="56">
        <v>83297.440000000002</v>
      </c>
      <c r="H44" s="57">
        <v>20.927257788474598</v>
      </c>
      <c r="I44" s="56">
        <v>-11083.7</v>
      </c>
      <c r="J44" s="57">
        <v>-11.0034507334558</v>
      </c>
      <c r="K44" s="56">
        <v>-6178.67</v>
      </c>
      <c r="L44" s="57">
        <v>-7.4175989082017404</v>
      </c>
      <c r="M44" s="57">
        <v>0.793865022731429</v>
      </c>
      <c r="N44" s="56">
        <v>7347980.9699999997</v>
      </c>
      <c r="O44" s="56">
        <v>59744987.210000001</v>
      </c>
      <c r="P44" s="56">
        <v>88</v>
      </c>
      <c r="Q44" s="56">
        <v>54</v>
      </c>
      <c r="R44" s="57">
        <v>62.962962962962997</v>
      </c>
      <c r="S44" s="56">
        <v>1144.6512499999999</v>
      </c>
      <c r="T44" s="56">
        <v>1544.47537037037</v>
      </c>
      <c r="U44" s="58">
        <v>-34.929776241485797</v>
      </c>
    </row>
    <row r="45" spans="1:21" ht="12" thickBot="1">
      <c r="A45" s="75"/>
      <c r="B45" s="70" t="s">
        <v>39</v>
      </c>
      <c r="C45" s="71"/>
      <c r="D45" s="56">
        <v>57928.27</v>
      </c>
      <c r="E45" s="59"/>
      <c r="F45" s="59"/>
      <c r="G45" s="56">
        <v>58022.239999999998</v>
      </c>
      <c r="H45" s="57">
        <v>-0.16195513996011299</v>
      </c>
      <c r="I45" s="56">
        <v>7800.87</v>
      </c>
      <c r="J45" s="57">
        <v>13.466430121251699</v>
      </c>
      <c r="K45" s="56">
        <v>8018.84</v>
      </c>
      <c r="L45" s="57">
        <v>13.8202868417352</v>
      </c>
      <c r="M45" s="57">
        <v>-2.7182235834610002E-2</v>
      </c>
      <c r="N45" s="56">
        <v>3218993.98</v>
      </c>
      <c r="O45" s="56">
        <v>26476543.91</v>
      </c>
      <c r="P45" s="56">
        <v>55</v>
      </c>
      <c r="Q45" s="56">
        <v>40</v>
      </c>
      <c r="R45" s="57">
        <v>37.5</v>
      </c>
      <c r="S45" s="56">
        <v>1053.2412727272699</v>
      </c>
      <c r="T45" s="56">
        <v>1076.1125</v>
      </c>
      <c r="U45" s="58">
        <v>-2.1715088332518602</v>
      </c>
    </row>
    <row r="46" spans="1:21" ht="12" thickBot="1">
      <c r="A46" s="75"/>
      <c r="B46" s="70" t="s">
        <v>71</v>
      </c>
      <c r="C46" s="71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6"/>
      <c r="B47" s="70" t="s">
        <v>34</v>
      </c>
      <c r="C47" s="71"/>
      <c r="D47" s="61">
        <v>11522.7366</v>
      </c>
      <c r="E47" s="62"/>
      <c r="F47" s="62"/>
      <c r="G47" s="61">
        <v>10181.709500000001</v>
      </c>
      <c r="H47" s="63">
        <v>13.170942463051</v>
      </c>
      <c r="I47" s="61">
        <v>906.05129999999997</v>
      </c>
      <c r="J47" s="63">
        <v>7.8631607356190001</v>
      </c>
      <c r="K47" s="61">
        <v>688.37959999999998</v>
      </c>
      <c r="L47" s="63">
        <v>6.7609432384610804</v>
      </c>
      <c r="M47" s="63">
        <v>0.31620881850653398</v>
      </c>
      <c r="N47" s="61">
        <v>199387.08009999999</v>
      </c>
      <c r="O47" s="61">
        <v>7164843.2927999999</v>
      </c>
      <c r="P47" s="61">
        <v>18</v>
      </c>
      <c r="Q47" s="61">
        <v>19</v>
      </c>
      <c r="R47" s="63">
        <v>-5.2631578947368496</v>
      </c>
      <c r="S47" s="61">
        <v>640.15203333333295</v>
      </c>
      <c r="T47" s="61">
        <v>626.45877894736805</v>
      </c>
      <c r="U47" s="64">
        <v>2.1390628589684901</v>
      </c>
    </row>
  </sheetData>
  <mergeCells count="45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workbookViewId="0">
      <selection activeCell="B34" sqref="B34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63657.872000000003</v>
      </c>
      <c r="D2" s="37">
        <v>577804.57784273499</v>
      </c>
      <c r="E2" s="37">
        <v>431992.24565812002</v>
      </c>
      <c r="F2" s="37">
        <v>145812.007398291</v>
      </c>
      <c r="G2" s="37">
        <v>431992.24565812002</v>
      </c>
      <c r="H2" s="37">
        <v>0.252355372302971</v>
      </c>
    </row>
    <row r="3" spans="1:8">
      <c r="A3" s="37">
        <v>2</v>
      </c>
      <c r="B3" s="37">
        <v>13</v>
      </c>
      <c r="C3" s="37">
        <v>12885</v>
      </c>
      <c r="D3" s="37">
        <v>173848.31318119701</v>
      </c>
      <c r="E3" s="37">
        <v>156598.335335043</v>
      </c>
      <c r="F3" s="37">
        <v>17249.977846153801</v>
      </c>
      <c r="G3" s="37">
        <v>156598.335335043</v>
      </c>
      <c r="H3" s="37">
        <v>9.9224303822693594E-2</v>
      </c>
    </row>
    <row r="4" spans="1:8">
      <c r="A4" s="37">
        <v>3</v>
      </c>
      <c r="B4" s="37">
        <v>14</v>
      </c>
      <c r="C4" s="37">
        <v>106849</v>
      </c>
      <c r="D4" s="37">
        <v>103636.80638226301</v>
      </c>
      <c r="E4" s="37">
        <v>71171.344640986499</v>
      </c>
      <c r="F4" s="37">
        <v>32465.3762711911</v>
      </c>
      <c r="G4" s="37">
        <v>71171.344640986499</v>
      </c>
      <c r="H4" s="37">
        <v>0.31326132268023399</v>
      </c>
    </row>
    <row r="5" spans="1:8">
      <c r="A5" s="37">
        <v>4</v>
      </c>
      <c r="B5" s="37">
        <v>15</v>
      </c>
      <c r="C5" s="37">
        <v>2697</v>
      </c>
      <c r="D5" s="37">
        <v>40134.748773232001</v>
      </c>
      <c r="E5" s="37">
        <v>30534.190101149699</v>
      </c>
      <c r="F5" s="37">
        <v>9597.3279028515208</v>
      </c>
      <c r="G5" s="37">
        <v>30534.190101149699</v>
      </c>
      <c r="H5" s="37">
        <v>0.239146894515544</v>
      </c>
    </row>
    <row r="6" spans="1:8">
      <c r="A6" s="37">
        <v>5</v>
      </c>
      <c r="B6" s="37">
        <v>16</v>
      </c>
      <c r="C6" s="37">
        <v>5979</v>
      </c>
      <c r="D6" s="37">
        <v>207562.60944615401</v>
      </c>
      <c r="E6" s="37">
        <v>172325.54013333301</v>
      </c>
      <c r="F6" s="37">
        <v>35206.599227350402</v>
      </c>
      <c r="G6" s="37">
        <v>172325.54013333301</v>
      </c>
      <c r="H6" s="37">
        <v>0.169644081807312</v>
      </c>
    </row>
    <row r="7" spans="1:8">
      <c r="A7" s="37">
        <v>6</v>
      </c>
      <c r="B7" s="37">
        <v>17</v>
      </c>
      <c r="C7" s="37">
        <v>17760</v>
      </c>
      <c r="D7" s="37">
        <v>253849.481517949</v>
      </c>
      <c r="E7" s="37">
        <v>184759.326844444</v>
      </c>
      <c r="F7" s="37">
        <v>69061.727323076906</v>
      </c>
      <c r="G7" s="37">
        <v>184759.326844444</v>
      </c>
      <c r="H7" s="37">
        <v>0.27208825347284399</v>
      </c>
    </row>
    <row r="8" spans="1:8">
      <c r="A8" s="37">
        <v>7</v>
      </c>
      <c r="B8" s="37">
        <v>18</v>
      </c>
      <c r="C8" s="37">
        <v>98304</v>
      </c>
      <c r="D8" s="37">
        <v>128780.50111025599</v>
      </c>
      <c r="E8" s="37">
        <v>107524.973435897</v>
      </c>
      <c r="F8" s="37">
        <v>21255.527674359</v>
      </c>
      <c r="G8" s="37">
        <v>107524.973435897</v>
      </c>
      <c r="H8" s="37">
        <v>0.16505237587296601</v>
      </c>
    </row>
    <row r="9" spans="1:8">
      <c r="A9" s="37">
        <v>8</v>
      </c>
      <c r="B9" s="37">
        <v>19</v>
      </c>
      <c r="C9" s="37">
        <v>23436</v>
      </c>
      <c r="D9" s="37">
        <v>120237.674983761</v>
      </c>
      <c r="E9" s="37">
        <v>93777.201847863194</v>
      </c>
      <c r="F9" s="37">
        <v>26446.0885205128</v>
      </c>
      <c r="G9" s="37">
        <v>93777.201847863194</v>
      </c>
      <c r="H9" s="37">
        <v>0.219974752308637</v>
      </c>
    </row>
    <row r="10" spans="1:8">
      <c r="A10" s="37">
        <v>9</v>
      </c>
      <c r="B10" s="37">
        <v>21</v>
      </c>
      <c r="C10" s="37">
        <v>180460</v>
      </c>
      <c r="D10" s="37">
        <v>752740.76822820504</v>
      </c>
      <c r="E10" s="37">
        <v>768547.30229999998</v>
      </c>
      <c r="F10" s="37">
        <v>-15832.1750974359</v>
      </c>
      <c r="G10" s="37">
        <v>768547.30229999998</v>
      </c>
      <c r="H10" s="37">
        <v>-2.1033422240729401E-2</v>
      </c>
    </row>
    <row r="11" spans="1:8">
      <c r="A11" s="37">
        <v>10</v>
      </c>
      <c r="B11" s="37">
        <v>22</v>
      </c>
      <c r="C11" s="37">
        <v>31064</v>
      </c>
      <c r="D11" s="37">
        <v>483987.381335043</v>
      </c>
      <c r="E11" s="37">
        <v>420512.94764358999</v>
      </c>
      <c r="F11" s="37">
        <v>63474.433691452999</v>
      </c>
      <c r="G11" s="37">
        <v>420512.94764358999</v>
      </c>
      <c r="H11" s="37">
        <v>0.13114894342154901</v>
      </c>
    </row>
    <row r="12" spans="1:8">
      <c r="A12" s="37">
        <v>11</v>
      </c>
      <c r="B12" s="37">
        <v>23</v>
      </c>
      <c r="C12" s="37">
        <v>166274.32999999999</v>
      </c>
      <c r="D12" s="37">
        <v>1570432.3281470099</v>
      </c>
      <c r="E12" s="37">
        <v>1419540.71866496</v>
      </c>
      <c r="F12" s="37">
        <v>150886.481276923</v>
      </c>
      <c r="G12" s="37">
        <v>1419540.71866496</v>
      </c>
      <c r="H12" s="37">
        <v>9.6079895510283606E-2</v>
      </c>
    </row>
    <row r="13" spans="1:8">
      <c r="A13" s="37">
        <v>12</v>
      </c>
      <c r="B13" s="37">
        <v>24</v>
      </c>
      <c r="C13" s="37">
        <v>21481</v>
      </c>
      <c r="D13" s="37">
        <v>484032.83193076903</v>
      </c>
      <c r="E13" s="37">
        <v>436384.14951367502</v>
      </c>
      <c r="F13" s="37">
        <v>47648.682417094002</v>
      </c>
      <c r="G13" s="37">
        <v>436384.14951367502</v>
      </c>
      <c r="H13" s="37">
        <v>9.8441013240831501E-2</v>
      </c>
    </row>
    <row r="14" spans="1:8">
      <c r="A14" s="37">
        <v>13</v>
      </c>
      <c r="B14" s="37">
        <v>25</v>
      </c>
      <c r="C14" s="37">
        <v>91501</v>
      </c>
      <c r="D14" s="37">
        <v>1050004.7822</v>
      </c>
      <c r="E14" s="37">
        <v>951119.38190000004</v>
      </c>
      <c r="F14" s="37">
        <v>98885.400299999994</v>
      </c>
      <c r="G14" s="37">
        <v>951119.38190000004</v>
      </c>
      <c r="H14" s="37">
        <v>9.4176142791285694E-2</v>
      </c>
    </row>
    <row r="15" spans="1:8">
      <c r="A15" s="37">
        <v>14</v>
      </c>
      <c r="B15" s="37">
        <v>26</v>
      </c>
      <c r="C15" s="37">
        <v>72003</v>
      </c>
      <c r="D15" s="37">
        <v>395122.28785957198</v>
      </c>
      <c r="E15" s="37">
        <v>352798.37824467901</v>
      </c>
      <c r="F15" s="37">
        <v>42323.909614892997</v>
      </c>
      <c r="G15" s="37">
        <v>352798.37824467901</v>
      </c>
      <c r="H15" s="37">
        <v>0.107115976282095</v>
      </c>
    </row>
    <row r="16" spans="1:8">
      <c r="A16" s="37">
        <v>15</v>
      </c>
      <c r="B16" s="37">
        <v>27</v>
      </c>
      <c r="C16" s="37">
        <v>144986.95699999999</v>
      </c>
      <c r="D16" s="37">
        <v>1177626.75970872</v>
      </c>
      <c r="E16" s="37">
        <v>1100919.98035911</v>
      </c>
      <c r="F16" s="37">
        <v>76706.779349610501</v>
      </c>
      <c r="G16" s="37">
        <v>1100919.98035911</v>
      </c>
      <c r="H16" s="37">
        <v>6.5136749583190004E-2</v>
      </c>
    </row>
    <row r="17" spans="1:9">
      <c r="A17" s="37">
        <v>16</v>
      </c>
      <c r="B17" s="37">
        <v>29</v>
      </c>
      <c r="C17" s="37">
        <v>217561</v>
      </c>
      <c r="D17" s="37">
        <v>2799249.6874589701</v>
      </c>
      <c r="E17" s="37">
        <v>2591189.4495205102</v>
      </c>
      <c r="F17" s="37">
        <v>141272.519989744</v>
      </c>
      <c r="G17" s="37">
        <v>2591189.4495205102</v>
      </c>
      <c r="H17" s="37">
        <v>5.1701550311078703E-2</v>
      </c>
    </row>
    <row r="18" spans="1:9">
      <c r="A18" s="37">
        <v>17</v>
      </c>
      <c r="B18" s="37">
        <v>31</v>
      </c>
      <c r="C18" s="37">
        <v>26131.132000000001</v>
      </c>
      <c r="D18" s="37">
        <v>299593.87809341901</v>
      </c>
      <c r="E18" s="37">
        <v>255629.55419360899</v>
      </c>
      <c r="F18" s="37">
        <v>43964.323899810697</v>
      </c>
      <c r="G18" s="37">
        <v>255629.55419360899</v>
      </c>
      <c r="H18" s="37">
        <v>0.14674640276228099</v>
      </c>
    </row>
    <row r="19" spans="1:9">
      <c r="A19" s="37">
        <v>18</v>
      </c>
      <c r="B19" s="37">
        <v>32</v>
      </c>
      <c r="C19" s="37">
        <v>22143.47</v>
      </c>
      <c r="D19" s="37">
        <v>339271.49182994501</v>
      </c>
      <c r="E19" s="37">
        <v>320342.56355711399</v>
      </c>
      <c r="F19" s="37">
        <v>18928.928272831199</v>
      </c>
      <c r="G19" s="37">
        <v>320342.56355711399</v>
      </c>
      <c r="H19" s="37">
        <v>5.5792864206577898E-2</v>
      </c>
    </row>
    <row r="20" spans="1:9">
      <c r="A20" s="37">
        <v>19</v>
      </c>
      <c r="B20" s="37">
        <v>33</v>
      </c>
      <c r="C20" s="37">
        <v>29019.278999999999</v>
      </c>
      <c r="D20" s="37">
        <v>536425.88066760497</v>
      </c>
      <c r="E20" s="37">
        <v>405868.31889718398</v>
      </c>
      <c r="F20" s="37">
        <v>130557.56177042</v>
      </c>
      <c r="G20" s="37">
        <v>405868.31889718398</v>
      </c>
      <c r="H20" s="37">
        <v>0.24338415888498099</v>
      </c>
    </row>
    <row r="21" spans="1:9">
      <c r="A21" s="37">
        <v>20</v>
      </c>
      <c r="B21" s="37">
        <v>34</v>
      </c>
      <c r="C21" s="37">
        <v>38229.296999999999</v>
      </c>
      <c r="D21" s="37">
        <v>235548.683304932</v>
      </c>
      <c r="E21" s="37">
        <v>179718.45792907101</v>
      </c>
      <c r="F21" s="37">
        <v>55830.2253758609</v>
      </c>
      <c r="G21" s="37">
        <v>179718.45792907101</v>
      </c>
      <c r="H21" s="37">
        <v>0.23702202276200099</v>
      </c>
    </row>
    <row r="22" spans="1:9">
      <c r="A22" s="37">
        <v>21</v>
      </c>
      <c r="B22" s="37">
        <v>35</v>
      </c>
      <c r="C22" s="37">
        <v>34808.171000000002</v>
      </c>
      <c r="D22" s="37">
        <v>1081223.2164061901</v>
      </c>
      <c r="E22" s="37">
        <v>1022909.13490088</v>
      </c>
      <c r="F22" s="37">
        <v>58314.081505309703</v>
      </c>
      <c r="G22" s="37">
        <v>1022909.13490088</v>
      </c>
      <c r="H22" s="37">
        <v>5.3933434484634897E-2</v>
      </c>
    </row>
    <row r="23" spans="1:9">
      <c r="A23" s="37">
        <v>22</v>
      </c>
      <c r="B23" s="37">
        <v>36</v>
      </c>
      <c r="C23" s="37">
        <v>149699.22399999999</v>
      </c>
      <c r="D23" s="37">
        <v>726743.80350442498</v>
      </c>
      <c r="E23" s="37">
        <v>628968.53966872406</v>
      </c>
      <c r="F23" s="37">
        <v>97775.263835700505</v>
      </c>
      <c r="G23" s="37">
        <v>628968.53966872406</v>
      </c>
      <c r="H23" s="37">
        <v>0.134538833856194</v>
      </c>
    </row>
    <row r="24" spans="1:9">
      <c r="A24" s="37">
        <v>23</v>
      </c>
      <c r="B24" s="37">
        <v>37</v>
      </c>
      <c r="C24" s="37">
        <v>135744.99900000001</v>
      </c>
      <c r="D24" s="37">
        <v>1060361.94237434</v>
      </c>
      <c r="E24" s="37">
        <v>945648.77216584794</v>
      </c>
      <c r="F24" s="37">
        <v>114713.170208489</v>
      </c>
      <c r="G24" s="37">
        <v>945648.77216584794</v>
      </c>
      <c r="H24" s="37">
        <v>0.108183032249937</v>
      </c>
    </row>
    <row r="25" spans="1:9">
      <c r="A25" s="37">
        <v>24</v>
      </c>
      <c r="B25" s="37">
        <v>38</v>
      </c>
      <c r="C25" s="37">
        <v>145012.364</v>
      </c>
      <c r="D25" s="37">
        <v>743272.59734070802</v>
      </c>
      <c r="E25" s="37">
        <v>703538.24198053102</v>
      </c>
      <c r="F25" s="37">
        <v>39734.355360177004</v>
      </c>
      <c r="G25" s="37">
        <v>703538.24198053102</v>
      </c>
      <c r="H25" s="37">
        <v>5.3458657701547403E-2</v>
      </c>
    </row>
    <row r="26" spans="1:9">
      <c r="A26" s="37">
        <v>25</v>
      </c>
      <c r="B26" s="37">
        <v>39</v>
      </c>
      <c r="C26" s="37">
        <v>80776.486999999994</v>
      </c>
      <c r="D26" s="37">
        <v>124629.298889653</v>
      </c>
      <c r="E26" s="37">
        <v>99397.097944248293</v>
      </c>
      <c r="F26" s="37">
        <v>25232.200945404598</v>
      </c>
      <c r="G26" s="37">
        <v>99397.097944248293</v>
      </c>
      <c r="H26" s="37">
        <v>0.202458018862364</v>
      </c>
    </row>
    <row r="27" spans="1:9">
      <c r="A27" s="37">
        <v>26</v>
      </c>
      <c r="B27" s="37">
        <v>42</v>
      </c>
      <c r="C27" s="37">
        <v>11151.209000000001</v>
      </c>
      <c r="D27" s="37">
        <v>234819.58069999999</v>
      </c>
      <c r="E27" s="37">
        <v>207761.54399999999</v>
      </c>
      <c r="F27" s="37">
        <v>27058.036700000001</v>
      </c>
      <c r="G27" s="37">
        <v>207761.54399999999</v>
      </c>
      <c r="H27" s="37">
        <v>0.11522904784745699</v>
      </c>
    </row>
    <row r="28" spans="1:9">
      <c r="A28" s="37">
        <v>27</v>
      </c>
      <c r="B28" s="37">
        <v>75</v>
      </c>
      <c r="C28" s="37">
        <v>46</v>
      </c>
      <c r="D28" s="37">
        <v>24259.829059829099</v>
      </c>
      <c r="E28" s="37">
        <v>21978.132478632499</v>
      </c>
      <c r="F28" s="37">
        <v>2281.6965811965802</v>
      </c>
      <c r="G28" s="37">
        <v>21978.132478632499</v>
      </c>
      <c r="H28" s="37">
        <v>9.4052459131905297E-2</v>
      </c>
    </row>
    <row r="29" spans="1:9">
      <c r="A29" s="37">
        <v>28</v>
      </c>
      <c r="B29" s="37">
        <v>76</v>
      </c>
      <c r="C29" s="37">
        <v>1577</v>
      </c>
      <c r="D29" s="37">
        <v>291347.52444273501</v>
      </c>
      <c r="E29" s="37">
        <v>271046.13278034201</v>
      </c>
      <c r="F29" s="37">
        <v>20301.391662393198</v>
      </c>
      <c r="G29" s="37">
        <v>271046.13278034201</v>
      </c>
      <c r="H29" s="37">
        <v>6.9681016515324601E-2</v>
      </c>
    </row>
    <row r="30" spans="1:9">
      <c r="A30" s="37">
        <v>29</v>
      </c>
      <c r="B30" s="37">
        <v>99</v>
      </c>
      <c r="C30" s="37">
        <v>16</v>
      </c>
      <c r="D30" s="37">
        <v>11522.7365554799</v>
      </c>
      <c r="E30" s="37">
        <v>10616.6850011346</v>
      </c>
      <c r="F30" s="37">
        <v>906.05155434536005</v>
      </c>
      <c r="G30" s="37">
        <v>10616.6850011346</v>
      </c>
      <c r="H30" s="37">
        <v>7.8631629733343603E-2</v>
      </c>
    </row>
    <row r="31" spans="1:9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  <c r="I31" s="40"/>
    </row>
    <row r="32" spans="1:9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43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63</v>
      </c>
      <c r="D34" s="34">
        <v>96804.27</v>
      </c>
      <c r="E34" s="34">
        <v>91499.35</v>
      </c>
      <c r="F34" s="30"/>
      <c r="G34" s="30"/>
      <c r="H34" s="30"/>
    </row>
    <row r="35" spans="1:8">
      <c r="A35" s="30"/>
      <c r="B35" s="33">
        <v>71</v>
      </c>
      <c r="C35" s="34">
        <v>52</v>
      </c>
      <c r="D35" s="34">
        <v>117532.67</v>
      </c>
      <c r="E35" s="34">
        <v>130556.6</v>
      </c>
      <c r="F35" s="30"/>
      <c r="G35" s="30"/>
      <c r="H35" s="30"/>
    </row>
    <row r="36" spans="1:8">
      <c r="A36" s="30"/>
      <c r="B36" s="33">
        <v>72</v>
      </c>
      <c r="C36" s="34">
        <v>2</v>
      </c>
      <c r="D36" s="34">
        <v>3340.17</v>
      </c>
      <c r="E36" s="34">
        <v>2201.86</v>
      </c>
      <c r="F36" s="30"/>
      <c r="G36" s="30"/>
      <c r="H36" s="30"/>
    </row>
    <row r="37" spans="1:8">
      <c r="A37" s="30"/>
      <c r="B37" s="33">
        <v>73</v>
      </c>
      <c r="C37" s="34">
        <v>53</v>
      </c>
      <c r="D37" s="34">
        <v>97364.02</v>
      </c>
      <c r="E37" s="34">
        <v>111242.68</v>
      </c>
      <c r="F37" s="30"/>
      <c r="G37" s="30"/>
      <c r="H37" s="30"/>
    </row>
    <row r="38" spans="1:8">
      <c r="A38" s="30"/>
      <c r="B38" s="33">
        <v>77</v>
      </c>
      <c r="C38" s="34">
        <v>80</v>
      </c>
      <c r="D38" s="34">
        <v>100729.31</v>
      </c>
      <c r="E38" s="34">
        <v>111813.01</v>
      </c>
      <c r="F38" s="30"/>
      <c r="G38" s="30"/>
      <c r="H38" s="30"/>
    </row>
    <row r="39" spans="1:8">
      <c r="A39" s="30"/>
      <c r="B39" s="33">
        <v>78</v>
      </c>
      <c r="C39" s="34">
        <v>947</v>
      </c>
      <c r="D39" s="34">
        <v>57928.27</v>
      </c>
      <c r="E39" s="34">
        <v>50127.4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2016-10-17T00:41:22Z</dcterms:modified>
</cp:coreProperties>
</file>