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I33" i="2" l="1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<sst xmlns="http://schemas.openxmlformats.org/spreadsheetml/2006/main" count="117" uniqueCount="76">
  <si>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</si>
  <si>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</si>
  <si>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</si>
  <si>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</si>
  <si>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</si>
  <si>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</si>
  <si>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</si>
  <si>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</si>
  <si>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</si>
  <si>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</si>
  <si>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</si>
  <si>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</si>
  <si>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</si>
  <si>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</si>
  <si>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</si>
  <si>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</si>
  <si>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</si>
  <si>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</si>
  <si>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</si>
  <si>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</si>
  <si>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</si>
  <si>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</si>
  <si>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</si>
  <si>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</si>
  <si>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</si>
  <si>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</si>
  <si>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</si>
  <si>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</si>
  <si>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</si>
  <si>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</si>
  <si>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</si>
  <si>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</si>
  <si>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</si>
  <si>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</si>
  <si>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</si>
  <si>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</si>
  <si>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</si>
  <si>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</si>
  <si>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</si>
  <si>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</si>
  <si>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6" type="noConversion"/>
  </si>
  <si>
    <t>COST</t>
    <phoneticPr fontId="26" type="noConversion"/>
  </si>
  <si>
    <t>成本</t>
    <phoneticPr fontId="26" type="noConversion"/>
  </si>
  <si>
    <t>销售金额差异</t>
    <phoneticPr fontId="26" type="noConversion"/>
  </si>
  <si>
    <t>销售成本差异</t>
    <phoneticPr fontId="2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</si>
  <si>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</si>
  <si>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</si>
  <si>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</si>
  <si>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</si>
  <si>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</si>
  <si>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</si>
  <si>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</si>
  <si>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</si>
  <si>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</si>
  <si>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</si>
  <si>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</si>
  <si>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</si>
  <si>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</si>
  <si>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</si>
  <si>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</si>
  <si>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</si>
  <si>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</si>
  <si>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</si>
  <si>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</si>
  <si>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</si>
  <si>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</si>
  <si>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</si>
  <si>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</si>
  <si>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</si>
  <si>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</si>
  <si>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</si>
  <si>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6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</si>
  <si>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</si>
  <si>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</si>
  <si>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6" type="noConversion"/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</si>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</sst>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62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6">
    <xf numFmtId="0" fontId="0" fillId="0" borderId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6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7" fillId="0" borderId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40" fillId="38" borderId="21">
      <alignment vertical="center"/>
    </xf>
    <xf numFmtId="0" fontId="59" fillId="0" borderId="0"/>
    <xf numFmtId="180" fontId="61" fillId="0" borderId="0" applyFont="0" applyFill="0" applyBorder="0" applyAlignment="0" applyProtection="0"/>
    <xf numFmtId="181" fontId="61" fillId="0" borderId="0" applyFont="0" applyFill="0" applyBorder="0" applyAlignment="0" applyProtection="0"/>
    <xf numFmtId="178" fontId="61" fillId="0" borderId="0" applyFont="0" applyFill="0" applyBorder="0" applyAlignment="0" applyProtection="0"/>
    <xf numFmtId="179" fontId="61" fillId="0" borderId="0" applyFont="0" applyFill="0" applyBorder="0" applyAlignment="0" applyProtection="0"/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0">
    <xf numFmtId="0" fontId="0" fillId="0" borderId="0" xfId="0"/>
    <xf numFmtId="0" fontId="23" fillId="0" borderId="0" xfId="0" applyFont="1"/>
    <xf numFmtId="177" fontId="23" fillId="0" borderId="0" xfId="0" applyNumberFormat="1" applyFont="1"/>
    <xf numFmtId="0" fontId="0" fillId="0" borderId="0" xfId="0" applyAlignment="1"/>
    <xf numFmtId="0" fontId="23" fillId="0" borderId="0" xfId="0" applyNumberFormat="1" applyFont="1"/>
    <xf numFmtId="0" fontId="24" fillId="0" borderId="18" xfId="0" applyFont="1" applyBorder="1" applyAlignment="1">
      <alignment wrapText="1"/>
    </xf>
    <xf numFmtId="0" fontId="24" fillId="0" borderId="18" xfId="0" applyNumberFormat="1" applyFont="1" applyBorder="1" applyAlignment="1">
      <alignment wrapText="1"/>
    </xf>
    <xf numFmtId="0" fontId="23" fillId="0" borderId="18" xfId="0" applyFont="1" applyBorder="1" applyAlignment="1">
      <alignment wrapText="1"/>
    </xf>
    <xf numFmtId="0" fontId="23" fillId="0" borderId="18" xfId="0" applyFont="1" applyBorder="1" applyAlignment="1">
      <alignment horizontal="right" vertical="center" wrapText="1"/>
    </xf>
    <xf numFmtId="49" fontId="24" fillId="36" borderId="18" xfId="0" applyNumberFormat="1" applyFont="1" applyFill="1" applyBorder="1" applyAlignment="1">
      <alignment vertical="center" wrapText="1"/>
    </xf>
    <xf numFmtId="49" fontId="27" fillId="37" borderId="18" xfId="0" applyNumberFormat="1" applyFont="1" applyFill="1" applyBorder="1" applyAlignment="1">
      <alignment horizontal="center"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8" xfId="0" applyNumberFormat="1" applyFont="1" applyFill="1" applyBorder="1" applyAlignment="1">
      <alignment vertical="center" wrapText="1"/>
    </xf>
    <xf numFmtId="0" fontId="24" fillId="36" borderId="18" xfId="0" applyFont="1" applyFill="1" applyBorder="1" applyAlignment="1">
      <alignment vertical="center" wrapText="1"/>
    </xf>
    <xf numFmtId="0" fontId="24" fillId="37" borderId="18" xfId="0" applyFont="1" applyFill="1" applyBorder="1" applyAlignment="1">
      <alignment vertical="center" wrapText="1"/>
    </xf>
    <xf numFmtId="4" fontId="24" fillId="36" borderId="18" xfId="0" applyNumberFormat="1" applyFont="1" applyFill="1" applyBorder="1" applyAlignment="1">
      <alignment horizontal="right" vertical="top" wrapText="1"/>
    </xf>
    <xf numFmtId="4" fontId="24" fillId="37" borderId="18" xfId="0" applyNumberFormat="1" applyFont="1" applyFill="1" applyBorder="1" applyAlignment="1">
      <alignment horizontal="right" vertical="top" wrapText="1"/>
    </xf>
    <xf numFmtId="177" fontId="23" fillId="36" borderId="18" xfId="0" applyNumberFormat="1" applyFont="1" applyFill="1" applyBorder="1" applyAlignment="1">
      <alignment horizontal="center" vertical="center"/>
    </xf>
    <xf numFmtId="177" fontId="23" fillId="37" borderId="18" xfId="0" applyNumberFormat="1" applyFont="1" applyFill="1" applyBorder="1" applyAlignment="1">
      <alignment horizontal="center" vertical="center"/>
    </xf>
    <xf numFmtId="177" fontId="28" fillId="0" borderId="18" xfId="0" applyNumberFormat="1" applyFont="1" applyBorder="1"/>
    <xf numFmtId="177" fontId="23" fillId="36" borderId="18" xfId="0" applyNumberFormat="1" applyFont="1" applyFill="1" applyBorder="1"/>
    <xf numFmtId="177" fontId="23" fillId="37" borderId="18" xfId="0" applyNumberFormat="1" applyFont="1" applyFill="1" applyBorder="1"/>
    <xf numFmtId="177" fontId="23" fillId="0" borderId="18" xfId="0" applyNumberFormat="1" applyFont="1" applyBorder="1"/>
    <xf numFmtId="49" fontId="24" fillId="0" borderId="18" xfId="0" applyNumberFormat="1" applyFont="1" applyFill="1" applyBorder="1" applyAlignment="1">
      <alignment vertical="center" wrapText="1"/>
    </xf>
    <xf numFmtId="0" fontId="24" fillId="0" borderId="18" xfId="0" applyFont="1" applyFill="1" applyBorder="1" applyAlignment="1">
      <alignment vertical="center" wrapText="1"/>
    </xf>
    <xf numFmtId="4" fontId="24" fillId="0" borderId="18" xfId="0" applyNumberFormat="1" applyFont="1" applyFill="1" applyBorder="1" applyAlignment="1">
      <alignment horizontal="right" vertical="top" wrapText="1"/>
    </xf>
    <xf numFmtId="0" fontId="23" fillId="0" borderId="0" xfId="0" applyFont="1" applyFill="1"/>
    <xf numFmtId="176" fontId="2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4" fillId="0" borderId="0" xfId="0" applyNumberFormat="1" applyFont="1" applyAlignment="1"/>
    <xf numFmtId="1" fontId="34" fillId="0" borderId="0" xfId="0" applyNumberFormat="1" applyFont="1" applyAlignment="1"/>
    <xf numFmtId="0" fontId="23" fillId="0" borderId="0" xfId="0" applyFont="1"/>
    <xf numFmtId="0" fontId="58" fillId="0" borderId="0" xfId="0" applyNumberFormat="1" applyFont="1" applyAlignment="1"/>
    <xf numFmtId="0" fontId="23" fillId="0" borderId="0" xfId="0" applyFont="1"/>
    <xf numFmtId="0" fontId="23" fillId="0" borderId="0" xfId="0" applyFont="1"/>
    <xf numFmtId="0" fontId="59" fillId="0" borderId="0" xfId="110"/>
    <xf numFmtId="0" fontId="60" fillId="0" borderId="0" xfId="110" applyNumberFormat="1" applyFont="1"/>
    <xf numFmtId="1" fontId="58" fillId="0" borderId="0" xfId="0" applyNumberFormat="1" applyFont="1" applyAlignment="1"/>
    <xf numFmtId="49" fontId="24" fillId="33" borderId="18" xfId="0" applyNumberFormat="1" applyFont="1" applyFill="1" applyBorder="1" applyAlignment="1">
      <alignment horizontal="left" vertical="top" wrapText="1"/>
    </xf>
    <xf numFmtId="0" fontId="24" fillId="33" borderId="18" xfId="0" applyFont="1" applyFill="1" applyBorder="1" applyAlignment="1">
      <alignment vertical="center" wrapText="1"/>
    </xf>
    <xf numFmtId="49" fontId="25" fillId="33" borderId="18" xfId="0" applyNumberFormat="1" applyFont="1" applyFill="1" applyBorder="1" applyAlignment="1">
      <alignment horizontal="left" vertical="top" wrapText="1"/>
    </xf>
    <xf numFmtId="14" fontId="24" fillId="33" borderId="18" xfId="0" applyNumberFormat="1" applyFont="1" applyFill="1" applyBorder="1" applyAlignment="1">
      <alignment vertical="center" wrapText="1"/>
    </xf>
    <xf numFmtId="49" fontId="24" fillId="33" borderId="13" xfId="0" applyNumberFormat="1" applyFont="1" applyFill="1" applyBorder="1" applyAlignment="1">
      <alignment horizontal="left" vertical="top" wrapText="1"/>
    </xf>
    <xf numFmtId="49" fontId="24" fillId="33" borderId="15" xfId="0" applyNumberFormat="1" applyFont="1" applyFill="1" applyBorder="1" applyAlignment="1">
      <alignment horizontal="left" vertical="top" wrapText="1"/>
    </xf>
    <xf numFmtId="49" fontId="24" fillId="33" borderId="13" xfId="62" applyNumberFormat="1" applyFont="1" applyFill="1" applyBorder="1" applyAlignment="1">
      <alignment horizontal="left" vertical="top" wrapText="1"/>
    </xf>
    <xf numFmtId="49" fontId="24" fillId="33" borderId="15" xfId="62" applyNumberFormat="1" applyFont="1" applyFill="1" applyBorder="1" applyAlignment="1">
      <alignment horizontal="left" vertical="top" wrapText="1"/>
    </xf>
    <xf numFmtId="0" fontId="23" fillId="0" borderId="0" xfId="62" applyFont="1" applyAlignment="1">
      <alignment wrapText="1"/>
    </xf>
    <xf numFmtId="0" fontId="23" fillId="0" borderId="19" xfId="62" applyFont="1" applyBorder="1" applyAlignment="1">
      <alignment wrapText="1"/>
    </xf>
    <xf numFmtId="0" fontId="23" fillId="0" borderId="0" xfId="62" applyFont="1" applyAlignment="1">
      <alignment horizontal="right" vertical="center" wrapText="1"/>
    </xf>
    <xf numFmtId="0" fontId="24" fillId="33" borderId="13" xfId="62" applyFont="1" applyFill="1" applyBorder="1" applyAlignment="1">
      <alignment vertical="center" wrapText="1"/>
    </xf>
    <xf numFmtId="0" fontId="24" fillId="33" borderId="15" xfId="62" applyFont="1" applyFill="1" applyBorder="1" applyAlignment="1">
      <alignment vertical="center" wrapText="1"/>
    </xf>
    <xf numFmtId="49" fontId="25" fillId="33" borderId="13" xfId="62" applyNumberFormat="1" applyFont="1" applyFill="1" applyBorder="1" applyAlignment="1">
      <alignment horizontal="left" vertical="top" wrapText="1"/>
    </xf>
    <xf numFmtId="49" fontId="25" fillId="33" borderId="14" xfId="62" applyNumberFormat="1" applyFont="1" applyFill="1" applyBorder="1" applyAlignment="1">
      <alignment horizontal="left" vertical="top" wrapText="1"/>
    </xf>
    <xf numFmtId="49" fontId="25" fillId="33" borderId="15" xfId="62" applyNumberFormat="1" applyFont="1" applyFill="1" applyBorder="1" applyAlignment="1">
      <alignment horizontal="left" vertical="top" wrapText="1"/>
    </xf>
    <xf numFmtId="14" fontId="24" fillId="33" borderId="12" xfId="62" applyNumberFormat="1" applyFont="1" applyFill="1" applyBorder="1" applyAlignment="1">
      <alignment vertical="center" wrapText="1"/>
    </xf>
    <xf numFmtId="14" fontId="24" fillId="33" borderId="16" xfId="62" applyNumberFormat="1" applyFont="1" applyFill="1" applyBorder="1" applyAlignment="1">
      <alignment vertical="center" wrapText="1"/>
    </xf>
    <xf numFmtId="14" fontId="24" fillId="33" borderId="17" xfId="62" applyNumberFormat="1" applyFont="1" applyFill="1" applyBorder="1" applyAlignment="1">
      <alignment vertical="center" wrapText="1"/>
    </xf>
    <xf numFmtId="0" fontId="37" fillId="0" borderId="0" xfId="62"/>
    <xf numFmtId="0" fontId="29" fillId="0" borderId="0" xfId="62" applyFont="1" applyAlignment="1">
      <alignment horizontal="left" wrapText="1"/>
    </xf>
    <xf numFmtId="0" fontId="35" fillId="0" borderId="19" xfId="62" applyFont="1" applyBorder="1" applyAlignment="1">
      <alignment horizontal="left" vertical="center" wrapText="1"/>
    </xf>
    <xf numFmtId="0" fontId="24" fillId="0" borderId="10" xfId="62" applyFont="1" applyBorder="1" applyAlignment="1">
      <alignment wrapText="1"/>
    </xf>
    <xf numFmtId="0" fontId="23" fillId="0" borderId="11" xfId="62" applyFont="1" applyBorder="1" applyAlignment="1">
      <alignment wrapText="1"/>
    </xf>
    <xf numFmtId="0" fontId="23" fillId="0" borderId="11" xfId="62" applyFont="1" applyBorder="1" applyAlignment="1">
      <alignment horizontal="right" vertical="center" wrapText="1"/>
    </xf>
    <xf numFmtId="49" fontId="24" fillId="33" borderId="10" xfId="62" applyNumberFormat="1" applyFont="1" applyFill="1" applyBorder="1" applyAlignment="1">
      <alignment vertical="center" wrapText="1"/>
    </xf>
    <xf numFmtId="49" fontId="24" fillId="33" borderId="12" xfId="62" applyNumberFormat="1" applyFont="1" applyFill="1" applyBorder="1" applyAlignment="1">
      <alignment vertical="center" wrapText="1"/>
    </xf>
    <xf numFmtId="0" fontId="24" fillId="33" borderId="10" xfId="62" applyFont="1" applyFill="1" applyBorder="1" applyAlignment="1">
      <alignment vertical="center" wrapText="1"/>
    </xf>
    <xf numFmtId="0" fontId="24" fillId="33" borderId="12" xfId="62" applyFont="1" applyFill="1" applyBorder="1" applyAlignment="1">
      <alignment vertical="center" wrapText="1"/>
    </xf>
    <xf numFmtId="4" fontId="25" fillId="34" borderId="10" xfId="62" applyNumberFormat="1" applyFont="1" applyFill="1" applyBorder="1" applyAlignment="1">
      <alignment horizontal="right" vertical="top" wrapText="1"/>
    </xf>
    <xf numFmtId="176" fontId="25" fillId="34" borderId="10" xfId="62" applyNumberFormat="1" applyFont="1" applyFill="1" applyBorder="1" applyAlignment="1">
      <alignment horizontal="right" vertical="top" wrapText="1"/>
    </xf>
    <xf numFmtId="176" fontId="25" fillId="34" borderId="12" xfId="62" applyNumberFormat="1" applyFont="1" applyFill="1" applyBorder="1" applyAlignment="1">
      <alignment horizontal="right" vertical="top" wrapText="1"/>
    </xf>
    <xf numFmtId="4" fontId="24" fillId="35" borderId="10" xfId="62" applyNumberFormat="1" applyFont="1" applyFill="1" applyBorder="1" applyAlignment="1">
      <alignment horizontal="right" vertical="top" wrapText="1"/>
    </xf>
    <xf numFmtId="176" fontId="24" fillId="35" borderId="10" xfId="62" applyNumberFormat="1" applyFont="1" applyFill="1" applyBorder="1" applyAlignment="1">
      <alignment horizontal="right" vertical="top" wrapText="1"/>
    </xf>
    <xf numFmtId="176" fontId="24" fillId="35" borderId="12" xfId="62" applyNumberFormat="1" applyFont="1" applyFill="1" applyBorder="1" applyAlignment="1">
      <alignment horizontal="right" vertical="top" wrapText="1"/>
    </xf>
    <xf numFmtId="0" fontId="24" fillId="35" borderId="10" xfId="62" applyFont="1" applyFill="1" applyBorder="1" applyAlignment="1">
      <alignment horizontal="right" vertical="top" wrapText="1"/>
    </xf>
    <xf numFmtId="0" fontId="24" fillId="35" borderId="12" xfId="62" applyFont="1" applyFill="1" applyBorder="1" applyAlignment="1">
      <alignment horizontal="right" vertical="top" wrapText="1"/>
    </xf>
    <xf numFmtId="4" fontId="24" fillId="35" borderId="13" xfId="62" applyNumberFormat="1" applyFont="1" applyFill="1" applyBorder="1" applyAlignment="1">
      <alignment horizontal="right" vertical="top" wrapText="1"/>
    </xf>
    <xf numFmtId="0" fontId="24" fillId="35" borderId="13" xfId="62" applyFont="1" applyFill="1" applyBorder="1" applyAlignment="1">
      <alignment horizontal="right" vertical="top" wrapText="1"/>
    </xf>
    <xf numFmtId="176" fontId="24" fillId="35" borderId="13" xfId="62" applyNumberFormat="1" applyFont="1" applyFill="1" applyBorder="1" applyAlignment="1">
      <alignment horizontal="right" vertical="top" wrapText="1"/>
    </xf>
    <xf numFmtId="176" fontId="24" fillId="35" borderId="20" xfId="62" applyNumberFormat="1" applyFont="1" applyFill="1" applyBorder="1" applyAlignment="1">
      <alignment horizontal="right" vertical="top" wrapText="1"/>
    </xf>
  </cellXfs>
  <cellStyles count="136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20" xfId="133"/>
    <cellStyle name="注释 21" xfId="134"/>
    <cellStyle name="注释 22" xfId="13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2555082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d3d8d1ce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e8444a69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661a993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be8fdf67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d3dca9f4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f1c66e7c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646" Type="http://schemas.openxmlformats.org/officeDocument/2006/relationships/image" Target="cid:10adffe8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e924812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d8a19f7a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f71361a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648" Type="http://schemas.openxmlformats.org/officeDocument/2006/relationships/image" Target="cid:17648645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d3d3d6ae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dd25a230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65fcb1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1afa43cf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d3d8d1ab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25550a6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661a96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b039385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d3dadb9d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e8444a93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643" Type="http://schemas.openxmlformats.org/officeDocument/2006/relationships/hyperlink" Target="cid:b8a7868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b6992bc2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d3dca9cc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ecad7a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645" Type="http://schemas.openxmlformats.org/officeDocument/2006/relationships/hyperlink" Target="cid:10adffc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be8fdf85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d8a19f2c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f1c66ea1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1764861d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e924835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dd25a20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f71361e5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649" Type="http://schemas.openxmlformats.org/officeDocument/2006/relationships/hyperlink" Target="cid:1afa43a8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d3d3d6d0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65fcb40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b0393835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b6992ba1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d3dadbc4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ecad7ac4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b8a788a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9a4ed5712" TargetMode="External"/><Relationship Id="rId459" Type="http://schemas.openxmlformats.org/officeDocument/2006/relationships/hyperlink" Target="cid:9ffc73f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b039385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b6992bc2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7545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be8fdf85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7602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e924835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d3d3d6d0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d3d8d1ce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d3dadbc4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d3dca9f4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d8a19f7a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dd25a230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25550a6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e8444a93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ecad7ae8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f1c66ea1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f71361e5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65fcb40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661a993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b8a788a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7621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0adffe8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17648645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1afa43cf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O17" sqref="O17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1" t="s">
        <v>5</v>
      </c>
      <c r="B3" s="41"/>
      <c r="C3" s="41"/>
      <c r="D3" s="41"/>
      <c r="E3" s="15">
        <f>SUM(E4:E40)</f>
        <v>21509578.579999998</v>
      </c>
      <c r="F3" s="25">
        <f>RA!I7</f>
        <v>1579806.5363</v>
      </c>
      <c r="G3" s="16">
        <f>SUM(G4:G40)</f>
        <v>19929772.043700006</v>
      </c>
      <c r="H3" s="27">
        <f>RA!J7</f>
        <v>7.3446652170532696</v>
      </c>
      <c r="I3" s="20">
        <f>SUM(I4:I40)</f>
        <v>21509586.782402117</v>
      </c>
      <c r="J3" s="21">
        <f>SUM(J4:J40)</f>
        <v>19929772.156152666</v>
      </c>
      <c r="K3" s="22">
        <f>E3-I3</f>
        <v>-8.2024021185934544</v>
      </c>
      <c r="L3" s="22">
        <f>G3-J3</f>
        <v>-0.11245265975594521</v>
      </c>
    </row>
    <row r="4" spans="1:13" x14ac:dyDescent="0.2">
      <c r="A4" s="42">
        <f>RA!A8</f>
        <v>42427</v>
      </c>
      <c r="B4" s="12">
        <v>12</v>
      </c>
      <c r="C4" s="39" t="s">
        <v>6</v>
      </c>
      <c r="D4" s="39"/>
      <c r="E4" s="15">
        <f>VLOOKUP(C4,RA!B8:D36,3,0)</f>
        <v>1489318.0031000001</v>
      </c>
      <c r="F4" s="25">
        <f>VLOOKUP(C4,RA!B8:I39,8,0)</f>
        <v>-56262.482199999999</v>
      </c>
      <c r="G4" s="16">
        <f t="shared" ref="G4:G40" si="0">E4-F4</f>
        <v>1545580.4853000001</v>
      </c>
      <c r="H4" s="27">
        <f>RA!J8</f>
        <v>-3.7777346465221102</v>
      </c>
      <c r="I4" s="20">
        <f>VLOOKUP(B4,RMS!B:D,3,FALSE)</f>
        <v>1489319.0555940201</v>
      </c>
      <c r="J4" s="21">
        <f>VLOOKUP(B4,RMS!B:E,4,FALSE)</f>
        <v>1545580.50305897</v>
      </c>
      <c r="K4" s="22">
        <f t="shared" ref="K4:K40" si="1">E4-I4</f>
        <v>-1.0524940199684352</v>
      </c>
      <c r="L4" s="22">
        <f t="shared" ref="L4:L40" si="2">G4-J4</f>
        <v>-1.7758969916030765E-2</v>
      </c>
    </row>
    <row r="5" spans="1:13" x14ac:dyDescent="0.2">
      <c r="A5" s="42"/>
      <c r="B5" s="12">
        <v>13</v>
      </c>
      <c r="C5" s="39" t="s">
        <v>7</v>
      </c>
      <c r="D5" s="39"/>
      <c r="E5" s="15">
        <f>VLOOKUP(C5,RA!B8:D37,3,0)</f>
        <v>175442.81510000001</v>
      </c>
      <c r="F5" s="25">
        <f>VLOOKUP(C5,RA!B9:I40,8,0)</f>
        <v>25349.779600000002</v>
      </c>
      <c r="G5" s="16">
        <f t="shared" si="0"/>
        <v>150093.0355</v>
      </c>
      <c r="H5" s="27">
        <f>RA!J9</f>
        <v>14.449026929686999</v>
      </c>
      <c r="I5" s="20">
        <f>VLOOKUP(B5,RMS!B:D,3,FALSE)</f>
        <v>175442.94133589699</v>
      </c>
      <c r="J5" s="21">
        <f>VLOOKUP(B5,RMS!B:E,4,FALSE)</f>
        <v>150093.01379316201</v>
      </c>
      <c r="K5" s="22">
        <f t="shared" si="1"/>
        <v>-0.12623589698341675</v>
      </c>
      <c r="L5" s="22">
        <f t="shared" si="2"/>
        <v>2.1706837986130267E-2</v>
      </c>
      <c r="M5" s="32"/>
    </row>
    <row r="6" spans="1:13" x14ac:dyDescent="0.2">
      <c r="A6" s="42"/>
      <c r="B6" s="12">
        <v>14</v>
      </c>
      <c r="C6" s="39" t="s">
        <v>8</v>
      </c>
      <c r="D6" s="39"/>
      <c r="E6" s="15">
        <f>VLOOKUP(C6,RA!B10:D38,3,0)</f>
        <v>293554.8211</v>
      </c>
      <c r="F6" s="25">
        <f>VLOOKUP(C6,RA!B10:I41,8,0)</f>
        <v>3446.6925999999999</v>
      </c>
      <c r="G6" s="16">
        <f t="shared" si="0"/>
        <v>290108.12849999999</v>
      </c>
      <c r="H6" s="27">
        <f>RA!J10</f>
        <v>1.17412229412028</v>
      </c>
      <c r="I6" s="20">
        <f>VLOOKUP(B6,RMS!B:D,3,FALSE)</f>
        <v>293557.17158851802</v>
      </c>
      <c r="J6" s="21">
        <f>VLOOKUP(B6,RMS!B:E,4,FALSE)</f>
        <v>290108.125181065</v>
      </c>
      <c r="K6" s="22">
        <f>E6-I6</f>
        <v>-2.3504885180154815</v>
      </c>
      <c r="L6" s="22">
        <f t="shared" si="2"/>
        <v>3.3189349924214184E-3</v>
      </c>
      <c r="M6" s="32"/>
    </row>
    <row r="7" spans="1:13" x14ac:dyDescent="0.2">
      <c r="A7" s="42"/>
      <c r="B7" s="12">
        <v>15</v>
      </c>
      <c r="C7" s="39" t="s">
        <v>9</v>
      </c>
      <c r="D7" s="39"/>
      <c r="E7" s="15">
        <f>VLOOKUP(C7,RA!B10:D39,3,0)</f>
        <v>73169.542799999996</v>
      </c>
      <c r="F7" s="25">
        <f>VLOOKUP(C7,RA!B11:I42,8,0)</f>
        <v>13657.2924</v>
      </c>
      <c r="G7" s="16">
        <f t="shared" si="0"/>
        <v>59512.250399999997</v>
      </c>
      <c r="H7" s="27">
        <f>RA!J11</f>
        <v>18.6652695607659</v>
      </c>
      <c r="I7" s="20">
        <f>VLOOKUP(B7,RMS!B:D,3,FALSE)</f>
        <v>73169.597699561302</v>
      </c>
      <c r="J7" s="21">
        <f>VLOOKUP(B7,RMS!B:E,4,FALSE)</f>
        <v>59512.250790076403</v>
      </c>
      <c r="K7" s="22">
        <f t="shared" si="1"/>
        <v>-5.4899561306228861E-2</v>
      </c>
      <c r="L7" s="22">
        <f t="shared" si="2"/>
        <v>-3.9007640589261428E-4</v>
      </c>
      <c r="M7" s="32"/>
    </row>
    <row r="8" spans="1:13" x14ac:dyDescent="0.2">
      <c r="A8" s="42"/>
      <c r="B8" s="12">
        <v>16</v>
      </c>
      <c r="C8" s="39" t="s">
        <v>10</v>
      </c>
      <c r="D8" s="39"/>
      <c r="E8" s="15">
        <f>VLOOKUP(C8,RA!B12:D39,3,0)</f>
        <v>395632.44910000003</v>
      </c>
      <c r="F8" s="25">
        <f>VLOOKUP(C8,RA!B12:I43,8,0)</f>
        <v>16730.698</v>
      </c>
      <c r="G8" s="16">
        <f t="shared" si="0"/>
        <v>378901.75110000005</v>
      </c>
      <c r="H8" s="27">
        <f>RA!J12</f>
        <v>4.2288487807457802</v>
      </c>
      <c r="I8" s="20">
        <f>VLOOKUP(B8,RMS!B:D,3,FALSE)</f>
        <v>395632.40928974398</v>
      </c>
      <c r="J8" s="21">
        <f>VLOOKUP(B8,RMS!B:E,4,FALSE)</f>
        <v>378901.74868888903</v>
      </c>
      <c r="K8" s="22">
        <f t="shared" si="1"/>
        <v>3.9810256042983383E-2</v>
      </c>
      <c r="L8" s="22">
        <f t="shared" si="2"/>
        <v>2.4111110251396894E-3</v>
      </c>
      <c r="M8" s="32"/>
    </row>
    <row r="9" spans="1:13" x14ac:dyDescent="0.2">
      <c r="A9" s="42"/>
      <c r="B9" s="12">
        <v>17</v>
      </c>
      <c r="C9" s="39" t="s">
        <v>11</v>
      </c>
      <c r="D9" s="39"/>
      <c r="E9" s="15">
        <f>VLOOKUP(C9,RA!B12:D40,3,0)</f>
        <v>464931.74969999999</v>
      </c>
      <c r="F9" s="25">
        <f>VLOOKUP(C9,RA!B13:I44,8,0)</f>
        <v>93869.569099999993</v>
      </c>
      <c r="G9" s="16">
        <f t="shared" si="0"/>
        <v>371062.18059999996</v>
      </c>
      <c r="H9" s="27">
        <f>RA!J13</f>
        <v>20.189967486748301</v>
      </c>
      <c r="I9" s="20">
        <f>VLOOKUP(B9,RMS!B:D,3,FALSE)</f>
        <v>464932.16174188</v>
      </c>
      <c r="J9" s="21">
        <f>VLOOKUP(B9,RMS!B:E,4,FALSE)</f>
        <v>371062.175898291</v>
      </c>
      <c r="K9" s="22">
        <f t="shared" si="1"/>
        <v>-0.41204188001574948</v>
      </c>
      <c r="L9" s="22">
        <f t="shared" si="2"/>
        <v>4.7017089673317969E-3</v>
      </c>
      <c r="M9" s="32"/>
    </row>
    <row r="10" spans="1:13" x14ac:dyDescent="0.2">
      <c r="A10" s="42"/>
      <c r="B10" s="12">
        <v>18</v>
      </c>
      <c r="C10" s="39" t="s">
        <v>12</v>
      </c>
      <c r="D10" s="39"/>
      <c r="E10" s="15">
        <f>VLOOKUP(C10,RA!B14:D41,3,0)</f>
        <v>151280.6134</v>
      </c>
      <c r="F10" s="25">
        <f>VLOOKUP(C10,RA!B14:I44,8,0)</f>
        <v>26686.7916</v>
      </c>
      <c r="G10" s="16">
        <f t="shared" si="0"/>
        <v>124593.82180000001</v>
      </c>
      <c r="H10" s="27">
        <f>RA!J14</f>
        <v>17.640589233623501</v>
      </c>
      <c r="I10" s="20">
        <f>VLOOKUP(B10,RMS!B:D,3,FALSE)</f>
        <v>151280.628111111</v>
      </c>
      <c r="J10" s="21">
        <f>VLOOKUP(B10,RMS!B:E,4,FALSE)</f>
        <v>124593.822798291</v>
      </c>
      <c r="K10" s="22">
        <f t="shared" si="1"/>
        <v>-1.4711110998177901E-2</v>
      </c>
      <c r="L10" s="22">
        <f t="shared" si="2"/>
        <v>-9.9829099781345576E-4</v>
      </c>
      <c r="M10" s="32"/>
    </row>
    <row r="11" spans="1:13" x14ac:dyDescent="0.2">
      <c r="A11" s="42"/>
      <c r="B11" s="12">
        <v>19</v>
      </c>
      <c r="C11" s="39" t="s">
        <v>13</v>
      </c>
      <c r="D11" s="39"/>
      <c r="E11" s="15">
        <f>VLOOKUP(C11,RA!B14:D42,3,0)</f>
        <v>184909.01629999999</v>
      </c>
      <c r="F11" s="25">
        <f>VLOOKUP(C11,RA!B15:I45,8,0)</f>
        <v>-28223.7163</v>
      </c>
      <c r="G11" s="16">
        <f t="shared" si="0"/>
        <v>213132.73259999999</v>
      </c>
      <c r="H11" s="27">
        <f>RA!J15</f>
        <v>-15.263569546121699</v>
      </c>
      <c r="I11" s="20">
        <f>VLOOKUP(B11,RMS!B:D,3,FALSE)</f>
        <v>184909.17632735</v>
      </c>
      <c r="J11" s="21">
        <f>VLOOKUP(B11,RMS!B:E,4,FALSE)</f>
        <v>213132.73193076899</v>
      </c>
      <c r="K11" s="22">
        <f t="shared" si="1"/>
        <v>-0.16002735000802204</v>
      </c>
      <c r="L11" s="22">
        <f t="shared" si="2"/>
        <v>6.6923099802806973E-4</v>
      </c>
      <c r="M11" s="32"/>
    </row>
    <row r="12" spans="1:13" x14ac:dyDescent="0.2">
      <c r="A12" s="42"/>
      <c r="B12" s="12">
        <v>21</v>
      </c>
      <c r="C12" s="39" t="s">
        <v>14</v>
      </c>
      <c r="D12" s="39"/>
      <c r="E12" s="15">
        <f>VLOOKUP(C12,RA!B16:D43,3,0)</f>
        <v>999778.06830000004</v>
      </c>
      <c r="F12" s="25">
        <f>VLOOKUP(C12,RA!B16:I46,8,0)</f>
        <v>35292.333299999998</v>
      </c>
      <c r="G12" s="16">
        <f t="shared" si="0"/>
        <v>964485.7350000001</v>
      </c>
      <c r="H12" s="27">
        <f>RA!J16</f>
        <v>3.5300167526189399</v>
      </c>
      <c r="I12" s="20">
        <f>VLOOKUP(B12,RMS!B:D,3,FALSE)</f>
        <v>999777.33010000002</v>
      </c>
      <c r="J12" s="21">
        <f>VLOOKUP(B12,RMS!B:E,4,FALSE)</f>
        <v>964485.73470000003</v>
      </c>
      <c r="K12" s="22">
        <f t="shared" si="1"/>
        <v>0.73820000002160668</v>
      </c>
      <c r="L12" s="22">
        <f t="shared" si="2"/>
        <v>3.0000007245689631E-4</v>
      </c>
      <c r="M12" s="32"/>
    </row>
    <row r="13" spans="1:13" x14ac:dyDescent="0.2">
      <c r="A13" s="42"/>
      <c r="B13" s="12">
        <v>22</v>
      </c>
      <c r="C13" s="39" t="s">
        <v>15</v>
      </c>
      <c r="D13" s="39"/>
      <c r="E13" s="15">
        <f>VLOOKUP(C13,RA!B16:D44,3,0)</f>
        <v>923911.23829999997</v>
      </c>
      <c r="F13" s="25">
        <f>VLOOKUP(C13,RA!B17:I47,8,0)</f>
        <v>56335.650800000003</v>
      </c>
      <c r="G13" s="16">
        <f t="shared" si="0"/>
        <v>867575.58749999991</v>
      </c>
      <c r="H13" s="27">
        <f>RA!J17</f>
        <v>6.0975176472209398</v>
      </c>
      <c r="I13" s="20">
        <f>VLOOKUP(B13,RMS!B:D,3,FALSE)</f>
        <v>923911.305917094</v>
      </c>
      <c r="J13" s="21">
        <f>VLOOKUP(B13,RMS!B:E,4,FALSE)</f>
        <v>867575.58693589701</v>
      </c>
      <c r="K13" s="22">
        <f t="shared" si="1"/>
        <v>-6.7617094027809799E-2</v>
      </c>
      <c r="L13" s="22">
        <f t="shared" si="2"/>
        <v>5.6410289835184813E-4</v>
      </c>
      <c r="M13" s="32"/>
    </row>
    <row r="14" spans="1:13" x14ac:dyDescent="0.2">
      <c r="A14" s="42"/>
      <c r="B14" s="12">
        <v>23</v>
      </c>
      <c r="C14" s="39" t="s">
        <v>16</v>
      </c>
      <c r="D14" s="39"/>
      <c r="E14" s="15">
        <f>VLOOKUP(C14,RA!B18:D44,3,0)</f>
        <v>1858043.5367000001</v>
      </c>
      <c r="F14" s="25">
        <f>VLOOKUP(C14,RA!B18:I48,8,0)</f>
        <v>261598.2966</v>
      </c>
      <c r="G14" s="16">
        <f t="shared" si="0"/>
        <v>1596445.2401000001</v>
      </c>
      <c r="H14" s="27">
        <f>RA!J18</f>
        <v>14.0792339594267</v>
      </c>
      <c r="I14" s="20">
        <f>VLOOKUP(B14,RMS!B:D,3,FALSE)</f>
        <v>1858043.5983760699</v>
      </c>
      <c r="J14" s="21">
        <f>VLOOKUP(B14,RMS!B:E,4,FALSE)</f>
        <v>1596445.21482564</v>
      </c>
      <c r="K14" s="22">
        <f t="shared" si="1"/>
        <v>-6.1676069861277938E-2</v>
      </c>
      <c r="L14" s="22">
        <f t="shared" si="2"/>
        <v>2.5274360086768866E-2</v>
      </c>
      <c r="M14" s="32"/>
    </row>
    <row r="15" spans="1:13" x14ac:dyDescent="0.2">
      <c r="A15" s="42"/>
      <c r="B15" s="12">
        <v>24</v>
      </c>
      <c r="C15" s="39" t="s">
        <v>17</v>
      </c>
      <c r="D15" s="39"/>
      <c r="E15" s="15">
        <f>VLOOKUP(C15,RA!B18:D45,3,0)</f>
        <v>660408.46389999997</v>
      </c>
      <c r="F15" s="25">
        <f>VLOOKUP(C15,RA!B19:I49,8,0)</f>
        <v>63944.178800000002</v>
      </c>
      <c r="G15" s="16">
        <f t="shared" si="0"/>
        <v>596464.28509999998</v>
      </c>
      <c r="H15" s="27">
        <f>RA!J19</f>
        <v>9.6825195762001197</v>
      </c>
      <c r="I15" s="20">
        <f>VLOOKUP(B15,RMS!B:D,3,FALSE)</f>
        <v>660408.47486324795</v>
      </c>
      <c r="J15" s="21">
        <f>VLOOKUP(B15,RMS!B:E,4,FALSE)</f>
        <v>596464.28681111103</v>
      </c>
      <c r="K15" s="22">
        <f t="shared" si="1"/>
        <v>-1.0963247972540557E-2</v>
      </c>
      <c r="L15" s="22">
        <f t="shared" si="2"/>
        <v>-1.7111110500991344E-3</v>
      </c>
      <c r="M15" s="32"/>
    </row>
    <row r="16" spans="1:13" x14ac:dyDescent="0.2">
      <c r="A16" s="42"/>
      <c r="B16" s="12">
        <v>25</v>
      </c>
      <c r="C16" s="39" t="s">
        <v>18</v>
      </c>
      <c r="D16" s="39"/>
      <c r="E16" s="15">
        <f>VLOOKUP(C16,RA!B20:D46,3,0)</f>
        <v>1091247.023</v>
      </c>
      <c r="F16" s="25">
        <f>VLOOKUP(C16,RA!B20:I50,8,0)</f>
        <v>86304.643899999995</v>
      </c>
      <c r="G16" s="16">
        <f t="shared" si="0"/>
        <v>1004942.3791</v>
      </c>
      <c r="H16" s="27">
        <f>RA!J20</f>
        <v>7.9088091038027004</v>
      </c>
      <c r="I16" s="20">
        <f>VLOOKUP(B16,RMS!B:D,3,FALSE)</f>
        <v>1091247.1090946901</v>
      </c>
      <c r="J16" s="21">
        <f>VLOOKUP(B16,RMS!B:E,4,FALSE)</f>
        <v>1004942.37914602</v>
      </c>
      <c r="K16" s="22">
        <f t="shared" si="1"/>
        <v>-8.6094690021127462E-2</v>
      </c>
      <c r="L16" s="22">
        <f t="shared" si="2"/>
        <v>-4.6020024456083775E-5</v>
      </c>
      <c r="M16" s="32"/>
    </row>
    <row r="17" spans="1:13" x14ac:dyDescent="0.2">
      <c r="A17" s="42"/>
      <c r="B17" s="12">
        <v>26</v>
      </c>
      <c r="C17" s="39" t="s">
        <v>19</v>
      </c>
      <c r="D17" s="39"/>
      <c r="E17" s="15">
        <f>VLOOKUP(C17,RA!B20:D47,3,0)</f>
        <v>446084.07309999998</v>
      </c>
      <c r="F17" s="25">
        <f>VLOOKUP(C17,RA!B21:I51,8,0)</f>
        <v>56284.835500000001</v>
      </c>
      <c r="G17" s="16">
        <f t="shared" si="0"/>
        <v>389799.23759999999</v>
      </c>
      <c r="H17" s="27">
        <f>RA!J21</f>
        <v>12.617539807878901</v>
      </c>
      <c r="I17" s="20">
        <f>VLOOKUP(B17,RMS!B:D,3,FALSE)</f>
        <v>446083.75166280899</v>
      </c>
      <c r="J17" s="21">
        <f>VLOOKUP(B17,RMS!B:E,4,FALSE)</f>
        <v>389799.23734710697</v>
      </c>
      <c r="K17" s="22">
        <f t="shared" si="1"/>
        <v>0.3214371909853071</v>
      </c>
      <c r="L17" s="22">
        <f t="shared" si="2"/>
        <v>2.5289301993325353E-4</v>
      </c>
      <c r="M17" s="32"/>
    </row>
    <row r="18" spans="1:13" x14ac:dyDescent="0.2">
      <c r="A18" s="42"/>
      <c r="B18" s="12">
        <v>27</v>
      </c>
      <c r="C18" s="39" t="s">
        <v>20</v>
      </c>
      <c r="D18" s="39"/>
      <c r="E18" s="15">
        <f>VLOOKUP(C18,RA!B22:D48,3,0)</f>
        <v>1367042.1385999999</v>
      </c>
      <c r="F18" s="25">
        <f>VLOOKUP(C18,RA!B22:I52,8,0)</f>
        <v>74137.456200000001</v>
      </c>
      <c r="G18" s="16">
        <f t="shared" si="0"/>
        <v>1292904.6824</v>
      </c>
      <c r="H18" s="27">
        <f>RA!J22</f>
        <v>5.4232019706374803</v>
      </c>
      <c r="I18" s="20">
        <f>VLOOKUP(B18,RMS!B:D,3,FALSE)</f>
        <v>1367043.6917999999</v>
      </c>
      <c r="J18" s="21">
        <f>VLOOKUP(B18,RMS!B:E,4,FALSE)</f>
        <v>1292904.6801</v>
      </c>
      <c r="K18" s="22">
        <f t="shared" si="1"/>
        <v>-1.5531999999657273</v>
      </c>
      <c r="L18" s="22">
        <f t="shared" si="2"/>
        <v>2.3000000510364771E-3</v>
      </c>
      <c r="M18" s="32"/>
    </row>
    <row r="19" spans="1:13" x14ac:dyDescent="0.2">
      <c r="A19" s="42"/>
      <c r="B19" s="12">
        <v>29</v>
      </c>
      <c r="C19" s="39" t="s">
        <v>21</v>
      </c>
      <c r="D19" s="39"/>
      <c r="E19" s="15">
        <f>VLOOKUP(C19,RA!B22:D49,3,0)</f>
        <v>4157198.0462000002</v>
      </c>
      <c r="F19" s="25">
        <f>VLOOKUP(C19,RA!B23:I53,8,0)</f>
        <v>377039.49959999998</v>
      </c>
      <c r="G19" s="16">
        <f t="shared" si="0"/>
        <v>3780158.5466</v>
      </c>
      <c r="H19" s="27">
        <f>RA!J23</f>
        <v>9.0695582796360501</v>
      </c>
      <c r="I19" s="20">
        <f>VLOOKUP(B19,RMS!B:D,3,FALSE)</f>
        <v>4157201.0468504298</v>
      </c>
      <c r="J19" s="21">
        <f>VLOOKUP(B19,RMS!B:E,4,FALSE)</f>
        <v>3780158.6058205101</v>
      </c>
      <c r="K19" s="22">
        <f t="shared" si="1"/>
        <v>-3.0006504296325147</v>
      </c>
      <c r="L19" s="22">
        <f t="shared" si="2"/>
        <v>-5.9220510069280863E-2</v>
      </c>
      <c r="M19" s="32"/>
    </row>
    <row r="20" spans="1:13" x14ac:dyDescent="0.2">
      <c r="A20" s="42"/>
      <c r="B20" s="12">
        <v>31</v>
      </c>
      <c r="C20" s="39" t="s">
        <v>22</v>
      </c>
      <c r="D20" s="39"/>
      <c r="E20" s="15">
        <f>VLOOKUP(C20,RA!B24:D50,3,0)</f>
        <v>232014.3707</v>
      </c>
      <c r="F20" s="25">
        <f>VLOOKUP(C20,RA!B24:I54,8,0)</f>
        <v>37337.476900000001</v>
      </c>
      <c r="G20" s="16">
        <f t="shared" si="0"/>
        <v>194676.89379999999</v>
      </c>
      <c r="H20" s="27">
        <f>RA!J24</f>
        <v>16.0927432155822</v>
      </c>
      <c r="I20" s="20">
        <f>VLOOKUP(B20,RMS!B:D,3,FALSE)</f>
        <v>232014.35219447099</v>
      </c>
      <c r="J20" s="21">
        <f>VLOOKUP(B20,RMS!B:E,4,FALSE)</f>
        <v>194676.888823566</v>
      </c>
      <c r="K20" s="22">
        <f t="shared" si="1"/>
        <v>1.8505529005778953E-2</v>
      </c>
      <c r="L20" s="22">
        <f t="shared" si="2"/>
        <v>4.9764339928515255E-3</v>
      </c>
      <c r="M20" s="32"/>
    </row>
    <row r="21" spans="1:13" x14ac:dyDescent="0.2">
      <c r="A21" s="42"/>
      <c r="B21" s="12">
        <v>32</v>
      </c>
      <c r="C21" s="39" t="s">
        <v>23</v>
      </c>
      <c r="D21" s="39"/>
      <c r="E21" s="15">
        <f>VLOOKUP(C21,RA!B24:D51,3,0)</f>
        <v>407326.43040000001</v>
      </c>
      <c r="F21" s="25">
        <f>VLOOKUP(C21,RA!B25:I55,8,0)</f>
        <v>27938.118399999999</v>
      </c>
      <c r="G21" s="16">
        <f t="shared" si="0"/>
        <v>379388.31200000003</v>
      </c>
      <c r="H21" s="27">
        <f>RA!J25</f>
        <v>6.8589014399493804</v>
      </c>
      <c r="I21" s="20">
        <f>VLOOKUP(B21,RMS!B:D,3,FALSE)</f>
        <v>407326.402961516</v>
      </c>
      <c r="J21" s="21">
        <f>VLOOKUP(B21,RMS!B:E,4,FALSE)</f>
        <v>379388.45864553202</v>
      </c>
      <c r="K21" s="22">
        <f t="shared" si="1"/>
        <v>2.7438484015874565E-2</v>
      </c>
      <c r="L21" s="22">
        <f t="shared" si="2"/>
        <v>-0.14664553198963404</v>
      </c>
      <c r="M21" s="32"/>
    </row>
    <row r="22" spans="1:13" x14ac:dyDescent="0.2">
      <c r="A22" s="42"/>
      <c r="B22" s="12">
        <v>33</v>
      </c>
      <c r="C22" s="39" t="s">
        <v>24</v>
      </c>
      <c r="D22" s="39"/>
      <c r="E22" s="15">
        <f>VLOOKUP(C22,RA!B26:D52,3,0)</f>
        <v>549392.56920000003</v>
      </c>
      <c r="F22" s="25">
        <f>VLOOKUP(C22,RA!B26:I56,8,0)</f>
        <v>123218.4206</v>
      </c>
      <c r="G22" s="16">
        <f t="shared" si="0"/>
        <v>426174.14860000001</v>
      </c>
      <c r="H22" s="27">
        <f>RA!J26</f>
        <v>22.4281192553123</v>
      </c>
      <c r="I22" s="20">
        <f>VLOOKUP(B22,RMS!B:D,3,FALSE)</f>
        <v>549392.54431075603</v>
      </c>
      <c r="J22" s="21">
        <f>VLOOKUP(B22,RMS!B:E,4,FALSE)</f>
        <v>426174.13061075902</v>
      </c>
      <c r="K22" s="22">
        <f t="shared" si="1"/>
        <v>2.4889243999496102E-2</v>
      </c>
      <c r="L22" s="22">
        <f t="shared" si="2"/>
        <v>1.7989240994211286E-2</v>
      </c>
      <c r="M22" s="32"/>
    </row>
    <row r="23" spans="1:13" x14ac:dyDescent="0.2">
      <c r="A23" s="42"/>
      <c r="B23" s="12">
        <v>34</v>
      </c>
      <c r="C23" s="39" t="s">
        <v>25</v>
      </c>
      <c r="D23" s="39"/>
      <c r="E23" s="15">
        <f>VLOOKUP(C23,RA!B26:D53,3,0)</f>
        <v>239024.88320000001</v>
      </c>
      <c r="F23" s="25">
        <f>VLOOKUP(C23,RA!B27:I57,8,0)</f>
        <v>65307.1515</v>
      </c>
      <c r="G23" s="16">
        <f t="shared" si="0"/>
        <v>173717.7317</v>
      </c>
      <c r="H23" s="27">
        <f>RA!J27</f>
        <v>27.322323360516101</v>
      </c>
      <c r="I23" s="20">
        <f>VLOOKUP(B23,RMS!B:D,3,FALSE)</f>
        <v>239024.69807663601</v>
      </c>
      <c r="J23" s="21">
        <f>VLOOKUP(B23,RMS!B:E,4,FALSE)</f>
        <v>173717.76416330799</v>
      </c>
      <c r="K23" s="22">
        <f t="shared" si="1"/>
        <v>0.18512336400453933</v>
      </c>
      <c r="L23" s="22">
        <f t="shared" si="2"/>
        <v>-3.2463307987200096E-2</v>
      </c>
      <c r="M23" s="32"/>
    </row>
    <row r="24" spans="1:13" x14ac:dyDescent="0.2">
      <c r="A24" s="42"/>
      <c r="B24" s="12">
        <v>35</v>
      </c>
      <c r="C24" s="39" t="s">
        <v>26</v>
      </c>
      <c r="D24" s="39"/>
      <c r="E24" s="15">
        <f>VLOOKUP(C24,RA!B28:D54,3,0)</f>
        <v>866846.56830000004</v>
      </c>
      <c r="F24" s="25">
        <f>VLOOKUP(C24,RA!B28:I58,8,0)</f>
        <v>22513.226500000001</v>
      </c>
      <c r="G24" s="16">
        <f t="shared" si="0"/>
        <v>844333.34180000005</v>
      </c>
      <c r="H24" s="27">
        <f>RA!J28</f>
        <v>2.5971408693641602</v>
      </c>
      <c r="I24" s="20">
        <f>VLOOKUP(B24,RMS!B:D,3,FALSE)</f>
        <v>866846.56838150695</v>
      </c>
      <c r="J24" s="21">
        <f>VLOOKUP(B24,RMS!B:E,4,FALSE)</f>
        <v>844333.34077342902</v>
      </c>
      <c r="K24" s="22">
        <f t="shared" si="1"/>
        <v>-8.1506907008588314E-5</v>
      </c>
      <c r="L24" s="22">
        <f t="shared" si="2"/>
        <v>1.0265710297971964E-3</v>
      </c>
      <c r="M24" s="32"/>
    </row>
    <row r="25" spans="1:13" x14ac:dyDescent="0.2">
      <c r="A25" s="42"/>
      <c r="B25" s="12">
        <v>36</v>
      </c>
      <c r="C25" s="39" t="s">
        <v>27</v>
      </c>
      <c r="D25" s="39"/>
      <c r="E25" s="15">
        <f>VLOOKUP(C25,RA!B28:D55,3,0)</f>
        <v>695492.0453</v>
      </c>
      <c r="F25" s="25">
        <f>VLOOKUP(C25,RA!B29:I59,8,0)</f>
        <v>83328.127800000002</v>
      </c>
      <c r="G25" s="16">
        <f t="shared" si="0"/>
        <v>612163.91749999998</v>
      </c>
      <c r="H25" s="27">
        <f>RA!J29</f>
        <v>11.9811762568839</v>
      </c>
      <c r="I25" s="20">
        <f>VLOOKUP(B25,RMS!B:D,3,FALSE)</f>
        <v>695492.33157964598</v>
      </c>
      <c r="J25" s="21">
        <f>VLOOKUP(B25,RMS!B:E,4,FALSE)</f>
        <v>612163.91326774005</v>
      </c>
      <c r="K25" s="22">
        <f t="shared" si="1"/>
        <v>-0.28627964598126709</v>
      </c>
      <c r="L25" s="22">
        <f t="shared" si="2"/>
        <v>4.2322599329054356E-3</v>
      </c>
      <c r="M25" s="32"/>
    </row>
    <row r="26" spans="1:13" x14ac:dyDescent="0.2">
      <c r="A26" s="42"/>
      <c r="B26" s="12">
        <v>37</v>
      </c>
      <c r="C26" s="39" t="s">
        <v>71</v>
      </c>
      <c r="D26" s="39"/>
      <c r="E26" s="15">
        <f>VLOOKUP(C26,RA!B30:D56,3,0)</f>
        <v>809289.82499999995</v>
      </c>
      <c r="F26" s="25">
        <f>VLOOKUP(C26,RA!B30:I60,8,0)</f>
        <v>84072.317800000004</v>
      </c>
      <c r="G26" s="16">
        <f t="shared" si="0"/>
        <v>725217.50719999999</v>
      </c>
      <c r="H26" s="27">
        <f>RA!J30</f>
        <v>10.388406625525</v>
      </c>
      <c r="I26" s="20">
        <f>VLOOKUP(B26,RMS!B:D,3,FALSE)</f>
        <v>809289.82302035403</v>
      </c>
      <c r="J26" s="21">
        <f>VLOOKUP(B26,RMS!B:E,4,FALSE)</f>
        <v>725217.50134775601</v>
      </c>
      <c r="K26" s="22">
        <f t="shared" si="1"/>
        <v>1.9796459237113595E-3</v>
      </c>
      <c r="L26" s="22">
        <f t="shared" si="2"/>
        <v>5.8522439794614911E-3</v>
      </c>
      <c r="M26" s="32"/>
    </row>
    <row r="27" spans="1:13" x14ac:dyDescent="0.2">
      <c r="A27" s="42"/>
      <c r="B27" s="12">
        <v>38</v>
      </c>
      <c r="C27" s="39" t="s">
        <v>29</v>
      </c>
      <c r="D27" s="39"/>
      <c r="E27" s="15">
        <f>VLOOKUP(C27,RA!B30:D57,3,0)</f>
        <v>1263078.0120000001</v>
      </c>
      <c r="F27" s="25">
        <f>VLOOKUP(C27,RA!B31:I61,8,0)</f>
        <v>-13276.2436</v>
      </c>
      <c r="G27" s="16">
        <f t="shared" si="0"/>
        <v>1276354.2556</v>
      </c>
      <c r="H27" s="27">
        <f>RA!J31</f>
        <v>-1.0511024239095099</v>
      </c>
      <c r="I27" s="20">
        <f>VLOOKUP(B27,RMS!B:D,3,FALSE)</f>
        <v>1263078.3733681401</v>
      </c>
      <c r="J27" s="21">
        <f>VLOOKUP(B27,RMS!B:E,4,FALSE)</f>
        <v>1276354.2124415899</v>
      </c>
      <c r="K27" s="22">
        <f t="shared" si="1"/>
        <v>-0.36136813997291028</v>
      </c>
      <c r="L27" s="22">
        <f t="shared" si="2"/>
        <v>4.3158410117030144E-2</v>
      </c>
      <c r="M27" s="32"/>
    </row>
    <row r="28" spans="1:13" x14ac:dyDescent="0.2">
      <c r="A28" s="42"/>
      <c r="B28" s="12">
        <v>39</v>
      </c>
      <c r="C28" s="39" t="s">
        <v>30</v>
      </c>
      <c r="D28" s="39"/>
      <c r="E28" s="15">
        <f>VLOOKUP(C28,RA!B32:D58,3,0)</f>
        <v>123054.59910000001</v>
      </c>
      <c r="F28" s="25">
        <f>VLOOKUP(C28,RA!B32:I62,8,0)</f>
        <v>30252.5327</v>
      </c>
      <c r="G28" s="16">
        <f t="shared" si="0"/>
        <v>92802.066400000011</v>
      </c>
      <c r="H28" s="27">
        <f>RA!J32</f>
        <v>24.584642037974799</v>
      </c>
      <c r="I28" s="20">
        <f>VLOOKUP(B28,RMS!B:D,3,FALSE)</f>
        <v>123054.56957717999</v>
      </c>
      <c r="J28" s="21">
        <f>VLOOKUP(B28,RMS!B:E,4,FALSE)</f>
        <v>92802.057438653399</v>
      </c>
      <c r="K28" s="22">
        <f t="shared" si="1"/>
        <v>2.9522820012061857E-2</v>
      </c>
      <c r="L28" s="22">
        <f t="shared" si="2"/>
        <v>8.9613466116134077E-3</v>
      </c>
      <c r="M28" s="32"/>
    </row>
    <row r="29" spans="1:13" x14ac:dyDescent="0.2">
      <c r="A29" s="42"/>
      <c r="B29" s="12">
        <v>40</v>
      </c>
      <c r="C29" s="39" t="s">
        <v>74</v>
      </c>
      <c r="D29" s="39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2"/>
      <c r="B30" s="12">
        <v>42</v>
      </c>
      <c r="C30" s="39" t="s">
        <v>31</v>
      </c>
      <c r="D30" s="39"/>
      <c r="E30" s="15">
        <f>VLOOKUP(C30,RA!B34:D61,3,0)</f>
        <v>114028.62270000001</v>
      </c>
      <c r="F30" s="25">
        <f>VLOOKUP(C30,RA!B34:I65,8,0)</f>
        <v>16207.319100000001</v>
      </c>
      <c r="G30" s="16">
        <f t="shared" si="0"/>
        <v>97821.303600000014</v>
      </c>
      <c r="H30" s="27">
        <f>RA!J34</f>
        <v>14.2133779363802</v>
      </c>
      <c r="I30" s="20">
        <f>VLOOKUP(B30,RMS!B:D,3,FALSE)</f>
        <v>114028.6225</v>
      </c>
      <c r="J30" s="21">
        <f>VLOOKUP(B30,RMS!B:E,4,FALSE)</f>
        <v>97821.305999999997</v>
      </c>
      <c r="K30" s="22">
        <f t="shared" si="1"/>
        <v>2.0000000949949026E-4</v>
      </c>
      <c r="L30" s="22">
        <f t="shared" si="2"/>
        <v>-2.3999999830266461E-3</v>
      </c>
      <c r="M30" s="32"/>
    </row>
    <row r="31" spans="1:13" s="34" customFormat="1" ht="12" thickBot="1" x14ac:dyDescent="0.25">
      <c r="A31" s="42"/>
      <c r="B31" s="12">
        <v>70</v>
      </c>
      <c r="C31" s="43" t="s">
        <v>68</v>
      </c>
      <c r="D31" s="44"/>
      <c r="E31" s="15">
        <f>VLOOKUP(C31,RA!B35:D62,3,0)</f>
        <v>98637.6</v>
      </c>
      <c r="F31" s="25">
        <f>VLOOKUP(C31,RA!B35:I66,8,0)</f>
        <v>3989.08</v>
      </c>
      <c r="G31" s="16">
        <f t="shared" si="0"/>
        <v>94648.52</v>
      </c>
      <c r="H31" s="27">
        <f>RA!J35</f>
        <v>4.0441778794293501</v>
      </c>
      <c r="I31" s="20">
        <f>VLOOKUP(B31,RMS!B:D,3,FALSE)</f>
        <v>98637.6</v>
      </c>
      <c r="J31" s="21">
        <f>VLOOKUP(B31,RMS!B:E,4,FALSE)</f>
        <v>94648.52</v>
      </c>
      <c r="K31" s="22">
        <f t="shared" si="1"/>
        <v>0</v>
      </c>
      <c r="L31" s="22">
        <f t="shared" si="2"/>
        <v>0</v>
      </c>
    </row>
    <row r="32" spans="1:13" x14ac:dyDescent="0.2">
      <c r="A32" s="42"/>
      <c r="B32" s="12">
        <v>71</v>
      </c>
      <c r="C32" s="39" t="s">
        <v>35</v>
      </c>
      <c r="D32" s="39"/>
      <c r="E32" s="15">
        <f>VLOOKUP(C32,RA!B34:D62,3,0)</f>
        <v>151135.97</v>
      </c>
      <c r="F32" s="25">
        <f>VLOOKUP(C32,RA!B34:I66,8,0)</f>
        <v>-16375.63</v>
      </c>
      <c r="G32" s="16">
        <f t="shared" si="0"/>
        <v>167511.6</v>
      </c>
      <c r="H32" s="27">
        <f>RA!J35</f>
        <v>4.0441778794293501</v>
      </c>
      <c r="I32" s="20">
        <f>VLOOKUP(B32,RMS!B:D,3,FALSE)</f>
        <v>151135.97</v>
      </c>
      <c r="J32" s="21">
        <f>VLOOKUP(B32,RMS!B:E,4,FALSE)</f>
        <v>167511.6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2"/>
      <c r="B33" s="12">
        <v>72</v>
      </c>
      <c r="C33" s="39" t="s">
        <v>36</v>
      </c>
      <c r="D33" s="39"/>
      <c r="E33" s="15">
        <f>VLOOKUP(C33,RA!B34:D63,3,0)</f>
        <v>-3536.76</v>
      </c>
      <c r="F33" s="25">
        <f>VLOOKUP(C33,RA!B34:I67,8,0)</f>
        <v>1412.82</v>
      </c>
      <c r="G33" s="16">
        <f t="shared" si="0"/>
        <v>-4949.58</v>
      </c>
      <c r="H33" s="27">
        <f>RA!J34</f>
        <v>14.2133779363802</v>
      </c>
      <c r="I33" s="20">
        <f>VLOOKUP(B33,RMS!B:D,3,FALSE)</f>
        <v>-3536.76</v>
      </c>
      <c r="J33" s="21">
        <f>VLOOKUP(B33,RMS!B:E,4,FALSE)</f>
        <v>-4949.58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2"/>
      <c r="B34" s="12">
        <v>73</v>
      </c>
      <c r="C34" s="39" t="s">
        <v>37</v>
      </c>
      <c r="D34" s="39"/>
      <c r="E34" s="15">
        <f>VLOOKUP(C34,RA!B35:D64,3,0)</f>
        <v>199463.42</v>
      </c>
      <c r="F34" s="25">
        <f>VLOOKUP(C34,RA!B35:I68,8,0)</f>
        <v>-32762.27</v>
      </c>
      <c r="G34" s="16">
        <f t="shared" si="0"/>
        <v>232225.69</v>
      </c>
      <c r="H34" s="27">
        <f>RA!J35</f>
        <v>4.0441778794293501</v>
      </c>
      <c r="I34" s="20">
        <f>VLOOKUP(B34,RMS!B:D,3,FALSE)</f>
        <v>199463.42</v>
      </c>
      <c r="J34" s="21">
        <f>VLOOKUP(B34,RMS!B:E,4,FALSE)</f>
        <v>232225.69</v>
      </c>
      <c r="K34" s="22">
        <f t="shared" si="1"/>
        <v>0</v>
      </c>
      <c r="L34" s="22">
        <f t="shared" si="2"/>
        <v>0</v>
      </c>
      <c r="M34" s="32"/>
    </row>
    <row r="35" spans="1:13" s="34" customFormat="1" x14ac:dyDescent="0.2">
      <c r="A35" s="42"/>
      <c r="B35" s="12">
        <v>74</v>
      </c>
      <c r="C35" s="39" t="s">
        <v>69</v>
      </c>
      <c r="D35" s="39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-10.8350315282325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2"/>
      <c r="B36" s="12">
        <v>75</v>
      </c>
      <c r="C36" s="39" t="s">
        <v>32</v>
      </c>
      <c r="D36" s="39"/>
      <c r="E36" s="15">
        <f>VLOOKUP(C36,RA!B8:D65,3,0)</f>
        <v>264313.67509999999</v>
      </c>
      <c r="F36" s="25">
        <f>VLOOKUP(C36,RA!B8:I69,8,0)</f>
        <v>20290.376499999998</v>
      </c>
      <c r="G36" s="16">
        <f t="shared" si="0"/>
        <v>244023.29859999998</v>
      </c>
      <c r="H36" s="27">
        <f>RA!J36</f>
        <v>-10.8350315282325</v>
      </c>
      <c r="I36" s="20">
        <f>VLOOKUP(B36,RMS!B:D,3,FALSE)</f>
        <v>264313.67518803402</v>
      </c>
      <c r="J36" s="21">
        <f>VLOOKUP(B36,RMS!B:E,4,FALSE)</f>
        <v>244023.29760683799</v>
      </c>
      <c r="K36" s="22">
        <f t="shared" si="1"/>
        <v>-8.8034023065119982E-5</v>
      </c>
      <c r="L36" s="22">
        <f t="shared" si="2"/>
        <v>9.9316198611631989E-4</v>
      </c>
      <c r="M36" s="32"/>
    </row>
    <row r="37" spans="1:13" x14ac:dyDescent="0.2">
      <c r="A37" s="42"/>
      <c r="B37" s="12">
        <v>76</v>
      </c>
      <c r="C37" s="39" t="s">
        <v>33</v>
      </c>
      <c r="D37" s="39"/>
      <c r="E37" s="15">
        <f>VLOOKUP(C37,RA!B8:D66,3,0)</f>
        <v>479666.37929999997</v>
      </c>
      <c r="F37" s="25">
        <f>VLOOKUP(C37,RA!B8:I70,8,0)</f>
        <v>26863.118900000001</v>
      </c>
      <c r="G37" s="16">
        <f t="shared" si="0"/>
        <v>452803.26039999997</v>
      </c>
      <c r="H37" s="27">
        <f>RA!J37</f>
        <v>-39.946730906253201</v>
      </c>
      <c r="I37" s="20">
        <f>VLOOKUP(B37,RMS!B:D,3,FALSE)</f>
        <v>479666.36978034198</v>
      </c>
      <c r="J37" s="21">
        <f>VLOOKUP(B37,RMS!B:E,4,FALSE)</f>
        <v>452803.25977179501</v>
      </c>
      <c r="K37" s="22">
        <f t="shared" si="1"/>
        <v>9.5196579932235181E-3</v>
      </c>
      <c r="L37" s="22">
        <f t="shared" si="2"/>
        <v>6.2820495804771781E-4</v>
      </c>
      <c r="M37" s="32"/>
    </row>
    <row r="38" spans="1:13" x14ac:dyDescent="0.2">
      <c r="A38" s="42"/>
      <c r="B38" s="12">
        <v>77</v>
      </c>
      <c r="C38" s="39" t="s">
        <v>38</v>
      </c>
      <c r="D38" s="39"/>
      <c r="E38" s="15">
        <f>VLOOKUP(C38,RA!B9:D67,3,0)</f>
        <v>159353.96</v>
      </c>
      <c r="F38" s="25">
        <f>VLOOKUP(C38,RA!B9:I71,8,0)</f>
        <v>-22149.88</v>
      </c>
      <c r="G38" s="16">
        <f t="shared" si="0"/>
        <v>181503.84</v>
      </c>
      <c r="H38" s="27">
        <f>RA!J38</f>
        <v>-16.4252021749151</v>
      </c>
      <c r="I38" s="20">
        <f>VLOOKUP(B38,RMS!B:D,3,FALSE)</f>
        <v>159353.96</v>
      </c>
      <c r="J38" s="21">
        <f>VLOOKUP(B38,RMS!B:E,4,FALSE)</f>
        <v>181503.84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2"/>
      <c r="B39" s="12">
        <v>78</v>
      </c>
      <c r="C39" s="39" t="s">
        <v>39</v>
      </c>
      <c r="D39" s="39"/>
      <c r="E39" s="15">
        <f>VLOOKUP(C39,RA!B10:D68,3,0)</f>
        <v>46613.7</v>
      </c>
      <c r="F39" s="25">
        <f>VLOOKUP(C39,RA!B10:I72,8,0)</f>
        <v>6201.74</v>
      </c>
      <c r="G39" s="16">
        <f t="shared" si="0"/>
        <v>40411.96</v>
      </c>
      <c r="H39" s="27">
        <f>RA!J39</f>
        <v>0</v>
      </c>
      <c r="I39" s="20">
        <f>VLOOKUP(B39,RMS!B:D,3,FALSE)</f>
        <v>46613.7</v>
      </c>
      <c r="J39" s="21">
        <f>VLOOKUP(B39,RMS!B:E,4,FALSE)</f>
        <v>40411.96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42"/>
      <c r="B40" s="12">
        <v>99</v>
      </c>
      <c r="C40" s="39" t="s">
        <v>34</v>
      </c>
      <c r="D40" s="39"/>
      <c r="E40" s="15">
        <f>VLOOKUP(C40,RA!B8:D69,3,0)</f>
        <v>82431.111000000004</v>
      </c>
      <c r="F40" s="25">
        <f>VLOOKUP(C40,RA!B8:I73,8,0)</f>
        <v>9247.2137000000002</v>
      </c>
      <c r="G40" s="16">
        <f t="shared" si="0"/>
        <v>73183.897300000011</v>
      </c>
      <c r="H40" s="27">
        <f>RA!J40</f>
        <v>7.6766275874009802</v>
      </c>
      <c r="I40" s="20">
        <f>VLOOKUP(B40,RMS!B:D,3,FALSE)</f>
        <v>82431.111111111095</v>
      </c>
      <c r="J40" s="21">
        <f>VLOOKUP(B40,RMS!B:E,4,FALSE)</f>
        <v>73183.897435897394</v>
      </c>
      <c r="K40" s="22">
        <f t="shared" si="1"/>
        <v>-1.1111109051853418E-4</v>
      </c>
      <c r="L40" s="22">
        <f t="shared" si="2"/>
        <v>-1.3589738227892667E-4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7.85546875" style="35" customWidth="1"/>
    <col min="2" max="3" width="9.140625" style="35"/>
    <col min="4" max="5" width="11.5703125" style="35" customWidth="1"/>
    <col min="6" max="7" width="12.28515625" style="35" customWidth="1"/>
    <col min="8" max="8" width="9.140625" style="35"/>
    <col min="9" max="9" width="12.28515625" style="35" customWidth="1"/>
    <col min="10" max="10" width="9.140625" style="35"/>
    <col min="11" max="11" width="12.28515625" style="35" customWidth="1"/>
    <col min="12" max="12" width="10.5703125" style="35" customWidth="1"/>
    <col min="13" max="13" width="12.28515625" style="35" customWidth="1"/>
    <col min="14" max="15" width="14" style="35" customWidth="1"/>
    <col min="16" max="17" width="9.28515625" style="35" customWidth="1"/>
    <col min="18" max="18" width="10.5703125" style="35" customWidth="1"/>
    <col min="19" max="20" width="9.140625" style="35"/>
    <col min="21" max="21" width="10.5703125" style="35" customWidth="1"/>
    <col min="22" max="22" width="36.140625" style="35" customWidth="1"/>
    <col min="23" max="16384" width="9.140625" style="35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45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46</v>
      </c>
      <c r="W3" s="49"/>
    </row>
    <row r="4" spans="1:23" ht="14.25" thickTop="1" thickBot="1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22.5" thickTop="1" thickBot="1" x14ac:dyDescent="0.25">
      <c r="A5" s="61"/>
      <c r="B5" s="62"/>
      <c r="C5" s="63"/>
      <c r="D5" s="64" t="s">
        <v>0</v>
      </c>
      <c r="E5" s="64" t="s">
        <v>58</v>
      </c>
      <c r="F5" s="64" t="s">
        <v>59</v>
      </c>
      <c r="G5" s="64" t="s">
        <v>47</v>
      </c>
      <c r="H5" s="64" t="s">
        <v>48</v>
      </c>
      <c r="I5" s="64" t="s">
        <v>1</v>
      </c>
      <c r="J5" s="64" t="s">
        <v>2</v>
      </c>
      <c r="K5" s="64" t="s">
        <v>49</v>
      </c>
      <c r="L5" s="64" t="s">
        <v>50</v>
      </c>
      <c r="M5" s="64" t="s">
        <v>51</v>
      </c>
      <c r="N5" s="64" t="s">
        <v>52</v>
      </c>
      <c r="O5" s="64" t="s">
        <v>53</v>
      </c>
      <c r="P5" s="64" t="s">
        <v>60</v>
      </c>
      <c r="Q5" s="64" t="s">
        <v>61</v>
      </c>
      <c r="R5" s="64" t="s">
        <v>54</v>
      </c>
      <c r="S5" s="64" t="s">
        <v>55</v>
      </c>
      <c r="T5" s="64" t="s">
        <v>56</v>
      </c>
      <c r="U5" s="65" t="s">
        <v>57</v>
      </c>
      <c r="V5" s="58"/>
      <c r="W5" s="58"/>
    </row>
    <row r="6" spans="1:23" ht="13.5" thickBot="1" x14ac:dyDescent="0.25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3.5" thickBot="1" x14ac:dyDescent="0.25">
      <c r="A7" s="52" t="s">
        <v>5</v>
      </c>
      <c r="B7" s="53"/>
      <c r="C7" s="54"/>
      <c r="D7" s="68">
        <v>21509578.579999998</v>
      </c>
      <c r="E7" s="68">
        <v>29479509</v>
      </c>
      <c r="F7" s="69">
        <v>72.964507583894999</v>
      </c>
      <c r="G7" s="68">
        <v>22612509.922699999</v>
      </c>
      <c r="H7" s="69">
        <v>-4.87752729117787</v>
      </c>
      <c r="I7" s="68">
        <v>1579806.5363</v>
      </c>
      <c r="J7" s="69">
        <v>7.3446652170532696</v>
      </c>
      <c r="K7" s="68">
        <v>2596053.7733999998</v>
      </c>
      <c r="L7" s="69">
        <v>11.480608664294699</v>
      </c>
      <c r="M7" s="69">
        <v>-0.39145846958672298</v>
      </c>
      <c r="N7" s="68">
        <v>849223901.27719998</v>
      </c>
      <c r="O7" s="68">
        <v>1695783835.4164</v>
      </c>
      <c r="P7" s="68">
        <v>977598</v>
      </c>
      <c r="Q7" s="68">
        <v>846923</v>
      </c>
      <c r="R7" s="69">
        <v>15.429383781052101</v>
      </c>
      <c r="S7" s="68">
        <v>22.002478094267801</v>
      </c>
      <c r="T7" s="68">
        <v>22.335190441515898</v>
      </c>
      <c r="U7" s="70">
        <v>-1.51215852061151</v>
      </c>
      <c r="V7" s="58"/>
      <c r="W7" s="58"/>
    </row>
    <row r="8" spans="1:23" ht="12" customHeight="1" thickBot="1" x14ac:dyDescent="0.25">
      <c r="A8" s="55">
        <v>42427</v>
      </c>
      <c r="B8" s="45" t="s">
        <v>6</v>
      </c>
      <c r="C8" s="46"/>
      <c r="D8" s="71">
        <v>1489318.0031000001</v>
      </c>
      <c r="E8" s="71">
        <v>1306599</v>
      </c>
      <c r="F8" s="72">
        <v>113.984321364091</v>
      </c>
      <c r="G8" s="71">
        <v>961561.56640000001</v>
      </c>
      <c r="H8" s="72">
        <v>54.885350573637503</v>
      </c>
      <c r="I8" s="71">
        <v>-56262.482199999999</v>
      </c>
      <c r="J8" s="72">
        <v>-3.7777346465221102</v>
      </c>
      <c r="K8" s="71">
        <v>213229.45619999999</v>
      </c>
      <c r="L8" s="72">
        <v>22.1753305925394</v>
      </c>
      <c r="M8" s="72">
        <v>-1.26385886454275</v>
      </c>
      <c r="N8" s="71">
        <v>35132452.271499999</v>
      </c>
      <c r="O8" s="71">
        <v>67595879.661599994</v>
      </c>
      <c r="P8" s="71">
        <v>45951</v>
      </c>
      <c r="Q8" s="71">
        <v>29535</v>
      </c>
      <c r="R8" s="72">
        <v>55.581513458608399</v>
      </c>
      <c r="S8" s="71">
        <v>32.411003092424501</v>
      </c>
      <c r="T8" s="71">
        <v>25.5565320907398</v>
      </c>
      <c r="U8" s="73">
        <v>21.148592600291501</v>
      </c>
      <c r="V8" s="58"/>
      <c r="W8" s="58"/>
    </row>
    <row r="9" spans="1:23" ht="12" customHeight="1" thickBot="1" x14ac:dyDescent="0.25">
      <c r="A9" s="56"/>
      <c r="B9" s="45" t="s">
        <v>7</v>
      </c>
      <c r="C9" s="46"/>
      <c r="D9" s="71">
        <v>175442.81510000001</v>
      </c>
      <c r="E9" s="71">
        <v>348040</v>
      </c>
      <c r="F9" s="72">
        <v>50.408807924376497</v>
      </c>
      <c r="G9" s="71">
        <v>504462.55589999998</v>
      </c>
      <c r="H9" s="72">
        <v>-65.221835982058906</v>
      </c>
      <c r="I9" s="71">
        <v>25349.779600000002</v>
      </c>
      <c r="J9" s="72">
        <v>14.449026929686999</v>
      </c>
      <c r="K9" s="71">
        <v>60575.614000000001</v>
      </c>
      <c r="L9" s="72">
        <v>12.007950499304799</v>
      </c>
      <c r="M9" s="72">
        <v>-0.58151840441931002</v>
      </c>
      <c r="N9" s="71">
        <v>5641520.1535</v>
      </c>
      <c r="O9" s="71">
        <v>9032477.6674000006</v>
      </c>
      <c r="P9" s="71">
        <v>10247</v>
      </c>
      <c r="Q9" s="71">
        <v>7385</v>
      </c>
      <c r="R9" s="72">
        <v>38.754231550440103</v>
      </c>
      <c r="S9" s="71">
        <v>17.121383341465801</v>
      </c>
      <c r="T9" s="71">
        <v>16.801360446851699</v>
      </c>
      <c r="U9" s="73">
        <v>1.8691415771237101</v>
      </c>
      <c r="V9" s="58"/>
      <c r="W9" s="58"/>
    </row>
    <row r="10" spans="1:23" ht="12" customHeight="1" thickBot="1" x14ac:dyDescent="0.25">
      <c r="A10" s="56"/>
      <c r="B10" s="45" t="s">
        <v>8</v>
      </c>
      <c r="C10" s="46"/>
      <c r="D10" s="71">
        <v>293554.8211</v>
      </c>
      <c r="E10" s="71">
        <v>428511</v>
      </c>
      <c r="F10" s="72">
        <v>68.505784238911005</v>
      </c>
      <c r="G10" s="71">
        <v>360524.96130000002</v>
      </c>
      <c r="H10" s="72">
        <v>-18.575729114154999</v>
      </c>
      <c r="I10" s="71">
        <v>3446.6925999999999</v>
      </c>
      <c r="J10" s="72">
        <v>1.17412229412028</v>
      </c>
      <c r="K10" s="71">
        <v>-1582.1405</v>
      </c>
      <c r="L10" s="72">
        <v>-0.43884353923651598</v>
      </c>
      <c r="M10" s="72">
        <v>-3.1784996970875898</v>
      </c>
      <c r="N10" s="71">
        <v>10475734.704700001</v>
      </c>
      <c r="O10" s="71">
        <v>16596744.362400001</v>
      </c>
      <c r="P10" s="71">
        <v>110366</v>
      </c>
      <c r="Q10" s="71">
        <v>88810</v>
      </c>
      <c r="R10" s="72">
        <v>24.272041436775101</v>
      </c>
      <c r="S10" s="71">
        <v>2.6598302112969598</v>
      </c>
      <c r="T10" s="71">
        <v>2.3523325943024398</v>
      </c>
      <c r="U10" s="73">
        <v>11.5607987189745</v>
      </c>
      <c r="V10" s="58"/>
      <c r="W10" s="58"/>
    </row>
    <row r="11" spans="1:23" ht="13.5" thickBot="1" x14ac:dyDescent="0.25">
      <c r="A11" s="56"/>
      <c r="B11" s="45" t="s">
        <v>9</v>
      </c>
      <c r="C11" s="46"/>
      <c r="D11" s="71">
        <v>73169.542799999996</v>
      </c>
      <c r="E11" s="71">
        <v>111233</v>
      </c>
      <c r="F11" s="72">
        <v>65.780427391151903</v>
      </c>
      <c r="G11" s="71">
        <v>81717.828699999998</v>
      </c>
      <c r="H11" s="72">
        <v>-10.460735479624899</v>
      </c>
      <c r="I11" s="71">
        <v>13657.2924</v>
      </c>
      <c r="J11" s="72">
        <v>18.6652695607659</v>
      </c>
      <c r="K11" s="71">
        <v>18537.868299999998</v>
      </c>
      <c r="L11" s="72">
        <v>22.685218874397201</v>
      </c>
      <c r="M11" s="72">
        <v>-0.26327600460944101</v>
      </c>
      <c r="N11" s="71">
        <v>2716429.4304999998</v>
      </c>
      <c r="O11" s="71">
        <v>5504500.8408000004</v>
      </c>
      <c r="P11" s="71">
        <v>3520</v>
      </c>
      <c r="Q11" s="71">
        <v>3179</v>
      </c>
      <c r="R11" s="72">
        <v>10.726643598615899</v>
      </c>
      <c r="S11" s="71">
        <v>20.7868019318182</v>
      </c>
      <c r="T11" s="71">
        <v>20.798629285939001</v>
      </c>
      <c r="U11" s="73">
        <v>-5.6898382731444999E-2</v>
      </c>
      <c r="V11" s="58"/>
      <c r="W11" s="58"/>
    </row>
    <row r="12" spans="1:23" ht="12" customHeight="1" thickBot="1" x14ac:dyDescent="0.25">
      <c r="A12" s="56"/>
      <c r="B12" s="45" t="s">
        <v>10</v>
      </c>
      <c r="C12" s="46"/>
      <c r="D12" s="71">
        <v>395632.44910000003</v>
      </c>
      <c r="E12" s="71">
        <v>268294</v>
      </c>
      <c r="F12" s="72">
        <v>147.46227984971699</v>
      </c>
      <c r="G12" s="71">
        <v>178669.01550000001</v>
      </c>
      <c r="H12" s="72">
        <v>121.43316119632399</v>
      </c>
      <c r="I12" s="71">
        <v>16730.698</v>
      </c>
      <c r="J12" s="72">
        <v>4.2288487807457802</v>
      </c>
      <c r="K12" s="71">
        <v>29166.8541</v>
      </c>
      <c r="L12" s="72">
        <v>16.3245171628541</v>
      </c>
      <c r="M12" s="72">
        <v>-0.42637975481901602</v>
      </c>
      <c r="N12" s="71">
        <v>6905293.3382999999</v>
      </c>
      <c r="O12" s="71">
        <v>17774523.099100001</v>
      </c>
      <c r="P12" s="71">
        <v>3034</v>
      </c>
      <c r="Q12" s="71">
        <v>2806</v>
      </c>
      <c r="R12" s="72">
        <v>8.12544547398433</v>
      </c>
      <c r="S12" s="71">
        <v>130.39962066578801</v>
      </c>
      <c r="T12" s="71">
        <v>148.28362145402701</v>
      </c>
      <c r="U12" s="73">
        <v>-13.714764427172501</v>
      </c>
      <c r="V12" s="58"/>
      <c r="W12" s="58"/>
    </row>
    <row r="13" spans="1:23" ht="13.5" thickBot="1" x14ac:dyDescent="0.25">
      <c r="A13" s="56"/>
      <c r="B13" s="45" t="s">
        <v>11</v>
      </c>
      <c r="C13" s="46"/>
      <c r="D13" s="71">
        <v>464931.74969999999</v>
      </c>
      <c r="E13" s="71">
        <v>587986</v>
      </c>
      <c r="F13" s="72">
        <v>79.071908123662794</v>
      </c>
      <c r="G13" s="71">
        <v>445763.6263</v>
      </c>
      <c r="H13" s="72">
        <v>4.30006448913349</v>
      </c>
      <c r="I13" s="71">
        <v>93869.569099999993</v>
      </c>
      <c r="J13" s="72">
        <v>20.189967486748301</v>
      </c>
      <c r="K13" s="71">
        <v>88246.424499999994</v>
      </c>
      <c r="L13" s="72">
        <v>19.7966857979143</v>
      </c>
      <c r="M13" s="72">
        <v>6.3720934098581997E-2</v>
      </c>
      <c r="N13" s="71">
        <v>12767121.0021</v>
      </c>
      <c r="O13" s="71">
        <v>24900398.853</v>
      </c>
      <c r="P13" s="71">
        <v>15308</v>
      </c>
      <c r="Q13" s="71">
        <v>12335</v>
      </c>
      <c r="R13" s="72">
        <v>24.102148358329998</v>
      </c>
      <c r="S13" s="71">
        <v>30.371815371047798</v>
      </c>
      <c r="T13" s="71">
        <v>31.120358102959099</v>
      </c>
      <c r="U13" s="73">
        <v>-2.4645966096079999</v>
      </c>
      <c r="V13" s="58"/>
      <c r="W13" s="58"/>
    </row>
    <row r="14" spans="1:23" ht="13.5" thickBot="1" x14ac:dyDescent="0.25">
      <c r="A14" s="56"/>
      <c r="B14" s="45" t="s">
        <v>12</v>
      </c>
      <c r="C14" s="46"/>
      <c r="D14" s="71">
        <v>151280.6134</v>
      </c>
      <c r="E14" s="71">
        <v>222328</v>
      </c>
      <c r="F14" s="72">
        <v>68.043887139721505</v>
      </c>
      <c r="G14" s="71">
        <v>171929.40659999999</v>
      </c>
      <c r="H14" s="72">
        <v>-12.0100415678396</v>
      </c>
      <c r="I14" s="71">
        <v>26686.7916</v>
      </c>
      <c r="J14" s="72">
        <v>17.640589233623501</v>
      </c>
      <c r="K14" s="71">
        <v>31138.5638</v>
      </c>
      <c r="L14" s="72">
        <v>18.111249503957701</v>
      </c>
      <c r="M14" s="72">
        <v>-0.142966523073874</v>
      </c>
      <c r="N14" s="71">
        <v>5091466.6035000002</v>
      </c>
      <c r="O14" s="71">
        <v>11917037.504799999</v>
      </c>
      <c r="P14" s="71">
        <v>2544</v>
      </c>
      <c r="Q14" s="71">
        <v>2474</v>
      </c>
      <c r="R14" s="72">
        <v>2.8294260307194699</v>
      </c>
      <c r="S14" s="71">
        <v>59.465649921383701</v>
      </c>
      <c r="T14" s="71">
        <v>57.219608690379999</v>
      </c>
      <c r="U14" s="73">
        <v>3.7770397430669198</v>
      </c>
      <c r="V14" s="58"/>
      <c r="W14" s="58"/>
    </row>
    <row r="15" spans="1:23" ht="13.5" thickBot="1" x14ac:dyDescent="0.25">
      <c r="A15" s="56"/>
      <c r="B15" s="45" t="s">
        <v>13</v>
      </c>
      <c r="C15" s="46"/>
      <c r="D15" s="71">
        <v>184909.01629999999</v>
      </c>
      <c r="E15" s="71">
        <v>178091</v>
      </c>
      <c r="F15" s="72">
        <v>103.82838902583499</v>
      </c>
      <c r="G15" s="71">
        <v>127469.16650000001</v>
      </c>
      <c r="H15" s="72">
        <v>45.061759935490002</v>
      </c>
      <c r="I15" s="71">
        <v>-28223.7163</v>
      </c>
      <c r="J15" s="72">
        <v>-15.263569546121699</v>
      </c>
      <c r="K15" s="71">
        <v>5024.1247000000003</v>
      </c>
      <c r="L15" s="72">
        <v>3.9414431253851498</v>
      </c>
      <c r="M15" s="72">
        <v>-6.6176384913376101</v>
      </c>
      <c r="N15" s="71">
        <v>4202792.8768999996</v>
      </c>
      <c r="O15" s="71">
        <v>9123473.3728</v>
      </c>
      <c r="P15" s="71">
        <v>7840</v>
      </c>
      <c r="Q15" s="71">
        <v>7638</v>
      </c>
      <c r="R15" s="72">
        <v>2.6446713799424</v>
      </c>
      <c r="S15" s="71">
        <v>23.585333711734702</v>
      </c>
      <c r="T15" s="71">
        <v>23.302331644409499</v>
      </c>
      <c r="U15" s="73">
        <v>1.1999069878937301</v>
      </c>
      <c r="V15" s="58"/>
      <c r="W15" s="58"/>
    </row>
    <row r="16" spans="1:23" ht="13.5" thickBot="1" x14ac:dyDescent="0.25">
      <c r="A16" s="56"/>
      <c r="B16" s="45" t="s">
        <v>14</v>
      </c>
      <c r="C16" s="46"/>
      <c r="D16" s="71">
        <v>999778.06830000004</v>
      </c>
      <c r="E16" s="71">
        <v>1504084</v>
      </c>
      <c r="F16" s="72">
        <v>66.470893134957905</v>
      </c>
      <c r="G16" s="71">
        <v>1242099.4583999999</v>
      </c>
      <c r="H16" s="72">
        <v>-19.509016646069899</v>
      </c>
      <c r="I16" s="71">
        <v>35292.333299999998</v>
      </c>
      <c r="J16" s="72">
        <v>3.5300167526189399</v>
      </c>
      <c r="K16" s="71">
        <v>84627.960999999996</v>
      </c>
      <c r="L16" s="72">
        <v>6.8132998873546597</v>
      </c>
      <c r="M16" s="72">
        <v>-0.58297077132698505</v>
      </c>
      <c r="N16" s="71">
        <v>55019138.196900003</v>
      </c>
      <c r="O16" s="71">
        <v>84657610.565500006</v>
      </c>
      <c r="P16" s="71">
        <v>50209</v>
      </c>
      <c r="Q16" s="71">
        <v>36714</v>
      </c>
      <c r="R16" s="72">
        <v>36.757095385956298</v>
      </c>
      <c r="S16" s="71">
        <v>19.912327835647002</v>
      </c>
      <c r="T16" s="71">
        <v>23.5661305115215</v>
      </c>
      <c r="U16" s="73">
        <v>-18.349450179970798</v>
      </c>
      <c r="V16" s="58"/>
      <c r="W16" s="58"/>
    </row>
    <row r="17" spans="1:21" ht="12" thickBot="1" x14ac:dyDescent="0.25">
      <c r="A17" s="56"/>
      <c r="B17" s="45" t="s">
        <v>15</v>
      </c>
      <c r="C17" s="46"/>
      <c r="D17" s="71">
        <v>923911.23829999997</v>
      </c>
      <c r="E17" s="71">
        <v>3618088</v>
      </c>
      <c r="F17" s="72">
        <v>25.535897366233201</v>
      </c>
      <c r="G17" s="71">
        <v>1948718.8336</v>
      </c>
      <c r="H17" s="72">
        <v>-52.588786931709599</v>
      </c>
      <c r="I17" s="71">
        <v>56335.650800000003</v>
      </c>
      <c r="J17" s="72">
        <v>6.0975176472209398</v>
      </c>
      <c r="K17" s="71">
        <v>148800.277</v>
      </c>
      <c r="L17" s="72">
        <v>7.6358002208615803</v>
      </c>
      <c r="M17" s="72">
        <v>-0.62140090102117196</v>
      </c>
      <c r="N17" s="71">
        <v>83702130.771500006</v>
      </c>
      <c r="O17" s="71">
        <v>119283619.6848</v>
      </c>
      <c r="P17" s="71">
        <v>10517</v>
      </c>
      <c r="Q17" s="71">
        <v>9190</v>
      </c>
      <c r="R17" s="72">
        <v>14.439608269858599</v>
      </c>
      <c r="S17" s="71">
        <v>87.849314281639295</v>
      </c>
      <c r="T17" s="71">
        <v>94.9979720457018</v>
      </c>
      <c r="U17" s="73">
        <v>-8.1374087236975505</v>
      </c>
    </row>
    <row r="18" spans="1:21" ht="12" customHeight="1" thickBot="1" x14ac:dyDescent="0.25">
      <c r="A18" s="56"/>
      <c r="B18" s="45" t="s">
        <v>16</v>
      </c>
      <c r="C18" s="46"/>
      <c r="D18" s="71">
        <v>1858043.5367000001</v>
      </c>
      <c r="E18" s="71">
        <v>3598590</v>
      </c>
      <c r="F18" s="72">
        <v>51.632543209979502</v>
      </c>
      <c r="G18" s="71">
        <v>2565975.6669000001</v>
      </c>
      <c r="H18" s="72">
        <v>-27.5891988896085</v>
      </c>
      <c r="I18" s="71">
        <v>261598.2966</v>
      </c>
      <c r="J18" s="72">
        <v>14.0792339594267</v>
      </c>
      <c r="K18" s="71">
        <v>371154.02830000001</v>
      </c>
      <c r="L18" s="72">
        <v>14.464440683819801</v>
      </c>
      <c r="M18" s="72">
        <v>-0.29517591982444302</v>
      </c>
      <c r="N18" s="71">
        <v>129268089.2651</v>
      </c>
      <c r="O18" s="71">
        <v>227794117.06869999</v>
      </c>
      <c r="P18" s="71">
        <v>86963</v>
      </c>
      <c r="Q18" s="71">
        <v>70416</v>
      </c>
      <c r="R18" s="72">
        <v>23.498920699840902</v>
      </c>
      <c r="S18" s="71">
        <v>21.365908911836101</v>
      </c>
      <c r="T18" s="71">
        <v>24.2736784409793</v>
      </c>
      <c r="U18" s="73">
        <v>-13.609388400661199</v>
      </c>
    </row>
    <row r="19" spans="1:21" ht="12" customHeight="1" thickBot="1" x14ac:dyDescent="0.25">
      <c r="A19" s="56"/>
      <c r="B19" s="45" t="s">
        <v>17</v>
      </c>
      <c r="C19" s="46"/>
      <c r="D19" s="71">
        <v>660408.46389999997</v>
      </c>
      <c r="E19" s="71">
        <v>975931</v>
      </c>
      <c r="F19" s="72">
        <v>67.669585646936099</v>
      </c>
      <c r="G19" s="71">
        <v>875322.33660000004</v>
      </c>
      <c r="H19" s="72">
        <v>-24.552540671449801</v>
      </c>
      <c r="I19" s="71">
        <v>63944.178800000002</v>
      </c>
      <c r="J19" s="72">
        <v>9.6825195762001197</v>
      </c>
      <c r="K19" s="71">
        <v>100610.0514</v>
      </c>
      <c r="L19" s="72">
        <v>11.4940573538655</v>
      </c>
      <c r="M19" s="72">
        <v>-0.36443548223850702</v>
      </c>
      <c r="N19" s="71">
        <v>32777960.2859</v>
      </c>
      <c r="O19" s="71">
        <v>57954431.2755</v>
      </c>
      <c r="P19" s="71">
        <v>14444</v>
      </c>
      <c r="Q19" s="71">
        <v>12233</v>
      </c>
      <c r="R19" s="72">
        <v>18.074061963541201</v>
      </c>
      <c r="S19" s="71">
        <v>45.721992792855197</v>
      </c>
      <c r="T19" s="71">
        <v>46.896068993705597</v>
      </c>
      <c r="U19" s="73">
        <v>-2.56785876803223</v>
      </c>
    </row>
    <row r="20" spans="1:21" ht="12" thickBot="1" x14ac:dyDescent="0.25">
      <c r="A20" s="56"/>
      <c r="B20" s="45" t="s">
        <v>18</v>
      </c>
      <c r="C20" s="46"/>
      <c r="D20" s="71">
        <v>1091247.023</v>
      </c>
      <c r="E20" s="71">
        <v>1866985</v>
      </c>
      <c r="F20" s="72">
        <v>58.449694186080798</v>
      </c>
      <c r="G20" s="71">
        <v>1454484.2009999999</v>
      </c>
      <c r="H20" s="72">
        <v>-24.9736076713837</v>
      </c>
      <c r="I20" s="71">
        <v>86304.643899999995</v>
      </c>
      <c r="J20" s="72">
        <v>7.9088091038027004</v>
      </c>
      <c r="K20" s="71">
        <v>-29998.303599999999</v>
      </c>
      <c r="L20" s="72">
        <v>-2.0624702268594799</v>
      </c>
      <c r="M20" s="72">
        <v>-3.87698414719691</v>
      </c>
      <c r="N20" s="71">
        <v>42526886.296400003</v>
      </c>
      <c r="O20" s="71">
        <v>92163034.270799994</v>
      </c>
      <c r="P20" s="71">
        <v>40561</v>
      </c>
      <c r="Q20" s="71">
        <v>37177</v>
      </c>
      <c r="R20" s="72">
        <v>9.1024020227560101</v>
      </c>
      <c r="S20" s="71">
        <v>26.9038490914918</v>
      </c>
      <c r="T20" s="71">
        <v>24.664707488501001</v>
      </c>
      <c r="U20" s="73">
        <v>8.3227555855529491</v>
      </c>
    </row>
    <row r="21" spans="1:21" ht="12" customHeight="1" thickBot="1" x14ac:dyDescent="0.25">
      <c r="A21" s="56"/>
      <c r="B21" s="45" t="s">
        <v>19</v>
      </c>
      <c r="C21" s="46"/>
      <c r="D21" s="71">
        <v>446084.07309999998</v>
      </c>
      <c r="E21" s="71">
        <v>644036</v>
      </c>
      <c r="F21" s="72">
        <v>69.263841322534802</v>
      </c>
      <c r="G21" s="71">
        <v>551405.56700000004</v>
      </c>
      <c r="H21" s="72">
        <v>-19.100549614146299</v>
      </c>
      <c r="I21" s="71">
        <v>56284.835500000001</v>
      </c>
      <c r="J21" s="72">
        <v>12.617539807878901</v>
      </c>
      <c r="K21" s="71">
        <v>84487.662400000001</v>
      </c>
      <c r="L21" s="72">
        <v>15.3222360194271</v>
      </c>
      <c r="M21" s="72">
        <v>-0.333810003719549</v>
      </c>
      <c r="N21" s="71">
        <v>21138694.917399999</v>
      </c>
      <c r="O21" s="71">
        <v>35977467.986100003</v>
      </c>
      <c r="P21" s="71">
        <v>35248</v>
      </c>
      <c r="Q21" s="71">
        <v>33182</v>
      </c>
      <c r="R21" s="72">
        <v>6.2262672533301098</v>
      </c>
      <c r="S21" s="71">
        <v>12.655585369382701</v>
      </c>
      <c r="T21" s="71">
        <v>12.143133485022</v>
      </c>
      <c r="U21" s="73">
        <v>4.0492151836802703</v>
      </c>
    </row>
    <row r="22" spans="1:21" ht="12" customHeight="1" thickBot="1" x14ac:dyDescent="0.25">
      <c r="A22" s="56"/>
      <c r="B22" s="45" t="s">
        <v>20</v>
      </c>
      <c r="C22" s="46"/>
      <c r="D22" s="71">
        <v>1367042.1385999999</v>
      </c>
      <c r="E22" s="71">
        <v>1760645</v>
      </c>
      <c r="F22" s="72">
        <v>77.644393878379802</v>
      </c>
      <c r="G22" s="71">
        <v>1658689.9946999999</v>
      </c>
      <c r="H22" s="72">
        <v>-17.583023773694901</v>
      </c>
      <c r="I22" s="71">
        <v>74137.456200000001</v>
      </c>
      <c r="J22" s="72">
        <v>5.4232019706374803</v>
      </c>
      <c r="K22" s="71">
        <v>220697.02</v>
      </c>
      <c r="L22" s="72">
        <v>13.3055013718773</v>
      </c>
      <c r="M22" s="72">
        <v>-0.66407586201209301</v>
      </c>
      <c r="N22" s="71">
        <v>62422432.785700001</v>
      </c>
      <c r="O22" s="71">
        <v>106429100.2906</v>
      </c>
      <c r="P22" s="71">
        <v>81645</v>
      </c>
      <c r="Q22" s="71">
        <v>67228</v>
      </c>
      <c r="R22" s="72">
        <v>21.4449336585946</v>
      </c>
      <c r="S22" s="71">
        <v>16.743733708126602</v>
      </c>
      <c r="T22" s="71">
        <v>27.006323250728901</v>
      </c>
      <c r="U22" s="73">
        <v>-61.292121109291301</v>
      </c>
    </row>
    <row r="23" spans="1:21" ht="12" thickBot="1" x14ac:dyDescent="0.25">
      <c r="A23" s="56"/>
      <c r="B23" s="45" t="s">
        <v>21</v>
      </c>
      <c r="C23" s="46"/>
      <c r="D23" s="71">
        <v>4157198.0462000002</v>
      </c>
      <c r="E23" s="71">
        <v>4376130</v>
      </c>
      <c r="F23" s="72">
        <v>94.997133225018501</v>
      </c>
      <c r="G23" s="71">
        <v>3220063.5888</v>
      </c>
      <c r="H23" s="72">
        <v>29.1029798498245</v>
      </c>
      <c r="I23" s="71">
        <v>377039.49959999998</v>
      </c>
      <c r="J23" s="72">
        <v>9.0695582796360501</v>
      </c>
      <c r="K23" s="71">
        <v>346879.51069999998</v>
      </c>
      <c r="L23" s="72">
        <v>10.772442876796401</v>
      </c>
      <c r="M23" s="72">
        <v>8.6946585110020999E-2</v>
      </c>
      <c r="N23" s="71">
        <v>91408631.112599999</v>
      </c>
      <c r="O23" s="71">
        <v>193082456.2216</v>
      </c>
      <c r="P23" s="71">
        <v>114002</v>
      </c>
      <c r="Q23" s="71">
        <v>94523</v>
      </c>
      <c r="R23" s="72">
        <v>20.607682786200201</v>
      </c>
      <c r="S23" s="71">
        <v>36.466009773512702</v>
      </c>
      <c r="T23" s="71">
        <v>34.834549408080598</v>
      </c>
      <c r="U23" s="73">
        <v>4.4739207156610501</v>
      </c>
    </row>
    <row r="24" spans="1:21" ht="12" thickBot="1" x14ac:dyDescent="0.25">
      <c r="A24" s="56"/>
      <c r="B24" s="45" t="s">
        <v>22</v>
      </c>
      <c r="C24" s="46"/>
      <c r="D24" s="71">
        <v>232014.3707</v>
      </c>
      <c r="E24" s="71">
        <v>390256</v>
      </c>
      <c r="F24" s="72">
        <v>59.451839484851</v>
      </c>
      <c r="G24" s="71">
        <v>309483.79379999998</v>
      </c>
      <c r="H24" s="72">
        <v>-25.0318190005334</v>
      </c>
      <c r="I24" s="71">
        <v>37337.476900000001</v>
      </c>
      <c r="J24" s="72">
        <v>16.0927432155822</v>
      </c>
      <c r="K24" s="71">
        <v>52024.345399999998</v>
      </c>
      <c r="L24" s="72">
        <v>16.8100386651005</v>
      </c>
      <c r="M24" s="72">
        <v>-0.28230760785314901</v>
      </c>
      <c r="N24" s="71">
        <v>13964146.085000001</v>
      </c>
      <c r="O24" s="71">
        <v>25696317.0528</v>
      </c>
      <c r="P24" s="71">
        <v>22815</v>
      </c>
      <c r="Q24" s="71">
        <v>20576</v>
      </c>
      <c r="R24" s="72">
        <v>10.881609642301701</v>
      </c>
      <c r="S24" s="71">
        <v>10.1693785097524</v>
      </c>
      <c r="T24" s="71">
        <v>10.1459496209176</v>
      </c>
      <c r="U24" s="73">
        <v>0.23038663387653999</v>
      </c>
    </row>
    <row r="25" spans="1:21" ht="12" thickBot="1" x14ac:dyDescent="0.25">
      <c r="A25" s="56"/>
      <c r="B25" s="45" t="s">
        <v>23</v>
      </c>
      <c r="C25" s="46"/>
      <c r="D25" s="71">
        <v>407326.43040000001</v>
      </c>
      <c r="E25" s="71">
        <v>785692</v>
      </c>
      <c r="F25" s="72">
        <v>51.843016143730601</v>
      </c>
      <c r="G25" s="71">
        <v>307369.85090000002</v>
      </c>
      <c r="H25" s="72">
        <v>32.519968763143297</v>
      </c>
      <c r="I25" s="71">
        <v>27938.118399999999</v>
      </c>
      <c r="J25" s="72">
        <v>6.8589014399493804</v>
      </c>
      <c r="K25" s="71">
        <v>22624.763999999999</v>
      </c>
      <c r="L25" s="72">
        <v>7.3607622653142899</v>
      </c>
      <c r="M25" s="72">
        <v>0.23484684304331299</v>
      </c>
      <c r="N25" s="71">
        <v>16048233.5967</v>
      </c>
      <c r="O25" s="71">
        <v>36316858.327</v>
      </c>
      <c r="P25" s="71">
        <v>17031</v>
      </c>
      <c r="Q25" s="71">
        <v>15112</v>
      </c>
      <c r="R25" s="72">
        <v>12.698517734250901</v>
      </c>
      <c r="S25" s="71">
        <v>23.916765333803099</v>
      </c>
      <c r="T25" s="71">
        <v>23.683417998941199</v>
      </c>
      <c r="U25" s="73">
        <v>0.97566427401460198</v>
      </c>
    </row>
    <row r="26" spans="1:21" ht="12" thickBot="1" x14ac:dyDescent="0.25">
      <c r="A26" s="56"/>
      <c r="B26" s="45" t="s">
        <v>24</v>
      </c>
      <c r="C26" s="46"/>
      <c r="D26" s="71">
        <v>549392.56920000003</v>
      </c>
      <c r="E26" s="71">
        <v>747082</v>
      </c>
      <c r="F26" s="72">
        <v>73.538456180178301</v>
      </c>
      <c r="G26" s="71">
        <v>531206.39890000003</v>
      </c>
      <c r="H26" s="72">
        <v>3.4235600959738401</v>
      </c>
      <c r="I26" s="71">
        <v>123218.4206</v>
      </c>
      <c r="J26" s="72">
        <v>22.4281192553123</v>
      </c>
      <c r="K26" s="71">
        <v>110535.7291</v>
      </c>
      <c r="L26" s="72">
        <v>20.808433281092402</v>
      </c>
      <c r="M26" s="72">
        <v>0.11473838914588599</v>
      </c>
      <c r="N26" s="71">
        <v>27383570.1534</v>
      </c>
      <c r="O26" s="71">
        <v>58136967.370999999</v>
      </c>
      <c r="P26" s="71">
        <v>36535</v>
      </c>
      <c r="Q26" s="71">
        <v>35315</v>
      </c>
      <c r="R26" s="72">
        <v>3.45462268158006</v>
      </c>
      <c r="S26" s="71">
        <v>15.0374317558506</v>
      </c>
      <c r="T26" s="71">
        <v>14.6532640322809</v>
      </c>
      <c r="U26" s="73">
        <v>2.55474292290761</v>
      </c>
    </row>
    <row r="27" spans="1:21" ht="12" thickBot="1" x14ac:dyDescent="0.25">
      <c r="A27" s="56"/>
      <c r="B27" s="45" t="s">
        <v>25</v>
      </c>
      <c r="C27" s="46"/>
      <c r="D27" s="71">
        <v>239024.88320000001</v>
      </c>
      <c r="E27" s="71">
        <v>311928</v>
      </c>
      <c r="F27" s="72">
        <v>76.628222923238695</v>
      </c>
      <c r="G27" s="71">
        <v>259585.29759999999</v>
      </c>
      <c r="H27" s="72">
        <v>-7.9204849388974097</v>
      </c>
      <c r="I27" s="71">
        <v>65307.1515</v>
      </c>
      <c r="J27" s="72">
        <v>27.322323360516101</v>
      </c>
      <c r="K27" s="71">
        <v>71093.999800000005</v>
      </c>
      <c r="L27" s="72">
        <v>27.387529439186501</v>
      </c>
      <c r="M27" s="72">
        <v>-8.1397140634644996E-2</v>
      </c>
      <c r="N27" s="71">
        <v>8500064.8227999993</v>
      </c>
      <c r="O27" s="71">
        <v>17525914.765999999</v>
      </c>
      <c r="P27" s="71">
        <v>29743</v>
      </c>
      <c r="Q27" s="71">
        <v>26996</v>
      </c>
      <c r="R27" s="72">
        <v>10.1755815676396</v>
      </c>
      <c r="S27" s="71">
        <v>8.0363407591702298</v>
      </c>
      <c r="T27" s="71">
        <v>7.9892279189509603</v>
      </c>
      <c r="U27" s="73">
        <v>0.58624741821093695</v>
      </c>
    </row>
    <row r="28" spans="1:21" ht="12" thickBot="1" x14ac:dyDescent="0.25">
      <c r="A28" s="56"/>
      <c r="B28" s="45" t="s">
        <v>26</v>
      </c>
      <c r="C28" s="46"/>
      <c r="D28" s="71">
        <v>866846.56830000004</v>
      </c>
      <c r="E28" s="71">
        <v>1513332</v>
      </c>
      <c r="F28" s="72">
        <v>57.280660707630602</v>
      </c>
      <c r="G28" s="71">
        <v>767920.35419999994</v>
      </c>
      <c r="H28" s="72">
        <v>12.8823534314387</v>
      </c>
      <c r="I28" s="71">
        <v>22513.226500000001</v>
      </c>
      <c r="J28" s="72">
        <v>2.5971408693641602</v>
      </c>
      <c r="K28" s="71">
        <v>29861.665499999999</v>
      </c>
      <c r="L28" s="72">
        <v>3.8886409686469499</v>
      </c>
      <c r="M28" s="72">
        <v>-0.24608269086665599</v>
      </c>
      <c r="N28" s="71">
        <v>30944344.460000001</v>
      </c>
      <c r="O28" s="71">
        <v>83008245.725700006</v>
      </c>
      <c r="P28" s="71">
        <v>32457</v>
      </c>
      <c r="Q28" s="71">
        <v>31173</v>
      </c>
      <c r="R28" s="72">
        <v>4.1189490905591404</v>
      </c>
      <c r="S28" s="71">
        <v>26.7075382290415</v>
      </c>
      <c r="T28" s="71">
        <v>23.514519574631901</v>
      </c>
      <c r="U28" s="73">
        <v>11.9554959615767</v>
      </c>
    </row>
    <row r="29" spans="1:21" ht="12" thickBot="1" x14ac:dyDescent="0.25">
      <c r="A29" s="56"/>
      <c r="B29" s="45" t="s">
        <v>27</v>
      </c>
      <c r="C29" s="46"/>
      <c r="D29" s="71">
        <v>695492.0453</v>
      </c>
      <c r="E29" s="71">
        <v>714179</v>
      </c>
      <c r="F29" s="72">
        <v>97.383435427252806</v>
      </c>
      <c r="G29" s="71">
        <v>601250.1324</v>
      </c>
      <c r="H29" s="72">
        <v>15.674327176247999</v>
      </c>
      <c r="I29" s="71">
        <v>83328.127800000002</v>
      </c>
      <c r="J29" s="72">
        <v>11.9811762568839</v>
      </c>
      <c r="K29" s="71">
        <v>85383.147200000007</v>
      </c>
      <c r="L29" s="72">
        <v>14.2009361160849</v>
      </c>
      <c r="M29" s="72">
        <v>-2.4068208626537999E-2</v>
      </c>
      <c r="N29" s="71">
        <v>24820582.423999999</v>
      </c>
      <c r="O29" s="71">
        <v>49857491.3367</v>
      </c>
      <c r="P29" s="71">
        <v>81177</v>
      </c>
      <c r="Q29" s="71">
        <v>83570</v>
      </c>
      <c r="R29" s="72">
        <v>-2.8634677515855</v>
      </c>
      <c r="S29" s="71">
        <v>8.5675997548566691</v>
      </c>
      <c r="T29" s="71">
        <v>8.2114370659327491</v>
      </c>
      <c r="U29" s="73">
        <v>4.1570883224560298</v>
      </c>
    </row>
    <row r="30" spans="1:21" ht="12" thickBot="1" x14ac:dyDescent="0.25">
      <c r="A30" s="56"/>
      <c r="B30" s="45" t="s">
        <v>28</v>
      </c>
      <c r="C30" s="46"/>
      <c r="D30" s="71">
        <v>809289.82499999995</v>
      </c>
      <c r="E30" s="71">
        <v>1159084</v>
      </c>
      <c r="F30" s="72">
        <v>69.821499132073299</v>
      </c>
      <c r="G30" s="71">
        <v>890860.16390000004</v>
      </c>
      <c r="H30" s="72">
        <v>-9.1563572158061302</v>
      </c>
      <c r="I30" s="71">
        <v>84072.317800000004</v>
      </c>
      <c r="J30" s="72">
        <v>10.388406625525</v>
      </c>
      <c r="K30" s="71">
        <v>113953.43799999999</v>
      </c>
      <c r="L30" s="72">
        <v>12.7913944991249</v>
      </c>
      <c r="M30" s="72">
        <v>-0.26222219113740097</v>
      </c>
      <c r="N30" s="71">
        <v>36973121.349799998</v>
      </c>
      <c r="O30" s="71">
        <v>69593273.631999999</v>
      </c>
      <c r="P30" s="71">
        <v>59404</v>
      </c>
      <c r="Q30" s="71">
        <v>55390</v>
      </c>
      <c r="R30" s="72">
        <v>7.2467954504423098</v>
      </c>
      <c r="S30" s="71">
        <v>13.623490421520399</v>
      </c>
      <c r="T30" s="71">
        <v>13.4068533291208</v>
      </c>
      <c r="U30" s="73">
        <v>1.5901731912803001</v>
      </c>
    </row>
    <row r="31" spans="1:21" ht="12" thickBot="1" x14ac:dyDescent="0.25">
      <c r="A31" s="56"/>
      <c r="B31" s="45" t="s">
        <v>29</v>
      </c>
      <c r="C31" s="46"/>
      <c r="D31" s="71">
        <v>1263078.0120000001</v>
      </c>
      <c r="E31" s="71">
        <v>600284</v>
      </c>
      <c r="F31" s="72">
        <v>210.41340632100801</v>
      </c>
      <c r="G31" s="71">
        <v>402805.99489999999</v>
      </c>
      <c r="H31" s="72">
        <v>213.569814747561</v>
      </c>
      <c r="I31" s="71">
        <v>-13276.2436</v>
      </c>
      <c r="J31" s="72">
        <v>-1.0511024239095099</v>
      </c>
      <c r="K31" s="71">
        <v>29218.678599999999</v>
      </c>
      <c r="L31" s="72">
        <v>7.25378444460683</v>
      </c>
      <c r="M31" s="72">
        <v>-1.4543752228411899</v>
      </c>
      <c r="N31" s="71">
        <v>25701956.574900001</v>
      </c>
      <c r="O31" s="71">
        <v>94227973.492799997</v>
      </c>
      <c r="P31" s="71">
        <v>34530</v>
      </c>
      <c r="Q31" s="71">
        <v>35006</v>
      </c>
      <c r="R31" s="72">
        <v>-1.3597668971033501</v>
      </c>
      <c r="S31" s="71">
        <v>36.579148913987801</v>
      </c>
      <c r="T31" s="71">
        <v>35.166593158315699</v>
      </c>
      <c r="U31" s="73">
        <v>3.86164193976626</v>
      </c>
    </row>
    <row r="32" spans="1:21" ht="12" thickBot="1" x14ac:dyDescent="0.25">
      <c r="A32" s="56"/>
      <c r="B32" s="45" t="s">
        <v>30</v>
      </c>
      <c r="C32" s="46"/>
      <c r="D32" s="71">
        <v>123054.59910000001</v>
      </c>
      <c r="E32" s="71">
        <v>134597</v>
      </c>
      <c r="F32" s="72">
        <v>91.424473873860507</v>
      </c>
      <c r="G32" s="71">
        <v>141288.5754</v>
      </c>
      <c r="H32" s="72">
        <v>-12.905485279597499</v>
      </c>
      <c r="I32" s="71">
        <v>30252.5327</v>
      </c>
      <c r="J32" s="72">
        <v>24.584642037974799</v>
      </c>
      <c r="K32" s="71">
        <v>38532.792800000003</v>
      </c>
      <c r="L32" s="72">
        <v>27.272405211044401</v>
      </c>
      <c r="M32" s="72">
        <v>-0.21488865712323901</v>
      </c>
      <c r="N32" s="71">
        <v>5005099.7220999999</v>
      </c>
      <c r="O32" s="71">
        <v>8727886.5135999992</v>
      </c>
      <c r="P32" s="71">
        <v>21840</v>
      </c>
      <c r="Q32" s="71">
        <v>20281</v>
      </c>
      <c r="R32" s="72">
        <v>7.6869976825600297</v>
      </c>
      <c r="S32" s="71">
        <v>5.6343680906593399</v>
      </c>
      <c r="T32" s="71">
        <v>5.3090382673438201</v>
      </c>
      <c r="U32" s="73">
        <v>5.7740250207446397</v>
      </c>
    </row>
    <row r="33" spans="1:21" ht="12" thickBot="1" x14ac:dyDescent="0.25">
      <c r="A33" s="56"/>
      <c r="B33" s="45" t="s">
        <v>75</v>
      </c>
      <c r="C33" s="46"/>
      <c r="D33" s="71">
        <v>0</v>
      </c>
      <c r="E33" s="74"/>
      <c r="F33" s="74"/>
      <c r="G33" s="71">
        <v>5.4423000000000004</v>
      </c>
      <c r="H33" s="72">
        <v>-100</v>
      </c>
      <c r="I33" s="71">
        <v>0</v>
      </c>
      <c r="J33" s="74"/>
      <c r="K33" s="71">
        <v>242041.84099999999</v>
      </c>
      <c r="L33" s="72">
        <v>4447418.2055380996</v>
      </c>
      <c r="M33" s="72">
        <v>-1</v>
      </c>
      <c r="N33" s="71">
        <v>192.37459999999999</v>
      </c>
      <c r="O33" s="71">
        <v>221.80760000000001</v>
      </c>
      <c r="P33" s="71">
        <v>2</v>
      </c>
      <c r="Q33" s="71">
        <v>1</v>
      </c>
      <c r="R33" s="72">
        <v>100</v>
      </c>
      <c r="S33" s="71">
        <v>0</v>
      </c>
      <c r="T33" s="71">
        <v>13.893800000000001</v>
      </c>
      <c r="U33" s="75"/>
    </row>
    <row r="34" spans="1:21" ht="12" thickBot="1" x14ac:dyDescent="0.25">
      <c r="A34" s="56"/>
      <c r="B34" s="45" t="s">
        <v>31</v>
      </c>
      <c r="C34" s="46"/>
      <c r="D34" s="71">
        <v>114028.62270000001</v>
      </c>
      <c r="E34" s="71">
        <v>198811</v>
      </c>
      <c r="F34" s="72">
        <v>57.355288540372499</v>
      </c>
      <c r="G34" s="71">
        <v>126906.1075</v>
      </c>
      <c r="H34" s="72">
        <v>-10.1472537876083</v>
      </c>
      <c r="I34" s="71">
        <v>16207.319100000001</v>
      </c>
      <c r="J34" s="72">
        <v>14.2133779363802</v>
      </c>
      <c r="K34" s="71">
        <v>15761.0849</v>
      </c>
      <c r="L34" s="72">
        <v>12.419484932984799</v>
      </c>
      <c r="M34" s="72">
        <v>2.8312403799055998E-2</v>
      </c>
      <c r="N34" s="71">
        <v>7551754.0722000003</v>
      </c>
      <c r="O34" s="71">
        <v>18449083.725900002</v>
      </c>
      <c r="P34" s="71">
        <v>6438</v>
      </c>
      <c r="Q34" s="71">
        <v>5735</v>
      </c>
      <c r="R34" s="72">
        <v>12.258064516129</v>
      </c>
      <c r="S34" s="71">
        <v>17.711808434296401</v>
      </c>
      <c r="T34" s="71">
        <v>17.102330932868401</v>
      </c>
      <c r="U34" s="73">
        <v>3.4410800212125601</v>
      </c>
    </row>
    <row r="35" spans="1:21" ht="12" customHeight="1" thickBot="1" x14ac:dyDescent="0.25">
      <c r="A35" s="56"/>
      <c r="B35" s="45" t="s">
        <v>68</v>
      </c>
      <c r="C35" s="46"/>
      <c r="D35" s="71">
        <v>98637.6</v>
      </c>
      <c r="E35" s="74"/>
      <c r="F35" s="74"/>
      <c r="G35" s="71">
        <v>17917.95</v>
      </c>
      <c r="H35" s="72">
        <v>450.496010983399</v>
      </c>
      <c r="I35" s="71">
        <v>3989.08</v>
      </c>
      <c r="J35" s="72">
        <v>4.0441778794293501</v>
      </c>
      <c r="K35" s="71">
        <v>353.85</v>
      </c>
      <c r="L35" s="72">
        <v>1.9748352908675399</v>
      </c>
      <c r="M35" s="72">
        <v>10.273364419951999</v>
      </c>
      <c r="N35" s="71">
        <v>3806170.79</v>
      </c>
      <c r="O35" s="71">
        <v>11917841.35</v>
      </c>
      <c r="P35" s="71">
        <v>78</v>
      </c>
      <c r="Q35" s="71">
        <v>79</v>
      </c>
      <c r="R35" s="72">
        <v>-1.26582278481012</v>
      </c>
      <c r="S35" s="71">
        <v>1264.5846153846201</v>
      </c>
      <c r="T35" s="71">
        <v>1282.18139240506</v>
      </c>
      <c r="U35" s="73">
        <v>-1.39150649204251</v>
      </c>
    </row>
    <row r="36" spans="1:21" ht="12" thickBot="1" x14ac:dyDescent="0.25">
      <c r="A36" s="56"/>
      <c r="B36" s="45" t="s">
        <v>35</v>
      </c>
      <c r="C36" s="46"/>
      <c r="D36" s="71">
        <v>151135.97</v>
      </c>
      <c r="E36" s="74"/>
      <c r="F36" s="74"/>
      <c r="G36" s="71">
        <v>228301.85</v>
      </c>
      <c r="H36" s="72">
        <v>-33.799936356188098</v>
      </c>
      <c r="I36" s="71">
        <v>-16375.63</v>
      </c>
      <c r="J36" s="72">
        <v>-10.8350315282325</v>
      </c>
      <c r="K36" s="71">
        <v>-22385.54</v>
      </c>
      <c r="L36" s="72">
        <v>-9.80523810910862</v>
      </c>
      <c r="M36" s="72">
        <v>-0.26847286239241902</v>
      </c>
      <c r="N36" s="71">
        <v>9269994.4399999995</v>
      </c>
      <c r="O36" s="71">
        <v>38722226.530000001</v>
      </c>
      <c r="P36" s="71">
        <v>83</v>
      </c>
      <c r="Q36" s="71">
        <v>108</v>
      </c>
      <c r="R36" s="72">
        <v>-23.148148148148199</v>
      </c>
      <c r="S36" s="71">
        <v>1820.91530120482</v>
      </c>
      <c r="T36" s="71">
        <v>2091.6195370370401</v>
      </c>
      <c r="U36" s="73">
        <v>-14.866382618296701</v>
      </c>
    </row>
    <row r="37" spans="1:21" ht="12" thickBot="1" x14ac:dyDescent="0.25">
      <c r="A37" s="56"/>
      <c r="B37" s="45" t="s">
        <v>36</v>
      </c>
      <c r="C37" s="46"/>
      <c r="D37" s="71">
        <v>-3536.76</v>
      </c>
      <c r="E37" s="74"/>
      <c r="F37" s="74"/>
      <c r="G37" s="71">
        <v>56285.48</v>
      </c>
      <c r="H37" s="72">
        <v>-106.28360991147299</v>
      </c>
      <c r="I37" s="71">
        <v>1412.82</v>
      </c>
      <c r="J37" s="72">
        <v>-39.946730906253201</v>
      </c>
      <c r="K37" s="71">
        <v>-4476.25</v>
      </c>
      <c r="L37" s="72">
        <v>-7.9527615292611902</v>
      </c>
      <c r="M37" s="72">
        <v>-1.3156258028483701</v>
      </c>
      <c r="N37" s="71">
        <v>981593.21</v>
      </c>
      <c r="O37" s="71">
        <v>10937016.93</v>
      </c>
      <c r="P37" s="71">
        <v>8</v>
      </c>
      <c r="Q37" s="71">
        <v>14</v>
      </c>
      <c r="R37" s="72">
        <v>-42.857142857142897</v>
      </c>
      <c r="S37" s="71">
        <v>-442.09500000000003</v>
      </c>
      <c r="T37" s="71">
        <v>1509.46357142857</v>
      </c>
      <c r="U37" s="73">
        <v>441.434210164913</v>
      </c>
    </row>
    <row r="38" spans="1:21" ht="12" thickBot="1" x14ac:dyDescent="0.25">
      <c r="A38" s="56"/>
      <c r="B38" s="45" t="s">
        <v>37</v>
      </c>
      <c r="C38" s="46"/>
      <c r="D38" s="71">
        <v>199463.42</v>
      </c>
      <c r="E38" s="74"/>
      <c r="F38" s="74"/>
      <c r="G38" s="71">
        <v>212428.37</v>
      </c>
      <c r="H38" s="72">
        <v>-6.1032102256398302</v>
      </c>
      <c r="I38" s="71">
        <v>-32762.27</v>
      </c>
      <c r="J38" s="72">
        <v>-16.4252021749151</v>
      </c>
      <c r="K38" s="71">
        <v>-21750.57</v>
      </c>
      <c r="L38" s="72">
        <v>-10.2390137437857</v>
      </c>
      <c r="M38" s="72">
        <v>0.50627178965884601</v>
      </c>
      <c r="N38" s="71">
        <v>6413207.5499999998</v>
      </c>
      <c r="O38" s="71">
        <v>20378832.09</v>
      </c>
      <c r="P38" s="71">
        <v>112</v>
      </c>
      <c r="Q38" s="71">
        <v>91</v>
      </c>
      <c r="R38" s="72">
        <v>23.076923076923102</v>
      </c>
      <c r="S38" s="71">
        <v>1780.92339285714</v>
      </c>
      <c r="T38" s="71">
        <v>1787.0117582417599</v>
      </c>
      <c r="U38" s="73">
        <v>-0.34186565289863502</v>
      </c>
    </row>
    <row r="39" spans="1:21" ht="12" thickBot="1" x14ac:dyDescent="0.25">
      <c r="A39" s="56"/>
      <c r="B39" s="45" t="s">
        <v>70</v>
      </c>
      <c r="C39" s="46"/>
      <c r="D39" s="74"/>
      <c r="E39" s="74"/>
      <c r="F39" s="74"/>
      <c r="G39" s="71">
        <v>29.86</v>
      </c>
      <c r="H39" s="74"/>
      <c r="I39" s="74"/>
      <c r="J39" s="74"/>
      <c r="K39" s="71">
        <v>-0.82</v>
      </c>
      <c r="L39" s="72">
        <v>-2.7461486939048898</v>
      </c>
      <c r="M39" s="74"/>
      <c r="N39" s="71">
        <v>408.04</v>
      </c>
      <c r="O39" s="71">
        <v>875.31</v>
      </c>
      <c r="P39" s="74"/>
      <c r="Q39" s="71">
        <v>4</v>
      </c>
      <c r="R39" s="74"/>
      <c r="S39" s="74"/>
      <c r="T39" s="71">
        <v>0.85</v>
      </c>
      <c r="U39" s="75"/>
    </row>
    <row r="40" spans="1:21" ht="12" customHeight="1" thickBot="1" x14ac:dyDescent="0.25">
      <c r="A40" s="56"/>
      <c r="B40" s="45" t="s">
        <v>32</v>
      </c>
      <c r="C40" s="46"/>
      <c r="D40" s="71">
        <v>264313.67509999999</v>
      </c>
      <c r="E40" s="74"/>
      <c r="F40" s="74"/>
      <c r="G40" s="71">
        <v>422036.7525</v>
      </c>
      <c r="H40" s="72">
        <v>-37.3718820613852</v>
      </c>
      <c r="I40" s="71">
        <v>20290.376499999998</v>
      </c>
      <c r="J40" s="72">
        <v>7.6766275874009802</v>
      </c>
      <c r="K40" s="71">
        <v>25868.922299999998</v>
      </c>
      <c r="L40" s="72">
        <v>6.1295425449943499</v>
      </c>
      <c r="M40" s="72">
        <v>-0.215646625526414</v>
      </c>
      <c r="N40" s="71">
        <v>3963478.1932000001</v>
      </c>
      <c r="O40" s="71">
        <v>7057420.7551999995</v>
      </c>
      <c r="P40" s="71">
        <v>255</v>
      </c>
      <c r="Q40" s="71">
        <v>175</v>
      </c>
      <c r="R40" s="72">
        <v>45.714285714285701</v>
      </c>
      <c r="S40" s="71">
        <v>1036.5242160784301</v>
      </c>
      <c r="T40" s="71">
        <v>818.38339028571397</v>
      </c>
      <c r="U40" s="73">
        <v>21.045415283979299</v>
      </c>
    </row>
    <row r="41" spans="1:21" ht="12" thickBot="1" x14ac:dyDescent="0.25">
      <c r="A41" s="56"/>
      <c r="B41" s="45" t="s">
        <v>33</v>
      </c>
      <c r="C41" s="46"/>
      <c r="D41" s="71">
        <v>479666.37929999997</v>
      </c>
      <c r="E41" s="71">
        <v>1128693</v>
      </c>
      <c r="F41" s="72">
        <v>42.497506345835397</v>
      </c>
      <c r="G41" s="71">
        <v>618308.30830000003</v>
      </c>
      <c r="H41" s="72">
        <v>-22.422782799278099</v>
      </c>
      <c r="I41" s="71">
        <v>26863.118900000001</v>
      </c>
      <c r="J41" s="72">
        <v>5.60037560672954</v>
      </c>
      <c r="K41" s="71">
        <v>44488.1607</v>
      </c>
      <c r="L41" s="72">
        <v>7.1951419870642601</v>
      </c>
      <c r="M41" s="72">
        <v>-0.39617375775213798</v>
      </c>
      <c r="N41" s="71">
        <v>19032779.205899999</v>
      </c>
      <c r="O41" s="71">
        <v>40307879.276900001</v>
      </c>
      <c r="P41" s="71">
        <v>2493</v>
      </c>
      <c r="Q41" s="71">
        <v>2305</v>
      </c>
      <c r="R41" s="72">
        <v>8.1561822125813404</v>
      </c>
      <c r="S41" s="71">
        <v>192.405286522262</v>
      </c>
      <c r="T41" s="71">
        <v>191.615201301518</v>
      </c>
      <c r="U41" s="73">
        <v>0.41063592119777897</v>
      </c>
    </row>
    <row r="42" spans="1:21" ht="12" thickBot="1" x14ac:dyDescent="0.25">
      <c r="A42" s="56"/>
      <c r="B42" s="45" t="s">
        <v>38</v>
      </c>
      <c r="C42" s="46"/>
      <c r="D42" s="71">
        <v>159353.96</v>
      </c>
      <c r="E42" s="74"/>
      <c r="F42" s="74"/>
      <c r="G42" s="71">
        <v>218185.46</v>
      </c>
      <c r="H42" s="72">
        <v>-26.963987426109899</v>
      </c>
      <c r="I42" s="71">
        <v>-22149.88</v>
      </c>
      <c r="J42" s="72">
        <v>-13.899798913061201</v>
      </c>
      <c r="K42" s="71">
        <v>-24132.67</v>
      </c>
      <c r="L42" s="72">
        <v>-11.0606224631101</v>
      </c>
      <c r="M42" s="72">
        <v>-8.2162064951785005E-2</v>
      </c>
      <c r="N42" s="71">
        <v>4852451.97</v>
      </c>
      <c r="O42" s="71">
        <v>16718062.939999999</v>
      </c>
      <c r="P42" s="71">
        <v>123</v>
      </c>
      <c r="Q42" s="71">
        <v>104</v>
      </c>
      <c r="R42" s="72">
        <v>18.269230769230798</v>
      </c>
      <c r="S42" s="71">
        <v>1295.5606504064999</v>
      </c>
      <c r="T42" s="71">
        <v>1404.6273076923101</v>
      </c>
      <c r="U42" s="73">
        <v>-8.4184910410471403</v>
      </c>
    </row>
    <row r="43" spans="1:21" ht="12" thickBot="1" x14ac:dyDescent="0.25">
      <c r="A43" s="56"/>
      <c r="B43" s="45" t="s">
        <v>39</v>
      </c>
      <c r="C43" s="46"/>
      <c r="D43" s="71">
        <v>46613.7</v>
      </c>
      <c r="E43" s="74"/>
      <c r="F43" s="74"/>
      <c r="G43" s="71">
        <v>38839.33</v>
      </c>
      <c r="H43" s="72">
        <v>20.016745911940301</v>
      </c>
      <c r="I43" s="71">
        <v>6201.74</v>
      </c>
      <c r="J43" s="72">
        <v>13.3045435140313</v>
      </c>
      <c r="K43" s="71">
        <v>5439.38</v>
      </c>
      <c r="L43" s="72">
        <v>14.0048244910507</v>
      </c>
      <c r="M43" s="72">
        <v>0.140155679507591</v>
      </c>
      <c r="N43" s="71">
        <v>1627324.36</v>
      </c>
      <c r="O43" s="71">
        <v>6034662.5700000003</v>
      </c>
      <c r="P43" s="71">
        <v>51</v>
      </c>
      <c r="Q43" s="71">
        <v>44</v>
      </c>
      <c r="R43" s="72">
        <v>15.909090909090899</v>
      </c>
      <c r="S43" s="71">
        <v>913.99411764705906</v>
      </c>
      <c r="T43" s="71">
        <v>1009.90795454545</v>
      </c>
      <c r="U43" s="73">
        <v>-10.4939227776773</v>
      </c>
    </row>
    <row r="44" spans="1:21" ht="12" thickBot="1" x14ac:dyDescent="0.25">
      <c r="A44" s="56"/>
      <c r="B44" s="45" t="s">
        <v>73</v>
      </c>
      <c r="C44" s="46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1">
        <v>-3233.3332999999998</v>
      </c>
      <c r="P44" s="74"/>
      <c r="Q44" s="74"/>
      <c r="R44" s="74"/>
      <c r="S44" s="74"/>
      <c r="T44" s="74"/>
      <c r="U44" s="75"/>
    </row>
    <row r="45" spans="1:21" ht="12" thickBot="1" x14ac:dyDescent="0.25">
      <c r="A45" s="57"/>
      <c r="B45" s="45" t="s">
        <v>34</v>
      </c>
      <c r="C45" s="46"/>
      <c r="D45" s="76">
        <v>82431.111000000004</v>
      </c>
      <c r="E45" s="77"/>
      <c r="F45" s="77"/>
      <c r="G45" s="76">
        <v>112636.6759</v>
      </c>
      <c r="H45" s="78">
        <v>-26.816811361529201</v>
      </c>
      <c r="I45" s="76">
        <v>9247.2137000000002</v>
      </c>
      <c r="J45" s="78">
        <v>11.218111205610199</v>
      </c>
      <c r="K45" s="76">
        <v>10022.8518</v>
      </c>
      <c r="L45" s="78">
        <v>8.8983909724914003</v>
      </c>
      <c r="M45" s="78">
        <v>-7.7386966851091005E-2</v>
      </c>
      <c r="N45" s="76">
        <v>1186653.8700999999</v>
      </c>
      <c r="O45" s="76">
        <v>2385144.5210000002</v>
      </c>
      <c r="P45" s="76">
        <v>24</v>
      </c>
      <c r="Q45" s="76">
        <v>19</v>
      </c>
      <c r="R45" s="78">
        <v>26.315789473684202</v>
      </c>
      <c r="S45" s="76">
        <v>3434.629625</v>
      </c>
      <c r="T45" s="76">
        <v>453.62123684210502</v>
      </c>
      <c r="U45" s="79">
        <v>86.792717516314298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</mergeCells>
  <phoneticPr fontId="2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1"/>
  <sheetViews>
    <sheetView topLeftCell="A16" workbookViewId="0">
      <selection activeCell="E38" sqref="E38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7" t="s">
        <v>72</v>
      </c>
      <c r="B1" s="37" t="s">
        <v>62</v>
      </c>
      <c r="C1" s="37" t="s">
        <v>63</v>
      </c>
      <c r="D1" s="37" t="s">
        <v>64</v>
      </c>
      <c r="E1" s="37" t="s">
        <v>65</v>
      </c>
      <c r="F1" s="37" t="s">
        <v>66</v>
      </c>
      <c r="G1" s="37" t="s">
        <v>65</v>
      </c>
      <c r="H1" s="37" t="s">
        <v>67</v>
      </c>
    </row>
    <row r="2" spans="1:8" x14ac:dyDescent="0.2">
      <c r="A2" s="36">
        <v>1</v>
      </c>
      <c r="B2" s="36">
        <v>12</v>
      </c>
      <c r="C2" s="36">
        <v>166484</v>
      </c>
      <c r="D2" s="36">
        <v>1489319.0555940201</v>
      </c>
      <c r="E2" s="36">
        <v>1545580.50305897</v>
      </c>
      <c r="F2" s="36">
        <v>-56261.447464957302</v>
      </c>
      <c r="G2" s="36">
        <v>1545580.50305897</v>
      </c>
      <c r="H2" s="36">
        <v>-3.7776624997601503E-2</v>
      </c>
    </row>
    <row r="3" spans="1:8" x14ac:dyDescent="0.2">
      <c r="A3" s="36">
        <v>2</v>
      </c>
      <c r="B3" s="36">
        <v>13</v>
      </c>
      <c r="C3" s="36">
        <v>20862</v>
      </c>
      <c r="D3" s="36">
        <v>175442.94133589699</v>
      </c>
      <c r="E3" s="36">
        <v>150093.01379316201</v>
      </c>
      <c r="F3" s="36">
        <v>25349.927542735</v>
      </c>
      <c r="G3" s="36">
        <v>150093.01379316201</v>
      </c>
      <c r="H3" s="36">
        <v>0.144491008584956</v>
      </c>
    </row>
    <row r="4" spans="1:8" x14ac:dyDescent="0.2">
      <c r="A4" s="36">
        <v>3</v>
      </c>
      <c r="B4" s="36">
        <v>14</v>
      </c>
      <c r="C4" s="36">
        <v>135382</v>
      </c>
      <c r="D4" s="36">
        <v>293557.17158851802</v>
      </c>
      <c r="E4" s="36">
        <v>290108.125181065</v>
      </c>
      <c r="F4" s="36">
        <v>3449.0464074533002</v>
      </c>
      <c r="G4" s="36">
        <v>290108.125181065</v>
      </c>
      <c r="H4" s="36">
        <v>1.17491471551847E-2</v>
      </c>
    </row>
    <row r="5" spans="1:8" x14ac:dyDescent="0.2">
      <c r="A5" s="36">
        <v>4</v>
      </c>
      <c r="B5" s="36">
        <v>15</v>
      </c>
      <c r="C5" s="36">
        <v>4415</v>
      </c>
      <c r="D5" s="36">
        <v>73169.597699561302</v>
      </c>
      <c r="E5" s="36">
        <v>59512.250790076403</v>
      </c>
      <c r="F5" s="36">
        <v>13657.346909484901</v>
      </c>
      <c r="G5" s="36">
        <v>59512.250790076403</v>
      </c>
      <c r="H5" s="36">
        <v>0.18665330053559701</v>
      </c>
    </row>
    <row r="6" spans="1:8" x14ac:dyDescent="0.2">
      <c r="A6" s="36">
        <v>5</v>
      </c>
      <c r="B6" s="36">
        <v>16</v>
      </c>
      <c r="C6" s="36">
        <v>4419</v>
      </c>
      <c r="D6" s="36">
        <v>395632.40928974398</v>
      </c>
      <c r="E6" s="36">
        <v>378901.74868888903</v>
      </c>
      <c r="F6" s="36">
        <v>16730.660600854699</v>
      </c>
      <c r="G6" s="36">
        <v>378901.74868888903</v>
      </c>
      <c r="H6" s="36">
        <v>4.2288397532675097E-2</v>
      </c>
    </row>
    <row r="7" spans="1:8" x14ac:dyDescent="0.2">
      <c r="A7" s="36">
        <v>6</v>
      </c>
      <c r="B7" s="36">
        <v>17</v>
      </c>
      <c r="C7" s="36">
        <v>26686</v>
      </c>
      <c r="D7" s="36">
        <v>464932.16174188</v>
      </c>
      <c r="E7" s="36">
        <v>371062.175898291</v>
      </c>
      <c r="F7" s="36">
        <v>93869.985843589704</v>
      </c>
      <c r="G7" s="36">
        <v>371062.175898291</v>
      </c>
      <c r="H7" s="36">
        <v>0.201900392289282</v>
      </c>
    </row>
    <row r="8" spans="1:8" x14ac:dyDescent="0.2">
      <c r="A8" s="36">
        <v>7</v>
      </c>
      <c r="B8" s="36">
        <v>18</v>
      </c>
      <c r="C8" s="36">
        <v>111723</v>
      </c>
      <c r="D8" s="36">
        <v>151280.628111111</v>
      </c>
      <c r="E8" s="36">
        <v>124593.822798291</v>
      </c>
      <c r="F8" s="36">
        <v>26686.805312820499</v>
      </c>
      <c r="G8" s="36">
        <v>124593.822798291</v>
      </c>
      <c r="H8" s="36">
        <v>0.17640596582676699</v>
      </c>
    </row>
    <row r="9" spans="1:8" x14ac:dyDescent="0.2">
      <c r="A9" s="36">
        <v>8</v>
      </c>
      <c r="B9" s="36">
        <v>19</v>
      </c>
      <c r="C9" s="36">
        <v>25109</v>
      </c>
      <c r="D9" s="36">
        <v>184909.17632735</v>
      </c>
      <c r="E9" s="36">
        <v>213132.73193076899</v>
      </c>
      <c r="F9" s="36">
        <v>-28223.555603418801</v>
      </c>
      <c r="G9" s="36">
        <v>213132.73193076899</v>
      </c>
      <c r="H9" s="36">
        <v>-0.152634694307727</v>
      </c>
    </row>
    <row r="10" spans="1:8" x14ac:dyDescent="0.2">
      <c r="A10" s="36">
        <v>9</v>
      </c>
      <c r="B10" s="36">
        <v>21</v>
      </c>
      <c r="C10" s="36">
        <v>218766</v>
      </c>
      <c r="D10" s="36">
        <v>999777.33010000002</v>
      </c>
      <c r="E10" s="36">
        <v>964485.73470000003</v>
      </c>
      <c r="F10" s="36">
        <v>35291.595399999998</v>
      </c>
      <c r="G10" s="36">
        <v>964485.73470000003</v>
      </c>
      <c r="H10" s="36">
        <v>3.52994555262321E-2</v>
      </c>
    </row>
    <row r="11" spans="1:8" x14ac:dyDescent="0.2">
      <c r="A11" s="36">
        <v>10</v>
      </c>
      <c r="B11" s="36">
        <v>22</v>
      </c>
      <c r="C11" s="36">
        <v>58185</v>
      </c>
      <c r="D11" s="36">
        <v>923911.305917094</v>
      </c>
      <c r="E11" s="36">
        <v>867575.58693589701</v>
      </c>
      <c r="F11" s="36">
        <v>56335.718981196602</v>
      </c>
      <c r="G11" s="36">
        <v>867575.58693589701</v>
      </c>
      <c r="H11" s="36">
        <v>6.0975245805956001E-2</v>
      </c>
    </row>
    <row r="12" spans="1:8" x14ac:dyDescent="0.2">
      <c r="A12" s="36">
        <v>11</v>
      </c>
      <c r="B12" s="36">
        <v>23</v>
      </c>
      <c r="C12" s="36">
        <v>198519.90100000001</v>
      </c>
      <c r="D12" s="36">
        <v>1858043.5983760699</v>
      </c>
      <c r="E12" s="36">
        <v>1596445.21482564</v>
      </c>
      <c r="F12" s="36">
        <v>261598.38355042701</v>
      </c>
      <c r="G12" s="36">
        <v>1596445.21482564</v>
      </c>
      <c r="H12" s="36">
        <v>0.14079238171755701</v>
      </c>
    </row>
    <row r="13" spans="1:8" x14ac:dyDescent="0.2">
      <c r="A13" s="36">
        <v>12</v>
      </c>
      <c r="B13" s="36">
        <v>24</v>
      </c>
      <c r="C13" s="36">
        <v>24058</v>
      </c>
      <c r="D13" s="36">
        <v>660408.47486324795</v>
      </c>
      <c r="E13" s="36">
        <v>596464.28681111103</v>
      </c>
      <c r="F13" s="36">
        <v>63944.1880521368</v>
      </c>
      <c r="G13" s="36">
        <v>596464.28681111103</v>
      </c>
      <c r="H13" s="36">
        <v>9.6825208164352805E-2</v>
      </c>
    </row>
    <row r="14" spans="1:8" x14ac:dyDescent="0.2">
      <c r="A14" s="36">
        <v>13</v>
      </c>
      <c r="B14" s="36">
        <v>25</v>
      </c>
      <c r="C14" s="36">
        <v>87671</v>
      </c>
      <c r="D14" s="36">
        <v>1091247.1090946901</v>
      </c>
      <c r="E14" s="36">
        <v>1004942.37914602</v>
      </c>
      <c r="F14" s="36">
        <v>86304.729948672597</v>
      </c>
      <c r="G14" s="36">
        <v>1004942.37914602</v>
      </c>
      <c r="H14" s="36">
        <v>7.9088163651834895E-2</v>
      </c>
    </row>
    <row r="15" spans="1:8" x14ac:dyDescent="0.2">
      <c r="A15" s="36">
        <v>14</v>
      </c>
      <c r="B15" s="36">
        <v>26</v>
      </c>
      <c r="C15" s="36">
        <v>75822</v>
      </c>
      <c r="D15" s="36">
        <v>446083.75166280899</v>
      </c>
      <c r="E15" s="36">
        <v>389799.23734710697</v>
      </c>
      <c r="F15" s="36">
        <v>56284.514315702298</v>
      </c>
      <c r="G15" s="36">
        <v>389799.23734710697</v>
      </c>
      <c r="H15" s="36">
        <v>0.126174768988778</v>
      </c>
    </row>
    <row r="16" spans="1:8" x14ac:dyDescent="0.2">
      <c r="A16" s="36">
        <v>15</v>
      </c>
      <c r="B16" s="36">
        <v>27</v>
      </c>
      <c r="C16" s="36">
        <v>174682.66399999999</v>
      </c>
      <c r="D16" s="36">
        <v>1367043.6917999999</v>
      </c>
      <c r="E16" s="36">
        <v>1292904.6801</v>
      </c>
      <c r="F16" s="36">
        <v>74139.011700000003</v>
      </c>
      <c r="G16" s="36">
        <v>1292904.6801</v>
      </c>
      <c r="H16" s="36">
        <v>5.4233095946173003E-2</v>
      </c>
    </row>
    <row r="17" spans="1:8" x14ac:dyDescent="0.2">
      <c r="A17" s="36">
        <v>16</v>
      </c>
      <c r="B17" s="36">
        <v>29</v>
      </c>
      <c r="C17" s="36">
        <v>325533</v>
      </c>
      <c r="D17" s="36">
        <v>4157201.0468504298</v>
      </c>
      <c r="E17" s="36">
        <v>3780158.6058205101</v>
      </c>
      <c r="F17" s="36">
        <v>377042.44102991401</v>
      </c>
      <c r="G17" s="36">
        <v>3780158.6058205101</v>
      </c>
      <c r="H17" s="36">
        <v>9.0696224883222501E-2</v>
      </c>
    </row>
    <row r="18" spans="1:8" x14ac:dyDescent="0.2">
      <c r="A18" s="36">
        <v>17</v>
      </c>
      <c r="B18" s="36">
        <v>31</v>
      </c>
      <c r="C18" s="36">
        <v>24053.850999999999</v>
      </c>
      <c r="D18" s="36">
        <v>232014.35219447099</v>
      </c>
      <c r="E18" s="36">
        <v>194676.888823566</v>
      </c>
      <c r="F18" s="36">
        <v>37337.4633709052</v>
      </c>
      <c r="G18" s="36">
        <v>194676.888823566</v>
      </c>
      <c r="H18" s="36">
        <v>0.16092738667998199</v>
      </c>
    </row>
    <row r="19" spans="1:8" x14ac:dyDescent="0.2">
      <c r="A19" s="36">
        <v>18</v>
      </c>
      <c r="B19" s="36">
        <v>32</v>
      </c>
      <c r="C19" s="36">
        <v>29203.51</v>
      </c>
      <c r="D19" s="36">
        <v>407326.402961516</v>
      </c>
      <c r="E19" s="36">
        <v>379388.45864553202</v>
      </c>
      <c r="F19" s="36">
        <v>27937.944315983401</v>
      </c>
      <c r="G19" s="36">
        <v>379388.45864553202</v>
      </c>
      <c r="H19" s="36">
        <v>6.8588591637706794E-2</v>
      </c>
    </row>
    <row r="20" spans="1:8" x14ac:dyDescent="0.2">
      <c r="A20" s="36">
        <v>19</v>
      </c>
      <c r="B20" s="36">
        <v>33</v>
      </c>
      <c r="C20" s="36">
        <v>33770.726000000002</v>
      </c>
      <c r="D20" s="36">
        <v>549392.54431075603</v>
      </c>
      <c r="E20" s="36">
        <v>426174.13061075902</v>
      </c>
      <c r="F20" s="36">
        <v>123218.41369999701</v>
      </c>
      <c r="G20" s="36">
        <v>426174.13061075902</v>
      </c>
      <c r="H20" s="36">
        <v>0.224281190154448</v>
      </c>
    </row>
    <row r="21" spans="1:8" x14ac:dyDescent="0.2">
      <c r="A21" s="36">
        <v>20</v>
      </c>
      <c r="B21" s="36">
        <v>34</v>
      </c>
      <c r="C21" s="36">
        <v>39188.264000000003</v>
      </c>
      <c r="D21" s="36">
        <v>239024.69807663601</v>
      </c>
      <c r="E21" s="36">
        <v>173717.76416330799</v>
      </c>
      <c r="F21" s="36">
        <v>65306.933913327703</v>
      </c>
      <c r="G21" s="36">
        <v>173717.76416330799</v>
      </c>
      <c r="H21" s="36">
        <v>0.273222534904695</v>
      </c>
    </row>
    <row r="22" spans="1:8" x14ac:dyDescent="0.2">
      <c r="A22" s="36">
        <v>21</v>
      </c>
      <c r="B22" s="36">
        <v>35</v>
      </c>
      <c r="C22" s="36">
        <v>29139.941999999999</v>
      </c>
      <c r="D22" s="36">
        <v>866846.56838150695</v>
      </c>
      <c r="E22" s="36">
        <v>844333.34077342902</v>
      </c>
      <c r="F22" s="36">
        <v>22513.227608078101</v>
      </c>
      <c r="G22" s="36">
        <v>844333.34077342902</v>
      </c>
      <c r="H22" s="36">
        <v>2.5971409969485802E-2</v>
      </c>
    </row>
    <row r="23" spans="1:8" x14ac:dyDescent="0.2">
      <c r="A23" s="36">
        <v>22</v>
      </c>
      <c r="B23" s="36">
        <v>36</v>
      </c>
      <c r="C23" s="36">
        <v>120087.21</v>
      </c>
      <c r="D23" s="36">
        <v>695492.33157964598</v>
      </c>
      <c r="E23" s="36">
        <v>612163.91326774005</v>
      </c>
      <c r="F23" s="36">
        <v>83328.418311906295</v>
      </c>
      <c r="G23" s="36">
        <v>612163.91326774005</v>
      </c>
      <c r="H23" s="36">
        <v>0.119812130958576</v>
      </c>
    </row>
    <row r="24" spans="1:8" x14ac:dyDescent="0.2">
      <c r="A24" s="36">
        <v>23</v>
      </c>
      <c r="B24" s="36">
        <v>37</v>
      </c>
      <c r="C24" s="36">
        <v>99307.445999999996</v>
      </c>
      <c r="D24" s="36">
        <v>809289.82302035403</v>
      </c>
      <c r="E24" s="36">
        <v>725217.50134775601</v>
      </c>
      <c r="F24" s="36">
        <v>84072.3216725979</v>
      </c>
      <c r="G24" s="36">
        <v>725217.50134775601</v>
      </c>
      <c r="H24" s="36">
        <v>0.10388407129454701</v>
      </c>
    </row>
    <row r="25" spans="1:8" x14ac:dyDescent="0.2">
      <c r="A25" s="36">
        <v>24</v>
      </c>
      <c r="B25" s="36">
        <v>38</v>
      </c>
      <c r="C25" s="36">
        <v>289156.95</v>
      </c>
      <c r="D25" s="36">
        <v>1263078.3733681401</v>
      </c>
      <c r="E25" s="36">
        <v>1276354.2124415899</v>
      </c>
      <c r="F25" s="36">
        <v>-13275.8390734513</v>
      </c>
      <c r="G25" s="36">
        <v>1276354.2124415899</v>
      </c>
      <c r="H25" s="36">
        <v>-1.05107009615324E-2</v>
      </c>
    </row>
    <row r="26" spans="1:8" x14ac:dyDescent="0.2">
      <c r="A26" s="36">
        <v>25</v>
      </c>
      <c r="B26" s="36">
        <v>39</v>
      </c>
      <c r="C26" s="36">
        <v>66135.010999999999</v>
      </c>
      <c r="D26" s="36">
        <v>123054.56957717999</v>
      </c>
      <c r="E26" s="36">
        <v>92802.057438653399</v>
      </c>
      <c r="F26" s="36">
        <v>30252.512138526901</v>
      </c>
      <c r="G26" s="36">
        <v>92802.057438653399</v>
      </c>
      <c r="H26" s="36">
        <v>0.24584631227004</v>
      </c>
    </row>
    <row r="27" spans="1:8" x14ac:dyDescent="0.2">
      <c r="A27" s="36">
        <v>26</v>
      </c>
      <c r="B27" s="36">
        <v>40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</row>
    <row r="28" spans="1:8" x14ac:dyDescent="0.2">
      <c r="A28" s="36">
        <v>27</v>
      </c>
      <c r="B28" s="36">
        <v>42</v>
      </c>
      <c r="C28" s="36">
        <v>5155.4139999999998</v>
      </c>
      <c r="D28" s="36">
        <v>114028.6225</v>
      </c>
      <c r="E28" s="36">
        <v>97821.305999999997</v>
      </c>
      <c r="F28" s="36">
        <v>16207.316500000001</v>
      </c>
      <c r="G28" s="36">
        <v>97821.305999999997</v>
      </c>
      <c r="H28" s="36">
        <v>0.14213375681180401</v>
      </c>
    </row>
    <row r="29" spans="1:8" x14ac:dyDescent="0.2">
      <c r="A29" s="36">
        <v>28</v>
      </c>
      <c r="B29" s="36">
        <v>75</v>
      </c>
      <c r="C29" s="36">
        <v>295</v>
      </c>
      <c r="D29" s="36">
        <v>264313.67518803402</v>
      </c>
      <c r="E29" s="36">
        <v>244023.29760683799</v>
      </c>
      <c r="F29" s="36">
        <v>20290.377581196601</v>
      </c>
      <c r="G29" s="36">
        <v>244023.29760683799</v>
      </c>
      <c r="H29" s="36">
        <v>7.6766279939022797E-2</v>
      </c>
    </row>
    <row r="30" spans="1:8" x14ac:dyDescent="0.2">
      <c r="A30" s="36">
        <v>29</v>
      </c>
      <c r="B30" s="36">
        <v>76</v>
      </c>
      <c r="C30" s="36">
        <v>2695</v>
      </c>
      <c r="D30" s="36">
        <v>479666.36978034198</v>
      </c>
      <c r="E30" s="36">
        <v>452803.25977179501</v>
      </c>
      <c r="F30" s="36">
        <v>26863.110008546999</v>
      </c>
      <c r="G30" s="36">
        <v>452803.25977179501</v>
      </c>
      <c r="H30" s="36">
        <v>5.6003738642024598E-2</v>
      </c>
    </row>
    <row r="31" spans="1:8" x14ac:dyDescent="0.2">
      <c r="A31" s="30">
        <v>30</v>
      </c>
      <c r="B31" s="31">
        <v>99</v>
      </c>
      <c r="C31" s="30">
        <v>22</v>
      </c>
      <c r="D31" s="30">
        <v>82431.111111111095</v>
      </c>
      <c r="E31" s="30">
        <v>73183.897435897394</v>
      </c>
      <c r="F31" s="30">
        <v>9247.2136752136794</v>
      </c>
      <c r="G31" s="30">
        <v>73183.897435897394</v>
      </c>
      <c r="H31" s="30">
        <v>0.112181111604199</v>
      </c>
    </row>
    <row r="32" spans="1:8" x14ac:dyDescent="0.2">
      <c r="A32" s="3"/>
      <c r="B32" s="33">
        <v>70</v>
      </c>
      <c r="C32" s="33">
        <v>78</v>
      </c>
      <c r="D32" s="33">
        <v>98637.6</v>
      </c>
      <c r="E32" s="33">
        <v>94648.52</v>
      </c>
      <c r="F32" s="30"/>
      <c r="G32" s="30"/>
      <c r="H32" s="3"/>
    </row>
    <row r="33" spans="1:8" x14ac:dyDescent="0.2">
      <c r="A33" s="3"/>
      <c r="B33" s="33">
        <v>71</v>
      </c>
      <c r="C33" s="33">
        <v>72</v>
      </c>
      <c r="D33" s="33">
        <v>151135.97</v>
      </c>
      <c r="E33" s="33">
        <v>167511.6</v>
      </c>
      <c r="F33" s="30"/>
      <c r="G33" s="30"/>
      <c r="H33" s="3"/>
    </row>
    <row r="34" spans="1:8" x14ac:dyDescent="0.2">
      <c r="A34" s="3"/>
      <c r="B34" s="33">
        <v>72</v>
      </c>
      <c r="C34" s="33">
        <v>0</v>
      </c>
      <c r="D34" s="33">
        <v>-3536.76</v>
      </c>
      <c r="E34" s="33">
        <v>-4949.58</v>
      </c>
      <c r="F34" s="30"/>
      <c r="G34" s="30"/>
      <c r="H34" s="3"/>
    </row>
    <row r="35" spans="1:8" x14ac:dyDescent="0.2">
      <c r="A35" s="3"/>
      <c r="B35" s="33">
        <v>73</v>
      </c>
      <c r="C35" s="33">
        <v>100</v>
      </c>
      <c r="D35" s="33">
        <v>199463.42</v>
      </c>
      <c r="E35" s="33">
        <v>232225.69</v>
      </c>
      <c r="F35" s="30"/>
      <c r="G35" s="30"/>
      <c r="H35" s="3"/>
    </row>
    <row r="36" spans="1:8" x14ac:dyDescent="0.2">
      <c r="A36" s="3"/>
      <c r="B36" s="33">
        <v>77</v>
      </c>
      <c r="C36" s="33">
        <v>114</v>
      </c>
      <c r="D36" s="33">
        <v>159353.96</v>
      </c>
      <c r="E36" s="33">
        <v>181503.84</v>
      </c>
      <c r="F36" s="30"/>
      <c r="G36" s="30"/>
      <c r="H36" s="3"/>
    </row>
    <row r="37" spans="1:8" x14ac:dyDescent="0.2">
      <c r="A37" s="3"/>
      <c r="B37" s="33">
        <v>78</v>
      </c>
      <c r="C37" s="33">
        <v>49</v>
      </c>
      <c r="D37" s="33">
        <v>46613.7</v>
      </c>
      <c r="E37" s="33">
        <v>40411.96</v>
      </c>
      <c r="F37" s="30"/>
      <c r="G37" s="30"/>
      <c r="H37" s="3"/>
    </row>
    <row r="38" spans="1:8" x14ac:dyDescent="0.2">
      <c r="A38" s="30"/>
      <c r="B38" s="38">
        <v>74</v>
      </c>
      <c r="C38" s="33">
        <v>0</v>
      </c>
      <c r="D38" s="33">
        <v>0</v>
      </c>
      <c r="E38" s="33">
        <v>0</v>
      </c>
      <c r="F38" s="30"/>
      <c r="G38" s="30"/>
      <c r="H38" s="30"/>
    </row>
    <row r="39" spans="1:8" x14ac:dyDescent="0.2">
      <c r="A39" s="30"/>
      <c r="B39" s="31"/>
      <c r="C39" s="30"/>
      <c r="D39" s="30"/>
      <c r="E39" s="30"/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1"/>
      <c r="D41" s="31"/>
      <c r="E41" s="31"/>
      <c r="F41" s="31"/>
      <c r="G41" s="31"/>
      <c r="H41" s="31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0"/>
      <c r="D43" s="30"/>
      <c r="E43" s="30"/>
      <c r="F43" s="30"/>
      <c r="G43" s="30"/>
      <c r="H43" s="30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2016-02-28T02:20:49Z</dcterms:modified>
</cp:coreProperties>
</file>