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I33" i="2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<sst xmlns="http://schemas.openxmlformats.org/spreadsheetml/2006/main" count="117" uniqueCount="76">
  <si>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</si>
  <si>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</si>
  <si>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</si>
  <si>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</si>
  <si>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</si>
  <si>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</si>
  <si>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</si>
  <si>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</si>
  <si>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</si>
  <si>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</si>
  <si>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</si>
  <si>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</si>
  <si>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</si>
  <si>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</si>
  <si>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</si>
  <si>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</si>
  <si>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</si>
  <si>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</si>
  <si>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</si>
  <si>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</si>
  <si>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</si>
  <si>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</si>
  <si>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</si>
  <si>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</si>
  <si>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</si>
  <si>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</si>
  <si>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</si>
  <si>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</si>
  <si>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</si>
  <si>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</si>
  <si>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</si>
  <si>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</si>
  <si>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</si>
  <si>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</si>
  <si>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</si>
  <si>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</si>
  <si>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</si>
  <si>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</si>
  <si>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</si>
  <si>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</si>
  <si>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4" type="noConversion"/>
  </si>
  <si>
    <t>COST</t>
    <phoneticPr fontId="24" type="noConversion"/>
  </si>
  <si>
    <t>成本</t>
    <phoneticPr fontId="24" type="noConversion"/>
  </si>
  <si>
    <t>销售金额差异</t>
    <phoneticPr fontId="24" type="noConversion"/>
  </si>
  <si>
    <t>销售成本差异</t>
    <phoneticPr fontId="24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</si>
  <si>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</si>
  <si>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</si>
  <si>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</si>
  <si>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</si>
  <si>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</si>
  <si>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</si>
  <si>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</si>
  <si>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</si>
  <si>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</si>
  <si>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</si>
  <si>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</si>
  <si>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</si>
  <si>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</si>
  <si>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</si>
  <si>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</si>
  <si>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</si>
  <si>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</si>
  <si>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</si>
  <si>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</si>
  <si>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</si>
  <si>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</si>
  <si>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</si>
  <si>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</si>
  <si>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</si>
  <si>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4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</si>
  <si>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</si>
  <si>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4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</si>
  <si>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</si>
  <si>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</si>
  <si>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4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</si>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</sst>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60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4">
    <xf numFmtId="0" fontId="0" fillId="0" borderId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20" fillId="8" borderId="8" applyNumberFormat="0" applyFont="0" applyAlignment="0" applyProtection="0">
      <alignment vertical="center"/>
    </xf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4" fillId="0" borderId="0" applyNumberForma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  <xf numFmtId="0" fontId="57" fillId="0" borderId="0"/>
    <xf numFmtId="180" fontId="59" fillId="0" borderId="0" applyFont="0" applyFill="0" applyBorder="0" applyAlignment="0" applyProtection="0"/>
    <xf numFmtId="181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7">
    <xf numFmtId="0" fontId="0" fillId="0" borderId="0" xfId="0"/>
    <xf numFmtId="0" fontId="21" fillId="0" borderId="0" xfId="0" applyFont="1"/>
    <xf numFmtId="177" fontId="21" fillId="0" borderId="0" xfId="0" applyNumberFormat="1" applyFont="1"/>
    <xf numFmtId="0" fontId="0" fillId="0" borderId="0" xfId="0" applyAlignment="1"/>
    <xf numFmtId="0" fontId="21" fillId="0" borderId="0" xfId="0" applyNumberFormat="1" applyFont="1"/>
    <xf numFmtId="0" fontId="22" fillId="0" borderId="18" xfId="0" applyFont="1" applyBorder="1" applyAlignment="1">
      <alignment wrapText="1"/>
    </xf>
    <xf numFmtId="0" fontId="22" fillId="0" borderId="18" xfId="0" applyNumberFormat="1" applyFont="1" applyBorder="1" applyAlignment="1">
      <alignment wrapText="1"/>
    </xf>
    <xf numFmtId="0" fontId="21" fillId="0" borderId="18" xfId="0" applyFont="1" applyBorder="1" applyAlignment="1">
      <alignment wrapText="1"/>
    </xf>
    <xf numFmtId="0" fontId="21" fillId="0" borderId="18" xfId="0" applyFont="1" applyBorder="1" applyAlignment="1">
      <alignment horizontal="right" vertical="center" wrapText="1"/>
    </xf>
    <xf numFmtId="49" fontId="22" fillId="36" borderId="18" xfId="0" applyNumberFormat="1" applyFont="1" applyFill="1" applyBorder="1" applyAlignment="1">
      <alignment vertical="center" wrapText="1"/>
    </xf>
    <xf numFmtId="49" fontId="25" fillId="37" borderId="18" xfId="0" applyNumberFormat="1" applyFont="1" applyFill="1" applyBorder="1" applyAlignment="1">
      <alignment horizontal="center" vertical="center" wrapText="1"/>
    </xf>
    <xf numFmtId="0" fontId="22" fillId="33" borderId="18" xfId="0" applyFont="1" applyFill="1" applyBorder="1" applyAlignment="1">
      <alignment vertical="center" wrapText="1"/>
    </xf>
    <xf numFmtId="0" fontId="22" fillId="33" borderId="18" xfId="0" applyNumberFormat="1" applyFont="1" applyFill="1" applyBorder="1" applyAlignment="1">
      <alignment vertical="center" wrapText="1"/>
    </xf>
    <xf numFmtId="0" fontId="22" fillId="36" borderId="18" xfId="0" applyFont="1" applyFill="1" applyBorder="1" applyAlignment="1">
      <alignment vertical="center" wrapText="1"/>
    </xf>
    <xf numFmtId="0" fontId="22" fillId="37" borderId="18" xfId="0" applyFont="1" applyFill="1" applyBorder="1" applyAlignment="1">
      <alignment vertical="center" wrapText="1"/>
    </xf>
    <xf numFmtId="4" fontId="22" fillId="36" borderId="18" xfId="0" applyNumberFormat="1" applyFont="1" applyFill="1" applyBorder="1" applyAlignment="1">
      <alignment horizontal="right" vertical="top" wrapText="1"/>
    </xf>
    <xf numFmtId="4" fontId="22" fillId="37" borderId="18" xfId="0" applyNumberFormat="1" applyFont="1" applyFill="1" applyBorder="1" applyAlignment="1">
      <alignment horizontal="right" vertical="top" wrapText="1"/>
    </xf>
    <xf numFmtId="177" fontId="21" fillId="36" borderId="18" xfId="0" applyNumberFormat="1" applyFont="1" applyFill="1" applyBorder="1" applyAlignment="1">
      <alignment horizontal="center" vertical="center"/>
    </xf>
    <xf numFmtId="177" fontId="21" fillId="37" borderId="18" xfId="0" applyNumberFormat="1" applyFont="1" applyFill="1" applyBorder="1" applyAlignment="1">
      <alignment horizontal="center" vertical="center"/>
    </xf>
    <xf numFmtId="177" fontId="26" fillId="0" borderId="18" xfId="0" applyNumberFormat="1" applyFont="1" applyBorder="1"/>
    <xf numFmtId="177" fontId="21" fillId="36" borderId="18" xfId="0" applyNumberFormat="1" applyFont="1" applyFill="1" applyBorder="1"/>
    <xf numFmtId="177" fontId="21" fillId="37" borderId="18" xfId="0" applyNumberFormat="1" applyFont="1" applyFill="1" applyBorder="1"/>
    <xf numFmtId="177" fontId="21" fillId="0" borderId="18" xfId="0" applyNumberFormat="1" applyFont="1" applyBorder="1"/>
    <xf numFmtId="49" fontId="22" fillId="0" borderId="18" xfId="0" applyNumberFormat="1" applyFont="1" applyFill="1" applyBorder="1" applyAlignment="1">
      <alignment vertical="center" wrapText="1"/>
    </xf>
    <xf numFmtId="0" fontId="22" fillId="0" borderId="18" xfId="0" applyFont="1" applyFill="1" applyBorder="1" applyAlignment="1">
      <alignment vertical="center" wrapText="1"/>
    </xf>
    <xf numFmtId="4" fontId="22" fillId="0" borderId="18" xfId="0" applyNumberFormat="1" applyFont="1" applyFill="1" applyBorder="1" applyAlignment="1">
      <alignment horizontal="right" vertical="top" wrapText="1"/>
    </xf>
    <xf numFmtId="0" fontId="21" fillId="0" borderId="0" xfId="0" applyFont="1" applyFill="1"/>
    <xf numFmtId="176" fontId="22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1" fillId="0" borderId="0" xfId="0" applyFont="1"/>
    <xf numFmtId="0" fontId="56" fillId="0" borderId="0" xfId="0" applyNumberFormat="1" applyFont="1" applyAlignment="1"/>
    <xf numFmtId="0" fontId="21" fillId="0" borderId="0" xfId="0" applyFont="1"/>
    <xf numFmtId="0" fontId="21" fillId="0" borderId="0" xfId="0" applyFont="1"/>
    <xf numFmtId="0" fontId="57" fillId="0" borderId="0" xfId="110"/>
    <xf numFmtId="0" fontId="58" fillId="0" borderId="0" xfId="110" applyNumberFormat="1" applyFont="1"/>
    <xf numFmtId="1" fontId="56" fillId="0" borderId="0" xfId="0" applyNumberFormat="1" applyFont="1" applyAlignment="1"/>
    <xf numFmtId="0" fontId="27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2" fillId="0" borderId="10" xfId="0" applyFont="1" applyBorder="1" applyAlignment="1">
      <alignment wrapText="1"/>
    </xf>
    <xf numFmtId="0" fontId="21" fillId="0" borderId="11" xfId="0" applyFont="1" applyBorder="1" applyAlignment="1">
      <alignment wrapText="1"/>
    </xf>
    <xf numFmtId="0" fontId="21" fillId="0" borderId="11" xfId="0" applyFont="1" applyBorder="1" applyAlignment="1">
      <alignment horizontal="right" vertical="center" wrapText="1"/>
    </xf>
    <xf numFmtId="49" fontId="22" fillId="33" borderId="10" xfId="0" applyNumberFormat="1" applyFont="1" applyFill="1" applyBorder="1" applyAlignment="1">
      <alignment vertical="center" wrapText="1"/>
    </xf>
    <xf numFmtId="49" fontId="22" fillId="33" borderId="12" xfId="0" applyNumberFormat="1" applyFont="1" applyFill="1" applyBorder="1" applyAlignment="1">
      <alignment vertical="center" wrapText="1"/>
    </xf>
    <xf numFmtId="0" fontId="22" fillId="33" borderId="10" xfId="0" applyFont="1" applyFill="1" applyBorder="1" applyAlignment="1">
      <alignment vertical="center" wrapText="1"/>
    </xf>
    <xf numFmtId="0" fontId="22" fillId="33" borderId="12" xfId="0" applyFont="1" applyFill="1" applyBorder="1" applyAlignment="1">
      <alignment vertical="center" wrapText="1"/>
    </xf>
    <xf numFmtId="4" fontId="23" fillId="34" borderId="10" xfId="0" applyNumberFormat="1" applyFont="1" applyFill="1" applyBorder="1" applyAlignment="1">
      <alignment horizontal="right" vertical="top" wrapText="1"/>
    </xf>
    <xf numFmtId="176" fontId="23" fillId="34" borderId="10" xfId="0" applyNumberFormat="1" applyFont="1" applyFill="1" applyBorder="1" applyAlignment="1">
      <alignment horizontal="right" vertical="top" wrapText="1"/>
    </xf>
    <xf numFmtId="176" fontId="23" fillId="34" borderId="12" xfId="0" applyNumberFormat="1" applyFont="1" applyFill="1" applyBorder="1" applyAlignment="1">
      <alignment horizontal="right" vertical="top" wrapText="1"/>
    </xf>
    <xf numFmtId="4" fontId="22" fillId="35" borderId="10" xfId="0" applyNumberFormat="1" applyFont="1" applyFill="1" applyBorder="1" applyAlignment="1">
      <alignment horizontal="right" vertical="top" wrapText="1"/>
    </xf>
    <xf numFmtId="0" fontId="22" fillId="35" borderId="10" xfId="0" applyFont="1" applyFill="1" applyBorder="1" applyAlignment="1">
      <alignment horizontal="right" vertical="top" wrapText="1"/>
    </xf>
    <xf numFmtId="176" fontId="22" fillId="35" borderId="10" xfId="0" applyNumberFormat="1" applyFont="1" applyFill="1" applyBorder="1" applyAlignment="1">
      <alignment horizontal="right" vertical="top" wrapText="1"/>
    </xf>
    <xf numFmtId="176" fontId="22" fillId="35" borderId="12" xfId="0" applyNumberFormat="1" applyFont="1" applyFill="1" applyBorder="1" applyAlignment="1">
      <alignment horizontal="right" vertical="top" wrapText="1"/>
    </xf>
    <xf numFmtId="0" fontId="22" fillId="35" borderId="12" xfId="0" applyFont="1" applyFill="1" applyBorder="1" applyAlignment="1">
      <alignment horizontal="right" vertical="top" wrapText="1"/>
    </xf>
    <xf numFmtId="4" fontId="22" fillId="35" borderId="13" xfId="0" applyNumberFormat="1" applyFont="1" applyFill="1" applyBorder="1" applyAlignment="1">
      <alignment horizontal="right" vertical="top" wrapText="1"/>
    </xf>
    <xf numFmtId="0" fontId="22" fillId="35" borderId="13" xfId="0" applyFont="1" applyFill="1" applyBorder="1" applyAlignment="1">
      <alignment horizontal="right" vertical="top" wrapText="1"/>
    </xf>
    <xf numFmtId="176" fontId="22" fillId="35" borderId="13" xfId="0" applyNumberFormat="1" applyFont="1" applyFill="1" applyBorder="1" applyAlignment="1">
      <alignment horizontal="right" vertical="top" wrapText="1"/>
    </xf>
    <xf numFmtId="176" fontId="22" fillId="35" borderId="20" xfId="0" applyNumberFormat="1" applyFont="1" applyFill="1" applyBorder="1" applyAlignment="1">
      <alignment horizontal="righ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0" fontId="22" fillId="33" borderId="18" xfId="0" applyFont="1" applyFill="1" applyBorder="1" applyAlignment="1">
      <alignment vertical="center" wrapText="1"/>
    </xf>
    <xf numFmtId="49" fontId="23" fillId="33" borderId="18" xfId="0" applyNumberFormat="1" applyFont="1" applyFill="1" applyBorder="1" applyAlignment="1">
      <alignment horizontal="left" vertical="top" wrapText="1"/>
    </xf>
    <xf numFmtId="14" fontId="22" fillId="33" borderId="18" xfId="0" applyNumberFormat="1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0" fontId="21" fillId="0" borderId="0" xfId="0" applyFont="1" applyAlignment="1">
      <alignment wrapText="1"/>
    </xf>
    <xf numFmtId="0" fontId="21" fillId="0" borderId="19" xfId="0" applyFont="1" applyBorder="1" applyAlignment="1">
      <alignment wrapText="1"/>
    </xf>
    <xf numFmtId="0" fontId="21" fillId="0" borderId="0" xfId="0" applyFont="1" applyAlignment="1">
      <alignment horizontal="right" vertical="center" wrapText="1"/>
    </xf>
    <xf numFmtId="0" fontId="22" fillId="33" borderId="13" xfId="0" applyFont="1" applyFill="1" applyBorder="1" applyAlignment="1">
      <alignment vertical="center" wrapText="1"/>
    </xf>
    <xf numFmtId="0" fontId="22" fillId="33" borderId="15" xfId="0" applyFont="1" applyFill="1" applyBorder="1" applyAlignment="1">
      <alignment vertical="center" wrapText="1"/>
    </xf>
    <xf numFmtId="49" fontId="23" fillId="33" borderId="13" xfId="0" applyNumberFormat="1" applyFont="1" applyFill="1" applyBorder="1" applyAlignment="1">
      <alignment horizontal="left" vertical="top" wrapText="1"/>
    </xf>
    <xf numFmtId="49" fontId="23" fillId="33" borderId="14" xfId="0" applyNumberFormat="1" applyFont="1" applyFill="1" applyBorder="1" applyAlignment="1">
      <alignment horizontal="left" vertical="top" wrapText="1"/>
    </xf>
    <xf numFmtId="49" fontId="23" fillId="33" borderId="15" xfId="0" applyNumberFormat="1" applyFont="1" applyFill="1" applyBorder="1" applyAlignment="1">
      <alignment horizontal="left" vertical="top" wrapText="1"/>
    </xf>
    <xf numFmtId="14" fontId="22" fillId="33" borderId="12" xfId="0" applyNumberFormat="1" applyFont="1" applyFill="1" applyBorder="1" applyAlignment="1">
      <alignment vertical="center" wrapText="1"/>
    </xf>
    <xf numFmtId="14" fontId="22" fillId="33" borderId="16" xfId="0" applyNumberFormat="1" applyFont="1" applyFill="1" applyBorder="1" applyAlignment="1">
      <alignment vertical="center" wrapText="1"/>
    </xf>
    <xf numFmtId="14" fontId="22" fillId="33" borderId="17" xfId="0" applyNumberFormat="1" applyFont="1" applyFill="1" applyBorder="1" applyAlignment="1">
      <alignment vertical="center" wrapText="1"/>
    </xf>
  </cellXfs>
  <cellStyles count="13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19" xfId="132"/>
    <cellStyle name="注释 2" xfId="115"/>
    <cellStyle name="注释 20" xfId="133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2555082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65fcb40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b0393835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85a1363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d3d8d1ce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e8444a69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9a4ed59113" TargetMode="External"/><Relationship Id="rId642" Type="http://schemas.openxmlformats.org/officeDocument/2006/relationships/image" Target="cid:661a993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b6992ba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8ad4e2b0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d3dadbc4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ecad7ac4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9a51c2e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b8a788a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be8fdf67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9a4ed571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d3dca9f4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f1c66e7c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762712f813" TargetMode="External"/><Relationship Id="rId604" Type="http://schemas.openxmlformats.org/officeDocument/2006/relationships/image" Target="cid:a006730b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e924812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7b49d2262" TargetMode="External"/><Relationship Id="rId605" Type="http://schemas.openxmlformats.org/officeDocument/2006/relationships/hyperlink" Target="cid:a49b57da2" TargetMode="External"/><Relationship Id="rId626" Type="http://schemas.openxmlformats.org/officeDocument/2006/relationships/image" Target="cid:d8a19f7a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e92483513" TargetMode="External"/><Relationship Id="rId637" Type="http://schemas.openxmlformats.org/officeDocument/2006/relationships/hyperlink" Target="cid:f71361a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7b49d24813" TargetMode="External"/><Relationship Id="rId606" Type="http://schemas.openxmlformats.org/officeDocument/2006/relationships/image" Target="cid:a49b580113" TargetMode="External"/><Relationship Id="rId627" Type="http://schemas.openxmlformats.org/officeDocument/2006/relationships/hyperlink" Target="cid:dd25a20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d3d3d6ae2" TargetMode="External"/><Relationship Id="rId638" Type="http://schemas.openxmlformats.org/officeDocument/2006/relationships/image" Target="cid:f71361e5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806a43192" TargetMode="External"/><Relationship Id="rId607" Type="http://schemas.openxmlformats.org/officeDocument/2006/relationships/hyperlink" Target="cid:a9bc1d962" TargetMode="External"/><Relationship Id="rId628" Type="http://schemas.openxmlformats.org/officeDocument/2006/relationships/image" Target="cid:dd25a230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d3d3d6d013" TargetMode="External"/><Relationship Id="rId639" Type="http://schemas.openxmlformats.org/officeDocument/2006/relationships/hyperlink" Target="cid:65fcb1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806a434c13" TargetMode="External"/><Relationship Id="rId608" Type="http://schemas.openxmlformats.org/officeDocument/2006/relationships/image" Target="cid:a9bc1db9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d3d8d1ab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25550a6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661a96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b039385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85a13664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d3dadb9d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e8444a93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9a51c2c02" TargetMode="External"/><Relationship Id="rId643" Type="http://schemas.openxmlformats.org/officeDocument/2006/relationships/hyperlink" Target="cid:b8a7868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b6992bc2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8ad4e2d5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d3dca9cc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ecad7ae8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a00672ed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762712cc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be8fdf85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d8a19f2c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f1c66ea1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762712f8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7564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7b49d248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806a434c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85a13664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8ad4e2d5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9a4ed591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9a51c2e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7592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a006730b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a49b5801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a9bc1db9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b039385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b6992bc2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7545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be8fdf85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7602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e924835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d3d3d6d0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d3d8d1ce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d3dadbc4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d3dca9f4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d8a19f7a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dd25a230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25550a6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e8444a93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ecad7ae8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f1c66ea1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f71361e5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65fcb40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661a993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b8a788a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7621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O17" sqref="O1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28805232.859999996</v>
      </c>
      <c r="F3" s="25">
        <f>RA!I7</f>
        <v>2146386.4160000002</v>
      </c>
      <c r="G3" s="16">
        <f>SUM(G4:G40)</f>
        <v>26658846.443999998</v>
      </c>
      <c r="H3" s="27">
        <f>RA!J7</f>
        <v>7.45137672183359</v>
      </c>
      <c r="I3" s="20">
        <f>SUM(I4:I40)</f>
        <v>28805250.226933055</v>
      </c>
      <c r="J3" s="21">
        <f>SUM(J4:J40)</f>
        <v>26658846.544463154</v>
      </c>
      <c r="K3" s="22">
        <f>E3-I3</f>
        <v>-17.366933058947325</v>
      </c>
      <c r="L3" s="22">
        <f>G3-J3</f>
        <v>-0.10046315565705299</v>
      </c>
    </row>
    <row r="4" spans="1:13">
      <c r="A4" s="63">
        <f>RA!A8</f>
        <v>42422</v>
      </c>
      <c r="B4" s="12">
        <v>12</v>
      </c>
      <c r="C4" s="60" t="s">
        <v>6</v>
      </c>
      <c r="D4" s="60"/>
      <c r="E4" s="15">
        <f>VLOOKUP(C4,RA!B8:D36,3,0)</f>
        <v>943810.49789999996</v>
      </c>
      <c r="F4" s="25">
        <f>VLOOKUP(C4,RA!B8:I39,8,0)</f>
        <v>226295.4829</v>
      </c>
      <c r="G4" s="16">
        <f t="shared" ref="G4:G40" si="0">E4-F4</f>
        <v>717515.0149999999</v>
      </c>
      <c r="H4" s="27">
        <f>RA!J8</f>
        <v>23.976792311964399</v>
      </c>
      <c r="I4" s="20">
        <f>VLOOKUP(B4,RMS!B:D,3,FALSE)</f>
        <v>943811.85530427401</v>
      </c>
      <c r="J4" s="21">
        <f>VLOOKUP(B4,RMS!B:E,4,FALSE)</f>
        <v>717515.03390769195</v>
      </c>
      <c r="K4" s="22">
        <f t="shared" ref="K4:K40" si="1">E4-I4</f>
        <v>-1.3574042740510777</v>
      </c>
      <c r="L4" s="22">
        <f t="shared" ref="L4:L40" si="2">G4-J4</f>
        <v>-1.8907692050561309E-2</v>
      </c>
    </row>
    <row r="5" spans="1:13">
      <c r="A5" s="63"/>
      <c r="B5" s="12">
        <v>13</v>
      </c>
      <c r="C5" s="60" t="s">
        <v>7</v>
      </c>
      <c r="D5" s="60"/>
      <c r="E5" s="15">
        <f>VLOOKUP(C5,RA!B8:D37,3,0)</f>
        <v>260789.3161</v>
      </c>
      <c r="F5" s="25">
        <f>VLOOKUP(C5,RA!B9:I40,8,0)</f>
        <v>54902.150199999996</v>
      </c>
      <c r="G5" s="16">
        <f t="shared" si="0"/>
        <v>205887.16589999999</v>
      </c>
      <c r="H5" s="27">
        <f>RA!J9</f>
        <v>21.0523003860126</v>
      </c>
      <c r="I5" s="20">
        <f>VLOOKUP(B5,RMS!B:D,3,FALSE)</f>
        <v>260789.683708547</v>
      </c>
      <c r="J5" s="21">
        <f>VLOOKUP(B5,RMS!B:E,4,FALSE)</f>
        <v>205887.15778546999</v>
      </c>
      <c r="K5" s="22">
        <f t="shared" si="1"/>
        <v>-0.36760854700696655</v>
      </c>
      <c r="L5" s="22">
        <f t="shared" si="2"/>
        <v>8.1145300064235926E-3</v>
      </c>
      <c r="M5" s="32"/>
    </row>
    <row r="6" spans="1:13">
      <c r="A6" s="63"/>
      <c r="B6" s="12">
        <v>14</v>
      </c>
      <c r="C6" s="60" t="s">
        <v>8</v>
      </c>
      <c r="D6" s="60"/>
      <c r="E6" s="15">
        <f>VLOOKUP(C6,RA!B10:D38,3,0)</f>
        <v>266204.99200000003</v>
      </c>
      <c r="F6" s="25">
        <f>VLOOKUP(C6,RA!B10:I41,8,0)</f>
        <v>65094.18</v>
      </c>
      <c r="G6" s="16">
        <f t="shared" si="0"/>
        <v>201110.81200000003</v>
      </c>
      <c r="H6" s="27">
        <f>RA!J10</f>
        <v>24.452651887159199</v>
      </c>
      <c r="I6" s="20">
        <f>VLOOKUP(B6,RMS!B:D,3,FALSE)</f>
        <v>266207.69934029999</v>
      </c>
      <c r="J6" s="21">
        <f>VLOOKUP(B6,RMS!B:E,4,FALSE)</f>
        <v>201110.81504424801</v>
      </c>
      <c r="K6" s="22">
        <f>E6-I6</f>
        <v>-2.7073402999667451</v>
      </c>
      <c r="L6" s="22">
        <f t="shared" si="2"/>
        <v>-3.0442479765042663E-3</v>
      </c>
      <c r="M6" s="32"/>
    </row>
    <row r="7" spans="1:13">
      <c r="A7" s="63"/>
      <c r="B7" s="12">
        <v>15</v>
      </c>
      <c r="C7" s="60" t="s">
        <v>9</v>
      </c>
      <c r="D7" s="60"/>
      <c r="E7" s="15">
        <f>VLOOKUP(C7,RA!B10:D39,3,0)</f>
        <v>71937.399600000004</v>
      </c>
      <c r="F7" s="25">
        <f>VLOOKUP(C7,RA!B11:I42,8,0)</f>
        <v>15292.624</v>
      </c>
      <c r="G7" s="16">
        <f t="shared" si="0"/>
        <v>56644.775600000008</v>
      </c>
      <c r="H7" s="27">
        <f>RA!J11</f>
        <v>21.258238531046398</v>
      </c>
      <c r="I7" s="20">
        <f>VLOOKUP(B7,RMS!B:D,3,FALSE)</f>
        <v>71937.462404848295</v>
      </c>
      <c r="J7" s="21">
        <f>VLOOKUP(B7,RMS!B:E,4,FALSE)</f>
        <v>56644.775698237703</v>
      </c>
      <c r="K7" s="22">
        <f t="shared" si="1"/>
        <v>-6.2804848290397786E-2</v>
      </c>
      <c r="L7" s="22">
        <f t="shared" si="2"/>
        <v>-9.8237695056013763E-5</v>
      </c>
      <c r="M7" s="32"/>
    </row>
    <row r="8" spans="1:13">
      <c r="A8" s="63"/>
      <c r="B8" s="12">
        <v>16</v>
      </c>
      <c r="C8" s="60" t="s">
        <v>10</v>
      </c>
      <c r="D8" s="60"/>
      <c r="E8" s="15">
        <f>VLOOKUP(C8,RA!B12:D39,3,0)</f>
        <v>190378.99969999999</v>
      </c>
      <c r="F8" s="25">
        <f>VLOOKUP(C8,RA!B12:I43,8,0)</f>
        <v>26786.650900000001</v>
      </c>
      <c r="G8" s="16">
        <f t="shared" si="0"/>
        <v>163592.34879999998</v>
      </c>
      <c r="H8" s="27">
        <f>RA!J12</f>
        <v>14.0701710494385</v>
      </c>
      <c r="I8" s="20">
        <f>VLOOKUP(B8,RMS!B:D,3,FALSE)</f>
        <v>190378.98317093999</v>
      </c>
      <c r="J8" s="21">
        <f>VLOOKUP(B8,RMS!B:E,4,FALSE)</f>
        <v>163592.347525641</v>
      </c>
      <c r="K8" s="22">
        <f t="shared" si="1"/>
        <v>1.652905999799259E-2</v>
      </c>
      <c r="L8" s="22">
        <f t="shared" si="2"/>
        <v>1.2743589759338647E-3</v>
      </c>
      <c r="M8" s="32"/>
    </row>
    <row r="9" spans="1:13">
      <c r="A9" s="63"/>
      <c r="B9" s="12">
        <v>17</v>
      </c>
      <c r="C9" s="60" t="s">
        <v>11</v>
      </c>
      <c r="D9" s="60"/>
      <c r="E9" s="15">
        <f>VLOOKUP(C9,RA!B12:D40,3,0)</f>
        <v>328253.734</v>
      </c>
      <c r="F9" s="25">
        <f>VLOOKUP(C9,RA!B13:I44,8,0)</f>
        <v>110618.7365</v>
      </c>
      <c r="G9" s="16">
        <f t="shared" si="0"/>
        <v>217634.9975</v>
      </c>
      <c r="H9" s="27">
        <f>RA!J13</f>
        <v>33.699155574571499</v>
      </c>
      <c r="I9" s="20">
        <f>VLOOKUP(B9,RMS!B:D,3,FALSE)</f>
        <v>328254.09408888902</v>
      </c>
      <c r="J9" s="21">
        <f>VLOOKUP(B9,RMS!B:E,4,FALSE)</f>
        <v>217634.99539230799</v>
      </c>
      <c r="K9" s="22">
        <f t="shared" si="1"/>
        <v>-0.36008888902142644</v>
      </c>
      <c r="L9" s="22">
        <f t="shared" si="2"/>
        <v>2.1076920093037188E-3</v>
      </c>
      <c r="M9" s="32"/>
    </row>
    <row r="10" spans="1:13">
      <c r="A10" s="63"/>
      <c r="B10" s="12">
        <v>18</v>
      </c>
      <c r="C10" s="60" t="s">
        <v>12</v>
      </c>
      <c r="D10" s="60"/>
      <c r="E10" s="15">
        <f>VLOOKUP(C10,RA!B14:D41,3,0)</f>
        <v>119483.587</v>
      </c>
      <c r="F10" s="25">
        <f>VLOOKUP(C10,RA!B14:I44,8,0)</f>
        <v>24790.813099999999</v>
      </c>
      <c r="G10" s="16">
        <f t="shared" si="0"/>
        <v>94692.7739</v>
      </c>
      <c r="H10" s="27">
        <f>RA!J14</f>
        <v>20.748300015465698</v>
      </c>
      <c r="I10" s="20">
        <f>VLOOKUP(B10,RMS!B:D,3,FALSE)</f>
        <v>119483.587158974</v>
      </c>
      <c r="J10" s="21">
        <f>VLOOKUP(B10,RMS!B:E,4,FALSE)</f>
        <v>94692.775108546994</v>
      </c>
      <c r="K10" s="22">
        <f t="shared" si="1"/>
        <v>-1.5897399862296879E-4</v>
      </c>
      <c r="L10" s="22">
        <f t="shared" si="2"/>
        <v>-1.2085469934390858E-3</v>
      </c>
      <c r="M10" s="32"/>
    </row>
    <row r="11" spans="1:13">
      <c r="A11" s="63"/>
      <c r="B11" s="12">
        <v>19</v>
      </c>
      <c r="C11" s="60" t="s">
        <v>13</v>
      </c>
      <c r="D11" s="60"/>
      <c r="E11" s="15">
        <f>VLOOKUP(C11,RA!B14:D42,3,0)</f>
        <v>135628.10509999999</v>
      </c>
      <c r="F11" s="25">
        <f>VLOOKUP(C11,RA!B15:I45,8,0)</f>
        <v>-12627.8675</v>
      </c>
      <c r="G11" s="16">
        <f t="shared" si="0"/>
        <v>148255.97259999998</v>
      </c>
      <c r="H11" s="27">
        <f>RA!J15</f>
        <v>-9.3106568809535108</v>
      </c>
      <c r="I11" s="20">
        <f>VLOOKUP(B11,RMS!B:D,3,FALSE)</f>
        <v>135628.23027521401</v>
      </c>
      <c r="J11" s="21">
        <f>VLOOKUP(B11,RMS!B:E,4,FALSE)</f>
        <v>148255.97343247899</v>
      </c>
      <c r="K11" s="22">
        <f t="shared" si="1"/>
        <v>-0.12517521402332932</v>
      </c>
      <c r="L11" s="22">
        <f t="shared" si="2"/>
        <v>-8.324790105689317E-4</v>
      </c>
      <c r="M11" s="32"/>
    </row>
    <row r="12" spans="1:13">
      <c r="A12" s="63"/>
      <c r="B12" s="12">
        <v>21</v>
      </c>
      <c r="C12" s="60" t="s">
        <v>14</v>
      </c>
      <c r="D12" s="60"/>
      <c r="E12" s="15">
        <f>VLOOKUP(C12,RA!B16:D43,3,0)</f>
        <v>1975955.3606</v>
      </c>
      <c r="F12" s="25">
        <f>VLOOKUP(C12,RA!B16:I46,8,0)</f>
        <v>-287648.28710000002</v>
      </c>
      <c r="G12" s="16">
        <f t="shared" si="0"/>
        <v>2263603.6477000001</v>
      </c>
      <c r="H12" s="27">
        <f>RA!J16</f>
        <v>-14.5574284133957</v>
      </c>
      <c r="I12" s="20">
        <f>VLOOKUP(B12,RMS!B:D,3,FALSE)</f>
        <v>1975955.0758453</v>
      </c>
      <c r="J12" s="21">
        <f>VLOOKUP(B12,RMS!B:E,4,FALSE)</f>
        <v>2263603.6470247898</v>
      </c>
      <c r="K12" s="22">
        <f t="shared" si="1"/>
        <v>0.28475470002740622</v>
      </c>
      <c r="L12" s="22">
        <f t="shared" si="2"/>
        <v>6.7521026358008385E-4</v>
      </c>
      <c r="M12" s="32"/>
    </row>
    <row r="13" spans="1:13">
      <c r="A13" s="63"/>
      <c r="B13" s="12">
        <v>22</v>
      </c>
      <c r="C13" s="60" t="s">
        <v>15</v>
      </c>
      <c r="D13" s="60"/>
      <c r="E13" s="15">
        <f>VLOOKUP(C13,RA!B16:D44,3,0)</f>
        <v>4364704.7418999998</v>
      </c>
      <c r="F13" s="25">
        <f>VLOOKUP(C13,RA!B17:I47,8,0)</f>
        <v>3659.5358999999999</v>
      </c>
      <c r="G13" s="16">
        <f t="shared" si="0"/>
        <v>4361045.2060000002</v>
      </c>
      <c r="H13" s="27">
        <f>RA!J17</f>
        <v>8.3843836328021004E-2</v>
      </c>
      <c r="I13" s="20">
        <f>VLOOKUP(B13,RMS!B:D,3,FALSE)</f>
        <v>4364704.82542051</v>
      </c>
      <c r="J13" s="21">
        <f>VLOOKUP(B13,RMS!B:E,4,FALSE)</f>
        <v>4361045.2038076902</v>
      </c>
      <c r="K13" s="22">
        <f t="shared" si="1"/>
        <v>-8.3520510233938694E-2</v>
      </c>
      <c r="L13" s="22">
        <f t="shared" si="2"/>
        <v>2.192310057580471E-3</v>
      </c>
      <c r="M13" s="32"/>
    </row>
    <row r="14" spans="1:13">
      <c r="A14" s="63"/>
      <c r="B14" s="12">
        <v>23</v>
      </c>
      <c r="C14" s="60" t="s">
        <v>16</v>
      </c>
      <c r="D14" s="60"/>
      <c r="E14" s="15">
        <f>VLOOKUP(C14,RA!B18:D44,3,0)</f>
        <v>2244541.4032999999</v>
      </c>
      <c r="F14" s="25">
        <f>VLOOKUP(C14,RA!B18:I48,8,0)</f>
        <v>335154.49489999999</v>
      </c>
      <c r="G14" s="16">
        <f t="shared" si="0"/>
        <v>1909386.9083999998</v>
      </c>
      <c r="H14" s="27">
        <f>RA!J18</f>
        <v>14.9319809564326</v>
      </c>
      <c r="I14" s="20">
        <f>VLOOKUP(B14,RMS!B:D,3,FALSE)</f>
        <v>2244541.3639094001</v>
      </c>
      <c r="J14" s="21">
        <f>VLOOKUP(B14,RMS!B:E,4,FALSE)</f>
        <v>1909386.8849555601</v>
      </c>
      <c r="K14" s="22">
        <f t="shared" si="1"/>
        <v>3.9390599820762873E-2</v>
      </c>
      <c r="L14" s="22">
        <f t="shared" si="2"/>
        <v>2.3444439750164747E-2</v>
      </c>
      <c r="M14" s="32"/>
    </row>
    <row r="15" spans="1:13">
      <c r="A15" s="63"/>
      <c r="B15" s="12">
        <v>24</v>
      </c>
      <c r="C15" s="60" t="s">
        <v>17</v>
      </c>
      <c r="D15" s="60"/>
      <c r="E15" s="15">
        <f>VLOOKUP(C15,RA!B18:D45,3,0)</f>
        <v>692474.94429999997</v>
      </c>
      <c r="F15" s="25">
        <f>VLOOKUP(C15,RA!B19:I49,8,0)</f>
        <v>71307.890700000004</v>
      </c>
      <c r="G15" s="16">
        <f t="shared" si="0"/>
        <v>621167.05359999998</v>
      </c>
      <c r="H15" s="27">
        <f>RA!J19</f>
        <v>10.297540912773799</v>
      </c>
      <c r="I15" s="20">
        <f>VLOOKUP(B15,RMS!B:D,3,FALSE)</f>
        <v>692474.87286324799</v>
      </c>
      <c r="J15" s="21">
        <f>VLOOKUP(B15,RMS!B:E,4,FALSE)</f>
        <v>621167.05168888904</v>
      </c>
      <c r="K15" s="22">
        <f t="shared" si="1"/>
        <v>7.1436751983128488E-2</v>
      </c>
      <c r="L15" s="22">
        <f t="shared" si="2"/>
        <v>1.9111109431833029E-3</v>
      </c>
      <c r="M15" s="32"/>
    </row>
    <row r="16" spans="1:13">
      <c r="A16" s="63"/>
      <c r="B16" s="12">
        <v>25</v>
      </c>
      <c r="C16" s="60" t="s">
        <v>18</v>
      </c>
      <c r="D16" s="60"/>
      <c r="E16" s="15">
        <f>VLOOKUP(C16,RA!B20:D46,3,0)</f>
        <v>1172292.1655999999</v>
      </c>
      <c r="F16" s="25">
        <f>VLOOKUP(C16,RA!B20:I50,8,0)</f>
        <v>100511.3324</v>
      </c>
      <c r="G16" s="16">
        <f t="shared" si="0"/>
        <v>1071780.8332</v>
      </c>
      <c r="H16" s="27">
        <f>RA!J20</f>
        <v>8.5739148779994192</v>
      </c>
      <c r="I16" s="20">
        <f>VLOOKUP(B16,RMS!B:D,3,FALSE)</f>
        <v>1172292.3202</v>
      </c>
      <c r="J16" s="21">
        <f>VLOOKUP(B16,RMS!B:E,4,FALSE)</f>
        <v>1071780.8332</v>
      </c>
      <c r="K16" s="22">
        <f t="shared" si="1"/>
        <v>-0.1546000000089407</v>
      </c>
      <c r="L16" s="22">
        <f t="shared" si="2"/>
        <v>0</v>
      </c>
      <c r="M16" s="32"/>
    </row>
    <row r="17" spans="1:13">
      <c r="A17" s="63"/>
      <c r="B17" s="12">
        <v>26</v>
      </c>
      <c r="C17" s="60" t="s">
        <v>19</v>
      </c>
      <c r="D17" s="60"/>
      <c r="E17" s="15">
        <f>VLOOKUP(C17,RA!B20:D47,3,0)</f>
        <v>466025.03509999998</v>
      </c>
      <c r="F17" s="25">
        <f>VLOOKUP(C17,RA!B21:I51,8,0)</f>
        <v>75693.034599999999</v>
      </c>
      <c r="G17" s="16">
        <f t="shared" si="0"/>
        <v>390332.00049999997</v>
      </c>
      <c r="H17" s="27">
        <f>RA!J21</f>
        <v>16.242267882402</v>
      </c>
      <c r="I17" s="20">
        <f>VLOOKUP(B17,RMS!B:D,3,FALSE)</f>
        <v>466025.04760024202</v>
      </c>
      <c r="J17" s="21">
        <f>VLOOKUP(B17,RMS!B:E,4,FALSE)</f>
        <v>390332.00050018198</v>
      </c>
      <c r="K17" s="22">
        <f t="shared" si="1"/>
        <v>-1.250024203909561E-2</v>
      </c>
      <c r="L17" s="22">
        <f t="shared" si="2"/>
        <v>-1.8201535567641258E-7</v>
      </c>
      <c r="M17" s="32"/>
    </row>
    <row r="18" spans="1:13">
      <c r="A18" s="63"/>
      <c r="B18" s="12">
        <v>27</v>
      </c>
      <c r="C18" s="60" t="s">
        <v>20</v>
      </c>
      <c r="D18" s="60"/>
      <c r="E18" s="15">
        <f>VLOOKUP(C18,RA!B22:D48,3,0)</f>
        <v>4314771.4056000002</v>
      </c>
      <c r="F18" s="25">
        <f>VLOOKUP(C18,RA!B22:I52,8,0)</f>
        <v>178460.84450000001</v>
      </c>
      <c r="G18" s="16">
        <f t="shared" si="0"/>
        <v>4136310.5611</v>
      </c>
      <c r="H18" s="27">
        <f>RA!J22</f>
        <v>4.13604401541137</v>
      </c>
      <c r="I18" s="20">
        <f>VLOOKUP(B18,RMS!B:D,3,FALSE)</f>
        <v>4314780.8350999998</v>
      </c>
      <c r="J18" s="21">
        <f>VLOOKUP(B18,RMS!B:E,4,FALSE)</f>
        <v>4136310.5617999998</v>
      </c>
      <c r="K18" s="22">
        <f t="shared" si="1"/>
        <v>-9.4294999996200204</v>
      </c>
      <c r="L18" s="22">
        <f t="shared" si="2"/>
        <v>-6.9999974220991135E-4</v>
      </c>
      <c r="M18" s="32"/>
    </row>
    <row r="19" spans="1:13">
      <c r="A19" s="63"/>
      <c r="B19" s="12">
        <v>29</v>
      </c>
      <c r="C19" s="60" t="s">
        <v>21</v>
      </c>
      <c r="D19" s="60"/>
      <c r="E19" s="15">
        <f>VLOOKUP(C19,RA!B22:D49,3,0)</f>
        <v>3756946.1109000002</v>
      </c>
      <c r="F19" s="25">
        <f>VLOOKUP(C19,RA!B23:I53,8,0)</f>
        <v>445242.43910000002</v>
      </c>
      <c r="G19" s="16">
        <f t="shared" si="0"/>
        <v>3311703.6718000001</v>
      </c>
      <c r="H19" s="27">
        <f>RA!J23</f>
        <v>11.851179813525199</v>
      </c>
      <c r="I19" s="20">
        <f>VLOOKUP(B19,RMS!B:D,3,FALSE)</f>
        <v>3756948.37364701</v>
      </c>
      <c r="J19" s="21">
        <f>VLOOKUP(B19,RMS!B:E,4,FALSE)</f>
        <v>3311703.7223427398</v>
      </c>
      <c r="K19" s="22">
        <f t="shared" si="1"/>
        <v>-2.2627470097504556</v>
      </c>
      <c r="L19" s="22">
        <f t="shared" si="2"/>
        <v>-5.0542739685624838E-2</v>
      </c>
      <c r="M19" s="32"/>
    </row>
    <row r="20" spans="1:13">
      <c r="A20" s="63"/>
      <c r="B20" s="12">
        <v>31</v>
      </c>
      <c r="C20" s="60" t="s">
        <v>22</v>
      </c>
      <c r="D20" s="60"/>
      <c r="E20" s="15">
        <f>VLOOKUP(C20,RA!B24:D50,3,0)</f>
        <v>367269.71340000001</v>
      </c>
      <c r="F20" s="25">
        <f>VLOOKUP(C20,RA!B24:I54,8,0)</f>
        <v>59441.201800000003</v>
      </c>
      <c r="G20" s="16">
        <f t="shared" si="0"/>
        <v>307828.51160000003</v>
      </c>
      <c r="H20" s="27">
        <f>RA!J24</f>
        <v>16.184618451035099</v>
      </c>
      <c r="I20" s="20">
        <f>VLOOKUP(B20,RMS!B:D,3,FALSE)</f>
        <v>367269.73313402198</v>
      </c>
      <c r="J20" s="21">
        <f>VLOOKUP(B20,RMS!B:E,4,FALSE)</f>
        <v>307828.49911083299</v>
      </c>
      <c r="K20" s="22">
        <f t="shared" si="1"/>
        <v>-1.9734021974727511E-2</v>
      </c>
      <c r="L20" s="22">
        <f t="shared" si="2"/>
        <v>1.2489167042076588E-2</v>
      </c>
      <c r="M20" s="32"/>
    </row>
    <row r="21" spans="1:13">
      <c r="A21" s="63"/>
      <c r="B21" s="12">
        <v>32</v>
      </c>
      <c r="C21" s="60" t="s">
        <v>23</v>
      </c>
      <c r="D21" s="60"/>
      <c r="E21" s="15">
        <f>VLOOKUP(C21,RA!B24:D51,3,0)</f>
        <v>464878.63990000001</v>
      </c>
      <c r="F21" s="25">
        <f>VLOOKUP(C21,RA!B25:I55,8,0)</f>
        <v>39090.580900000001</v>
      </c>
      <c r="G21" s="16">
        <f t="shared" si="0"/>
        <v>425788.05900000001</v>
      </c>
      <c r="H21" s="27">
        <f>RA!J25</f>
        <v>8.4087711382929502</v>
      </c>
      <c r="I21" s="20">
        <f>VLOOKUP(B21,RMS!B:D,3,FALSE)</f>
        <v>464878.62887556199</v>
      </c>
      <c r="J21" s="21">
        <f>VLOOKUP(B21,RMS!B:E,4,FALSE)</f>
        <v>425788.055512033</v>
      </c>
      <c r="K21" s="22">
        <f t="shared" si="1"/>
        <v>1.1024438019376248E-2</v>
      </c>
      <c r="L21" s="22">
        <f t="shared" si="2"/>
        <v>3.4879670129157603E-3</v>
      </c>
      <c r="M21" s="32"/>
    </row>
    <row r="22" spans="1:13">
      <c r="A22" s="63"/>
      <c r="B22" s="12">
        <v>33</v>
      </c>
      <c r="C22" s="60" t="s">
        <v>24</v>
      </c>
      <c r="D22" s="60"/>
      <c r="E22" s="15">
        <f>VLOOKUP(C22,RA!B26:D52,3,0)</f>
        <v>932524.30440000002</v>
      </c>
      <c r="F22" s="25">
        <f>VLOOKUP(C22,RA!B26:I56,8,0)</f>
        <v>126416.2824</v>
      </c>
      <c r="G22" s="16">
        <f t="shared" si="0"/>
        <v>806108.022</v>
      </c>
      <c r="H22" s="27">
        <f>RA!J26</f>
        <v>13.556352558696901</v>
      </c>
      <c r="I22" s="20">
        <f>VLOOKUP(B22,RMS!B:D,3,FALSE)</f>
        <v>932524.25361483195</v>
      </c>
      <c r="J22" s="21">
        <f>VLOOKUP(B22,RMS!B:E,4,FALSE)</f>
        <v>806108.032764212</v>
      </c>
      <c r="K22" s="22">
        <f t="shared" si="1"/>
        <v>5.0785168074071407E-2</v>
      </c>
      <c r="L22" s="22">
        <f t="shared" si="2"/>
        <v>-1.0764211998321116E-2</v>
      </c>
      <c r="M22" s="32"/>
    </row>
    <row r="23" spans="1:13">
      <c r="A23" s="63"/>
      <c r="B23" s="12">
        <v>34</v>
      </c>
      <c r="C23" s="60" t="s">
        <v>25</v>
      </c>
      <c r="D23" s="60"/>
      <c r="E23" s="15">
        <f>VLOOKUP(C23,RA!B26:D53,3,0)</f>
        <v>263224.92589999997</v>
      </c>
      <c r="F23" s="25">
        <f>VLOOKUP(C23,RA!B27:I57,8,0)</f>
        <v>70128.272100000002</v>
      </c>
      <c r="G23" s="16">
        <f t="shared" si="0"/>
        <v>193096.65379999997</v>
      </c>
      <c r="H23" s="27">
        <f>RA!J27</f>
        <v>26.641957200756099</v>
      </c>
      <c r="I23" s="20">
        <f>VLOOKUP(B23,RMS!B:D,3,FALSE)</f>
        <v>263224.75617531198</v>
      </c>
      <c r="J23" s="21">
        <f>VLOOKUP(B23,RMS!B:E,4,FALSE)</f>
        <v>193096.666434963</v>
      </c>
      <c r="K23" s="22">
        <f t="shared" si="1"/>
        <v>0.16972468799212947</v>
      </c>
      <c r="L23" s="22">
        <f t="shared" si="2"/>
        <v>-1.2634963029995561E-2</v>
      </c>
      <c r="M23" s="32"/>
    </row>
    <row r="24" spans="1:13">
      <c r="A24" s="63"/>
      <c r="B24" s="12">
        <v>35</v>
      </c>
      <c r="C24" s="60" t="s">
        <v>26</v>
      </c>
      <c r="D24" s="60"/>
      <c r="E24" s="15">
        <f>VLOOKUP(C24,RA!B28:D54,3,0)</f>
        <v>909373.45589999994</v>
      </c>
      <c r="F24" s="25">
        <f>VLOOKUP(C24,RA!B28:I58,8,0)</f>
        <v>49201.542399999998</v>
      </c>
      <c r="G24" s="16">
        <f t="shared" si="0"/>
        <v>860171.91349999991</v>
      </c>
      <c r="H24" s="27">
        <f>RA!J28</f>
        <v>5.4104880762442802</v>
      </c>
      <c r="I24" s="20">
        <f>VLOOKUP(B24,RMS!B:D,3,FALSE)</f>
        <v>909373.45589999994</v>
      </c>
      <c r="J24" s="21">
        <f>VLOOKUP(B24,RMS!B:E,4,FALSE)</f>
        <v>860171.92649999994</v>
      </c>
      <c r="K24" s="22">
        <f t="shared" si="1"/>
        <v>0</v>
      </c>
      <c r="L24" s="22">
        <f t="shared" si="2"/>
        <v>-1.3000000035390258E-2</v>
      </c>
      <c r="M24" s="32"/>
    </row>
    <row r="25" spans="1:13">
      <c r="A25" s="63"/>
      <c r="B25" s="12">
        <v>36</v>
      </c>
      <c r="C25" s="60" t="s">
        <v>27</v>
      </c>
      <c r="D25" s="60"/>
      <c r="E25" s="15">
        <f>VLOOKUP(C25,RA!B28:D55,3,0)</f>
        <v>802541.28449999995</v>
      </c>
      <c r="F25" s="25">
        <f>VLOOKUP(C25,RA!B29:I59,8,0)</f>
        <v>128047.174</v>
      </c>
      <c r="G25" s="16">
        <f t="shared" si="0"/>
        <v>674494.11049999995</v>
      </c>
      <c r="H25" s="27">
        <f>RA!J29</f>
        <v>15.955213329589199</v>
      </c>
      <c r="I25" s="20">
        <f>VLOOKUP(B25,RMS!B:D,3,FALSE)</f>
        <v>802542.47616548697</v>
      </c>
      <c r="J25" s="21">
        <f>VLOOKUP(B25,RMS!B:E,4,FALSE)</f>
        <v>674494.12060511601</v>
      </c>
      <c r="K25" s="22">
        <f t="shared" si="1"/>
        <v>-1.1916654870146886</v>
      </c>
      <c r="L25" s="22">
        <f t="shared" si="2"/>
        <v>-1.0105116060003638E-2</v>
      </c>
      <c r="M25" s="32"/>
    </row>
    <row r="26" spans="1:13">
      <c r="A26" s="63"/>
      <c r="B26" s="12">
        <v>37</v>
      </c>
      <c r="C26" s="60" t="s">
        <v>71</v>
      </c>
      <c r="D26" s="60"/>
      <c r="E26" s="15">
        <f>VLOOKUP(C26,RA!B30:D56,3,0)</f>
        <v>989758.39199999999</v>
      </c>
      <c r="F26" s="25">
        <f>VLOOKUP(C26,RA!B30:I60,8,0)</f>
        <v>95689.583799999993</v>
      </c>
      <c r="G26" s="16">
        <f t="shared" si="0"/>
        <v>894068.80819999997</v>
      </c>
      <c r="H26" s="27">
        <f>RA!J30</f>
        <v>9.6679739796538104</v>
      </c>
      <c r="I26" s="20">
        <f>VLOOKUP(B26,RMS!B:D,3,FALSE)</f>
        <v>989758.33625132695</v>
      </c>
      <c r="J26" s="21">
        <f>VLOOKUP(B26,RMS!B:E,4,FALSE)</f>
        <v>894068.81352782995</v>
      </c>
      <c r="K26" s="22">
        <f t="shared" si="1"/>
        <v>5.5748673039488494E-2</v>
      </c>
      <c r="L26" s="22">
        <f t="shared" si="2"/>
        <v>-5.3278299747034907E-3</v>
      </c>
      <c r="M26" s="32"/>
    </row>
    <row r="27" spans="1:13">
      <c r="A27" s="63"/>
      <c r="B27" s="12">
        <v>38</v>
      </c>
      <c r="C27" s="60" t="s">
        <v>29</v>
      </c>
      <c r="D27" s="60"/>
      <c r="E27" s="15">
        <f>VLOOKUP(C27,RA!B30:D57,3,0)</f>
        <v>873819.21459999995</v>
      </c>
      <c r="F27" s="25">
        <f>VLOOKUP(C27,RA!B31:I61,8,0)</f>
        <v>24451.595399999998</v>
      </c>
      <c r="G27" s="16">
        <f t="shared" si="0"/>
        <v>849367.61919999996</v>
      </c>
      <c r="H27" s="27">
        <f>RA!J31</f>
        <v>2.7982441895825101</v>
      </c>
      <c r="I27" s="20">
        <f>VLOOKUP(B27,RMS!B:D,3,FALSE)</f>
        <v>873819.19658318604</v>
      </c>
      <c r="J27" s="21">
        <f>VLOOKUP(B27,RMS!B:E,4,FALSE)</f>
        <v>849367.65177964605</v>
      </c>
      <c r="K27" s="22">
        <f t="shared" si="1"/>
        <v>1.8016813904978335E-2</v>
      </c>
      <c r="L27" s="22">
        <f t="shared" si="2"/>
        <v>-3.2579646096564829E-2</v>
      </c>
      <c r="M27" s="32"/>
    </row>
    <row r="28" spans="1:13">
      <c r="A28" s="63"/>
      <c r="B28" s="12">
        <v>39</v>
      </c>
      <c r="C28" s="60" t="s">
        <v>30</v>
      </c>
      <c r="D28" s="60"/>
      <c r="E28" s="15">
        <f>VLOOKUP(C28,RA!B32:D58,3,0)</f>
        <v>474225.47470000002</v>
      </c>
      <c r="F28" s="25">
        <f>VLOOKUP(C28,RA!B32:I62,8,0)</f>
        <v>112401.3441</v>
      </c>
      <c r="G28" s="16">
        <f t="shared" si="0"/>
        <v>361824.13060000003</v>
      </c>
      <c r="H28" s="27">
        <f>RA!J32</f>
        <v>23.702089005468601</v>
      </c>
      <c r="I28" s="20">
        <f>VLOOKUP(B28,RMS!B:D,3,FALSE)</f>
        <v>474225.43782642798</v>
      </c>
      <c r="J28" s="21">
        <f>VLOOKUP(B28,RMS!B:E,4,FALSE)</f>
        <v>361824.12439063803</v>
      </c>
      <c r="K28" s="22">
        <f t="shared" si="1"/>
        <v>3.6873572040349245E-2</v>
      </c>
      <c r="L28" s="22">
        <f t="shared" si="2"/>
        <v>6.2093620072118938E-3</v>
      </c>
      <c r="M28" s="32"/>
    </row>
    <row r="29" spans="1:13">
      <c r="A29" s="63"/>
      <c r="B29" s="12">
        <v>40</v>
      </c>
      <c r="C29" s="60" t="s">
        <v>74</v>
      </c>
      <c r="D29" s="6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0" t="s">
        <v>31</v>
      </c>
      <c r="D30" s="60"/>
      <c r="E30" s="15">
        <f>VLOOKUP(C30,RA!B34:D61,3,0)</f>
        <v>146739.7567</v>
      </c>
      <c r="F30" s="25">
        <f>VLOOKUP(C30,RA!B34:I65,8,0)</f>
        <v>22339.597000000002</v>
      </c>
      <c r="G30" s="16">
        <f t="shared" si="0"/>
        <v>124400.15969999999</v>
      </c>
      <c r="H30" s="27">
        <f>RA!J34</f>
        <v>15.2239566852164</v>
      </c>
      <c r="I30" s="20">
        <f>VLOOKUP(B30,RMS!B:D,3,FALSE)</f>
        <v>146739.75589999999</v>
      </c>
      <c r="J30" s="21">
        <f>VLOOKUP(B30,RMS!B:E,4,FALSE)</f>
        <v>124400.16499999999</v>
      </c>
      <c r="K30" s="22">
        <f t="shared" si="1"/>
        <v>8.0000000889413059E-4</v>
      </c>
      <c r="L30" s="22">
        <f t="shared" si="2"/>
        <v>-5.300000004353933E-3</v>
      </c>
      <c r="M30" s="32"/>
    </row>
    <row r="31" spans="1:13" s="34" customFormat="1" ht="12" thickBot="1">
      <c r="A31" s="63"/>
      <c r="B31" s="12">
        <v>70</v>
      </c>
      <c r="C31" s="64" t="s">
        <v>68</v>
      </c>
      <c r="D31" s="65"/>
      <c r="E31" s="15">
        <f>VLOOKUP(C31,RA!B35:D62,3,0)</f>
        <v>141324.85</v>
      </c>
      <c r="F31" s="25">
        <f>VLOOKUP(C31,RA!B35:I66,8,0)</f>
        <v>5452.04</v>
      </c>
      <c r="G31" s="16">
        <f t="shared" si="0"/>
        <v>135872.81</v>
      </c>
      <c r="H31" s="27">
        <f>RA!J35</f>
        <v>3.85780703110599</v>
      </c>
      <c r="I31" s="20">
        <f>VLOOKUP(B31,RMS!B:D,3,FALSE)</f>
        <v>141324.85</v>
      </c>
      <c r="J31" s="21">
        <f>VLOOKUP(B31,RMS!B:E,4,FALSE)</f>
        <v>135872.81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0" t="s">
        <v>35</v>
      </c>
      <c r="D32" s="60"/>
      <c r="E32" s="15">
        <f>VLOOKUP(C32,RA!B34:D62,3,0)</f>
        <v>171841.1</v>
      </c>
      <c r="F32" s="25">
        <f>VLOOKUP(C32,RA!B34:I66,8,0)</f>
        <v>-16864.11</v>
      </c>
      <c r="G32" s="16">
        <f t="shared" si="0"/>
        <v>188705.21000000002</v>
      </c>
      <c r="H32" s="27">
        <f>RA!J35</f>
        <v>3.85780703110599</v>
      </c>
      <c r="I32" s="20">
        <f>VLOOKUP(B32,RMS!B:D,3,FALSE)</f>
        <v>171841.1</v>
      </c>
      <c r="J32" s="21">
        <f>VLOOKUP(B32,RMS!B:E,4,FALSE)</f>
        <v>188705.21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0" t="s">
        <v>36</v>
      </c>
      <c r="D33" s="60"/>
      <c r="E33" s="15">
        <f>VLOOKUP(C33,RA!B34:D63,3,0)</f>
        <v>32806</v>
      </c>
      <c r="F33" s="25">
        <f>VLOOKUP(C33,RA!B34:I67,8,0)</f>
        <v>-1229.9000000000001</v>
      </c>
      <c r="G33" s="16">
        <f t="shared" si="0"/>
        <v>34035.9</v>
      </c>
      <c r="H33" s="27">
        <f>RA!J34</f>
        <v>15.2239566852164</v>
      </c>
      <c r="I33" s="20">
        <f>VLOOKUP(B33,RMS!B:D,3,FALSE)</f>
        <v>32806</v>
      </c>
      <c r="J33" s="21">
        <f>VLOOKUP(B33,RMS!B:E,4,FALSE)</f>
        <v>34035.9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0" t="s">
        <v>37</v>
      </c>
      <c r="D34" s="60"/>
      <c r="E34" s="15">
        <f>VLOOKUP(C34,RA!B35:D64,3,0)</f>
        <v>158748.82999999999</v>
      </c>
      <c r="F34" s="25">
        <f>VLOOKUP(C34,RA!B35:I68,8,0)</f>
        <v>-27419.759999999998</v>
      </c>
      <c r="G34" s="16">
        <f t="shared" si="0"/>
        <v>186168.59</v>
      </c>
      <c r="H34" s="27">
        <f>RA!J35</f>
        <v>3.85780703110599</v>
      </c>
      <c r="I34" s="20">
        <f>VLOOKUP(B34,RMS!B:D,3,FALSE)</f>
        <v>158748.82999999999</v>
      </c>
      <c r="J34" s="21">
        <f>VLOOKUP(B34,RMS!B:E,4,FALSE)</f>
        <v>186168.59</v>
      </c>
      <c r="K34" s="22">
        <f t="shared" si="1"/>
        <v>0</v>
      </c>
      <c r="L34" s="22">
        <f t="shared" si="2"/>
        <v>0</v>
      </c>
      <c r="M34" s="32"/>
    </row>
    <row r="35" spans="1:13" s="34" customFormat="1">
      <c r="A35" s="63"/>
      <c r="B35" s="12">
        <v>74</v>
      </c>
      <c r="C35" s="60" t="s">
        <v>69</v>
      </c>
      <c r="D35" s="60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-9.8137814527490796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0" t="s">
        <v>32</v>
      </c>
      <c r="D36" s="60"/>
      <c r="E36" s="15">
        <f>VLOOKUP(C36,RA!B8:D65,3,0)</f>
        <v>151985.4694</v>
      </c>
      <c r="F36" s="25">
        <f>VLOOKUP(C36,RA!B8:I69,8,0)</f>
        <v>11465.674199999999</v>
      </c>
      <c r="G36" s="16">
        <f t="shared" si="0"/>
        <v>140519.79519999999</v>
      </c>
      <c r="H36" s="27">
        <f>RA!J36</f>
        <v>-9.8137814527490796</v>
      </c>
      <c r="I36" s="20">
        <f>VLOOKUP(B36,RMS!B:D,3,FALSE)</f>
        <v>151985.47008547001</v>
      </c>
      <c r="J36" s="21">
        <f>VLOOKUP(B36,RMS!B:E,4,FALSE)</f>
        <v>140519.79487179499</v>
      </c>
      <c r="K36" s="22">
        <f t="shared" si="1"/>
        <v>-6.8547000410035253E-4</v>
      </c>
      <c r="L36" s="22">
        <f t="shared" si="2"/>
        <v>3.2820500200614333E-4</v>
      </c>
      <c r="M36" s="32"/>
    </row>
    <row r="37" spans="1:13">
      <c r="A37" s="63"/>
      <c r="B37" s="12">
        <v>76</v>
      </c>
      <c r="C37" s="60" t="s">
        <v>33</v>
      </c>
      <c r="D37" s="60"/>
      <c r="E37" s="15">
        <f>VLOOKUP(C37,RA!B8:D66,3,0)</f>
        <v>439720.26280000003</v>
      </c>
      <c r="F37" s="25">
        <f>VLOOKUP(C37,RA!B8:I70,8,0)</f>
        <v>29278.521499999999</v>
      </c>
      <c r="G37" s="16">
        <f t="shared" si="0"/>
        <v>410441.74130000005</v>
      </c>
      <c r="H37" s="27">
        <f>RA!J37</f>
        <v>-3.74900932756203</v>
      </c>
      <c r="I37" s="20">
        <f>VLOOKUP(B37,RMS!B:D,3,FALSE)</f>
        <v>439720.24934871797</v>
      </c>
      <c r="J37" s="21">
        <f>VLOOKUP(B37,RMS!B:E,4,FALSE)</f>
        <v>410441.73856752098</v>
      </c>
      <c r="K37" s="22">
        <f t="shared" si="1"/>
        <v>1.34512820513919E-2</v>
      </c>
      <c r="L37" s="22">
        <f t="shared" si="2"/>
        <v>2.7324790717102587E-3</v>
      </c>
      <c r="M37" s="32"/>
    </row>
    <row r="38" spans="1:13">
      <c r="A38" s="63"/>
      <c r="B38" s="12">
        <v>77</v>
      </c>
      <c r="C38" s="60" t="s">
        <v>38</v>
      </c>
      <c r="D38" s="60"/>
      <c r="E38" s="15">
        <f>VLOOKUP(C38,RA!B9:D67,3,0)</f>
        <v>131236.79</v>
      </c>
      <c r="F38" s="25">
        <f>VLOOKUP(C38,RA!B9:I71,8,0)</f>
        <v>-21349.61</v>
      </c>
      <c r="G38" s="16">
        <f t="shared" si="0"/>
        <v>152586.40000000002</v>
      </c>
      <c r="H38" s="27">
        <f>RA!J38</f>
        <v>-17.2724170628533</v>
      </c>
      <c r="I38" s="20">
        <f>VLOOKUP(B38,RMS!B:D,3,FALSE)</f>
        <v>131236.79</v>
      </c>
      <c r="J38" s="21">
        <f>VLOOKUP(B38,RMS!B:E,4,FALSE)</f>
        <v>152586.4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0" t="s">
        <v>39</v>
      </c>
      <c r="D39" s="60"/>
      <c r="E39" s="15">
        <f>VLOOKUP(C39,RA!B10:D68,3,0)</f>
        <v>33721.4</v>
      </c>
      <c r="F39" s="25">
        <f>VLOOKUP(C39,RA!B10:I72,8,0)</f>
        <v>4536.78</v>
      </c>
      <c r="G39" s="16">
        <f t="shared" si="0"/>
        <v>29184.620000000003</v>
      </c>
      <c r="H39" s="27">
        <f>RA!J39</f>
        <v>0</v>
      </c>
      <c r="I39" s="20">
        <f>VLOOKUP(B39,RMS!B:D,3,FALSE)</f>
        <v>33721.4</v>
      </c>
      <c r="J39" s="21">
        <f>VLOOKUP(B39,RMS!B:E,4,FALSE)</f>
        <v>29184.62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0" t="s">
        <v>34</v>
      </c>
      <c r="D40" s="60"/>
      <c r="E40" s="15">
        <f>VLOOKUP(C40,RA!B8:D69,3,0)</f>
        <v>15295.197099999999</v>
      </c>
      <c r="F40" s="25">
        <f>VLOOKUP(C40,RA!B8:I73,8,0)</f>
        <v>1775.5513000000001</v>
      </c>
      <c r="G40" s="16">
        <f t="shared" si="0"/>
        <v>13519.645799999998</v>
      </c>
      <c r="H40" s="27">
        <f>RA!J40</f>
        <v>7.5439278802530101</v>
      </c>
      <c r="I40" s="20">
        <f>VLOOKUP(B40,RMS!B:D,3,FALSE)</f>
        <v>15295.197035020001</v>
      </c>
      <c r="J40" s="21">
        <f>VLOOKUP(B40,RMS!B:E,4,FALSE)</f>
        <v>13519.646184101101</v>
      </c>
      <c r="K40" s="22">
        <f t="shared" si="1"/>
        <v>6.4979998569469899E-5</v>
      </c>
      <c r="L40" s="22">
        <f t="shared" si="2"/>
        <v>-3.8410110209952109E-4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4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7.85546875" style="35" customWidth="1"/>
    <col min="2" max="3" width="9.140625" style="35"/>
    <col min="4" max="5" width="11.5703125" style="35" customWidth="1"/>
    <col min="6" max="7" width="12.28515625" style="35" customWidth="1"/>
    <col min="8" max="8" width="9.140625" style="35"/>
    <col min="9" max="9" width="12.28515625" style="35" customWidth="1"/>
    <col min="10" max="10" width="9.140625" style="35"/>
    <col min="11" max="11" width="12.28515625" style="35" customWidth="1"/>
    <col min="12" max="12" width="10.5703125" style="35" customWidth="1"/>
    <col min="13" max="13" width="12.28515625" style="35" customWidth="1"/>
    <col min="14" max="15" width="14" style="35" customWidth="1"/>
    <col min="16" max="18" width="10.5703125" style="35" customWidth="1"/>
    <col min="19" max="20" width="9.140625" style="35"/>
    <col min="21" max="21" width="10.5703125" style="35" customWidth="1"/>
    <col min="22" max="22" width="36.140625" style="35" customWidth="1"/>
    <col min="23" max="16384" width="9.140625" style="35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45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46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22.5" thickTop="1" thickBot="1">
      <c r="A5" s="41"/>
      <c r="B5" s="42"/>
      <c r="C5" s="43"/>
      <c r="D5" s="44" t="s">
        <v>0</v>
      </c>
      <c r="E5" s="44" t="s">
        <v>58</v>
      </c>
      <c r="F5" s="44" t="s">
        <v>59</v>
      </c>
      <c r="G5" s="44" t="s">
        <v>47</v>
      </c>
      <c r="H5" s="44" t="s">
        <v>48</v>
      </c>
      <c r="I5" s="44" t="s">
        <v>1</v>
      </c>
      <c r="J5" s="44" t="s">
        <v>2</v>
      </c>
      <c r="K5" s="44" t="s">
        <v>49</v>
      </c>
      <c r="L5" s="44" t="s">
        <v>50</v>
      </c>
      <c r="M5" s="44" t="s">
        <v>51</v>
      </c>
      <c r="N5" s="44" t="s">
        <v>52</v>
      </c>
      <c r="O5" s="44" t="s">
        <v>53</v>
      </c>
      <c r="P5" s="44" t="s">
        <v>60</v>
      </c>
      <c r="Q5" s="44" t="s">
        <v>61</v>
      </c>
      <c r="R5" s="44" t="s">
        <v>54</v>
      </c>
      <c r="S5" s="44" t="s">
        <v>55</v>
      </c>
      <c r="T5" s="44" t="s">
        <v>56</v>
      </c>
      <c r="U5" s="45" t="s">
        <v>57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28805232.859999999</v>
      </c>
      <c r="E7" s="48">
        <v>25983084</v>
      </c>
      <c r="F7" s="49">
        <v>110.861485341771</v>
      </c>
      <c r="G7" s="48">
        <v>24255570.729899999</v>
      </c>
      <c r="H7" s="49">
        <v>18.7571844042062</v>
      </c>
      <c r="I7" s="48">
        <v>2146386.4160000002</v>
      </c>
      <c r="J7" s="49">
        <v>7.45137672183359</v>
      </c>
      <c r="K7" s="48">
        <v>2962832.1283</v>
      </c>
      <c r="L7" s="49">
        <v>12.2150583933599</v>
      </c>
      <c r="M7" s="49">
        <v>-0.27556259583578102</v>
      </c>
      <c r="N7" s="48">
        <v>755261793.3506</v>
      </c>
      <c r="O7" s="48">
        <v>1601821727.4898</v>
      </c>
      <c r="P7" s="48">
        <v>1167222</v>
      </c>
      <c r="Q7" s="48">
        <v>1070364</v>
      </c>
      <c r="R7" s="49">
        <v>9.0490711571017002</v>
      </c>
      <c r="S7" s="48">
        <v>24.6784526508239</v>
      </c>
      <c r="T7" s="48">
        <v>25.295633671442602</v>
      </c>
      <c r="U7" s="50">
        <v>-2.5008902679240399</v>
      </c>
    </row>
    <row r="8" spans="1:23" ht="12" thickBot="1">
      <c r="A8" s="74">
        <v>42422</v>
      </c>
      <c r="B8" s="64" t="s">
        <v>6</v>
      </c>
      <c r="C8" s="65"/>
      <c r="D8" s="51">
        <v>943810.49789999996</v>
      </c>
      <c r="E8" s="51">
        <v>1054887</v>
      </c>
      <c r="F8" s="53">
        <v>89.470293775541805</v>
      </c>
      <c r="G8" s="51">
        <v>918212.22770000005</v>
      </c>
      <c r="H8" s="53">
        <v>2.7878380866392898</v>
      </c>
      <c r="I8" s="51">
        <v>226295.4829</v>
      </c>
      <c r="J8" s="53">
        <v>23.976792311964399</v>
      </c>
      <c r="K8" s="51">
        <v>209802.38860000001</v>
      </c>
      <c r="L8" s="53">
        <v>22.849008352407498</v>
      </c>
      <c r="M8" s="53">
        <v>7.8612519190356001E-2</v>
      </c>
      <c r="N8" s="51">
        <v>30392445.735399999</v>
      </c>
      <c r="O8" s="51">
        <v>62855873.125500001</v>
      </c>
      <c r="P8" s="51">
        <v>37238</v>
      </c>
      <c r="Q8" s="51">
        <v>47001</v>
      </c>
      <c r="R8" s="53">
        <v>-20.771898470245301</v>
      </c>
      <c r="S8" s="51">
        <v>25.3453595225307</v>
      </c>
      <c r="T8" s="51">
        <v>29.360733769494299</v>
      </c>
      <c r="U8" s="54">
        <v>-15.8426407145421</v>
      </c>
    </row>
    <row r="9" spans="1:23" ht="12" thickBot="1">
      <c r="A9" s="75"/>
      <c r="B9" s="64" t="s">
        <v>7</v>
      </c>
      <c r="C9" s="65"/>
      <c r="D9" s="51">
        <v>260789.3161</v>
      </c>
      <c r="E9" s="51">
        <v>171622</v>
      </c>
      <c r="F9" s="53">
        <v>151.95564443952401</v>
      </c>
      <c r="G9" s="51">
        <v>202641.23370000001</v>
      </c>
      <c r="H9" s="53">
        <v>28.695089019288801</v>
      </c>
      <c r="I9" s="51">
        <v>54902.150199999996</v>
      </c>
      <c r="J9" s="53">
        <v>21.0523003860126</v>
      </c>
      <c r="K9" s="51">
        <v>47418.491800000003</v>
      </c>
      <c r="L9" s="53">
        <v>23.4002186693162</v>
      </c>
      <c r="M9" s="53">
        <v>0.157821518903729</v>
      </c>
      <c r="N9" s="51">
        <v>4826098.9484999999</v>
      </c>
      <c r="O9" s="51">
        <v>8217056.4623999996</v>
      </c>
      <c r="P9" s="51">
        <v>12660</v>
      </c>
      <c r="Q9" s="51">
        <v>11818</v>
      </c>
      <c r="R9" s="53">
        <v>7.1247249957691698</v>
      </c>
      <c r="S9" s="51">
        <v>20.599472045813599</v>
      </c>
      <c r="T9" s="51">
        <v>21.268951252327</v>
      </c>
      <c r="U9" s="54">
        <v>-3.2499823540352799</v>
      </c>
    </row>
    <row r="10" spans="1:23" ht="12" thickBot="1">
      <c r="A10" s="75"/>
      <c r="B10" s="64" t="s">
        <v>8</v>
      </c>
      <c r="C10" s="65"/>
      <c r="D10" s="51">
        <v>266204.99200000003</v>
      </c>
      <c r="E10" s="51">
        <v>258553</v>
      </c>
      <c r="F10" s="53">
        <v>102.95954485153899</v>
      </c>
      <c r="G10" s="51">
        <v>489027.89850000001</v>
      </c>
      <c r="H10" s="53">
        <v>-45.564456993858002</v>
      </c>
      <c r="I10" s="51">
        <v>65094.18</v>
      </c>
      <c r="J10" s="53">
        <v>24.452651887159199</v>
      </c>
      <c r="K10" s="51">
        <v>80409.426900000006</v>
      </c>
      <c r="L10" s="53">
        <v>16.442707491053302</v>
      </c>
      <c r="M10" s="53">
        <v>-0.19046581340576599</v>
      </c>
      <c r="N10" s="51">
        <v>9471508.1942999996</v>
      </c>
      <c r="O10" s="51">
        <v>15592517.852</v>
      </c>
      <c r="P10" s="51">
        <v>136408</v>
      </c>
      <c r="Q10" s="51">
        <v>114787</v>
      </c>
      <c r="R10" s="53">
        <v>18.835756662339801</v>
      </c>
      <c r="S10" s="51">
        <v>1.95153504193302</v>
      </c>
      <c r="T10" s="51">
        <v>2.1454937815257802</v>
      </c>
      <c r="U10" s="54">
        <v>-9.9387782143352492</v>
      </c>
    </row>
    <row r="11" spans="1:23" ht="12" thickBot="1">
      <c r="A11" s="75"/>
      <c r="B11" s="64" t="s">
        <v>9</v>
      </c>
      <c r="C11" s="65"/>
      <c r="D11" s="51">
        <v>71937.399600000004</v>
      </c>
      <c r="E11" s="51">
        <v>91874</v>
      </c>
      <c r="F11" s="53">
        <v>78.300062694559998</v>
      </c>
      <c r="G11" s="51">
        <v>77733.096000000005</v>
      </c>
      <c r="H11" s="53">
        <v>-7.45589291850668</v>
      </c>
      <c r="I11" s="51">
        <v>15292.624</v>
      </c>
      <c r="J11" s="53">
        <v>21.258238531046398</v>
      </c>
      <c r="K11" s="51">
        <v>18033.6702</v>
      </c>
      <c r="L11" s="53">
        <v>23.199475034417802</v>
      </c>
      <c r="M11" s="53">
        <v>-0.15199602574522</v>
      </c>
      <c r="N11" s="51">
        <v>2369708.8659999999</v>
      </c>
      <c r="O11" s="51">
        <v>5157780.2763</v>
      </c>
      <c r="P11" s="51">
        <v>3570</v>
      </c>
      <c r="Q11" s="51">
        <v>3536</v>
      </c>
      <c r="R11" s="53">
        <v>0.96153846153845801</v>
      </c>
      <c r="S11" s="51">
        <v>20.150532100840302</v>
      </c>
      <c r="T11" s="51">
        <v>20.604895984162901</v>
      </c>
      <c r="U11" s="54">
        <v>-2.25484806579182</v>
      </c>
    </row>
    <row r="12" spans="1:23" ht="12" thickBot="1">
      <c r="A12" s="75"/>
      <c r="B12" s="64" t="s">
        <v>10</v>
      </c>
      <c r="C12" s="65"/>
      <c r="D12" s="51">
        <v>190378.99969999999</v>
      </c>
      <c r="E12" s="51">
        <v>193476</v>
      </c>
      <c r="F12" s="53">
        <v>98.399284510740301</v>
      </c>
      <c r="G12" s="51">
        <v>143440.609</v>
      </c>
      <c r="H12" s="53">
        <v>32.723223240079797</v>
      </c>
      <c r="I12" s="51">
        <v>26786.650900000001</v>
      </c>
      <c r="J12" s="53">
        <v>14.0701710494385</v>
      </c>
      <c r="K12" s="51">
        <v>20666.517199999998</v>
      </c>
      <c r="L12" s="53">
        <v>14.407717133995201</v>
      </c>
      <c r="M12" s="53">
        <v>0.29613764335676301</v>
      </c>
      <c r="N12" s="51">
        <v>5512227.8712999998</v>
      </c>
      <c r="O12" s="51">
        <v>16381457.632099999</v>
      </c>
      <c r="P12" s="51">
        <v>1891</v>
      </c>
      <c r="Q12" s="51">
        <v>1827</v>
      </c>
      <c r="R12" s="53">
        <v>3.5030103995621298</v>
      </c>
      <c r="S12" s="51">
        <v>100.67636155473301</v>
      </c>
      <c r="T12" s="51">
        <v>100.21310350301</v>
      </c>
      <c r="U12" s="54">
        <v>0.46014580241925201</v>
      </c>
    </row>
    <row r="13" spans="1:23" ht="12" thickBot="1">
      <c r="A13" s="75"/>
      <c r="B13" s="64" t="s">
        <v>11</v>
      </c>
      <c r="C13" s="65"/>
      <c r="D13" s="51">
        <v>328253.734</v>
      </c>
      <c r="E13" s="51">
        <v>405497</v>
      </c>
      <c r="F13" s="53">
        <v>80.950964865338094</v>
      </c>
      <c r="G13" s="51">
        <v>374923.63069999998</v>
      </c>
      <c r="H13" s="53">
        <v>-12.447840807704001</v>
      </c>
      <c r="I13" s="51">
        <v>110618.7365</v>
      </c>
      <c r="J13" s="53">
        <v>33.699155574571499</v>
      </c>
      <c r="K13" s="51">
        <v>65208.404499999997</v>
      </c>
      <c r="L13" s="53">
        <v>17.3924498645905</v>
      </c>
      <c r="M13" s="53">
        <v>0.69638771793595999</v>
      </c>
      <c r="N13" s="51">
        <v>10786571.0832</v>
      </c>
      <c r="O13" s="51">
        <v>22919848.934099998</v>
      </c>
      <c r="P13" s="51">
        <v>12704</v>
      </c>
      <c r="Q13" s="51">
        <v>11953</v>
      </c>
      <c r="R13" s="53">
        <v>6.2829415209570803</v>
      </c>
      <c r="S13" s="51">
        <v>25.838612562972301</v>
      </c>
      <c r="T13" s="51">
        <v>26.6908077553752</v>
      </c>
      <c r="U13" s="54">
        <v>-3.2981460994703702</v>
      </c>
    </row>
    <row r="14" spans="1:23" ht="12" thickBot="1">
      <c r="A14" s="75"/>
      <c r="B14" s="64" t="s">
        <v>12</v>
      </c>
      <c r="C14" s="65"/>
      <c r="D14" s="51">
        <v>119483.587</v>
      </c>
      <c r="E14" s="51">
        <v>181577</v>
      </c>
      <c r="F14" s="53">
        <v>65.803260875551402</v>
      </c>
      <c r="G14" s="51">
        <v>179800.606</v>
      </c>
      <c r="H14" s="53">
        <v>-33.546616077589903</v>
      </c>
      <c r="I14" s="51">
        <v>24790.813099999999</v>
      </c>
      <c r="J14" s="53">
        <v>20.748300015465698</v>
      </c>
      <c r="K14" s="51">
        <v>34621.004699999998</v>
      </c>
      <c r="L14" s="53">
        <v>19.255221364493099</v>
      </c>
      <c r="M14" s="53">
        <v>-0.28393721341079398</v>
      </c>
      <c r="N14" s="51">
        <v>4446615.5696999999</v>
      </c>
      <c r="O14" s="51">
        <v>11272186.471000001</v>
      </c>
      <c r="P14" s="51">
        <v>2424</v>
      </c>
      <c r="Q14" s="51">
        <v>3468</v>
      </c>
      <c r="R14" s="53">
        <v>-30.103806228373699</v>
      </c>
      <c r="S14" s="51">
        <v>49.291908828382802</v>
      </c>
      <c r="T14" s="51">
        <v>41.878599336793499</v>
      </c>
      <c r="U14" s="54">
        <v>15.0396072454809</v>
      </c>
    </row>
    <row r="15" spans="1:23" ht="12" thickBot="1">
      <c r="A15" s="75"/>
      <c r="B15" s="64" t="s">
        <v>13</v>
      </c>
      <c r="C15" s="65"/>
      <c r="D15" s="51">
        <v>135628.10509999999</v>
      </c>
      <c r="E15" s="51">
        <v>175666</v>
      </c>
      <c r="F15" s="53">
        <v>77.207942971320605</v>
      </c>
      <c r="G15" s="51">
        <v>110392.39</v>
      </c>
      <c r="H15" s="53">
        <v>22.860013357804799</v>
      </c>
      <c r="I15" s="51">
        <v>-12627.8675</v>
      </c>
      <c r="J15" s="53">
        <v>-9.3106568809535108</v>
      </c>
      <c r="K15" s="51">
        <v>3099.6790999999998</v>
      </c>
      <c r="L15" s="53">
        <v>2.80787389420593</v>
      </c>
      <c r="M15" s="53">
        <v>-5.0739273623518004</v>
      </c>
      <c r="N15" s="51">
        <v>3401237.7958</v>
      </c>
      <c r="O15" s="51">
        <v>8321918.2916999999</v>
      </c>
      <c r="P15" s="51">
        <v>6164</v>
      </c>
      <c r="Q15" s="51">
        <v>5832</v>
      </c>
      <c r="R15" s="53">
        <v>5.6927297668038399</v>
      </c>
      <c r="S15" s="51">
        <v>22.003261696949998</v>
      </c>
      <c r="T15" s="51">
        <v>23.166651937585701</v>
      </c>
      <c r="U15" s="54">
        <v>-5.2873535599359203</v>
      </c>
    </row>
    <row r="16" spans="1:23" ht="12" thickBot="1">
      <c r="A16" s="75"/>
      <c r="B16" s="64" t="s">
        <v>14</v>
      </c>
      <c r="C16" s="65"/>
      <c r="D16" s="51">
        <v>1975955.3606</v>
      </c>
      <c r="E16" s="51">
        <v>1167211</v>
      </c>
      <c r="F16" s="53">
        <v>169.288617105219</v>
      </c>
      <c r="G16" s="51">
        <v>2104037.6346</v>
      </c>
      <c r="H16" s="53">
        <v>-6.0874516640644503</v>
      </c>
      <c r="I16" s="51">
        <v>-287648.28710000002</v>
      </c>
      <c r="J16" s="53">
        <v>-14.5574284133957</v>
      </c>
      <c r="K16" s="51">
        <v>72600.461500000005</v>
      </c>
      <c r="L16" s="53">
        <v>3.4505305563986299</v>
      </c>
      <c r="M16" s="53">
        <v>-4.9620724325560897</v>
      </c>
      <c r="N16" s="51">
        <v>50811146.420699999</v>
      </c>
      <c r="O16" s="51">
        <v>80449618.789299995</v>
      </c>
      <c r="P16" s="51">
        <v>61277</v>
      </c>
      <c r="Q16" s="51">
        <v>54735</v>
      </c>
      <c r="R16" s="53">
        <v>11.952133004476099</v>
      </c>
      <c r="S16" s="51">
        <v>32.246280996132299</v>
      </c>
      <c r="T16" s="51">
        <v>32.380365548552099</v>
      </c>
      <c r="U16" s="54">
        <v>-0.415814004833226</v>
      </c>
    </row>
    <row r="17" spans="1:21" ht="12" thickBot="1">
      <c r="A17" s="75"/>
      <c r="B17" s="64" t="s">
        <v>15</v>
      </c>
      <c r="C17" s="65"/>
      <c r="D17" s="51">
        <v>4364704.7418999998</v>
      </c>
      <c r="E17" s="51">
        <v>1253910</v>
      </c>
      <c r="F17" s="53">
        <v>348.087561459754</v>
      </c>
      <c r="G17" s="51">
        <v>2887594.6697</v>
      </c>
      <c r="H17" s="53">
        <v>51.153650049972597</v>
      </c>
      <c r="I17" s="51">
        <v>3659.5358999999999</v>
      </c>
      <c r="J17" s="53">
        <v>8.3843836328021004E-2</v>
      </c>
      <c r="K17" s="51">
        <v>294833.54729999998</v>
      </c>
      <c r="L17" s="53">
        <v>10.210350863773799</v>
      </c>
      <c r="M17" s="53">
        <v>-0.98758779001401698</v>
      </c>
      <c r="N17" s="51">
        <v>75573652.2324</v>
      </c>
      <c r="O17" s="51">
        <v>111155141.14569999</v>
      </c>
      <c r="P17" s="51">
        <v>13657</v>
      </c>
      <c r="Q17" s="51">
        <v>11895</v>
      </c>
      <c r="R17" s="53">
        <v>14.8129466162253</v>
      </c>
      <c r="S17" s="51">
        <v>319.594694435088</v>
      </c>
      <c r="T17" s="51">
        <v>354.77973384615399</v>
      </c>
      <c r="U17" s="54">
        <v>-11.009268934597999</v>
      </c>
    </row>
    <row r="18" spans="1:21" ht="12" customHeight="1" thickBot="1">
      <c r="A18" s="75"/>
      <c r="B18" s="64" t="s">
        <v>16</v>
      </c>
      <c r="C18" s="65"/>
      <c r="D18" s="51">
        <v>2244541.4032999999</v>
      </c>
      <c r="E18" s="51">
        <v>2889825</v>
      </c>
      <c r="F18" s="53">
        <v>77.6704957324405</v>
      </c>
      <c r="G18" s="51">
        <v>3418524.3402</v>
      </c>
      <c r="H18" s="53">
        <v>-34.341804242684297</v>
      </c>
      <c r="I18" s="51">
        <v>335154.49489999999</v>
      </c>
      <c r="J18" s="53">
        <v>14.9319809564326</v>
      </c>
      <c r="K18" s="51">
        <v>420566.31430000003</v>
      </c>
      <c r="L18" s="53">
        <v>12.3025689580258</v>
      </c>
      <c r="M18" s="53">
        <v>-0.20308763801533</v>
      </c>
      <c r="N18" s="51">
        <v>120961936.354</v>
      </c>
      <c r="O18" s="51">
        <v>219487964.15759999</v>
      </c>
      <c r="P18" s="51">
        <v>95140</v>
      </c>
      <c r="Q18" s="51">
        <v>86204</v>
      </c>
      <c r="R18" s="53">
        <v>10.366108301238899</v>
      </c>
      <c r="S18" s="51">
        <v>23.591984478663001</v>
      </c>
      <c r="T18" s="51">
        <v>23.587087896153299</v>
      </c>
      <c r="U18" s="54">
        <v>2.0755280312008E-2</v>
      </c>
    </row>
    <row r="19" spans="1:21" ht="12" customHeight="1" thickBot="1">
      <c r="A19" s="75"/>
      <c r="B19" s="64" t="s">
        <v>17</v>
      </c>
      <c r="C19" s="65"/>
      <c r="D19" s="51">
        <v>692474.94429999997</v>
      </c>
      <c r="E19" s="51">
        <v>736323</v>
      </c>
      <c r="F19" s="53">
        <v>94.044997141200298</v>
      </c>
      <c r="G19" s="51">
        <v>1537233.8176</v>
      </c>
      <c r="H19" s="53">
        <v>-54.953180422408103</v>
      </c>
      <c r="I19" s="51">
        <v>71307.890700000004</v>
      </c>
      <c r="J19" s="53">
        <v>10.297540912773799</v>
      </c>
      <c r="K19" s="51">
        <v>142966.70980000001</v>
      </c>
      <c r="L19" s="53">
        <v>9.3002579154293006</v>
      </c>
      <c r="M19" s="53">
        <v>-0.50122730809323002</v>
      </c>
      <c r="N19" s="51">
        <v>29708183.6862</v>
      </c>
      <c r="O19" s="51">
        <v>54884654.675800003</v>
      </c>
      <c r="P19" s="51">
        <v>14845</v>
      </c>
      <c r="Q19" s="51">
        <v>14562</v>
      </c>
      <c r="R19" s="53">
        <v>1.9434143661584999</v>
      </c>
      <c r="S19" s="51">
        <v>46.647015446278203</v>
      </c>
      <c r="T19" s="51">
        <v>52.285095467655502</v>
      </c>
      <c r="U19" s="54">
        <v>-12.086689721597599</v>
      </c>
    </row>
    <row r="20" spans="1:21" ht="12" thickBot="1">
      <c r="A20" s="75"/>
      <c r="B20" s="64" t="s">
        <v>18</v>
      </c>
      <c r="C20" s="65"/>
      <c r="D20" s="51">
        <v>1172292.1655999999</v>
      </c>
      <c r="E20" s="51">
        <v>1361174</v>
      </c>
      <c r="F20" s="53">
        <v>86.123608414501007</v>
      </c>
      <c r="G20" s="51">
        <v>1124041.3177</v>
      </c>
      <c r="H20" s="53">
        <v>4.2926222675453403</v>
      </c>
      <c r="I20" s="51">
        <v>100511.3324</v>
      </c>
      <c r="J20" s="53">
        <v>8.5739148779994192</v>
      </c>
      <c r="K20" s="51">
        <v>95383.382500000007</v>
      </c>
      <c r="L20" s="53">
        <v>8.4857541264739602</v>
      </c>
      <c r="M20" s="53">
        <v>5.3761459969193001E-2</v>
      </c>
      <c r="N20" s="51">
        <v>37751145.489299998</v>
      </c>
      <c r="O20" s="51">
        <v>87387293.463699996</v>
      </c>
      <c r="P20" s="51">
        <v>43909</v>
      </c>
      <c r="Q20" s="51">
        <v>41362</v>
      </c>
      <c r="R20" s="53">
        <v>6.1578260238866598</v>
      </c>
      <c r="S20" s="51">
        <v>26.698220537930698</v>
      </c>
      <c r="T20" s="51">
        <v>26.619541359218601</v>
      </c>
      <c r="U20" s="54">
        <v>0.29469821256564099</v>
      </c>
    </row>
    <row r="21" spans="1:21" ht="12" customHeight="1" thickBot="1">
      <c r="A21" s="75"/>
      <c r="B21" s="64" t="s">
        <v>19</v>
      </c>
      <c r="C21" s="65"/>
      <c r="D21" s="51">
        <v>466025.03509999998</v>
      </c>
      <c r="E21" s="51">
        <v>742065</v>
      </c>
      <c r="F21" s="53">
        <v>62.801107059354599</v>
      </c>
      <c r="G21" s="51">
        <v>929408.37049999996</v>
      </c>
      <c r="H21" s="53">
        <v>-49.857882724976001</v>
      </c>
      <c r="I21" s="51">
        <v>75693.034599999999</v>
      </c>
      <c r="J21" s="53">
        <v>16.242267882402</v>
      </c>
      <c r="K21" s="51">
        <v>133747.60870000001</v>
      </c>
      <c r="L21" s="53">
        <v>14.390618047484001</v>
      </c>
      <c r="M21" s="53">
        <v>-0.43406065098493202</v>
      </c>
      <c r="N21" s="51">
        <v>19194728.424600001</v>
      </c>
      <c r="O21" s="51">
        <v>34033501.493299998</v>
      </c>
      <c r="P21" s="51">
        <v>34213</v>
      </c>
      <c r="Q21" s="51">
        <v>33215</v>
      </c>
      <c r="R21" s="53">
        <v>3.0046665663104002</v>
      </c>
      <c r="S21" s="51">
        <v>13.6212853330605</v>
      </c>
      <c r="T21" s="51">
        <v>14.3235689297004</v>
      </c>
      <c r="U21" s="54">
        <v>-5.1557806731746103</v>
      </c>
    </row>
    <row r="22" spans="1:21" ht="12" customHeight="1" thickBot="1">
      <c r="A22" s="75"/>
      <c r="B22" s="64" t="s">
        <v>20</v>
      </c>
      <c r="C22" s="65"/>
      <c r="D22" s="51">
        <v>4314771.4056000002</v>
      </c>
      <c r="E22" s="51">
        <v>3752167</v>
      </c>
      <c r="F22" s="53">
        <v>114.99411954745101</v>
      </c>
      <c r="G22" s="51">
        <v>1918094.2986000001</v>
      </c>
      <c r="H22" s="53">
        <v>124.95095307615</v>
      </c>
      <c r="I22" s="51">
        <v>178460.84450000001</v>
      </c>
      <c r="J22" s="53">
        <v>4.13604401541137</v>
      </c>
      <c r="K22" s="51">
        <v>262749.58539999998</v>
      </c>
      <c r="L22" s="53">
        <v>13.6984706951988</v>
      </c>
      <c r="M22" s="53">
        <v>-0.320794953003187</v>
      </c>
      <c r="N22" s="51">
        <v>55929063.208400004</v>
      </c>
      <c r="O22" s="51">
        <v>99935730.713300005</v>
      </c>
      <c r="P22" s="51">
        <v>206595</v>
      </c>
      <c r="Q22" s="51">
        <v>169296</v>
      </c>
      <c r="R22" s="53">
        <v>22.031825914374799</v>
      </c>
      <c r="S22" s="51">
        <v>20.885168593625199</v>
      </c>
      <c r="T22" s="51">
        <v>21.825888991470599</v>
      </c>
      <c r="U22" s="54">
        <v>-4.50425091676055</v>
      </c>
    </row>
    <row r="23" spans="1:21" ht="12" thickBot="1">
      <c r="A23" s="75"/>
      <c r="B23" s="64" t="s">
        <v>21</v>
      </c>
      <c r="C23" s="65"/>
      <c r="D23" s="51">
        <v>3756946.1109000002</v>
      </c>
      <c r="E23" s="51">
        <v>3208779</v>
      </c>
      <c r="F23" s="53">
        <v>117.08335509862199</v>
      </c>
      <c r="G23" s="51">
        <v>1876862.2143999999</v>
      </c>
      <c r="H23" s="53">
        <v>100.171652563267</v>
      </c>
      <c r="I23" s="51">
        <v>445242.43910000002</v>
      </c>
      <c r="J23" s="53">
        <v>11.851179813525199</v>
      </c>
      <c r="K23" s="51">
        <v>237632.5846</v>
      </c>
      <c r="L23" s="53">
        <v>12.661163018616501</v>
      </c>
      <c r="M23" s="53">
        <v>0.87365903480561702</v>
      </c>
      <c r="N23" s="51">
        <v>74261531.754999995</v>
      </c>
      <c r="O23" s="51">
        <v>175935356.86399999</v>
      </c>
      <c r="P23" s="51">
        <v>102337</v>
      </c>
      <c r="Q23" s="51">
        <v>97454</v>
      </c>
      <c r="R23" s="53">
        <v>5.0105690890060997</v>
      </c>
      <c r="S23" s="51">
        <v>36.711513049043802</v>
      </c>
      <c r="T23" s="51">
        <v>36.4025814784411</v>
      </c>
      <c r="U23" s="54">
        <v>0.84151140866904905</v>
      </c>
    </row>
    <row r="24" spans="1:21" ht="12" thickBot="1">
      <c r="A24" s="75"/>
      <c r="B24" s="64" t="s">
        <v>22</v>
      </c>
      <c r="C24" s="65"/>
      <c r="D24" s="51">
        <v>367269.71340000001</v>
      </c>
      <c r="E24" s="51">
        <v>436962</v>
      </c>
      <c r="F24" s="53">
        <v>84.050721435731305</v>
      </c>
      <c r="G24" s="51">
        <v>475451.81829999998</v>
      </c>
      <c r="H24" s="53">
        <v>-22.7535368960855</v>
      </c>
      <c r="I24" s="51">
        <v>59441.201800000003</v>
      </c>
      <c r="J24" s="53">
        <v>16.184618451035099</v>
      </c>
      <c r="K24" s="51">
        <v>93024.233099999998</v>
      </c>
      <c r="L24" s="53">
        <v>19.565438498608</v>
      </c>
      <c r="M24" s="53">
        <v>-0.361013793727261</v>
      </c>
      <c r="N24" s="51">
        <v>12935613.4244</v>
      </c>
      <c r="O24" s="51">
        <v>24667784.392200001</v>
      </c>
      <c r="P24" s="51">
        <v>27897</v>
      </c>
      <c r="Q24" s="51">
        <v>25888</v>
      </c>
      <c r="R24" s="53">
        <v>7.7603522867737897</v>
      </c>
      <c r="S24" s="51">
        <v>13.1652046241531</v>
      </c>
      <c r="T24" s="51">
        <v>12.093722203337499</v>
      </c>
      <c r="U24" s="54">
        <v>8.1387449067819198</v>
      </c>
    </row>
    <row r="25" spans="1:21" ht="12" thickBot="1">
      <c r="A25" s="75"/>
      <c r="B25" s="64" t="s">
        <v>23</v>
      </c>
      <c r="C25" s="65"/>
      <c r="D25" s="51">
        <v>464878.63990000001</v>
      </c>
      <c r="E25" s="51">
        <v>656818</v>
      </c>
      <c r="F25" s="53">
        <v>70.777390372980094</v>
      </c>
      <c r="G25" s="51">
        <v>501583.78869999998</v>
      </c>
      <c r="H25" s="53">
        <v>-7.3178499040274101</v>
      </c>
      <c r="I25" s="51">
        <v>39090.580900000001</v>
      </c>
      <c r="J25" s="53">
        <v>8.4087711382929502</v>
      </c>
      <c r="K25" s="51">
        <v>51004.937899999997</v>
      </c>
      <c r="L25" s="53">
        <v>10.168777191183599</v>
      </c>
      <c r="M25" s="53">
        <v>-0.233592226371478</v>
      </c>
      <c r="N25" s="51">
        <v>14604734.320499999</v>
      </c>
      <c r="O25" s="51">
        <v>34873359.050800003</v>
      </c>
      <c r="P25" s="51">
        <v>25856</v>
      </c>
      <c r="Q25" s="51">
        <v>20464</v>
      </c>
      <c r="R25" s="53">
        <v>26.348709929632498</v>
      </c>
      <c r="S25" s="51">
        <v>17.979526605043301</v>
      </c>
      <c r="T25" s="51">
        <v>17.8875892005473</v>
      </c>
      <c r="U25" s="54">
        <v>0.51134496761570103</v>
      </c>
    </row>
    <row r="26" spans="1:21" ht="12" thickBot="1">
      <c r="A26" s="75"/>
      <c r="B26" s="64" t="s">
        <v>24</v>
      </c>
      <c r="C26" s="65"/>
      <c r="D26" s="51">
        <v>932524.30440000002</v>
      </c>
      <c r="E26" s="51">
        <v>1020589</v>
      </c>
      <c r="F26" s="53">
        <v>91.371189029080298</v>
      </c>
      <c r="G26" s="51">
        <v>554668.75459999999</v>
      </c>
      <c r="H26" s="53">
        <v>68.122739322587407</v>
      </c>
      <c r="I26" s="51">
        <v>126416.2824</v>
      </c>
      <c r="J26" s="53">
        <v>13.556352558696901</v>
      </c>
      <c r="K26" s="51">
        <v>124095.30869999999</v>
      </c>
      <c r="L26" s="53">
        <v>22.372868071411599</v>
      </c>
      <c r="M26" s="53">
        <v>1.8703154247442001E-2</v>
      </c>
      <c r="N26" s="51">
        <v>24924101.384</v>
      </c>
      <c r="O26" s="51">
        <v>55677498.601599999</v>
      </c>
      <c r="P26" s="51">
        <v>43816</v>
      </c>
      <c r="Q26" s="51">
        <v>42297</v>
      </c>
      <c r="R26" s="53">
        <v>3.5912712485518998</v>
      </c>
      <c r="S26" s="51">
        <v>21.2827347179113</v>
      </c>
      <c r="T26" s="51">
        <v>14.1626009740644</v>
      </c>
      <c r="U26" s="54">
        <v>33.454975773647597</v>
      </c>
    </row>
    <row r="27" spans="1:21" ht="12" thickBot="1">
      <c r="A27" s="75"/>
      <c r="B27" s="64" t="s">
        <v>25</v>
      </c>
      <c r="C27" s="65"/>
      <c r="D27" s="51">
        <v>263224.92589999997</v>
      </c>
      <c r="E27" s="51">
        <v>293970</v>
      </c>
      <c r="F27" s="53">
        <v>89.541424601149799</v>
      </c>
      <c r="G27" s="51">
        <v>262816.85470000003</v>
      </c>
      <c r="H27" s="53">
        <v>0.15526827625489401</v>
      </c>
      <c r="I27" s="51">
        <v>70128.272100000002</v>
      </c>
      <c r="J27" s="53">
        <v>26.641957200756099</v>
      </c>
      <c r="K27" s="51">
        <v>74107.748099999997</v>
      </c>
      <c r="L27" s="53">
        <v>28.197486871453702</v>
      </c>
      <c r="M27" s="53">
        <v>-5.3698514690126001E-2</v>
      </c>
      <c r="N27" s="51">
        <v>7460537.8539000005</v>
      </c>
      <c r="O27" s="51">
        <v>16486387.7971</v>
      </c>
      <c r="P27" s="51">
        <v>28566</v>
      </c>
      <c r="Q27" s="51">
        <v>27296</v>
      </c>
      <c r="R27" s="53">
        <v>4.6526963657678797</v>
      </c>
      <c r="S27" s="51">
        <v>9.2146231849051308</v>
      </c>
      <c r="T27" s="51">
        <v>8.3460327960140699</v>
      </c>
      <c r="U27" s="54">
        <v>9.4262171275103004</v>
      </c>
    </row>
    <row r="28" spans="1:21" ht="12" thickBot="1">
      <c r="A28" s="75"/>
      <c r="B28" s="64" t="s">
        <v>26</v>
      </c>
      <c r="C28" s="65"/>
      <c r="D28" s="51">
        <v>909373.45589999994</v>
      </c>
      <c r="E28" s="51">
        <v>1166256</v>
      </c>
      <c r="F28" s="53">
        <v>77.973742977528104</v>
      </c>
      <c r="G28" s="51">
        <v>687061.39760000003</v>
      </c>
      <c r="H28" s="53">
        <v>32.356942054460703</v>
      </c>
      <c r="I28" s="51">
        <v>49201.542399999998</v>
      </c>
      <c r="J28" s="53">
        <v>5.4104880762442802</v>
      </c>
      <c r="K28" s="51">
        <v>63078.827299999997</v>
      </c>
      <c r="L28" s="53">
        <v>9.1809593029593906</v>
      </c>
      <c r="M28" s="53">
        <v>-0.219999094688306</v>
      </c>
      <c r="N28" s="51">
        <v>27559298.284000002</v>
      </c>
      <c r="O28" s="51">
        <v>79623199.549700007</v>
      </c>
      <c r="P28" s="51">
        <v>37407</v>
      </c>
      <c r="Q28" s="51">
        <v>35241</v>
      </c>
      <c r="R28" s="53">
        <v>6.1462501064101502</v>
      </c>
      <c r="S28" s="51">
        <v>24.310248239634301</v>
      </c>
      <c r="T28" s="51">
        <v>24.249468170596799</v>
      </c>
      <c r="U28" s="54">
        <v>0.25001829861386698</v>
      </c>
    </row>
    <row r="29" spans="1:21" ht="12" thickBot="1">
      <c r="A29" s="75"/>
      <c r="B29" s="64" t="s">
        <v>27</v>
      </c>
      <c r="C29" s="65"/>
      <c r="D29" s="51">
        <v>802541.28449999995</v>
      </c>
      <c r="E29" s="51">
        <v>790515</v>
      </c>
      <c r="F29" s="53">
        <v>101.521322745299</v>
      </c>
      <c r="G29" s="51">
        <v>695978.13230000006</v>
      </c>
      <c r="H29" s="53">
        <v>15.3112787966255</v>
      </c>
      <c r="I29" s="51">
        <v>128047.174</v>
      </c>
      <c r="J29" s="53">
        <v>15.955213329589199</v>
      </c>
      <c r="K29" s="51">
        <v>147259.6182</v>
      </c>
      <c r="L29" s="53">
        <v>21.158655906810001</v>
      </c>
      <c r="M29" s="53">
        <v>-0.13046648113610301</v>
      </c>
      <c r="N29" s="51">
        <v>21549204.097800002</v>
      </c>
      <c r="O29" s="51">
        <v>46586113.010499999</v>
      </c>
      <c r="P29" s="51">
        <v>94190</v>
      </c>
      <c r="Q29" s="51">
        <v>91330</v>
      </c>
      <c r="R29" s="53">
        <v>3.1315011496770002</v>
      </c>
      <c r="S29" s="51">
        <v>8.5204510510669902</v>
      </c>
      <c r="T29" s="51">
        <v>8.5305614069856599</v>
      </c>
      <c r="U29" s="54">
        <v>-0.11865986739510399</v>
      </c>
    </row>
    <row r="30" spans="1:21" ht="12" thickBot="1">
      <c r="A30" s="75"/>
      <c r="B30" s="64" t="s">
        <v>28</v>
      </c>
      <c r="C30" s="65"/>
      <c r="D30" s="51">
        <v>989758.39199999999</v>
      </c>
      <c r="E30" s="51">
        <v>1351646</v>
      </c>
      <c r="F30" s="53">
        <v>73.2261547772124</v>
      </c>
      <c r="G30" s="51">
        <v>971551.33409999998</v>
      </c>
      <c r="H30" s="53">
        <v>1.8740191342402099</v>
      </c>
      <c r="I30" s="51">
        <v>95689.583799999993</v>
      </c>
      <c r="J30" s="53">
        <v>9.6679739796538104</v>
      </c>
      <c r="K30" s="51">
        <v>140325.87390000001</v>
      </c>
      <c r="L30" s="53">
        <v>14.443485277079199</v>
      </c>
      <c r="M30" s="53">
        <v>-0.318090234248668</v>
      </c>
      <c r="N30" s="51">
        <v>33364214.691399999</v>
      </c>
      <c r="O30" s="51">
        <v>65984366.9736</v>
      </c>
      <c r="P30" s="51">
        <v>63358</v>
      </c>
      <c r="Q30" s="51">
        <v>58085</v>
      </c>
      <c r="R30" s="53">
        <v>9.0780752345700293</v>
      </c>
      <c r="S30" s="51">
        <v>15.6216798510054</v>
      </c>
      <c r="T30" s="51">
        <v>15.9145227339244</v>
      </c>
      <c r="U30" s="54">
        <v>-1.87459278203153</v>
      </c>
    </row>
    <row r="31" spans="1:21" ht="12" thickBot="1">
      <c r="A31" s="75"/>
      <c r="B31" s="64" t="s">
        <v>29</v>
      </c>
      <c r="C31" s="65"/>
      <c r="D31" s="51">
        <v>873819.21459999995</v>
      </c>
      <c r="E31" s="51">
        <v>872216</v>
      </c>
      <c r="F31" s="53">
        <v>100.183809354564</v>
      </c>
      <c r="G31" s="51">
        <v>268519.35210000002</v>
      </c>
      <c r="H31" s="53">
        <v>225.42131796690001</v>
      </c>
      <c r="I31" s="51">
        <v>24451.595399999998</v>
      </c>
      <c r="J31" s="53">
        <v>2.7982441895825101</v>
      </c>
      <c r="K31" s="51">
        <v>21751.760900000001</v>
      </c>
      <c r="L31" s="53">
        <v>8.1006306360739995</v>
      </c>
      <c r="M31" s="53">
        <v>0.124120272947649</v>
      </c>
      <c r="N31" s="51">
        <v>20974364.253800001</v>
      </c>
      <c r="O31" s="51">
        <v>89500381.171700001</v>
      </c>
      <c r="P31" s="51">
        <v>21978</v>
      </c>
      <c r="Q31" s="51">
        <v>23236</v>
      </c>
      <c r="R31" s="53">
        <v>-5.4140127388534998</v>
      </c>
      <c r="S31" s="51">
        <v>39.758814023113999</v>
      </c>
      <c r="T31" s="51">
        <v>27.186971823894002</v>
      </c>
      <c r="U31" s="54">
        <v>31.6202646082737</v>
      </c>
    </row>
    <row r="32" spans="1:21" ht="12" thickBot="1">
      <c r="A32" s="75"/>
      <c r="B32" s="64" t="s">
        <v>30</v>
      </c>
      <c r="C32" s="65"/>
      <c r="D32" s="51">
        <v>474225.47470000002</v>
      </c>
      <c r="E32" s="51">
        <v>480512</v>
      </c>
      <c r="F32" s="53">
        <v>98.691702746237297</v>
      </c>
      <c r="G32" s="51">
        <v>145947.6807</v>
      </c>
      <c r="H32" s="53">
        <v>224.92840751254201</v>
      </c>
      <c r="I32" s="51">
        <v>112401.3441</v>
      </c>
      <c r="J32" s="53">
        <v>23.702089005468601</v>
      </c>
      <c r="K32" s="51">
        <v>39097.923900000002</v>
      </c>
      <c r="L32" s="53">
        <v>26.7889998062847</v>
      </c>
      <c r="M32" s="53">
        <v>1.87486733023182</v>
      </c>
      <c r="N32" s="51">
        <v>4456147.9545999998</v>
      </c>
      <c r="O32" s="51">
        <v>8178934.7461000001</v>
      </c>
      <c r="P32" s="51">
        <v>27847</v>
      </c>
      <c r="Q32" s="51">
        <v>26810</v>
      </c>
      <c r="R32" s="53">
        <v>3.8679597165236901</v>
      </c>
      <c r="S32" s="51">
        <v>17.029679128811001</v>
      </c>
      <c r="T32" s="51">
        <v>15.0962607049608</v>
      </c>
      <c r="U32" s="54">
        <v>11.3532287321796</v>
      </c>
    </row>
    <row r="33" spans="1:21" ht="12" thickBot="1">
      <c r="A33" s="75"/>
      <c r="B33" s="64" t="s">
        <v>75</v>
      </c>
      <c r="C33" s="65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1">
        <v>175.3835</v>
      </c>
      <c r="O33" s="51">
        <v>204.81649999999999</v>
      </c>
      <c r="P33" s="52"/>
      <c r="Q33" s="51">
        <v>1</v>
      </c>
      <c r="R33" s="52"/>
      <c r="S33" s="52"/>
      <c r="T33" s="51">
        <v>3.2743000000000002</v>
      </c>
      <c r="U33" s="55"/>
    </row>
    <row r="34" spans="1:21" ht="12" thickBot="1">
      <c r="A34" s="75"/>
      <c r="B34" s="64" t="s">
        <v>31</v>
      </c>
      <c r="C34" s="65"/>
      <c r="D34" s="51">
        <v>146739.7567</v>
      </c>
      <c r="E34" s="51">
        <v>265359</v>
      </c>
      <c r="F34" s="53">
        <v>55.298579170105398</v>
      </c>
      <c r="G34" s="51">
        <v>218741.3303</v>
      </c>
      <c r="H34" s="53">
        <v>-32.916309643564396</v>
      </c>
      <c r="I34" s="51">
        <v>22339.597000000002</v>
      </c>
      <c r="J34" s="53">
        <v>15.2239566852164</v>
      </c>
      <c r="K34" s="51">
        <v>32060.962299999999</v>
      </c>
      <c r="L34" s="53">
        <v>14.6570208090208</v>
      </c>
      <c r="M34" s="53">
        <v>-0.30321501921980698</v>
      </c>
      <c r="N34" s="51">
        <v>7084529.8586999997</v>
      </c>
      <c r="O34" s="51">
        <v>17981859.512400001</v>
      </c>
      <c r="P34" s="51">
        <v>8168</v>
      </c>
      <c r="Q34" s="51">
        <v>7603</v>
      </c>
      <c r="R34" s="53">
        <v>7.4312771274496896</v>
      </c>
      <c r="S34" s="51">
        <v>17.9652003795299</v>
      </c>
      <c r="T34" s="51">
        <v>18.590215967381301</v>
      </c>
      <c r="U34" s="54">
        <v>-3.4790348821468502</v>
      </c>
    </row>
    <row r="35" spans="1:21" ht="12" customHeight="1" thickBot="1">
      <c r="A35" s="75"/>
      <c r="B35" s="64" t="s">
        <v>68</v>
      </c>
      <c r="C35" s="65"/>
      <c r="D35" s="51">
        <v>141324.85</v>
      </c>
      <c r="E35" s="52"/>
      <c r="F35" s="52"/>
      <c r="G35" s="52"/>
      <c r="H35" s="52"/>
      <c r="I35" s="51">
        <v>5452.04</v>
      </c>
      <c r="J35" s="53">
        <v>3.85780703110599</v>
      </c>
      <c r="K35" s="52"/>
      <c r="L35" s="52"/>
      <c r="M35" s="52"/>
      <c r="N35" s="51">
        <v>3226387.24</v>
      </c>
      <c r="O35" s="51">
        <v>11338057.800000001</v>
      </c>
      <c r="P35" s="51">
        <v>96</v>
      </c>
      <c r="Q35" s="51">
        <v>92</v>
      </c>
      <c r="R35" s="53">
        <v>4.3478260869565197</v>
      </c>
      <c r="S35" s="51">
        <v>1472.1338541666701</v>
      </c>
      <c r="T35" s="51">
        <v>1694.24086956522</v>
      </c>
      <c r="U35" s="54">
        <v>-15.087419854513101</v>
      </c>
    </row>
    <row r="36" spans="1:21" ht="12" thickBot="1">
      <c r="A36" s="75"/>
      <c r="B36" s="64" t="s">
        <v>35</v>
      </c>
      <c r="C36" s="65"/>
      <c r="D36" s="51">
        <v>171841.1</v>
      </c>
      <c r="E36" s="52"/>
      <c r="F36" s="52"/>
      <c r="G36" s="51">
        <v>112613.7</v>
      </c>
      <c r="H36" s="53">
        <v>52.593423357904101</v>
      </c>
      <c r="I36" s="51">
        <v>-16864.11</v>
      </c>
      <c r="J36" s="53">
        <v>-9.8137814527490796</v>
      </c>
      <c r="K36" s="51">
        <v>-8294.15</v>
      </c>
      <c r="L36" s="53">
        <v>-7.3651340822652998</v>
      </c>
      <c r="M36" s="53">
        <v>1.0332535582308</v>
      </c>
      <c r="N36" s="51">
        <v>8477657.4900000002</v>
      </c>
      <c r="O36" s="51">
        <v>37929889.579999998</v>
      </c>
      <c r="P36" s="51">
        <v>92</v>
      </c>
      <c r="Q36" s="51">
        <v>103</v>
      </c>
      <c r="R36" s="53">
        <v>-10.6796116504854</v>
      </c>
      <c r="S36" s="51">
        <v>1867.83804347826</v>
      </c>
      <c r="T36" s="51">
        <v>2404.6474757281599</v>
      </c>
      <c r="U36" s="54">
        <v>-28.7396133794478</v>
      </c>
    </row>
    <row r="37" spans="1:21" ht="12" thickBot="1">
      <c r="A37" s="75"/>
      <c r="B37" s="64" t="s">
        <v>36</v>
      </c>
      <c r="C37" s="65"/>
      <c r="D37" s="51">
        <v>32806</v>
      </c>
      <c r="E37" s="52"/>
      <c r="F37" s="52"/>
      <c r="G37" s="51">
        <v>15125.64</v>
      </c>
      <c r="H37" s="53">
        <v>116.88999605967101</v>
      </c>
      <c r="I37" s="51">
        <v>-1229.9000000000001</v>
      </c>
      <c r="J37" s="53">
        <v>-3.74900932756203</v>
      </c>
      <c r="K37" s="51">
        <v>-1234.19</v>
      </c>
      <c r="L37" s="53">
        <v>-8.1595886190600897</v>
      </c>
      <c r="M37" s="53">
        <v>-3.4759639925780001E-3</v>
      </c>
      <c r="N37" s="51">
        <v>903203.46</v>
      </c>
      <c r="O37" s="51">
        <v>10858627.18</v>
      </c>
      <c r="P37" s="51">
        <v>11</v>
      </c>
      <c r="Q37" s="51">
        <v>7</v>
      </c>
      <c r="R37" s="53">
        <v>57.142857142857103</v>
      </c>
      <c r="S37" s="51">
        <v>2982.3636363636401</v>
      </c>
      <c r="T37" s="51">
        <v>2428.8157142857099</v>
      </c>
      <c r="U37" s="54">
        <v>18.560711890682001</v>
      </c>
    </row>
    <row r="38" spans="1:21" ht="12" thickBot="1">
      <c r="A38" s="75"/>
      <c r="B38" s="64" t="s">
        <v>37</v>
      </c>
      <c r="C38" s="65"/>
      <c r="D38" s="51">
        <v>158748.82999999999</v>
      </c>
      <c r="E38" s="52"/>
      <c r="F38" s="52"/>
      <c r="G38" s="51">
        <v>85426.559999999998</v>
      </c>
      <c r="H38" s="53">
        <v>85.8307650454379</v>
      </c>
      <c r="I38" s="51">
        <v>-27419.759999999998</v>
      </c>
      <c r="J38" s="53">
        <v>-17.2724170628533</v>
      </c>
      <c r="K38" s="51">
        <v>-9824.36</v>
      </c>
      <c r="L38" s="53">
        <v>-11.500357734175401</v>
      </c>
      <c r="M38" s="53">
        <v>1.7909970725828499</v>
      </c>
      <c r="N38" s="51">
        <v>5677882.1299999999</v>
      </c>
      <c r="O38" s="51">
        <v>19643506.670000002</v>
      </c>
      <c r="P38" s="51">
        <v>104</v>
      </c>
      <c r="Q38" s="51">
        <v>111</v>
      </c>
      <c r="R38" s="53">
        <v>-6.3063063063063103</v>
      </c>
      <c r="S38" s="51">
        <v>1526.4310576923101</v>
      </c>
      <c r="T38" s="51">
        <v>1638.96342342342</v>
      </c>
      <c r="U38" s="54">
        <v>-7.3722534119061196</v>
      </c>
    </row>
    <row r="39" spans="1:21" ht="12" thickBot="1">
      <c r="A39" s="75"/>
      <c r="B39" s="64" t="s">
        <v>70</v>
      </c>
      <c r="C39" s="65"/>
      <c r="D39" s="52"/>
      <c r="E39" s="52"/>
      <c r="F39" s="52"/>
      <c r="G39" s="51">
        <v>0.08</v>
      </c>
      <c r="H39" s="52"/>
      <c r="I39" s="52"/>
      <c r="J39" s="52"/>
      <c r="K39" s="51">
        <v>0.06</v>
      </c>
      <c r="L39" s="53">
        <v>75</v>
      </c>
      <c r="M39" s="52"/>
      <c r="N39" s="51">
        <v>396.99</v>
      </c>
      <c r="O39" s="51">
        <v>864.26</v>
      </c>
      <c r="P39" s="52"/>
      <c r="Q39" s="52"/>
      <c r="R39" s="52"/>
      <c r="S39" s="52"/>
      <c r="T39" s="52"/>
      <c r="U39" s="55"/>
    </row>
    <row r="40" spans="1:21" ht="12" customHeight="1" thickBot="1">
      <c r="A40" s="75"/>
      <c r="B40" s="64" t="s">
        <v>32</v>
      </c>
      <c r="C40" s="65"/>
      <c r="D40" s="51">
        <v>151985.4694</v>
      </c>
      <c r="E40" s="52"/>
      <c r="F40" s="52"/>
      <c r="G40" s="51">
        <v>314887.9485</v>
      </c>
      <c r="H40" s="53">
        <v>-51.733475312727002</v>
      </c>
      <c r="I40" s="51">
        <v>11465.674199999999</v>
      </c>
      <c r="J40" s="53">
        <v>7.5439278802530101</v>
      </c>
      <c r="K40" s="51">
        <v>17813.841700000001</v>
      </c>
      <c r="L40" s="53">
        <v>5.6572002151425602</v>
      </c>
      <c r="M40" s="53">
        <v>-0.35636150847798298</v>
      </c>
      <c r="N40" s="51">
        <v>3233364.5192999998</v>
      </c>
      <c r="O40" s="51">
        <v>6327307.0812999997</v>
      </c>
      <c r="P40" s="51">
        <v>205</v>
      </c>
      <c r="Q40" s="51">
        <v>197</v>
      </c>
      <c r="R40" s="53">
        <v>4.0609137055837499</v>
      </c>
      <c r="S40" s="51">
        <v>741.39253365853699</v>
      </c>
      <c r="T40" s="51">
        <v>842.07557614213204</v>
      </c>
      <c r="U40" s="54">
        <v>-13.5802611859006</v>
      </c>
    </row>
    <row r="41" spans="1:21" ht="12" thickBot="1">
      <c r="A41" s="75"/>
      <c r="B41" s="64" t="s">
        <v>33</v>
      </c>
      <c r="C41" s="65"/>
      <c r="D41" s="51">
        <v>439720.26280000003</v>
      </c>
      <c r="E41" s="51">
        <v>1003635</v>
      </c>
      <c r="F41" s="53">
        <v>43.812766872418798</v>
      </c>
      <c r="G41" s="51">
        <v>522085.02870000002</v>
      </c>
      <c r="H41" s="53">
        <v>-15.776121009462701</v>
      </c>
      <c r="I41" s="51">
        <v>29278.521499999999</v>
      </c>
      <c r="J41" s="53">
        <v>6.6584426456865096</v>
      </c>
      <c r="K41" s="51">
        <v>38299.495000000003</v>
      </c>
      <c r="L41" s="53">
        <v>7.3358730656127698</v>
      </c>
      <c r="M41" s="53">
        <v>-0.235537661789013</v>
      </c>
      <c r="N41" s="51">
        <v>16815562.1142</v>
      </c>
      <c r="O41" s="51">
        <v>38090662.185199998</v>
      </c>
      <c r="P41" s="51">
        <v>2440</v>
      </c>
      <c r="Q41" s="51">
        <v>2440</v>
      </c>
      <c r="R41" s="53">
        <v>0</v>
      </c>
      <c r="S41" s="51">
        <v>180.21322245901601</v>
      </c>
      <c r="T41" s="51">
        <v>193.78369049180299</v>
      </c>
      <c r="U41" s="54">
        <v>-7.5302288298368598</v>
      </c>
    </row>
    <row r="42" spans="1:21" ht="12" thickBot="1">
      <c r="A42" s="75"/>
      <c r="B42" s="64" t="s">
        <v>38</v>
      </c>
      <c r="C42" s="65"/>
      <c r="D42" s="51">
        <v>131236.79</v>
      </c>
      <c r="E42" s="52"/>
      <c r="F42" s="52"/>
      <c r="G42" s="51">
        <v>81133.37</v>
      </c>
      <c r="H42" s="53">
        <v>61.754392797932603</v>
      </c>
      <c r="I42" s="51">
        <v>-21349.61</v>
      </c>
      <c r="J42" s="53">
        <v>-16.268006859966601</v>
      </c>
      <c r="K42" s="51">
        <v>-6198.32</v>
      </c>
      <c r="L42" s="53">
        <v>-7.6396678703226604</v>
      </c>
      <c r="M42" s="53">
        <v>2.4444188102582598</v>
      </c>
      <c r="N42" s="51">
        <v>4209684.8899999997</v>
      </c>
      <c r="O42" s="51">
        <v>16075295.859999999</v>
      </c>
      <c r="P42" s="51">
        <v>96</v>
      </c>
      <c r="Q42" s="51">
        <v>119</v>
      </c>
      <c r="R42" s="53">
        <v>-19.327731092436998</v>
      </c>
      <c r="S42" s="51">
        <v>1367.0498958333301</v>
      </c>
      <c r="T42" s="51">
        <v>1255.08899159664</v>
      </c>
      <c r="U42" s="54">
        <v>8.1899647246192995</v>
      </c>
    </row>
    <row r="43" spans="1:21" ht="12" thickBot="1">
      <c r="A43" s="75"/>
      <c r="B43" s="64" t="s">
        <v>39</v>
      </c>
      <c r="C43" s="65"/>
      <c r="D43" s="51">
        <v>33721.4</v>
      </c>
      <c r="E43" s="52"/>
      <c r="F43" s="52"/>
      <c r="G43" s="51">
        <v>20718</v>
      </c>
      <c r="H43" s="53">
        <v>62.763780287672603</v>
      </c>
      <c r="I43" s="51">
        <v>4536.78</v>
      </c>
      <c r="J43" s="53">
        <v>13.453711886220599</v>
      </c>
      <c r="K43" s="51">
        <v>2306.8200000000002</v>
      </c>
      <c r="L43" s="53">
        <v>11.134375905010099</v>
      </c>
      <c r="M43" s="53">
        <v>0.966681405571306</v>
      </c>
      <c r="N43" s="51">
        <v>1426345.54</v>
      </c>
      <c r="O43" s="51">
        <v>5833683.75</v>
      </c>
      <c r="P43" s="51">
        <v>38</v>
      </c>
      <c r="Q43" s="51">
        <v>65</v>
      </c>
      <c r="R43" s="53">
        <v>-41.538461538461497</v>
      </c>
      <c r="S43" s="51">
        <v>887.40526315789498</v>
      </c>
      <c r="T43" s="51">
        <v>1247.0619999999999</v>
      </c>
      <c r="U43" s="54">
        <v>-40.529029043871198</v>
      </c>
    </row>
    <row r="44" spans="1:21" ht="12" thickBot="1">
      <c r="A44" s="75"/>
      <c r="B44" s="64" t="s">
        <v>73</v>
      </c>
      <c r="C44" s="65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1">
        <v>-3233.3332999999998</v>
      </c>
      <c r="P44" s="52"/>
      <c r="Q44" s="52"/>
      <c r="R44" s="52"/>
      <c r="S44" s="52"/>
      <c r="T44" s="52"/>
      <c r="U44" s="55"/>
    </row>
    <row r="45" spans="1:21" ht="12" thickBot="1">
      <c r="A45" s="76"/>
      <c r="B45" s="64" t="s">
        <v>34</v>
      </c>
      <c r="C45" s="65"/>
      <c r="D45" s="56">
        <v>15295.197099999999</v>
      </c>
      <c r="E45" s="57"/>
      <c r="F45" s="57"/>
      <c r="G45" s="56">
        <v>29291.6044</v>
      </c>
      <c r="H45" s="58">
        <v>-47.782999896038497</v>
      </c>
      <c r="I45" s="56">
        <v>1775.5513000000001</v>
      </c>
      <c r="J45" s="58">
        <v>11.6085545572996</v>
      </c>
      <c r="K45" s="56">
        <v>4415.9602000000004</v>
      </c>
      <c r="L45" s="58">
        <v>15.0758563433282</v>
      </c>
      <c r="M45" s="58">
        <v>-0.59792407096422695</v>
      </c>
      <c r="N45" s="56">
        <v>980585.83570000005</v>
      </c>
      <c r="O45" s="56">
        <v>2179076.4865999999</v>
      </c>
      <c r="P45" s="56">
        <v>25</v>
      </c>
      <c r="Q45" s="56">
        <v>34</v>
      </c>
      <c r="R45" s="58">
        <v>-26.470588235294102</v>
      </c>
      <c r="S45" s="56">
        <v>611.80788399999994</v>
      </c>
      <c r="T45" s="56">
        <v>665.080244117647</v>
      </c>
      <c r="U45" s="59">
        <v>-8.7073673796670406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9:C19"/>
    <mergeCell ref="B20:C20"/>
    <mergeCell ref="B21:C21"/>
    <mergeCell ref="B22:C22"/>
    <mergeCell ref="B44:C44"/>
    <mergeCell ref="B45:C45"/>
    <mergeCell ref="B37:C37"/>
    <mergeCell ref="B38:C38"/>
    <mergeCell ref="B39:C39"/>
    <mergeCell ref="B40:C40"/>
    <mergeCell ref="B41:C41"/>
    <mergeCell ref="B42:C42"/>
    <mergeCell ref="B43:C43"/>
  </mergeCells>
  <phoneticPr fontId="24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1"/>
  <sheetViews>
    <sheetView topLeftCell="A16" workbookViewId="0">
      <selection activeCell="B32" sqref="B32:E37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7" t="s">
        <v>72</v>
      </c>
      <c r="B1" s="37" t="s">
        <v>62</v>
      </c>
      <c r="C1" s="37" t="s">
        <v>63</v>
      </c>
      <c r="D1" s="37" t="s">
        <v>64</v>
      </c>
      <c r="E1" s="37" t="s">
        <v>65</v>
      </c>
      <c r="F1" s="37" t="s">
        <v>66</v>
      </c>
      <c r="G1" s="37" t="s">
        <v>65</v>
      </c>
      <c r="H1" s="37" t="s">
        <v>67</v>
      </c>
    </row>
    <row r="2" spans="1:8">
      <c r="A2" s="36">
        <v>1</v>
      </c>
      <c r="B2" s="36">
        <v>12</v>
      </c>
      <c r="C2" s="36">
        <v>99592</v>
      </c>
      <c r="D2" s="36">
        <v>943811.85530427401</v>
      </c>
      <c r="E2" s="36">
        <v>717515.03390769195</v>
      </c>
      <c r="F2" s="36">
        <v>226296.82139658101</v>
      </c>
      <c r="G2" s="36">
        <v>717515.03390769195</v>
      </c>
      <c r="H2" s="36">
        <v>0.23976899646341701</v>
      </c>
    </row>
    <row r="3" spans="1:8">
      <c r="A3" s="36">
        <v>2</v>
      </c>
      <c r="B3" s="36">
        <v>13</v>
      </c>
      <c r="C3" s="36">
        <v>28192</v>
      </c>
      <c r="D3" s="36">
        <v>260789.683708547</v>
      </c>
      <c r="E3" s="36">
        <v>205887.15778546999</v>
      </c>
      <c r="F3" s="36">
        <v>54902.525923076901</v>
      </c>
      <c r="G3" s="36">
        <v>205887.15778546999</v>
      </c>
      <c r="H3" s="36">
        <v>0.21052414782033599</v>
      </c>
    </row>
    <row r="4" spans="1:8">
      <c r="A4" s="36">
        <v>3</v>
      </c>
      <c r="B4" s="36">
        <v>14</v>
      </c>
      <c r="C4" s="36">
        <v>159353</v>
      </c>
      <c r="D4" s="36">
        <v>266207.69934029999</v>
      </c>
      <c r="E4" s="36">
        <v>201110.81504424801</v>
      </c>
      <c r="F4" s="36">
        <v>65096.884296051699</v>
      </c>
      <c r="G4" s="36">
        <v>201110.81504424801</v>
      </c>
      <c r="H4" s="36">
        <v>0.24453419062397899</v>
      </c>
    </row>
    <row r="5" spans="1:8">
      <c r="A5" s="36">
        <v>4</v>
      </c>
      <c r="B5" s="36">
        <v>15</v>
      </c>
      <c r="C5" s="36">
        <v>4409</v>
      </c>
      <c r="D5" s="36">
        <v>71937.462404848295</v>
      </c>
      <c r="E5" s="36">
        <v>56644.775698237703</v>
      </c>
      <c r="F5" s="36">
        <v>15292.686706610701</v>
      </c>
      <c r="G5" s="36">
        <v>56644.775698237703</v>
      </c>
      <c r="H5" s="36">
        <v>0.21258307139813701</v>
      </c>
    </row>
    <row r="6" spans="1:8">
      <c r="A6" s="36">
        <v>5</v>
      </c>
      <c r="B6" s="36">
        <v>16</v>
      </c>
      <c r="C6" s="36">
        <v>3021</v>
      </c>
      <c r="D6" s="36">
        <v>190378.98317093999</v>
      </c>
      <c r="E6" s="36">
        <v>163592.347525641</v>
      </c>
      <c r="F6" s="36">
        <v>26786.635645299099</v>
      </c>
      <c r="G6" s="36">
        <v>163592.347525641</v>
      </c>
      <c r="H6" s="36">
        <v>0.140701642582299</v>
      </c>
    </row>
    <row r="7" spans="1:8">
      <c r="A7" s="36">
        <v>6</v>
      </c>
      <c r="B7" s="36">
        <v>17</v>
      </c>
      <c r="C7" s="36">
        <v>22088</v>
      </c>
      <c r="D7" s="36">
        <v>328254.09408888902</v>
      </c>
      <c r="E7" s="36">
        <v>217634.99539230799</v>
      </c>
      <c r="F7" s="36">
        <v>110619.098696581</v>
      </c>
      <c r="G7" s="36">
        <v>217634.99539230799</v>
      </c>
      <c r="H7" s="36">
        <v>0.33699228947507398</v>
      </c>
    </row>
    <row r="8" spans="1:8">
      <c r="A8" s="36">
        <v>7</v>
      </c>
      <c r="B8" s="36">
        <v>18</v>
      </c>
      <c r="C8" s="36">
        <v>57642</v>
      </c>
      <c r="D8" s="36">
        <v>119483.587158974</v>
      </c>
      <c r="E8" s="36">
        <v>94692.775108546994</v>
      </c>
      <c r="F8" s="36">
        <v>24790.812050427401</v>
      </c>
      <c r="G8" s="36">
        <v>94692.775108546994</v>
      </c>
      <c r="H8" s="36">
        <v>0.207482991094357</v>
      </c>
    </row>
    <row r="9" spans="1:8">
      <c r="A9" s="36">
        <v>8</v>
      </c>
      <c r="B9" s="36">
        <v>19</v>
      </c>
      <c r="C9" s="36">
        <v>16597</v>
      </c>
      <c r="D9" s="36">
        <v>135628.23027521401</v>
      </c>
      <c r="E9" s="36">
        <v>148255.97343247899</v>
      </c>
      <c r="F9" s="36">
        <v>-12627.743157265</v>
      </c>
      <c r="G9" s="36">
        <v>148255.97343247899</v>
      </c>
      <c r="H9" s="36">
        <v>-9.3105566087834601E-2</v>
      </c>
    </row>
    <row r="10" spans="1:8">
      <c r="A10" s="36">
        <v>9</v>
      </c>
      <c r="B10" s="36">
        <v>21</v>
      </c>
      <c r="C10" s="36">
        <v>461322</v>
      </c>
      <c r="D10" s="36">
        <v>1975955.0758453</v>
      </c>
      <c r="E10" s="36">
        <v>2263603.6470247898</v>
      </c>
      <c r="F10" s="36">
        <v>-287648.57117948699</v>
      </c>
      <c r="G10" s="36">
        <v>2263603.6470247898</v>
      </c>
      <c r="H10" s="36">
        <v>-0.145574448880845</v>
      </c>
    </row>
    <row r="11" spans="1:8">
      <c r="A11" s="36">
        <v>10</v>
      </c>
      <c r="B11" s="36">
        <v>22</v>
      </c>
      <c r="C11" s="36">
        <v>251058</v>
      </c>
      <c r="D11" s="36">
        <v>4364704.82542051</v>
      </c>
      <c r="E11" s="36">
        <v>4361045.2038076902</v>
      </c>
      <c r="F11" s="36">
        <v>3659.6216128205101</v>
      </c>
      <c r="G11" s="36">
        <v>4361045.2038076902</v>
      </c>
      <c r="H11" s="36">
        <v>8.3845798494928698E-4</v>
      </c>
    </row>
    <row r="12" spans="1:8">
      <c r="A12" s="36">
        <v>11</v>
      </c>
      <c r="B12" s="36">
        <v>23</v>
      </c>
      <c r="C12" s="36">
        <v>223621.29300000001</v>
      </c>
      <c r="D12" s="36">
        <v>2244541.3639094001</v>
      </c>
      <c r="E12" s="36">
        <v>1909386.8849555601</v>
      </c>
      <c r="F12" s="36">
        <v>335154.47895384597</v>
      </c>
      <c r="G12" s="36">
        <v>1909386.8849555601</v>
      </c>
      <c r="H12" s="36">
        <v>0.14931980508039999</v>
      </c>
    </row>
    <row r="13" spans="1:8">
      <c r="A13" s="36">
        <v>12</v>
      </c>
      <c r="B13" s="36">
        <v>24</v>
      </c>
      <c r="C13" s="36">
        <v>27158</v>
      </c>
      <c r="D13" s="36">
        <v>692474.87286324799</v>
      </c>
      <c r="E13" s="36">
        <v>621167.05168888904</v>
      </c>
      <c r="F13" s="36">
        <v>71307.821174359007</v>
      </c>
      <c r="G13" s="36">
        <v>621167.05168888904</v>
      </c>
      <c r="H13" s="36">
        <v>0.10297531934915601</v>
      </c>
    </row>
    <row r="14" spans="1:8">
      <c r="A14" s="36">
        <v>13</v>
      </c>
      <c r="B14" s="36">
        <v>25</v>
      </c>
      <c r="C14" s="36">
        <v>91406</v>
      </c>
      <c r="D14" s="36">
        <v>1172292.3202</v>
      </c>
      <c r="E14" s="36">
        <v>1071780.8332</v>
      </c>
      <c r="F14" s="36">
        <v>100511.48699999999</v>
      </c>
      <c r="G14" s="36">
        <v>1071780.8332</v>
      </c>
      <c r="H14" s="36">
        <v>8.5739269351224695E-2</v>
      </c>
    </row>
    <row r="15" spans="1:8">
      <c r="A15" s="36">
        <v>14</v>
      </c>
      <c r="B15" s="36">
        <v>26</v>
      </c>
      <c r="C15" s="36">
        <v>70163</v>
      </c>
      <c r="D15" s="36">
        <v>466025.04760024202</v>
      </c>
      <c r="E15" s="36">
        <v>390332.00050018198</v>
      </c>
      <c r="F15" s="36">
        <v>75693.047100060503</v>
      </c>
      <c r="G15" s="36">
        <v>390332.00050018198</v>
      </c>
      <c r="H15" s="36">
        <v>0.16242270129006101</v>
      </c>
    </row>
    <row r="16" spans="1:8">
      <c r="A16" s="36">
        <v>15</v>
      </c>
      <c r="B16" s="36">
        <v>27</v>
      </c>
      <c r="C16" s="36">
        <v>498921.68</v>
      </c>
      <c r="D16" s="36">
        <v>4314780.8350999998</v>
      </c>
      <c r="E16" s="36">
        <v>4136310.5617999998</v>
      </c>
      <c r="F16" s="36">
        <v>178470.2733</v>
      </c>
      <c r="G16" s="36">
        <v>4136310.5617999998</v>
      </c>
      <c r="H16" s="36">
        <v>4.1362534997878703E-2</v>
      </c>
    </row>
    <row r="17" spans="1:8">
      <c r="A17" s="36">
        <v>16</v>
      </c>
      <c r="B17" s="36">
        <v>29</v>
      </c>
      <c r="C17" s="36">
        <v>283064</v>
      </c>
      <c r="D17" s="36">
        <v>3756948.37364701</v>
      </c>
      <c r="E17" s="36">
        <v>3311703.7223427398</v>
      </c>
      <c r="F17" s="36">
        <v>445244.65130427398</v>
      </c>
      <c r="G17" s="36">
        <v>3311703.7223427398</v>
      </c>
      <c r="H17" s="36">
        <v>0.118512315587679</v>
      </c>
    </row>
    <row r="18" spans="1:8">
      <c r="A18" s="36">
        <v>17</v>
      </c>
      <c r="B18" s="36">
        <v>31</v>
      </c>
      <c r="C18" s="36">
        <v>32150.224999999999</v>
      </c>
      <c r="D18" s="36">
        <v>367269.73313402198</v>
      </c>
      <c r="E18" s="36">
        <v>307828.49911083299</v>
      </c>
      <c r="F18" s="36">
        <v>59441.234023188401</v>
      </c>
      <c r="G18" s="36">
        <v>307828.49911083299</v>
      </c>
      <c r="H18" s="36">
        <v>0.16184626355120199</v>
      </c>
    </row>
    <row r="19" spans="1:8">
      <c r="A19" s="36">
        <v>18</v>
      </c>
      <c r="B19" s="36">
        <v>32</v>
      </c>
      <c r="C19" s="36">
        <v>23179.960999999999</v>
      </c>
      <c r="D19" s="36">
        <v>464878.62887556199</v>
      </c>
      <c r="E19" s="36">
        <v>425788.055512033</v>
      </c>
      <c r="F19" s="36">
        <v>39090.573363528303</v>
      </c>
      <c r="G19" s="36">
        <v>425788.055512033</v>
      </c>
      <c r="H19" s="36">
        <v>8.4087697165343506E-2</v>
      </c>
    </row>
    <row r="20" spans="1:8">
      <c r="A20" s="36">
        <v>19</v>
      </c>
      <c r="B20" s="36">
        <v>33</v>
      </c>
      <c r="C20" s="36">
        <v>73192.354999999996</v>
      </c>
      <c r="D20" s="36">
        <v>932524.25361483195</v>
      </c>
      <c r="E20" s="36">
        <v>806108.032764212</v>
      </c>
      <c r="F20" s="36">
        <v>126416.220850621</v>
      </c>
      <c r="G20" s="36">
        <v>806108.032764212</v>
      </c>
      <c r="H20" s="36">
        <v>0.135563466966764</v>
      </c>
    </row>
    <row r="21" spans="1:8">
      <c r="A21" s="36">
        <v>20</v>
      </c>
      <c r="B21" s="36">
        <v>34</v>
      </c>
      <c r="C21" s="36">
        <v>36363.286999999997</v>
      </c>
      <c r="D21" s="36">
        <v>263224.75617531198</v>
      </c>
      <c r="E21" s="36">
        <v>193096.666434963</v>
      </c>
      <c r="F21" s="36">
        <v>70128.089740348601</v>
      </c>
      <c r="G21" s="36">
        <v>193096.666434963</v>
      </c>
      <c r="H21" s="36">
        <v>0.26641905100157898</v>
      </c>
    </row>
    <row r="22" spans="1:8">
      <c r="A22" s="36">
        <v>21</v>
      </c>
      <c r="B22" s="36">
        <v>35</v>
      </c>
      <c r="C22" s="36">
        <v>28783.883999999998</v>
      </c>
      <c r="D22" s="36">
        <v>909373.45589999994</v>
      </c>
      <c r="E22" s="36">
        <v>860171.92649999994</v>
      </c>
      <c r="F22" s="36">
        <v>49201.529399999999</v>
      </c>
      <c r="G22" s="36">
        <v>860171.92649999994</v>
      </c>
      <c r="H22" s="36">
        <v>5.4104866466885802E-2</v>
      </c>
    </row>
    <row r="23" spans="1:8">
      <c r="A23" s="36">
        <v>22</v>
      </c>
      <c r="B23" s="36">
        <v>36</v>
      </c>
      <c r="C23" s="36">
        <v>124192.624</v>
      </c>
      <c r="D23" s="36">
        <v>802542.47616548697</v>
      </c>
      <c r="E23" s="36">
        <v>674494.12060511601</v>
      </c>
      <c r="F23" s="36">
        <v>128048.355560371</v>
      </c>
      <c r="G23" s="36">
        <v>674494.12060511601</v>
      </c>
      <c r="H23" s="36">
        <v>0.159553368654305</v>
      </c>
    </row>
    <row r="24" spans="1:8">
      <c r="A24" s="36">
        <v>23</v>
      </c>
      <c r="B24" s="36">
        <v>37</v>
      </c>
      <c r="C24" s="36">
        <v>111894.92600000001</v>
      </c>
      <c r="D24" s="36">
        <v>989758.33625132695</v>
      </c>
      <c r="E24" s="36">
        <v>894068.81352782995</v>
      </c>
      <c r="F24" s="36">
        <v>95689.522723497299</v>
      </c>
      <c r="G24" s="36">
        <v>894068.81352782995</v>
      </c>
      <c r="H24" s="36">
        <v>9.6679683533576297E-2</v>
      </c>
    </row>
    <row r="25" spans="1:8">
      <c r="A25" s="36">
        <v>24</v>
      </c>
      <c r="B25" s="36">
        <v>38</v>
      </c>
      <c r="C25" s="36">
        <v>123484.136</v>
      </c>
      <c r="D25" s="36">
        <v>873819.19658318604</v>
      </c>
      <c r="E25" s="36">
        <v>849367.65177964605</v>
      </c>
      <c r="F25" s="36">
        <v>24451.5448035398</v>
      </c>
      <c r="G25" s="36">
        <v>849367.65177964605</v>
      </c>
      <c r="H25" s="36">
        <v>2.7982384570115201E-2</v>
      </c>
    </row>
    <row r="26" spans="1:8">
      <c r="A26" s="36">
        <v>25</v>
      </c>
      <c r="B26" s="36">
        <v>39</v>
      </c>
      <c r="C26" s="36">
        <v>79912.558000000005</v>
      </c>
      <c r="D26" s="36">
        <v>474225.43782642798</v>
      </c>
      <c r="E26" s="36">
        <v>361824.12439063803</v>
      </c>
      <c r="F26" s="36">
        <v>112401.31343579</v>
      </c>
      <c r="G26" s="36">
        <v>361824.12439063803</v>
      </c>
      <c r="H26" s="36">
        <v>0.23702084382266</v>
      </c>
    </row>
    <row r="27" spans="1:8">
      <c r="A27" s="36">
        <v>26</v>
      </c>
      <c r="B27" s="36">
        <v>42</v>
      </c>
      <c r="C27" s="36">
        <v>6227.991</v>
      </c>
      <c r="D27" s="36">
        <v>146739.75589999999</v>
      </c>
      <c r="E27" s="36">
        <v>124400.16499999999</v>
      </c>
      <c r="F27" s="36">
        <v>22339.590899999999</v>
      </c>
      <c r="G27" s="36">
        <v>124400.16499999999</v>
      </c>
      <c r="H27" s="36">
        <v>0.15223952611195499</v>
      </c>
    </row>
    <row r="28" spans="1:8">
      <c r="A28" s="36">
        <v>27</v>
      </c>
      <c r="B28" s="36">
        <v>75</v>
      </c>
      <c r="C28" s="36">
        <v>1601</v>
      </c>
      <c r="D28" s="36">
        <v>151985.47008547001</v>
      </c>
      <c r="E28" s="36">
        <v>140519.79487179499</v>
      </c>
      <c r="F28" s="36">
        <v>11465.6752136752</v>
      </c>
      <c r="G28" s="36">
        <v>140519.79487179499</v>
      </c>
      <c r="H28" s="36">
        <v>7.5439285131844599E-2</v>
      </c>
    </row>
    <row r="29" spans="1:8">
      <c r="A29" s="36">
        <v>28</v>
      </c>
      <c r="B29" s="36">
        <v>76</v>
      </c>
      <c r="C29" s="36">
        <v>2578</v>
      </c>
      <c r="D29" s="36">
        <v>439720.24934871797</v>
      </c>
      <c r="E29" s="36">
        <v>410441.73856752098</v>
      </c>
      <c r="F29" s="36">
        <v>29278.510781196601</v>
      </c>
      <c r="G29" s="36">
        <v>410441.73856752098</v>
      </c>
      <c r="H29" s="36">
        <v>6.6584404117303694E-2</v>
      </c>
    </row>
    <row r="30" spans="1:8">
      <c r="A30" s="36">
        <v>29</v>
      </c>
      <c r="B30" s="36">
        <v>99</v>
      </c>
      <c r="C30" s="36">
        <v>24</v>
      </c>
      <c r="D30" s="36">
        <v>15295.197035020001</v>
      </c>
      <c r="E30" s="36">
        <v>13519.646184101101</v>
      </c>
      <c r="F30" s="36">
        <v>1775.5508509189899</v>
      </c>
      <c r="G30" s="36">
        <v>13519.646184101101</v>
      </c>
      <c r="H30" s="36">
        <v>0.11608551670525501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"/>
      <c r="B32" s="33">
        <v>70</v>
      </c>
      <c r="C32" s="33">
        <v>95</v>
      </c>
      <c r="D32" s="33">
        <v>141324.85</v>
      </c>
      <c r="E32" s="33">
        <v>135872.81</v>
      </c>
      <c r="F32" s="30"/>
      <c r="G32" s="30"/>
      <c r="H32" s="3"/>
    </row>
    <row r="33" spans="1:8">
      <c r="A33" s="3"/>
      <c r="B33" s="33">
        <v>71</v>
      </c>
      <c r="C33" s="33">
        <v>70</v>
      </c>
      <c r="D33" s="33">
        <v>171841.1</v>
      </c>
      <c r="E33" s="33">
        <v>188705.21</v>
      </c>
      <c r="F33" s="30"/>
      <c r="G33" s="30"/>
      <c r="H33" s="3"/>
    </row>
    <row r="34" spans="1:8">
      <c r="A34" s="3"/>
      <c r="B34" s="33">
        <v>72</v>
      </c>
      <c r="C34" s="33">
        <v>9</v>
      </c>
      <c r="D34" s="33">
        <v>32806</v>
      </c>
      <c r="E34" s="33">
        <v>34035.9</v>
      </c>
      <c r="F34" s="30"/>
      <c r="G34" s="30"/>
      <c r="H34" s="3"/>
    </row>
    <row r="35" spans="1:8">
      <c r="A35" s="3"/>
      <c r="B35" s="33">
        <v>73</v>
      </c>
      <c r="C35" s="33">
        <v>96</v>
      </c>
      <c r="D35" s="33">
        <v>158748.82999999999</v>
      </c>
      <c r="E35" s="33">
        <v>186168.59</v>
      </c>
      <c r="F35" s="30"/>
      <c r="G35" s="30"/>
      <c r="H35" s="3"/>
    </row>
    <row r="36" spans="1:8">
      <c r="A36" s="3"/>
      <c r="B36" s="33">
        <v>77</v>
      </c>
      <c r="C36" s="33">
        <v>84</v>
      </c>
      <c r="D36" s="33">
        <v>131236.79</v>
      </c>
      <c r="E36" s="33">
        <v>152586.4</v>
      </c>
      <c r="F36" s="30"/>
      <c r="G36" s="30"/>
      <c r="H36" s="3"/>
    </row>
    <row r="37" spans="1:8">
      <c r="A37" s="3"/>
      <c r="B37" s="33">
        <v>78</v>
      </c>
      <c r="C37" s="33">
        <v>38</v>
      </c>
      <c r="D37" s="33">
        <v>33721.4</v>
      </c>
      <c r="E37" s="33">
        <v>29184.62</v>
      </c>
      <c r="F37" s="30"/>
      <c r="G37" s="30"/>
      <c r="H37" s="3"/>
    </row>
    <row r="38" spans="1:8">
      <c r="A38" s="30"/>
      <c r="B38" s="38">
        <v>74</v>
      </c>
      <c r="C38" s="33">
        <v>0</v>
      </c>
      <c r="D38" s="33">
        <v>0</v>
      </c>
      <c r="E38" s="33">
        <v>0</v>
      </c>
      <c r="F38" s="30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1"/>
      <c r="D41" s="31"/>
      <c r="E41" s="31"/>
      <c r="F41" s="31"/>
      <c r="G41" s="31"/>
      <c r="H41" s="31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0"/>
      <c r="D43" s="30"/>
      <c r="E43" s="30"/>
      <c r="F43" s="30"/>
      <c r="G43" s="30"/>
      <c r="H43" s="30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</sheetData>
  <phoneticPr fontId="2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2016-02-23T00:32:49Z</dcterms:modified>
</cp:coreProperties>
</file>