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I33" i="2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<sst xmlns="http://schemas.openxmlformats.org/spreadsheetml/2006/main" count="117" uniqueCount="76">
  <si>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</si>
  <si>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</si>
  <si>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</si>
  <si>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</si>
  <si>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</si>
  <si>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</si>
  <si>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</si>
  <si>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</si>
  <si>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</si>
  <si>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</si>
  <si>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</si>
  <si>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</si>
  <si>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</si>
  <si>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</si>
  <si>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</si>
  <si>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</si>
  <si>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</si>
  <si>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</si>
  <si>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</si>
  <si>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</si>
  <si>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</si>
  <si>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</si>
  <si>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</si>
  <si>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</si>
  <si>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</si>
  <si>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</si>
  <si>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</si>
  <si>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</si>
  <si>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</si>
  <si>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</si>
  <si>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</si>
  <si>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</si>
  <si>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</si>
  <si>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</si>
  <si>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</si>
  <si>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</si>
  <si>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</si>
  <si>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</si>
  <si>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</si>
  <si>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</si>
  <si>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4" type="noConversion"/>
  </si>
  <si>
    <t>COST</t>
    <phoneticPr fontId="24" type="noConversion"/>
  </si>
  <si>
    <t>成本</t>
    <phoneticPr fontId="24" type="noConversion"/>
  </si>
  <si>
    <t>销售金额差异</t>
    <phoneticPr fontId="24" type="noConversion"/>
  </si>
  <si>
    <t>销售成本差异</t>
    <phoneticPr fontId="24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</si>
  <si>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</si>
  <si>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</si>
  <si>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</si>
  <si>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</si>
  <si>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</si>
  <si>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</si>
  <si>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</si>
  <si>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</si>
  <si>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</si>
  <si>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</si>
  <si>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</si>
  <si>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</si>
  <si>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</si>
  <si>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</si>
  <si>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</si>
  <si>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</si>
  <si>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</si>
  <si>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</si>
  <si>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</si>
  <si>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</si>
  <si>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</si>
  <si>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</si>
  <si>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</si>
  <si>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</si>
  <si>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4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</si>
  <si>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</si>
  <si>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4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</si>
  <si>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</si>
  <si>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</si>
  <si>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4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</si>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</sst>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60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4">
    <xf numFmtId="0" fontId="0" fillId="0" borderId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20" fillId="8" borderId="8" applyNumberFormat="0" applyFont="0" applyAlignment="0" applyProtection="0">
      <alignment vertical="center"/>
    </xf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4" fillId="0" borderId="0" applyNumberForma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  <xf numFmtId="0" fontId="57" fillId="0" borderId="0"/>
    <xf numFmtId="180" fontId="59" fillId="0" borderId="0" applyFont="0" applyFill="0" applyBorder="0" applyAlignment="0" applyProtection="0"/>
    <xf numFmtId="181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7">
    <xf numFmtId="0" fontId="0" fillId="0" borderId="0" xfId="0"/>
    <xf numFmtId="0" fontId="21" fillId="0" borderId="0" xfId="0" applyFont="1"/>
    <xf numFmtId="177" fontId="21" fillId="0" borderId="0" xfId="0" applyNumberFormat="1" applyFont="1"/>
    <xf numFmtId="0" fontId="0" fillId="0" borderId="0" xfId="0" applyAlignment="1"/>
    <xf numFmtId="0" fontId="21" fillId="0" borderId="0" xfId="0" applyNumberFormat="1" applyFont="1"/>
    <xf numFmtId="0" fontId="22" fillId="0" borderId="18" xfId="0" applyFont="1" applyBorder="1" applyAlignment="1">
      <alignment wrapText="1"/>
    </xf>
    <xf numFmtId="0" fontId="22" fillId="0" borderId="18" xfId="0" applyNumberFormat="1" applyFont="1" applyBorder="1" applyAlignment="1">
      <alignment wrapText="1"/>
    </xf>
    <xf numFmtId="0" fontId="21" fillId="0" borderId="18" xfId="0" applyFont="1" applyBorder="1" applyAlignment="1">
      <alignment wrapText="1"/>
    </xf>
    <xf numFmtId="0" fontId="21" fillId="0" borderId="18" xfId="0" applyFont="1" applyBorder="1" applyAlignment="1">
      <alignment horizontal="right" vertical="center" wrapText="1"/>
    </xf>
    <xf numFmtId="49" fontId="22" fillId="36" borderId="18" xfId="0" applyNumberFormat="1" applyFont="1" applyFill="1" applyBorder="1" applyAlignment="1">
      <alignment vertical="center" wrapText="1"/>
    </xf>
    <xf numFmtId="49" fontId="25" fillId="37" borderId="18" xfId="0" applyNumberFormat="1" applyFont="1" applyFill="1" applyBorder="1" applyAlignment="1">
      <alignment horizontal="center" vertical="center" wrapText="1"/>
    </xf>
    <xf numFmtId="0" fontId="22" fillId="33" borderId="18" xfId="0" applyFont="1" applyFill="1" applyBorder="1" applyAlignment="1">
      <alignment vertical="center" wrapText="1"/>
    </xf>
    <xf numFmtId="0" fontId="22" fillId="33" borderId="18" xfId="0" applyNumberFormat="1" applyFont="1" applyFill="1" applyBorder="1" applyAlignment="1">
      <alignment vertical="center" wrapText="1"/>
    </xf>
    <xf numFmtId="0" fontId="22" fillId="36" borderId="18" xfId="0" applyFont="1" applyFill="1" applyBorder="1" applyAlignment="1">
      <alignment vertical="center" wrapText="1"/>
    </xf>
    <xf numFmtId="0" fontId="22" fillId="37" borderId="18" xfId="0" applyFont="1" applyFill="1" applyBorder="1" applyAlignment="1">
      <alignment vertical="center" wrapText="1"/>
    </xf>
    <xf numFmtId="4" fontId="22" fillId="36" borderId="18" xfId="0" applyNumberFormat="1" applyFont="1" applyFill="1" applyBorder="1" applyAlignment="1">
      <alignment horizontal="right" vertical="top" wrapText="1"/>
    </xf>
    <xf numFmtId="4" fontId="22" fillId="37" borderId="18" xfId="0" applyNumberFormat="1" applyFont="1" applyFill="1" applyBorder="1" applyAlignment="1">
      <alignment horizontal="right" vertical="top" wrapText="1"/>
    </xf>
    <xf numFmtId="177" fontId="21" fillId="36" borderId="18" xfId="0" applyNumberFormat="1" applyFont="1" applyFill="1" applyBorder="1" applyAlignment="1">
      <alignment horizontal="center" vertical="center"/>
    </xf>
    <xf numFmtId="177" fontId="21" fillId="37" borderId="18" xfId="0" applyNumberFormat="1" applyFont="1" applyFill="1" applyBorder="1" applyAlignment="1">
      <alignment horizontal="center" vertical="center"/>
    </xf>
    <xf numFmtId="177" fontId="26" fillId="0" borderId="18" xfId="0" applyNumberFormat="1" applyFont="1" applyBorder="1"/>
    <xf numFmtId="177" fontId="21" fillId="36" borderId="18" xfId="0" applyNumberFormat="1" applyFont="1" applyFill="1" applyBorder="1"/>
    <xf numFmtId="177" fontId="21" fillId="37" borderId="18" xfId="0" applyNumberFormat="1" applyFont="1" applyFill="1" applyBorder="1"/>
    <xf numFmtId="177" fontId="21" fillId="0" borderId="18" xfId="0" applyNumberFormat="1" applyFont="1" applyBorder="1"/>
    <xf numFmtId="49" fontId="22" fillId="0" borderId="18" xfId="0" applyNumberFormat="1" applyFont="1" applyFill="1" applyBorder="1" applyAlignment="1">
      <alignment vertical="center" wrapText="1"/>
    </xf>
    <xf numFmtId="0" fontId="22" fillId="0" borderId="18" xfId="0" applyFont="1" applyFill="1" applyBorder="1" applyAlignment="1">
      <alignment vertical="center" wrapText="1"/>
    </xf>
    <xf numFmtId="4" fontId="22" fillId="0" borderId="18" xfId="0" applyNumberFormat="1" applyFont="1" applyFill="1" applyBorder="1" applyAlignment="1">
      <alignment horizontal="right" vertical="top" wrapText="1"/>
    </xf>
    <xf numFmtId="0" fontId="21" fillId="0" borderId="0" xfId="0" applyFont="1" applyFill="1"/>
    <xf numFmtId="176" fontId="22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1" fillId="0" borderId="0" xfId="0" applyFont="1"/>
    <xf numFmtId="0" fontId="56" fillId="0" borderId="0" xfId="0" applyNumberFormat="1" applyFont="1" applyAlignment="1"/>
    <xf numFmtId="0" fontId="21" fillId="0" borderId="0" xfId="0" applyFont="1"/>
    <xf numFmtId="0" fontId="21" fillId="0" borderId="0" xfId="0" applyFont="1"/>
    <xf numFmtId="0" fontId="57" fillId="0" borderId="0" xfId="110"/>
    <xf numFmtId="0" fontId="58" fillId="0" borderId="0" xfId="110" applyNumberFormat="1" applyFont="1"/>
    <xf numFmtId="1" fontId="56" fillId="0" borderId="0" xfId="0" applyNumberFormat="1" applyFont="1" applyAlignment="1"/>
    <xf numFmtId="0" fontId="27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2" fillId="0" borderId="10" xfId="0" applyFont="1" applyBorder="1" applyAlignment="1">
      <alignment wrapText="1"/>
    </xf>
    <xf numFmtId="0" fontId="21" fillId="0" borderId="11" xfId="0" applyFont="1" applyBorder="1" applyAlignment="1">
      <alignment wrapText="1"/>
    </xf>
    <xf numFmtId="0" fontId="21" fillId="0" borderId="11" xfId="0" applyFont="1" applyBorder="1" applyAlignment="1">
      <alignment horizontal="right" vertical="center" wrapText="1"/>
    </xf>
    <xf numFmtId="49" fontId="22" fillId="33" borderId="10" xfId="0" applyNumberFormat="1" applyFont="1" applyFill="1" applyBorder="1" applyAlignment="1">
      <alignment vertical="center" wrapText="1"/>
    </xf>
    <xf numFmtId="49" fontId="22" fillId="33" borderId="12" xfId="0" applyNumberFormat="1" applyFont="1" applyFill="1" applyBorder="1" applyAlignment="1">
      <alignment vertical="center" wrapText="1"/>
    </xf>
    <xf numFmtId="0" fontId="22" fillId="33" borderId="10" xfId="0" applyFont="1" applyFill="1" applyBorder="1" applyAlignment="1">
      <alignment vertical="center" wrapText="1"/>
    </xf>
    <xf numFmtId="0" fontId="22" fillId="33" borderId="12" xfId="0" applyFont="1" applyFill="1" applyBorder="1" applyAlignment="1">
      <alignment vertical="center" wrapText="1"/>
    </xf>
    <xf numFmtId="4" fontId="23" fillId="34" borderId="10" xfId="0" applyNumberFormat="1" applyFont="1" applyFill="1" applyBorder="1" applyAlignment="1">
      <alignment horizontal="right" vertical="top" wrapText="1"/>
    </xf>
    <xf numFmtId="176" fontId="23" fillId="34" borderId="10" xfId="0" applyNumberFormat="1" applyFont="1" applyFill="1" applyBorder="1" applyAlignment="1">
      <alignment horizontal="right" vertical="top" wrapText="1"/>
    </xf>
    <xf numFmtId="176" fontId="23" fillId="34" borderId="12" xfId="0" applyNumberFormat="1" applyFont="1" applyFill="1" applyBorder="1" applyAlignment="1">
      <alignment horizontal="right" vertical="top" wrapText="1"/>
    </xf>
    <xf numFmtId="4" fontId="22" fillId="35" borderId="10" xfId="0" applyNumberFormat="1" applyFont="1" applyFill="1" applyBorder="1" applyAlignment="1">
      <alignment horizontal="right" vertical="top" wrapText="1"/>
    </xf>
    <xf numFmtId="0" fontId="22" fillId="35" borderId="10" xfId="0" applyFont="1" applyFill="1" applyBorder="1" applyAlignment="1">
      <alignment horizontal="right" vertical="top" wrapText="1"/>
    </xf>
    <xf numFmtId="176" fontId="22" fillId="35" borderId="10" xfId="0" applyNumberFormat="1" applyFont="1" applyFill="1" applyBorder="1" applyAlignment="1">
      <alignment horizontal="right" vertical="top" wrapText="1"/>
    </xf>
    <xf numFmtId="176" fontId="22" fillId="35" borderId="12" xfId="0" applyNumberFormat="1" applyFont="1" applyFill="1" applyBorder="1" applyAlignment="1">
      <alignment horizontal="right" vertical="top" wrapText="1"/>
    </xf>
    <xf numFmtId="0" fontId="22" fillId="35" borderId="12" xfId="0" applyFont="1" applyFill="1" applyBorder="1" applyAlignment="1">
      <alignment horizontal="right" vertical="top" wrapText="1"/>
    </xf>
    <xf numFmtId="4" fontId="22" fillId="35" borderId="13" xfId="0" applyNumberFormat="1" applyFont="1" applyFill="1" applyBorder="1" applyAlignment="1">
      <alignment horizontal="right" vertical="top" wrapText="1"/>
    </xf>
    <xf numFmtId="0" fontId="22" fillId="35" borderId="13" xfId="0" applyFont="1" applyFill="1" applyBorder="1" applyAlignment="1">
      <alignment horizontal="right" vertical="top" wrapText="1"/>
    </xf>
    <xf numFmtId="176" fontId="22" fillId="35" borderId="13" xfId="0" applyNumberFormat="1" applyFont="1" applyFill="1" applyBorder="1" applyAlignment="1">
      <alignment horizontal="right" vertical="top" wrapText="1"/>
    </xf>
    <xf numFmtId="176" fontId="22" fillId="35" borderId="20" xfId="0" applyNumberFormat="1" applyFont="1" applyFill="1" applyBorder="1" applyAlignment="1">
      <alignment horizontal="right" vertical="top" wrapText="1"/>
    </xf>
    <xf numFmtId="0" fontId="22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49" fontId="23" fillId="33" borderId="18" xfId="0" applyNumberFormat="1" applyFont="1" applyFill="1" applyBorder="1" applyAlignment="1">
      <alignment horizontal="left" vertical="top" wrapText="1"/>
    </xf>
    <xf numFmtId="14" fontId="22" fillId="33" borderId="18" xfId="0" applyNumberFormat="1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21" fillId="0" borderId="0" xfId="0" applyFont="1" applyAlignment="1">
      <alignment wrapText="1"/>
    </xf>
    <xf numFmtId="0" fontId="21" fillId="0" borderId="19" xfId="0" applyFont="1" applyBorder="1" applyAlignment="1">
      <alignment wrapText="1"/>
    </xf>
    <xf numFmtId="0" fontId="21" fillId="0" borderId="0" xfId="0" applyFont="1" applyAlignment="1">
      <alignment horizontal="right" vertical="center" wrapText="1"/>
    </xf>
    <xf numFmtId="0" fontId="22" fillId="33" borderId="13" xfId="0" applyFont="1" applyFill="1" applyBorder="1" applyAlignment="1">
      <alignment vertical="center" wrapText="1"/>
    </xf>
    <xf numFmtId="0" fontId="22" fillId="33" borderId="15" xfId="0" applyFont="1" applyFill="1" applyBorder="1" applyAlignment="1">
      <alignment vertical="center" wrapText="1"/>
    </xf>
    <xf numFmtId="49" fontId="23" fillId="33" borderId="13" xfId="0" applyNumberFormat="1" applyFont="1" applyFill="1" applyBorder="1" applyAlignment="1">
      <alignment horizontal="left" vertical="top" wrapText="1"/>
    </xf>
    <xf numFmtId="49" fontId="23" fillId="33" borderId="14" xfId="0" applyNumberFormat="1" applyFont="1" applyFill="1" applyBorder="1" applyAlignment="1">
      <alignment horizontal="left" vertical="top" wrapText="1"/>
    </xf>
    <xf numFmtId="49" fontId="23" fillId="33" borderId="15" xfId="0" applyNumberFormat="1" applyFont="1" applyFill="1" applyBorder="1" applyAlignment="1">
      <alignment horizontal="left" vertical="top" wrapText="1"/>
    </xf>
    <xf numFmtId="14" fontId="22" fillId="33" borderId="12" xfId="0" applyNumberFormat="1" applyFont="1" applyFill="1" applyBorder="1" applyAlignment="1">
      <alignment vertical="center" wrapText="1"/>
    </xf>
    <xf numFmtId="14" fontId="22" fillId="33" borderId="16" xfId="0" applyNumberFormat="1" applyFont="1" applyFill="1" applyBorder="1" applyAlignment="1">
      <alignment vertical="center" wrapText="1"/>
    </xf>
    <xf numFmtId="14" fontId="22" fillId="33" borderId="17" xfId="0" applyNumberFormat="1" applyFont="1" applyFill="1" applyBorder="1" applyAlignment="1">
      <alignment vertical="center" wrapText="1"/>
    </xf>
  </cellXfs>
  <cellStyles count="13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20" xfId="133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2555082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65fcb40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b0393835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d3d8d1ce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e8444a69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9a4ed59113" TargetMode="External"/><Relationship Id="rId642" Type="http://schemas.openxmlformats.org/officeDocument/2006/relationships/image" Target="cid:661a993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b6992ba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d3dadbc4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ecad7ac4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9a51c2e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b8a788a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be8fdf67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9a4ed571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d3dca9f4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f1c66e7c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604" Type="http://schemas.openxmlformats.org/officeDocument/2006/relationships/image" Target="cid:a006730b13" TargetMode="External"/><Relationship Id="rId646" Type="http://schemas.openxmlformats.org/officeDocument/2006/relationships/image" Target="cid:10adffe8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e924812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7b49d2262" TargetMode="External"/><Relationship Id="rId605" Type="http://schemas.openxmlformats.org/officeDocument/2006/relationships/hyperlink" Target="cid:a49b57da2" TargetMode="External"/><Relationship Id="rId626" Type="http://schemas.openxmlformats.org/officeDocument/2006/relationships/image" Target="cid:d8a19f7a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647" Type="http://schemas.openxmlformats.org/officeDocument/2006/relationships/hyperlink" Target="cid:1764861d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e92483513" TargetMode="External"/><Relationship Id="rId637" Type="http://schemas.openxmlformats.org/officeDocument/2006/relationships/hyperlink" Target="cid:f71361a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7b49d24813" TargetMode="External"/><Relationship Id="rId606" Type="http://schemas.openxmlformats.org/officeDocument/2006/relationships/image" Target="cid:a49b580113" TargetMode="External"/><Relationship Id="rId627" Type="http://schemas.openxmlformats.org/officeDocument/2006/relationships/hyperlink" Target="cid:dd25a2082" TargetMode="External"/><Relationship Id="rId648" Type="http://schemas.openxmlformats.org/officeDocument/2006/relationships/image" Target="cid:17648645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d3d3d6ae2" TargetMode="External"/><Relationship Id="rId638" Type="http://schemas.openxmlformats.org/officeDocument/2006/relationships/image" Target="cid:f71361e5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806a43192" TargetMode="External"/><Relationship Id="rId607" Type="http://schemas.openxmlformats.org/officeDocument/2006/relationships/hyperlink" Target="cid:a9bc1d962" TargetMode="External"/><Relationship Id="rId628" Type="http://schemas.openxmlformats.org/officeDocument/2006/relationships/image" Target="cid:dd25a23013" TargetMode="External"/><Relationship Id="rId649" Type="http://schemas.openxmlformats.org/officeDocument/2006/relationships/hyperlink" Target="cid:1afa43a8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d3d3d6d013" TargetMode="External"/><Relationship Id="rId639" Type="http://schemas.openxmlformats.org/officeDocument/2006/relationships/hyperlink" Target="cid:65fcb1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1afa43cf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608" Type="http://schemas.openxmlformats.org/officeDocument/2006/relationships/image" Target="cid:a9bc1db9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d3d8d1ab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25550a6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661a96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b039385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d3dadb9d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e8444a93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9a51c2c02" TargetMode="External"/><Relationship Id="rId643" Type="http://schemas.openxmlformats.org/officeDocument/2006/relationships/hyperlink" Target="cid:b8a7868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b6992bc2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d3dca9cc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ecad7a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a00672ed2" TargetMode="External"/><Relationship Id="rId645" Type="http://schemas.openxmlformats.org/officeDocument/2006/relationships/hyperlink" Target="cid:10adffc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be8fdf85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d8a19f2c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f1c66ea1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9a4ed591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9a51c2e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7592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a006730b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a49b5801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a9bc1db9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b039385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b6992bc2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7545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be8fdf85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7602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e924835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d3d3d6d0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d3d8d1ce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d3dadbc4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d3dca9f4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d8a19f7a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dd25a230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25550a6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e8444a93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ecad7ae8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f1c66ea1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f71361e5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65fcb40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661a993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b8a788a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7621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0adffe8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17648645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1afa43cf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O17" sqref="O1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16039220.924199997</v>
      </c>
      <c r="F3" s="25">
        <f>RA!I7</f>
        <v>1443573.8927</v>
      </c>
      <c r="G3" s="16">
        <f>SUM(G4:G40)</f>
        <v>14595647.031500002</v>
      </c>
      <c r="H3" s="27">
        <f>RA!J7</f>
        <v>9.0002743869057493</v>
      </c>
      <c r="I3" s="20">
        <f>SUM(I4:I40)</f>
        <v>16039226.666261205</v>
      </c>
      <c r="J3" s="21">
        <f>SUM(J4:J40)</f>
        <v>14595647.003263401</v>
      </c>
      <c r="K3" s="22">
        <f>E3-I3</f>
        <v>-5.7420612089335918</v>
      </c>
      <c r="L3" s="22">
        <f>G3-J3</f>
        <v>2.8236601501703262E-2</v>
      </c>
    </row>
    <row r="4" spans="1:13">
      <c r="A4" s="63">
        <f>RA!A8</f>
        <v>42425</v>
      </c>
      <c r="B4" s="12">
        <v>12</v>
      </c>
      <c r="C4" s="61" t="s">
        <v>6</v>
      </c>
      <c r="D4" s="61"/>
      <c r="E4" s="15">
        <f>VLOOKUP(C4,RA!B8:D36,3,0)</f>
        <v>686616.67079999996</v>
      </c>
      <c r="F4" s="25">
        <f>VLOOKUP(C4,RA!B8:I39,8,0)</f>
        <v>169470.74559999999</v>
      </c>
      <c r="G4" s="16">
        <f t="shared" ref="G4:G40" si="0">E4-F4</f>
        <v>517145.92519999994</v>
      </c>
      <c r="H4" s="27">
        <f>RA!J8</f>
        <v>24.682002754541902</v>
      </c>
      <c r="I4" s="20">
        <f>VLOOKUP(B4,RMS!B:D,3,FALSE)</f>
        <v>686617.58914358995</v>
      </c>
      <c r="J4" s="21">
        <f>VLOOKUP(B4,RMS!B:E,4,FALSE)</f>
        <v>517145.94033931597</v>
      </c>
      <c r="K4" s="22">
        <f t="shared" ref="K4:K40" si="1">E4-I4</f>
        <v>-0.91834358999039978</v>
      </c>
      <c r="L4" s="22">
        <f t="shared" ref="L4:L40" si="2">G4-J4</f>
        <v>-1.513931603403762E-2</v>
      </c>
    </row>
    <row r="5" spans="1:13">
      <c r="A5" s="63"/>
      <c r="B5" s="12">
        <v>13</v>
      </c>
      <c r="C5" s="61" t="s">
        <v>7</v>
      </c>
      <c r="D5" s="61"/>
      <c r="E5" s="15">
        <f>VLOOKUP(C5,RA!B8:D37,3,0)</f>
        <v>106065.6928</v>
      </c>
      <c r="F5" s="25">
        <f>VLOOKUP(C5,RA!B9:I40,8,0)</f>
        <v>24053.250400000001</v>
      </c>
      <c r="G5" s="16">
        <f t="shared" si="0"/>
        <v>82012.4424</v>
      </c>
      <c r="H5" s="27">
        <f>RA!J9</f>
        <v>22.677691310945701</v>
      </c>
      <c r="I5" s="20">
        <f>VLOOKUP(B5,RMS!B:D,3,FALSE)</f>
        <v>106065.777780342</v>
      </c>
      <c r="J5" s="21">
        <f>VLOOKUP(B5,RMS!B:E,4,FALSE)</f>
        <v>82012.419419658094</v>
      </c>
      <c r="K5" s="22">
        <f t="shared" si="1"/>
        <v>-8.4980341998743825E-2</v>
      </c>
      <c r="L5" s="22">
        <f t="shared" si="2"/>
        <v>2.2980341906077228E-2</v>
      </c>
      <c r="M5" s="32"/>
    </row>
    <row r="6" spans="1:13">
      <c r="A6" s="63"/>
      <c r="B6" s="12">
        <v>14</v>
      </c>
      <c r="C6" s="61" t="s">
        <v>8</v>
      </c>
      <c r="D6" s="61"/>
      <c r="E6" s="15">
        <f>VLOOKUP(C6,RA!B10:D38,3,0)</f>
        <v>130319.76390000001</v>
      </c>
      <c r="F6" s="25">
        <f>VLOOKUP(C6,RA!B10:I41,8,0)</f>
        <v>29400.106599999999</v>
      </c>
      <c r="G6" s="16">
        <f t="shared" si="0"/>
        <v>100919.65730000001</v>
      </c>
      <c r="H6" s="27">
        <f>RA!J10</f>
        <v>22.5599753407779</v>
      </c>
      <c r="I6" s="20">
        <f>VLOOKUP(B6,RMS!B:D,3,FALSE)</f>
        <v>130321.372977611</v>
      </c>
      <c r="J6" s="21">
        <f>VLOOKUP(B6,RMS!B:E,4,FALSE)</f>
        <v>100919.657270272</v>
      </c>
      <c r="K6" s="22">
        <f>E6-I6</f>
        <v>-1.6090776109922444</v>
      </c>
      <c r="L6" s="22">
        <f t="shared" si="2"/>
        <v>2.9728005756624043E-5</v>
      </c>
      <c r="M6" s="32"/>
    </row>
    <row r="7" spans="1:13">
      <c r="A7" s="63"/>
      <c r="B7" s="12">
        <v>15</v>
      </c>
      <c r="C7" s="61" t="s">
        <v>9</v>
      </c>
      <c r="D7" s="61"/>
      <c r="E7" s="15">
        <f>VLOOKUP(C7,RA!B10:D39,3,0)</f>
        <v>59416.097300000001</v>
      </c>
      <c r="F7" s="25">
        <f>VLOOKUP(C7,RA!B11:I42,8,0)</f>
        <v>12978.688200000001</v>
      </c>
      <c r="G7" s="16">
        <f t="shared" si="0"/>
        <v>46437.409100000004</v>
      </c>
      <c r="H7" s="27">
        <f>RA!J11</f>
        <v>21.8437238219616</v>
      </c>
      <c r="I7" s="20">
        <f>VLOOKUP(B7,RMS!B:D,3,FALSE)</f>
        <v>59416.136399493203</v>
      </c>
      <c r="J7" s="21">
        <f>VLOOKUP(B7,RMS!B:E,4,FALSE)</f>
        <v>46437.409443355296</v>
      </c>
      <c r="K7" s="22">
        <f t="shared" si="1"/>
        <v>-3.9099493202229496E-2</v>
      </c>
      <c r="L7" s="22">
        <f t="shared" si="2"/>
        <v>-3.4335529198870063E-4</v>
      </c>
      <c r="M7" s="32"/>
    </row>
    <row r="8" spans="1:13">
      <c r="A8" s="63"/>
      <c r="B8" s="12">
        <v>16</v>
      </c>
      <c r="C8" s="61" t="s">
        <v>10</v>
      </c>
      <c r="D8" s="61"/>
      <c r="E8" s="15">
        <f>VLOOKUP(C8,RA!B12:D39,3,0)</f>
        <v>160225.84419999999</v>
      </c>
      <c r="F8" s="25">
        <f>VLOOKUP(C8,RA!B12:I43,8,0)</f>
        <v>26404.349399999999</v>
      </c>
      <c r="G8" s="16">
        <f t="shared" si="0"/>
        <v>133821.49479999999</v>
      </c>
      <c r="H8" s="27">
        <f>RA!J12</f>
        <v>16.479457188592502</v>
      </c>
      <c r="I8" s="20">
        <f>VLOOKUP(B8,RMS!B:D,3,FALSE)</f>
        <v>160225.82060000001</v>
      </c>
      <c r="J8" s="21">
        <f>VLOOKUP(B8,RMS!B:E,4,FALSE)</f>
        <v>133821.501011966</v>
      </c>
      <c r="K8" s="22">
        <f t="shared" si="1"/>
        <v>2.3599999985890463E-2</v>
      </c>
      <c r="L8" s="22">
        <f t="shared" si="2"/>
        <v>-6.2119660142343491E-3</v>
      </c>
      <c r="M8" s="32"/>
    </row>
    <row r="9" spans="1:13">
      <c r="A9" s="63"/>
      <c r="B9" s="12">
        <v>17</v>
      </c>
      <c r="C9" s="61" t="s">
        <v>11</v>
      </c>
      <c r="D9" s="61"/>
      <c r="E9" s="15">
        <f>VLOOKUP(C9,RA!B12:D40,3,0)</f>
        <v>346608.33529999998</v>
      </c>
      <c r="F9" s="25">
        <f>VLOOKUP(C9,RA!B13:I44,8,0)</f>
        <v>62874.595800000003</v>
      </c>
      <c r="G9" s="16">
        <f t="shared" si="0"/>
        <v>283733.73949999997</v>
      </c>
      <c r="H9" s="27">
        <f>RA!J13</f>
        <v>18.139954927967899</v>
      </c>
      <c r="I9" s="20">
        <f>VLOOKUP(B9,RMS!B:D,3,FALSE)</f>
        <v>346608.58914017101</v>
      </c>
      <c r="J9" s="21">
        <f>VLOOKUP(B9,RMS!B:E,4,FALSE)</f>
        <v>283733.737526496</v>
      </c>
      <c r="K9" s="22">
        <f t="shared" si="1"/>
        <v>-0.25384017103351653</v>
      </c>
      <c r="L9" s="22">
        <f t="shared" si="2"/>
        <v>1.9735039677470922E-3</v>
      </c>
      <c r="M9" s="32"/>
    </row>
    <row r="10" spans="1:13">
      <c r="A10" s="63"/>
      <c r="B10" s="12">
        <v>18</v>
      </c>
      <c r="C10" s="61" t="s">
        <v>12</v>
      </c>
      <c r="D10" s="61"/>
      <c r="E10" s="15">
        <f>VLOOKUP(C10,RA!B14:D41,3,0)</f>
        <v>126568.8637</v>
      </c>
      <c r="F10" s="25">
        <f>VLOOKUP(C10,RA!B14:I44,8,0)</f>
        <v>26787.6371</v>
      </c>
      <c r="G10" s="16">
        <f t="shared" si="0"/>
        <v>99781.226599999995</v>
      </c>
      <c r="H10" s="27">
        <f>RA!J14</f>
        <v>21.1644762518319</v>
      </c>
      <c r="I10" s="20">
        <f>VLOOKUP(B10,RMS!B:D,3,FALSE)</f>
        <v>126568.866305128</v>
      </c>
      <c r="J10" s="21">
        <f>VLOOKUP(B10,RMS!B:E,4,FALSE)</f>
        <v>99781.228852991495</v>
      </c>
      <c r="K10" s="22">
        <f t="shared" si="1"/>
        <v>-2.6051280001411214E-3</v>
      </c>
      <c r="L10" s="22">
        <f t="shared" si="2"/>
        <v>-2.2529915004270151E-3</v>
      </c>
      <c r="M10" s="32"/>
    </row>
    <row r="11" spans="1:13">
      <c r="A11" s="63"/>
      <c r="B11" s="12">
        <v>19</v>
      </c>
      <c r="C11" s="61" t="s">
        <v>13</v>
      </c>
      <c r="D11" s="61"/>
      <c r="E11" s="15">
        <f>VLOOKUP(C11,RA!B14:D42,3,0)</f>
        <v>144127.64869999999</v>
      </c>
      <c r="F11" s="25">
        <f>VLOOKUP(C11,RA!B15:I45,8,0)</f>
        <v>-34496.403899999998</v>
      </c>
      <c r="G11" s="16">
        <f t="shared" si="0"/>
        <v>178624.0526</v>
      </c>
      <c r="H11" s="27">
        <f>RA!J15</f>
        <v>-23.934619215084702</v>
      </c>
      <c r="I11" s="20">
        <f>VLOOKUP(B11,RMS!B:D,3,FALSE)</f>
        <v>144127.77213589699</v>
      </c>
      <c r="J11" s="21">
        <f>VLOOKUP(B11,RMS!B:E,4,FALSE)</f>
        <v>178624.052457265</v>
      </c>
      <c r="K11" s="22">
        <f t="shared" si="1"/>
        <v>-0.12343589699594304</v>
      </c>
      <c r="L11" s="22">
        <f t="shared" si="2"/>
        <v>1.42734992550686E-4</v>
      </c>
      <c r="M11" s="32"/>
    </row>
    <row r="12" spans="1:13">
      <c r="A12" s="63"/>
      <c r="B12" s="12">
        <v>21</v>
      </c>
      <c r="C12" s="61" t="s">
        <v>14</v>
      </c>
      <c r="D12" s="61"/>
      <c r="E12" s="15">
        <f>VLOOKUP(C12,RA!B16:D43,3,0)</f>
        <v>742120.17290000001</v>
      </c>
      <c r="F12" s="25">
        <f>VLOOKUP(C12,RA!B16:I46,8,0)</f>
        <v>-18746.889899999998</v>
      </c>
      <c r="G12" s="16">
        <f t="shared" si="0"/>
        <v>760867.06279999996</v>
      </c>
      <c r="H12" s="27">
        <f>RA!J16</f>
        <v>-2.5261259004377101</v>
      </c>
      <c r="I12" s="20">
        <f>VLOOKUP(B12,RMS!B:D,3,FALSE)</f>
        <v>742119.77345042699</v>
      </c>
      <c r="J12" s="21">
        <f>VLOOKUP(B12,RMS!B:E,4,FALSE)</f>
        <v>760867.06300683797</v>
      </c>
      <c r="K12" s="22">
        <f t="shared" si="1"/>
        <v>0.39944957301486284</v>
      </c>
      <c r="L12" s="22">
        <f t="shared" si="2"/>
        <v>-2.0683801267296076E-4</v>
      </c>
      <c r="M12" s="32"/>
    </row>
    <row r="13" spans="1:13">
      <c r="A13" s="63"/>
      <c r="B13" s="12">
        <v>22</v>
      </c>
      <c r="C13" s="61" t="s">
        <v>15</v>
      </c>
      <c r="D13" s="61"/>
      <c r="E13" s="15">
        <f>VLOOKUP(C13,RA!B16:D44,3,0)</f>
        <v>1592562.7982999999</v>
      </c>
      <c r="F13" s="25">
        <f>VLOOKUP(C13,RA!B17:I47,8,0)</f>
        <v>48107.742899999997</v>
      </c>
      <c r="G13" s="16">
        <f t="shared" si="0"/>
        <v>1544455.0554</v>
      </c>
      <c r="H13" s="27">
        <f>RA!J17</f>
        <v>3.0207752530294698</v>
      </c>
      <c r="I13" s="20">
        <f>VLOOKUP(B13,RMS!B:D,3,FALSE)</f>
        <v>1592562.8351940201</v>
      </c>
      <c r="J13" s="21">
        <f>VLOOKUP(B13,RMS!B:E,4,FALSE)</f>
        <v>1544455.05499744</v>
      </c>
      <c r="K13" s="22">
        <f t="shared" si="1"/>
        <v>-3.6894020158797503E-2</v>
      </c>
      <c r="L13" s="22">
        <f t="shared" si="2"/>
        <v>4.0255999192595482E-4</v>
      </c>
      <c r="M13" s="32"/>
    </row>
    <row r="14" spans="1:13">
      <c r="A14" s="63"/>
      <c r="B14" s="12">
        <v>23</v>
      </c>
      <c r="C14" s="61" t="s">
        <v>16</v>
      </c>
      <c r="D14" s="61"/>
      <c r="E14" s="15">
        <f>VLOOKUP(C14,RA!B18:D44,3,0)</f>
        <v>1380464.8463000001</v>
      </c>
      <c r="F14" s="25">
        <f>VLOOKUP(C14,RA!B18:I48,8,0)</f>
        <v>207937.11610000001</v>
      </c>
      <c r="G14" s="16">
        <f t="shared" si="0"/>
        <v>1172527.7302000001</v>
      </c>
      <c r="H14" s="27">
        <f>RA!J18</f>
        <v>15.062833121562299</v>
      </c>
      <c r="I14" s="20">
        <f>VLOOKUP(B14,RMS!B:D,3,FALSE)</f>
        <v>1380464.9211111099</v>
      </c>
      <c r="J14" s="21">
        <f>VLOOKUP(B14,RMS!B:E,4,FALSE)</f>
        <v>1172527.72968803</v>
      </c>
      <c r="K14" s="22">
        <f t="shared" si="1"/>
        <v>-7.4811109807342291E-2</v>
      </c>
      <c r="L14" s="22">
        <f t="shared" si="2"/>
        <v>5.1197013817727566E-4</v>
      </c>
      <c r="M14" s="32"/>
    </row>
    <row r="15" spans="1:13">
      <c r="A15" s="63"/>
      <c r="B15" s="12">
        <v>24</v>
      </c>
      <c r="C15" s="61" t="s">
        <v>17</v>
      </c>
      <c r="D15" s="61"/>
      <c r="E15" s="15">
        <f>VLOOKUP(C15,RA!B18:D45,3,0)</f>
        <v>506838.32780000003</v>
      </c>
      <c r="F15" s="25">
        <f>VLOOKUP(C15,RA!B19:I49,8,0)</f>
        <v>50211.758099999999</v>
      </c>
      <c r="G15" s="16">
        <f t="shared" si="0"/>
        <v>456626.56970000005</v>
      </c>
      <c r="H15" s="27">
        <f>RA!J19</f>
        <v>9.9068589224399997</v>
      </c>
      <c r="I15" s="20">
        <f>VLOOKUP(B15,RMS!B:D,3,FALSE)</f>
        <v>506838.33694273501</v>
      </c>
      <c r="J15" s="21">
        <f>VLOOKUP(B15,RMS!B:E,4,FALSE)</f>
        <v>456626.57044529897</v>
      </c>
      <c r="K15" s="22">
        <f t="shared" si="1"/>
        <v>-9.1427349834702909E-3</v>
      </c>
      <c r="L15" s="22">
        <f t="shared" si="2"/>
        <v>-7.4529892299324274E-4</v>
      </c>
      <c r="M15" s="32"/>
    </row>
    <row r="16" spans="1:13">
      <c r="A16" s="63"/>
      <c r="B16" s="12">
        <v>25</v>
      </c>
      <c r="C16" s="61" t="s">
        <v>18</v>
      </c>
      <c r="D16" s="61"/>
      <c r="E16" s="15">
        <f>VLOOKUP(C16,RA!B20:D46,3,0)</f>
        <v>894749.49890000001</v>
      </c>
      <c r="F16" s="25">
        <f>VLOOKUP(C16,RA!B20:I50,8,0)</f>
        <v>64641.037499999999</v>
      </c>
      <c r="G16" s="16">
        <f t="shared" si="0"/>
        <v>830108.46140000003</v>
      </c>
      <c r="H16" s="27">
        <f>RA!J20</f>
        <v>7.2244843477944798</v>
      </c>
      <c r="I16" s="20">
        <f>VLOOKUP(B16,RMS!B:D,3,FALSE)</f>
        <v>894749.58479999995</v>
      </c>
      <c r="J16" s="21">
        <f>VLOOKUP(B16,RMS!B:E,4,FALSE)</f>
        <v>830108.46140000003</v>
      </c>
      <c r="K16" s="22">
        <f t="shared" si="1"/>
        <v>-8.5899999947287142E-2</v>
      </c>
      <c r="L16" s="22">
        <f t="shared" si="2"/>
        <v>0</v>
      </c>
      <c r="M16" s="32"/>
    </row>
    <row r="17" spans="1:13">
      <c r="A17" s="63"/>
      <c r="B17" s="12">
        <v>26</v>
      </c>
      <c r="C17" s="61" t="s">
        <v>19</v>
      </c>
      <c r="D17" s="61"/>
      <c r="E17" s="15">
        <f>VLOOKUP(C17,RA!B20:D47,3,0)</f>
        <v>342460.09970000002</v>
      </c>
      <c r="F17" s="25">
        <f>VLOOKUP(C17,RA!B21:I51,8,0)</f>
        <v>44818.234700000001</v>
      </c>
      <c r="G17" s="16">
        <f t="shared" si="0"/>
        <v>297641.86499999999</v>
      </c>
      <c r="H17" s="27">
        <f>RA!J21</f>
        <v>13.0871405863811</v>
      </c>
      <c r="I17" s="20">
        <f>VLOOKUP(B17,RMS!B:D,3,FALSE)</f>
        <v>342459.87216370902</v>
      </c>
      <c r="J17" s="21">
        <f>VLOOKUP(B17,RMS!B:E,4,FALSE)</f>
        <v>297641.864922782</v>
      </c>
      <c r="K17" s="22">
        <f t="shared" si="1"/>
        <v>0.22753629100043327</v>
      </c>
      <c r="L17" s="22">
        <f t="shared" si="2"/>
        <v>7.7217991929501295E-5</v>
      </c>
      <c r="M17" s="32"/>
    </row>
    <row r="18" spans="1:13">
      <c r="A18" s="63"/>
      <c r="B18" s="12">
        <v>27</v>
      </c>
      <c r="C18" s="61" t="s">
        <v>20</v>
      </c>
      <c r="D18" s="61"/>
      <c r="E18" s="15">
        <f>VLOOKUP(C18,RA!B22:D48,3,0)</f>
        <v>955619.20369999995</v>
      </c>
      <c r="F18" s="25">
        <f>VLOOKUP(C18,RA!B22:I52,8,0)</f>
        <v>80915.732000000004</v>
      </c>
      <c r="G18" s="16">
        <f t="shared" si="0"/>
        <v>874703.47169999999</v>
      </c>
      <c r="H18" s="27">
        <f>RA!J22</f>
        <v>8.4673614434188504</v>
      </c>
      <c r="I18" s="20">
        <f>VLOOKUP(B18,RMS!B:D,3,FALSE)</f>
        <v>955620.11213333299</v>
      </c>
      <c r="J18" s="21">
        <f>VLOOKUP(B18,RMS!B:E,4,FALSE)</f>
        <v>874703.47016666702</v>
      </c>
      <c r="K18" s="22">
        <f t="shared" si="1"/>
        <v>-0.90843333303928375</v>
      </c>
      <c r="L18" s="22">
        <f t="shared" si="2"/>
        <v>1.5333329793065786E-3</v>
      </c>
      <c r="M18" s="32"/>
    </row>
    <row r="19" spans="1:13">
      <c r="A19" s="63"/>
      <c r="B19" s="12">
        <v>29</v>
      </c>
      <c r="C19" s="61" t="s">
        <v>21</v>
      </c>
      <c r="D19" s="61"/>
      <c r="E19" s="15">
        <f>VLOOKUP(C19,RA!B22:D49,3,0)</f>
        <v>2700732.3865</v>
      </c>
      <c r="F19" s="25">
        <f>VLOOKUP(C19,RA!B23:I53,8,0)</f>
        <v>254474.41020000001</v>
      </c>
      <c r="G19" s="16">
        <f t="shared" si="0"/>
        <v>2446257.9763000002</v>
      </c>
      <c r="H19" s="27">
        <f>RA!J23</f>
        <v>9.4224222833786495</v>
      </c>
      <c r="I19" s="20">
        <f>VLOOKUP(B19,RMS!B:D,3,FALSE)</f>
        <v>2700734.2719025598</v>
      </c>
      <c r="J19" s="21">
        <f>VLOOKUP(B19,RMS!B:E,4,FALSE)</f>
        <v>2446258.0115239299</v>
      </c>
      <c r="K19" s="22">
        <f t="shared" si="1"/>
        <v>-1.8854025597684085</v>
      </c>
      <c r="L19" s="22">
        <f t="shared" si="2"/>
        <v>-3.5223929677158594E-2</v>
      </c>
      <c r="M19" s="32"/>
    </row>
    <row r="20" spans="1:13">
      <c r="A20" s="63"/>
      <c r="B20" s="12">
        <v>31</v>
      </c>
      <c r="C20" s="61" t="s">
        <v>22</v>
      </c>
      <c r="D20" s="61"/>
      <c r="E20" s="15">
        <f>VLOOKUP(C20,RA!B24:D50,3,0)</f>
        <v>183558.9534</v>
      </c>
      <c r="F20" s="25">
        <f>VLOOKUP(C20,RA!B24:I54,8,0)</f>
        <v>29045.911700000001</v>
      </c>
      <c r="G20" s="16">
        <f t="shared" si="0"/>
        <v>154513.0417</v>
      </c>
      <c r="H20" s="27">
        <f>RA!J24</f>
        <v>15.8237509868042</v>
      </c>
      <c r="I20" s="20">
        <f>VLOOKUP(B20,RMS!B:D,3,FALSE)</f>
        <v>183558.93583927801</v>
      </c>
      <c r="J20" s="21">
        <f>VLOOKUP(B20,RMS!B:E,4,FALSE)</f>
        <v>154513.03176185401</v>
      </c>
      <c r="K20" s="22">
        <f t="shared" si="1"/>
        <v>1.75607219862286E-2</v>
      </c>
      <c r="L20" s="22">
        <f t="shared" si="2"/>
        <v>9.9381459876894951E-3</v>
      </c>
      <c r="M20" s="32"/>
    </row>
    <row r="21" spans="1:13">
      <c r="A21" s="63"/>
      <c r="B21" s="12">
        <v>32</v>
      </c>
      <c r="C21" s="61" t="s">
        <v>23</v>
      </c>
      <c r="D21" s="61"/>
      <c r="E21" s="15">
        <f>VLOOKUP(C21,RA!B24:D51,3,0)</f>
        <v>220952.26070000001</v>
      </c>
      <c r="F21" s="25">
        <f>VLOOKUP(C21,RA!B25:I55,8,0)</f>
        <v>20403.024399999998</v>
      </c>
      <c r="G21" s="16">
        <f t="shared" si="0"/>
        <v>200549.23630000002</v>
      </c>
      <c r="H21" s="27">
        <f>RA!J25</f>
        <v>9.2341324480505804</v>
      </c>
      <c r="I21" s="20">
        <f>VLOOKUP(B21,RMS!B:D,3,FALSE)</f>
        <v>220952.25653338601</v>
      </c>
      <c r="J21" s="21">
        <f>VLOOKUP(B21,RMS!B:E,4,FALSE)</f>
        <v>200549.23940346701</v>
      </c>
      <c r="K21" s="22">
        <f t="shared" si="1"/>
        <v>4.1666140023153275E-3</v>
      </c>
      <c r="L21" s="22">
        <f t="shared" si="2"/>
        <v>-3.1034669955261052E-3</v>
      </c>
      <c r="M21" s="32"/>
    </row>
    <row r="22" spans="1:13">
      <c r="A22" s="63"/>
      <c r="B22" s="12">
        <v>33</v>
      </c>
      <c r="C22" s="61" t="s">
        <v>24</v>
      </c>
      <c r="D22" s="61"/>
      <c r="E22" s="15">
        <f>VLOOKUP(C22,RA!B26:D52,3,0)</f>
        <v>449707.50780000002</v>
      </c>
      <c r="F22" s="25">
        <f>VLOOKUP(C22,RA!B26:I56,8,0)</f>
        <v>95977.174199999994</v>
      </c>
      <c r="G22" s="16">
        <f t="shared" si="0"/>
        <v>353730.33360000001</v>
      </c>
      <c r="H22" s="27">
        <f>RA!J26</f>
        <v>21.3421329498204</v>
      </c>
      <c r="I22" s="20">
        <f>VLOOKUP(B22,RMS!B:D,3,FALSE)</f>
        <v>449707.48890304798</v>
      </c>
      <c r="J22" s="21">
        <f>VLOOKUP(B22,RMS!B:E,4,FALSE)</f>
        <v>353730.31708516402</v>
      </c>
      <c r="K22" s="22">
        <f t="shared" si="1"/>
        <v>1.8896952038630843E-2</v>
      </c>
      <c r="L22" s="22">
        <f t="shared" si="2"/>
        <v>1.6514835995621979E-2</v>
      </c>
      <c r="M22" s="32"/>
    </row>
    <row r="23" spans="1:13">
      <c r="A23" s="63"/>
      <c r="B23" s="12">
        <v>34</v>
      </c>
      <c r="C23" s="61" t="s">
        <v>25</v>
      </c>
      <c r="D23" s="61"/>
      <c r="E23" s="15">
        <f>VLOOKUP(C23,RA!B26:D53,3,0)</f>
        <v>183008.242</v>
      </c>
      <c r="F23" s="25">
        <f>VLOOKUP(C23,RA!B27:I57,8,0)</f>
        <v>50669.267699999997</v>
      </c>
      <c r="G23" s="16">
        <f t="shared" si="0"/>
        <v>132338.9743</v>
      </c>
      <c r="H23" s="27">
        <f>RA!J27</f>
        <v>27.686877457683</v>
      </c>
      <c r="I23" s="20">
        <f>VLOOKUP(B23,RMS!B:D,3,FALSE)</f>
        <v>183008.10519614301</v>
      </c>
      <c r="J23" s="21">
        <f>VLOOKUP(B23,RMS!B:E,4,FALSE)</f>
        <v>132339.00155267201</v>
      </c>
      <c r="K23" s="22">
        <f t="shared" si="1"/>
        <v>0.13680385699262843</v>
      </c>
      <c r="L23" s="22">
        <f t="shared" si="2"/>
        <v>-2.725267200730741E-2</v>
      </c>
      <c r="M23" s="32"/>
    </row>
    <row r="24" spans="1:13">
      <c r="A24" s="63"/>
      <c r="B24" s="12">
        <v>35</v>
      </c>
      <c r="C24" s="61" t="s">
        <v>26</v>
      </c>
      <c r="D24" s="61"/>
      <c r="E24" s="15">
        <f>VLOOKUP(C24,RA!B28:D54,3,0)</f>
        <v>612690.62509999995</v>
      </c>
      <c r="F24" s="25">
        <f>VLOOKUP(C24,RA!B28:I58,8,0)</f>
        <v>24418.407500000001</v>
      </c>
      <c r="G24" s="16">
        <f t="shared" si="0"/>
        <v>588272.21759999997</v>
      </c>
      <c r="H24" s="27">
        <f>RA!J28</f>
        <v>3.9854384088241201</v>
      </c>
      <c r="I24" s="20">
        <f>VLOOKUP(B24,RMS!B:D,3,FALSE)</f>
        <v>612690.62509999995</v>
      </c>
      <c r="J24" s="21">
        <f>VLOOKUP(B24,RMS!B:E,4,FALSE)</f>
        <v>588272.22420000006</v>
      </c>
      <c r="K24" s="22">
        <f t="shared" si="1"/>
        <v>0</v>
      </c>
      <c r="L24" s="22">
        <f t="shared" si="2"/>
        <v>-6.600000080652535E-3</v>
      </c>
      <c r="M24" s="32"/>
    </row>
    <row r="25" spans="1:13">
      <c r="A25" s="63"/>
      <c r="B25" s="12">
        <v>36</v>
      </c>
      <c r="C25" s="61" t="s">
        <v>27</v>
      </c>
      <c r="D25" s="61"/>
      <c r="E25" s="15">
        <f>VLOOKUP(C25,RA!B28:D55,3,0)</f>
        <v>638126.13699999999</v>
      </c>
      <c r="F25" s="25">
        <f>VLOOKUP(C25,RA!B29:I59,8,0)</f>
        <v>88081.946299999996</v>
      </c>
      <c r="G25" s="16">
        <f t="shared" si="0"/>
        <v>550044.19070000004</v>
      </c>
      <c r="H25" s="27">
        <f>RA!J29</f>
        <v>13.8032187043923</v>
      </c>
      <c r="I25" s="20">
        <f>VLOOKUP(B25,RMS!B:D,3,FALSE)</f>
        <v>638126.45069468999</v>
      </c>
      <c r="J25" s="21">
        <f>VLOOKUP(B25,RMS!B:E,4,FALSE)</f>
        <v>550044.19918005902</v>
      </c>
      <c r="K25" s="22">
        <f t="shared" si="1"/>
        <v>-0.31369469000492245</v>
      </c>
      <c r="L25" s="22">
        <f t="shared" si="2"/>
        <v>-8.4800589829683304E-3</v>
      </c>
      <c r="M25" s="32"/>
    </row>
    <row r="26" spans="1:13">
      <c r="A26" s="63"/>
      <c r="B26" s="12">
        <v>37</v>
      </c>
      <c r="C26" s="61" t="s">
        <v>71</v>
      </c>
      <c r="D26" s="61"/>
      <c r="E26" s="15">
        <f>VLOOKUP(C26,RA!B30:D56,3,0)</f>
        <v>629887.89780000004</v>
      </c>
      <c r="F26" s="25">
        <f>VLOOKUP(C26,RA!B30:I60,8,0)</f>
        <v>64719.304499999998</v>
      </c>
      <c r="G26" s="16">
        <f t="shared" si="0"/>
        <v>565168.59330000007</v>
      </c>
      <c r="H26" s="27">
        <f>RA!J30</f>
        <v>10.274733762316099</v>
      </c>
      <c r="I26" s="20">
        <f>VLOOKUP(B26,RMS!B:D,3,FALSE)</f>
        <v>629887.86713185802</v>
      </c>
      <c r="J26" s="21">
        <f>VLOOKUP(B26,RMS!B:E,4,FALSE)</f>
        <v>565168.58750751603</v>
      </c>
      <c r="K26" s="22">
        <f t="shared" si="1"/>
        <v>3.0668142018839717E-2</v>
      </c>
      <c r="L26" s="22">
        <f t="shared" si="2"/>
        <v>5.7924840366467834E-3</v>
      </c>
      <c r="M26" s="32"/>
    </row>
    <row r="27" spans="1:13">
      <c r="A27" s="63"/>
      <c r="B27" s="12">
        <v>38</v>
      </c>
      <c r="C27" s="61" t="s">
        <v>29</v>
      </c>
      <c r="D27" s="61"/>
      <c r="E27" s="15">
        <f>VLOOKUP(C27,RA!B30:D57,3,0)</f>
        <v>1161959.8267000001</v>
      </c>
      <c r="F27" s="25">
        <f>VLOOKUP(C27,RA!B31:I61,8,0)</f>
        <v>-14000.6042</v>
      </c>
      <c r="G27" s="16">
        <f t="shared" si="0"/>
        <v>1175960.4309</v>
      </c>
      <c r="H27" s="27">
        <f>RA!J31</f>
        <v>-1.20491293057542</v>
      </c>
      <c r="I27" s="20">
        <f>VLOOKUP(B27,RMS!B:D,3,FALSE)</f>
        <v>1161960.1170707999</v>
      </c>
      <c r="J27" s="21">
        <f>VLOOKUP(B27,RMS!B:E,4,FALSE)</f>
        <v>1175960.3589761099</v>
      </c>
      <c r="K27" s="22">
        <f t="shared" si="1"/>
        <v>-0.29037079983390868</v>
      </c>
      <c r="L27" s="22">
        <f t="shared" si="2"/>
        <v>7.1923890151083469E-2</v>
      </c>
      <c r="M27" s="32"/>
    </row>
    <row r="28" spans="1:13">
      <c r="A28" s="63"/>
      <c r="B28" s="12">
        <v>39</v>
      </c>
      <c r="C28" s="61" t="s">
        <v>30</v>
      </c>
      <c r="D28" s="61"/>
      <c r="E28" s="15">
        <f>VLOOKUP(C28,RA!B32:D58,3,0)</f>
        <v>96046.182000000001</v>
      </c>
      <c r="F28" s="25">
        <f>VLOOKUP(C28,RA!B32:I62,8,0)</f>
        <v>26307.1073</v>
      </c>
      <c r="G28" s="16">
        <f t="shared" si="0"/>
        <v>69739.074699999997</v>
      </c>
      <c r="H28" s="27">
        <f>RA!J32</f>
        <v>27.390060439883001</v>
      </c>
      <c r="I28" s="20">
        <f>VLOOKUP(B28,RMS!B:D,3,FALSE)</f>
        <v>96046.155849981107</v>
      </c>
      <c r="J28" s="21">
        <f>VLOOKUP(B28,RMS!B:E,4,FALSE)</f>
        <v>69739.071266446699</v>
      </c>
      <c r="K28" s="22">
        <f t="shared" si="1"/>
        <v>2.6150018893531524E-2</v>
      </c>
      <c r="L28" s="22">
        <f t="shared" si="2"/>
        <v>3.4335532982368022E-3</v>
      </c>
      <c r="M28" s="32"/>
    </row>
    <row r="29" spans="1:13">
      <c r="A29" s="63"/>
      <c r="B29" s="12">
        <v>40</v>
      </c>
      <c r="C29" s="61" t="s">
        <v>74</v>
      </c>
      <c r="D29" s="61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1" t="s">
        <v>31</v>
      </c>
      <c r="D30" s="61"/>
      <c r="E30" s="15">
        <f>VLOOKUP(C30,RA!B34:D61,3,0)</f>
        <v>82342.659400000004</v>
      </c>
      <c r="F30" s="25">
        <f>VLOOKUP(C30,RA!B34:I65,8,0)</f>
        <v>10831.171899999999</v>
      </c>
      <c r="G30" s="16">
        <f t="shared" si="0"/>
        <v>71511.487500000003</v>
      </c>
      <c r="H30" s="27">
        <f>RA!J34</f>
        <v>13.153779558399799</v>
      </c>
      <c r="I30" s="20">
        <f>VLOOKUP(B30,RMS!B:D,3,FALSE)</f>
        <v>82342.658100000001</v>
      </c>
      <c r="J30" s="21">
        <f>VLOOKUP(B30,RMS!B:E,4,FALSE)</f>
        <v>71511.487800000003</v>
      </c>
      <c r="K30" s="22">
        <f t="shared" si="1"/>
        <v>1.3000000035390258E-3</v>
      </c>
      <c r="L30" s="22">
        <f t="shared" si="2"/>
        <v>-2.9999999969732016E-4</v>
      </c>
      <c r="M30" s="32"/>
    </row>
    <row r="31" spans="1:13" s="34" customFormat="1" ht="12" thickBot="1">
      <c r="A31" s="63"/>
      <c r="B31" s="12">
        <v>70</v>
      </c>
      <c r="C31" s="64" t="s">
        <v>68</v>
      </c>
      <c r="D31" s="65"/>
      <c r="E31" s="15">
        <f>VLOOKUP(C31,RA!B35:D62,3,0)</f>
        <v>66082.97</v>
      </c>
      <c r="F31" s="25">
        <f>VLOOKUP(C31,RA!B35:I66,8,0)</f>
        <v>2448.4899999999998</v>
      </c>
      <c r="G31" s="16">
        <f t="shared" si="0"/>
        <v>63634.48</v>
      </c>
      <c r="H31" s="27">
        <f>RA!J35</f>
        <v>3.7051754786445001</v>
      </c>
      <c r="I31" s="20">
        <f>VLOOKUP(B31,RMS!B:D,3,FALSE)</f>
        <v>66082.97</v>
      </c>
      <c r="J31" s="21">
        <f>VLOOKUP(B31,RMS!B:E,4,FALSE)</f>
        <v>63634.48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1" t="s">
        <v>35</v>
      </c>
      <c r="D32" s="61"/>
      <c r="E32" s="15">
        <f>VLOOKUP(C32,RA!B34:D62,3,0)</f>
        <v>129671.79</v>
      </c>
      <c r="F32" s="25">
        <f>VLOOKUP(C32,RA!B34:I66,8,0)</f>
        <v>-14947.48</v>
      </c>
      <c r="G32" s="16">
        <f t="shared" si="0"/>
        <v>144619.26999999999</v>
      </c>
      <c r="H32" s="27">
        <f>RA!J35</f>
        <v>3.7051754786445001</v>
      </c>
      <c r="I32" s="20">
        <f>VLOOKUP(B32,RMS!B:D,3,FALSE)</f>
        <v>129671.79</v>
      </c>
      <c r="J32" s="21">
        <f>VLOOKUP(B32,RMS!B:E,4,FALSE)</f>
        <v>144619.26999999999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1" t="s">
        <v>36</v>
      </c>
      <c r="D33" s="61"/>
      <c r="E33" s="15">
        <f>VLOOKUP(C33,RA!B34:D63,3,0)</f>
        <v>10594.02</v>
      </c>
      <c r="F33" s="25">
        <f>VLOOKUP(C33,RA!B34:I67,8,0)</f>
        <v>911.97</v>
      </c>
      <c r="G33" s="16">
        <f t="shared" si="0"/>
        <v>9682.0500000000011</v>
      </c>
      <c r="H33" s="27">
        <f>RA!J34</f>
        <v>13.153779558399799</v>
      </c>
      <c r="I33" s="20">
        <f>VLOOKUP(B33,RMS!B:D,3,FALSE)</f>
        <v>10594.02</v>
      </c>
      <c r="J33" s="21">
        <f>VLOOKUP(B33,RMS!B:E,4,FALSE)</f>
        <v>9682.0499999999993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1" t="s">
        <v>37</v>
      </c>
      <c r="D34" s="61"/>
      <c r="E34" s="15">
        <f>VLOOKUP(C34,RA!B35:D64,3,0)</f>
        <v>96694.94</v>
      </c>
      <c r="F34" s="25">
        <f>VLOOKUP(C34,RA!B35:I68,8,0)</f>
        <v>-14391.17</v>
      </c>
      <c r="G34" s="16">
        <f t="shared" si="0"/>
        <v>111086.11</v>
      </c>
      <c r="H34" s="27">
        <f>RA!J35</f>
        <v>3.7051754786445001</v>
      </c>
      <c r="I34" s="20">
        <f>VLOOKUP(B34,RMS!B:D,3,FALSE)</f>
        <v>96694.94</v>
      </c>
      <c r="J34" s="21">
        <f>VLOOKUP(B34,RMS!B:E,4,FALSE)</f>
        <v>111086.11</v>
      </c>
      <c r="K34" s="22">
        <f t="shared" si="1"/>
        <v>0</v>
      </c>
      <c r="L34" s="22">
        <f t="shared" si="2"/>
        <v>0</v>
      </c>
      <c r="M34" s="32"/>
    </row>
    <row r="35" spans="1:13" s="34" customFormat="1">
      <c r="A35" s="63"/>
      <c r="B35" s="12">
        <v>74</v>
      </c>
      <c r="C35" s="61" t="s">
        <v>69</v>
      </c>
      <c r="D35" s="61"/>
      <c r="E35" s="15">
        <f>VLOOKUP(C35,RA!B36:D65,3,0)</f>
        <v>0.85</v>
      </c>
      <c r="F35" s="25">
        <f>VLOOKUP(C35,RA!B36:I69,8,0)</f>
        <v>-54.71</v>
      </c>
      <c r="G35" s="16">
        <f t="shared" si="0"/>
        <v>55.56</v>
      </c>
      <c r="H35" s="27">
        <f>RA!J36</f>
        <v>-11.5271640809462</v>
      </c>
      <c r="I35" s="20">
        <f>VLOOKUP(B35,RMS!B:D,3,FALSE)</f>
        <v>0.85</v>
      </c>
      <c r="J35" s="21">
        <f>VLOOKUP(B35,RMS!B:E,4,FALSE)</f>
        <v>55.56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1" t="s">
        <v>32</v>
      </c>
      <c r="D36" s="61"/>
      <c r="E36" s="15">
        <f>VLOOKUP(C36,RA!B8:D65,3,0)</f>
        <v>72819.657300000006</v>
      </c>
      <c r="F36" s="25">
        <f>VLOOKUP(C36,RA!B8:I69,8,0)</f>
        <v>5468.9818999999998</v>
      </c>
      <c r="G36" s="16">
        <f t="shared" si="0"/>
        <v>67350.675400000007</v>
      </c>
      <c r="H36" s="27">
        <f>RA!J36</f>
        <v>-11.5271640809462</v>
      </c>
      <c r="I36" s="20">
        <f>VLOOKUP(B36,RMS!B:D,3,FALSE)</f>
        <v>72819.658119658096</v>
      </c>
      <c r="J36" s="21">
        <f>VLOOKUP(B36,RMS!B:E,4,FALSE)</f>
        <v>67350.675213675204</v>
      </c>
      <c r="K36" s="22">
        <f t="shared" si="1"/>
        <v>-8.1965808931272477E-4</v>
      </c>
      <c r="L36" s="22">
        <f t="shared" si="2"/>
        <v>1.8632480350788683E-4</v>
      </c>
      <c r="M36" s="32"/>
    </row>
    <row r="37" spans="1:13">
      <c r="A37" s="63"/>
      <c r="B37" s="12">
        <v>76</v>
      </c>
      <c r="C37" s="61" t="s">
        <v>33</v>
      </c>
      <c r="D37" s="61"/>
      <c r="E37" s="15">
        <f>VLOOKUP(C37,RA!B8:D66,3,0)</f>
        <v>388855.7709</v>
      </c>
      <c r="F37" s="25">
        <f>VLOOKUP(C37,RA!B8:I70,8,0)</f>
        <v>24231.939600000002</v>
      </c>
      <c r="G37" s="16">
        <f t="shared" si="0"/>
        <v>364623.83130000002</v>
      </c>
      <c r="H37" s="27">
        <f>RA!J37</f>
        <v>8.6083469731036999</v>
      </c>
      <c r="I37" s="20">
        <f>VLOOKUP(B37,RMS!B:D,3,FALSE)</f>
        <v>388855.76220512798</v>
      </c>
      <c r="J37" s="21">
        <f>VLOOKUP(B37,RMS!B:E,4,FALSE)</f>
        <v>364623.83237094001</v>
      </c>
      <c r="K37" s="22">
        <f t="shared" si="1"/>
        <v>8.6948720272630453E-3</v>
      </c>
      <c r="L37" s="22">
        <f t="shared" si="2"/>
        <v>-1.0709399939514697E-3</v>
      </c>
      <c r="M37" s="32"/>
    </row>
    <row r="38" spans="1:13">
      <c r="A38" s="63"/>
      <c r="B38" s="12">
        <v>77</v>
      </c>
      <c r="C38" s="61" t="s">
        <v>38</v>
      </c>
      <c r="D38" s="61"/>
      <c r="E38" s="15">
        <f>VLOOKUP(C38,RA!B9:D67,3,0)</f>
        <v>88479.54</v>
      </c>
      <c r="F38" s="25">
        <f>VLOOKUP(C38,RA!B9:I71,8,0)</f>
        <v>-11039.76</v>
      </c>
      <c r="G38" s="16">
        <f t="shared" si="0"/>
        <v>99519.299999999988</v>
      </c>
      <c r="H38" s="27">
        <f>RA!J38</f>
        <v>-14.883064201704901</v>
      </c>
      <c r="I38" s="20">
        <f>VLOOKUP(B38,RMS!B:D,3,FALSE)</f>
        <v>88479.54</v>
      </c>
      <c r="J38" s="21">
        <f>VLOOKUP(B38,RMS!B:E,4,FALSE)</f>
        <v>99519.3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1" t="s">
        <v>39</v>
      </c>
      <c r="D39" s="61"/>
      <c r="E39" s="15">
        <f>VLOOKUP(C39,RA!B10:D68,3,0)</f>
        <v>25167.56</v>
      </c>
      <c r="F39" s="25">
        <f>VLOOKUP(C39,RA!B10:I72,8,0)</f>
        <v>3375.77</v>
      </c>
      <c r="G39" s="16">
        <f t="shared" si="0"/>
        <v>21791.79</v>
      </c>
      <c r="H39" s="27">
        <f>RA!J39</f>
        <v>-6436.4705882353001</v>
      </c>
      <c r="I39" s="20">
        <f>VLOOKUP(B39,RMS!B:D,3,FALSE)</f>
        <v>25167.56</v>
      </c>
      <c r="J39" s="21">
        <f>VLOOKUP(B39,RMS!B:E,4,FALSE)</f>
        <v>21791.79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1" t="s">
        <v>34</v>
      </c>
      <c r="D40" s="61"/>
      <c r="E40" s="15">
        <f>VLOOKUP(C40,RA!B8:D69,3,0)</f>
        <v>27077.283299999999</v>
      </c>
      <c r="F40" s="25">
        <f>VLOOKUP(C40,RA!B8:I73,8,0)</f>
        <v>1285.0391</v>
      </c>
      <c r="G40" s="16">
        <f t="shared" si="0"/>
        <v>25792.244200000001</v>
      </c>
      <c r="H40" s="27">
        <f>RA!J40</f>
        <v>7.5103098569512197</v>
      </c>
      <c r="I40" s="20">
        <f>VLOOKUP(B40,RMS!B:D,3,FALSE)</f>
        <v>27077.283337115201</v>
      </c>
      <c r="J40" s="21">
        <f>VLOOKUP(B40,RMS!B:E,4,FALSE)</f>
        <v>25792.244473186602</v>
      </c>
      <c r="K40" s="22">
        <f t="shared" si="1"/>
        <v>-3.7115201848791912E-5</v>
      </c>
      <c r="L40" s="22">
        <f t="shared" si="2"/>
        <v>-2.7318660067976452E-4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4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85546875" style="35" customWidth="1"/>
    <col min="2" max="3" width="9.140625" style="35"/>
    <col min="4" max="5" width="11.5703125" style="35" customWidth="1"/>
    <col min="6" max="7" width="12.28515625" style="35" customWidth="1"/>
    <col min="8" max="8" width="9.140625" style="35"/>
    <col min="9" max="9" width="12.28515625" style="35" customWidth="1"/>
    <col min="10" max="10" width="9.140625" style="35"/>
    <col min="11" max="11" width="12.28515625" style="35" customWidth="1"/>
    <col min="12" max="12" width="10.5703125" style="35" customWidth="1"/>
    <col min="13" max="13" width="12.28515625" style="35" customWidth="1"/>
    <col min="14" max="15" width="14" style="35" customWidth="1"/>
    <col min="16" max="17" width="9.28515625" style="35" customWidth="1"/>
    <col min="18" max="18" width="10.5703125" style="35" customWidth="1"/>
    <col min="19" max="20" width="9.140625" style="35"/>
    <col min="21" max="21" width="10.5703125" style="35" customWidth="1"/>
    <col min="22" max="22" width="36.140625" style="35" customWidth="1"/>
    <col min="23" max="16384" width="9.140625" style="35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45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46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22.5" thickTop="1" thickBot="1">
      <c r="A5" s="41"/>
      <c r="B5" s="42"/>
      <c r="C5" s="43"/>
      <c r="D5" s="44" t="s">
        <v>0</v>
      </c>
      <c r="E5" s="44" t="s">
        <v>58</v>
      </c>
      <c r="F5" s="44" t="s">
        <v>59</v>
      </c>
      <c r="G5" s="44" t="s">
        <v>47</v>
      </c>
      <c r="H5" s="44" t="s">
        <v>48</v>
      </c>
      <c r="I5" s="44" t="s">
        <v>1</v>
      </c>
      <c r="J5" s="44" t="s">
        <v>2</v>
      </c>
      <c r="K5" s="44" t="s">
        <v>49</v>
      </c>
      <c r="L5" s="44" t="s">
        <v>50</v>
      </c>
      <c r="M5" s="44" t="s">
        <v>51</v>
      </c>
      <c r="N5" s="44" t="s">
        <v>52</v>
      </c>
      <c r="O5" s="44" t="s">
        <v>53</v>
      </c>
      <c r="P5" s="44" t="s">
        <v>60</v>
      </c>
      <c r="Q5" s="44" t="s">
        <v>61</v>
      </c>
      <c r="R5" s="44" t="s">
        <v>54</v>
      </c>
      <c r="S5" s="44" t="s">
        <v>55</v>
      </c>
      <c r="T5" s="44" t="s">
        <v>56</v>
      </c>
      <c r="U5" s="45" t="s">
        <v>57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16039220.9242</v>
      </c>
      <c r="E7" s="48">
        <v>18149697</v>
      </c>
      <c r="F7" s="49">
        <v>88.371838517194007</v>
      </c>
      <c r="G7" s="48">
        <v>22279414.841499999</v>
      </c>
      <c r="H7" s="49">
        <v>-28.008787311937599</v>
      </c>
      <c r="I7" s="48">
        <v>1443573.8927</v>
      </c>
      <c r="J7" s="49">
        <v>9.0002743869057493</v>
      </c>
      <c r="K7" s="48">
        <v>3396435.5279999999</v>
      </c>
      <c r="L7" s="49">
        <v>15.2447250170747</v>
      </c>
      <c r="M7" s="49">
        <v>-0.57497385691579705</v>
      </c>
      <c r="N7" s="48">
        <v>808798136.20290005</v>
      </c>
      <c r="O7" s="48">
        <v>1655358070.3420999</v>
      </c>
      <c r="P7" s="48">
        <v>725413</v>
      </c>
      <c r="Q7" s="48">
        <v>829046</v>
      </c>
      <c r="R7" s="49">
        <v>-12.500271396279601</v>
      </c>
      <c r="S7" s="48">
        <v>22.110468001262699</v>
      </c>
      <c r="T7" s="48">
        <v>23.169190288234901</v>
      </c>
      <c r="U7" s="50">
        <v>-4.7883305179777702</v>
      </c>
    </row>
    <row r="8" spans="1:23" ht="12" thickBot="1">
      <c r="A8" s="74">
        <v>42425</v>
      </c>
      <c r="B8" s="64" t="s">
        <v>6</v>
      </c>
      <c r="C8" s="65"/>
      <c r="D8" s="51">
        <v>686616.67079999996</v>
      </c>
      <c r="E8" s="51">
        <v>868818</v>
      </c>
      <c r="F8" s="53">
        <v>79.028826612708301</v>
      </c>
      <c r="G8" s="51">
        <v>960267.03319999995</v>
      </c>
      <c r="H8" s="53">
        <v>-28.497319280875999</v>
      </c>
      <c r="I8" s="51">
        <v>169470.74559999999</v>
      </c>
      <c r="J8" s="53">
        <v>24.682002754541902</v>
      </c>
      <c r="K8" s="51">
        <v>249721.5938</v>
      </c>
      <c r="L8" s="53">
        <v>26.0054323606035</v>
      </c>
      <c r="M8" s="53">
        <v>-0.32136126867856002</v>
      </c>
      <c r="N8" s="51">
        <v>32888322.0931</v>
      </c>
      <c r="O8" s="51">
        <v>65351749.483199999</v>
      </c>
      <c r="P8" s="51">
        <v>26490</v>
      </c>
      <c r="Q8" s="51">
        <v>34467</v>
      </c>
      <c r="R8" s="53">
        <v>-23.143876751675499</v>
      </c>
      <c r="S8" s="51">
        <v>25.919844122310302</v>
      </c>
      <c r="T8" s="51">
        <v>25.021277143354499</v>
      </c>
      <c r="U8" s="54">
        <v>3.4667144397768901</v>
      </c>
    </row>
    <row r="9" spans="1:23" ht="12" thickBot="1">
      <c r="A9" s="75"/>
      <c r="B9" s="64" t="s">
        <v>7</v>
      </c>
      <c r="C9" s="65"/>
      <c r="D9" s="51">
        <v>106065.6928</v>
      </c>
      <c r="E9" s="51">
        <v>90500</v>
      </c>
      <c r="F9" s="53">
        <v>117.19966055248599</v>
      </c>
      <c r="G9" s="51">
        <v>268651.4657</v>
      </c>
      <c r="H9" s="53">
        <v>-60.519220498710297</v>
      </c>
      <c r="I9" s="51">
        <v>24053.250400000001</v>
      </c>
      <c r="J9" s="53">
        <v>22.677691310945701</v>
      </c>
      <c r="K9" s="51">
        <v>65533.797100000003</v>
      </c>
      <c r="L9" s="53">
        <v>24.393612344248599</v>
      </c>
      <c r="M9" s="53">
        <v>-0.63296418848893499</v>
      </c>
      <c r="N9" s="51">
        <v>5341999.2915000003</v>
      </c>
      <c r="O9" s="51">
        <v>8732956.8054000009</v>
      </c>
      <c r="P9" s="51">
        <v>5951</v>
      </c>
      <c r="Q9" s="51">
        <v>8959</v>
      </c>
      <c r="R9" s="53">
        <v>-33.575175800870603</v>
      </c>
      <c r="S9" s="51">
        <v>17.823171366156998</v>
      </c>
      <c r="T9" s="51">
        <v>19.101800212077201</v>
      </c>
      <c r="U9" s="54">
        <v>-7.1739693214653197</v>
      </c>
    </row>
    <row r="10" spans="1:23" ht="12" thickBot="1">
      <c r="A10" s="75"/>
      <c r="B10" s="64" t="s">
        <v>8</v>
      </c>
      <c r="C10" s="65"/>
      <c r="D10" s="51">
        <v>130319.76390000001</v>
      </c>
      <c r="E10" s="51">
        <v>156769</v>
      </c>
      <c r="F10" s="53">
        <v>83.128529173497299</v>
      </c>
      <c r="G10" s="51">
        <v>389747.61339999997</v>
      </c>
      <c r="H10" s="53">
        <v>-66.563037355599604</v>
      </c>
      <c r="I10" s="51">
        <v>29400.106599999999</v>
      </c>
      <c r="J10" s="53">
        <v>22.5599753407779</v>
      </c>
      <c r="K10" s="51">
        <v>90007.994300000006</v>
      </c>
      <c r="L10" s="53">
        <v>23.093918013969802</v>
      </c>
      <c r="M10" s="53">
        <v>-0.67336116276507196</v>
      </c>
      <c r="N10" s="51">
        <v>9973269.2259</v>
      </c>
      <c r="O10" s="51">
        <v>16094278.8836</v>
      </c>
      <c r="P10" s="51">
        <v>75028</v>
      </c>
      <c r="Q10" s="51">
        <v>88509</v>
      </c>
      <c r="R10" s="53">
        <v>-15.2312194240134</v>
      </c>
      <c r="S10" s="51">
        <v>1.7369483912672601</v>
      </c>
      <c r="T10" s="51">
        <v>1.83494118112282</v>
      </c>
      <c r="U10" s="54">
        <v>-5.6416638714330896</v>
      </c>
    </row>
    <row r="11" spans="1:23" ht="12" thickBot="1">
      <c r="A11" s="75"/>
      <c r="B11" s="64" t="s">
        <v>9</v>
      </c>
      <c r="C11" s="65"/>
      <c r="D11" s="51">
        <v>59416.097300000001</v>
      </c>
      <c r="E11" s="51">
        <v>66111</v>
      </c>
      <c r="F11" s="53">
        <v>89.873239400402397</v>
      </c>
      <c r="G11" s="51">
        <v>83729.596099999995</v>
      </c>
      <c r="H11" s="53">
        <v>-29.0381178609316</v>
      </c>
      <c r="I11" s="51">
        <v>12978.688200000001</v>
      </c>
      <c r="J11" s="53">
        <v>21.8437238219616</v>
      </c>
      <c r="K11" s="51">
        <v>20145.337599999999</v>
      </c>
      <c r="L11" s="53">
        <v>24.0599961523044</v>
      </c>
      <c r="M11" s="53">
        <v>-0.35574729708178199</v>
      </c>
      <c r="N11" s="51">
        <v>2577141.0452000001</v>
      </c>
      <c r="O11" s="51">
        <v>5365212.4555000002</v>
      </c>
      <c r="P11" s="51">
        <v>2682</v>
      </c>
      <c r="Q11" s="51">
        <v>3388</v>
      </c>
      <c r="R11" s="53">
        <v>-20.838252656434499</v>
      </c>
      <c r="S11" s="51">
        <v>22.153652982848602</v>
      </c>
      <c r="T11" s="51">
        <v>21.470553217237299</v>
      </c>
      <c r="U11" s="54">
        <v>3.0834633283286101</v>
      </c>
    </row>
    <row r="12" spans="1:23" ht="12" thickBot="1">
      <c r="A12" s="75"/>
      <c r="B12" s="64" t="s">
        <v>10</v>
      </c>
      <c r="C12" s="65"/>
      <c r="D12" s="51">
        <v>160225.84419999999</v>
      </c>
      <c r="E12" s="51">
        <v>206203</v>
      </c>
      <c r="F12" s="53">
        <v>77.702964651338704</v>
      </c>
      <c r="G12" s="51">
        <v>161594.5772</v>
      </c>
      <c r="H12" s="53">
        <v>-0.84701666585379498</v>
      </c>
      <c r="I12" s="51">
        <v>26404.349399999999</v>
      </c>
      <c r="J12" s="53">
        <v>16.479457188592502</v>
      </c>
      <c r="K12" s="51">
        <v>26591.258399999999</v>
      </c>
      <c r="L12" s="53">
        <v>16.455538831039402</v>
      </c>
      <c r="M12" s="53">
        <v>-7.0289640749009999E-3</v>
      </c>
      <c r="N12" s="51">
        <v>6093577.0473999996</v>
      </c>
      <c r="O12" s="51">
        <v>16962806.808200002</v>
      </c>
      <c r="P12" s="51">
        <v>1710</v>
      </c>
      <c r="Q12" s="51">
        <v>2161</v>
      </c>
      <c r="R12" s="53">
        <v>-20.8699676075891</v>
      </c>
      <c r="S12" s="51">
        <v>93.699324093567299</v>
      </c>
      <c r="T12" s="51">
        <v>94.180500694123097</v>
      </c>
      <c r="U12" s="54">
        <v>-0.51353262706071201</v>
      </c>
    </row>
    <row r="13" spans="1:23" ht="12" thickBot="1">
      <c r="A13" s="75"/>
      <c r="B13" s="64" t="s">
        <v>11</v>
      </c>
      <c r="C13" s="65"/>
      <c r="D13" s="51">
        <v>346608.33529999998</v>
      </c>
      <c r="E13" s="51">
        <v>289574</v>
      </c>
      <c r="F13" s="53">
        <v>119.695944836208</v>
      </c>
      <c r="G13" s="51">
        <v>419289.78580000001</v>
      </c>
      <c r="H13" s="53">
        <v>-17.334419525943002</v>
      </c>
      <c r="I13" s="51">
        <v>62874.595800000003</v>
      </c>
      <c r="J13" s="53">
        <v>18.139954927967899</v>
      </c>
      <c r="K13" s="51">
        <v>92460.608900000007</v>
      </c>
      <c r="L13" s="53">
        <v>22.051719844209</v>
      </c>
      <c r="M13" s="53">
        <v>-0.31998505581980902</v>
      </c>
      <c r="N13" s="51">
        <v>11918319.635199999</v>
      </c>
      <c r="O13" s="51">
        <v>24051597.486099999</v>
      </c>
      <c r="P13" s="51">
        <v>10940</v>
      </c>
      <c r="Q13" s="51">
        <v>12967</v>
      </c>
      <c r="R13" s="53">
        <v>-15.631988894887</v>
      </c>
      <c r="S13" s="51">
        <v>31.682663190128</v>
      </c>
      <c r="T13" s="51">
        <v>26.895953613017699</v>
      </c>
      <c r="U13" s="54">
        <v>15.108292975199801</v>
      </c>
    </row>
    <row r="14" spans="1:23" ht="12" thickBot="1">
      <c r="A14" s="75"/>
      <c r="B14" s="64" t="s">
        <v>12</v>
      </c>
      <c r="C14" s="65"/>
      <c r="D14" s="51">
        <v>126568.8637</v>
      </c>
      <c r="E14" s="51">
        <v>144893</v>
      </c>
      <c r="F14" s="53">
        <v>87.353332252075703</v>
      </c>
      <c r="G14" s="51">
        <v>156336.136</v>
      </c>
      <c r="H14" s="53">
        <v>-19.040557776098499</v>
      </c>
      <c r="I14" s="51">
        <v>26787.6371</v>
      </c>
      <c r="J14" s="53">
        <v>21.1644762518319</v>
      </c>
      <c r="K14" s="51">
        <v>30851.7392</v>
      </c>
      <c r="L14" s="53">
        <v>19.734234188824999</v>
      </c>
      <c r="M14" s="53">
        <v>-0.13173008087660701</v>
      </c>
      <c r="N14" s="51">
        <v>4798624.6782</v>
      </c>
      <c r="O14" s="51">
        <v>11624195.579500001</v>
      </c>
      <c r="P14" s="51">
        <v>2730</v>
      </c>
      <c r="Q14" s="51">
        <v>2150</v>
      </c>
      <c r="R14" s="53">
        <v>26.976744186046499</v>
      </c>
      <c r="S14" s="51">
        <v>46.362221135531101</v>
      </c>
      <c r="T14" s="51">
        <v>49.396272000000003</v>
      </c>
      <c r="U14" s="54">
        <v>-6.5442310358673002</v>
      </c>
    </row>
    <row r="15" spans="1:23" ht="12" thickBot="1">
      <c r="A15" s="75"/>
      <c r="B15" s="64" t="s">
        <v>13</v>
      </c>
      <c r="C15" s="65"/>
      <c r="D15" s="51">
        <v>144127.64869999999</v>
      </c>
      <c r="E15" s="51">
        <v>111875</v>
      </c>
      <c r="F15" s="53">
        <v>128.82918319553099</v>
      </c>
      <c r="G15" s="51">
        <v>106537.8317</v>
      </c>
      <c r="H15" s="53">
        <v>35.283069309922901</v>
      </c>
      <c r="I15" s="51">
        <v>-34496.403899999998</v>
      </c>
      <c r="J15" s="53">
        <v>-23.934619215084702</v>
      </c>
      <c r="K15" s="51">
        <v>8040.6369000000004</v>
      </c>
      <c r="L15" s="53">
        <v>7.5472128273096803</v>
      </c>
      <c r="M15" s="53">
        <v>-5.2902576411577504</v>
      </c>
      <c r="N15" s="51">
        <v>3839900.6515000002</v>
      </c>
      <c r="O15" s="51">
        <v>8760581.1473999992</v>
      </c>
      <c r="P15" s="51">
        <v>6449</v>
      </c>
      <c r="Q15" s="51">
        <v>6228</v>
      </c>
      <c r="R15" s="53">
        <v>3.5484906872190098</v>
      </c>
      <c r="S15" s="51">
        <v>22.348836827415099</v>
      </c>
      <c r="T15" s="51">
        <v>22.594463246628099</v>
      </c>
      <c r="U15" s="54">
        <v>-1.09905683731927</v>
      </c>
    </row>
    <row r="16" spans="1:23" ht="12" thickBot="1">
      <c r="A16" s="75"/>
      <c r="B16" s="64" t="s">
        <v>14</v>
      </c>
      <c r="C16" s="65"/>
      <c r="D16" s="51">
        <v>742120.17290000001</v>
      </c>
      <c r="E16" s="51">
        <v>744395</v>
      </c>
      <c r="F16" s="53">
        <v>99.694405913527106</v>
      </c>
      <c r="G16" s="51">
        <v>1456865.0944000001</v>
      </c>
      <c r="H16" s="53">
        <v>-49.060474044397601</v>
      </c>
      <c r="I16" s="51">
        <v>-18746.889899999998</v>
      </c>
      <c r="J16" s="53">
        <v>-2.5261259004377101</v>
      </c>
      <c r="K16" s="51">
        <v>159244.83009999999</v>
      </c>
      <c r="L16" s="53">
        <v>10.930650388434501</v>
      </c>
      <c r="M16" s="53">
        <v>-1.1177236955713299</v>
      </c>
      <c r="N16" s="51">
        <v>53154153.213</v>
      </c>
      <c r="O16" s="51">
        <v>82792625.581599995</v>
      </c>
      <c r="P16" s="51">
        <v>29868</v>
      </c>
      <c r="Q16" s="51">
        <v>36807</v>
      </c>
      <c r="R16" s="53">
        <v>-18.852392208003899</v>
      </c>
      <c r="S16" s="51">
        <v>24.8466644201152</v>
      </c>
      <c r="T16" s="51">
        <v>22.524623367837599</v>
      </c>
      <c r="U16" s="54">
        <v>9.3454840175556004</v>
      </c>
    </row>
    <row r="17" spans="1:21" ht="12" thickBot="1">
      <c r="A17" s="75"/>
      <c r="B17" s="64" t="s">
        <v>15</v>
      </c>
      <c r="C17" s="65"/>
      <c r="D17" s="51">
        <v>1592562.7982999999</v>
      </c>
      <c r="E17" s="51">
        <v>596681</v>
      </c>
      <c r="F17" s="53">
        <v>266.90355454589599</v>
      </c>
      <c r="G17" s="51">
        <v>1737869.4687999999</v>
      </c>
      <c r="H17" s="53">
        <v>-8.36119588431084</v>
      </c>
      <c r="I17" s="51">
        <v>48107.742899999997</v>
      </c>
      <c r="J17" s="53">
        <v>3.0207752530294698</v>
      </c>
      <c r="K17" s="51">
        <v>234399.83129999999</v>
      </c>
      <c r="L17" s="53">
        <v>13.487769680530301</v>
      </c>
      <c r="M17" s="53">
        <v>-0.79476204128138395</v>
      </c>
      <c r="N17" s="51">
        <v>81905188.170100003</v>
      </c>
      <c r="O17" s="51">
        <v>117486677.0834</v>
      </c>
      <c r="P17" s="51">
        <v>8407</v>
      </c>
      <c r="Q17" s="51">
        <v>9189</v>
      </c>
      <c r="R17" s="53">
        <v>-8.5101752094896099</v>
      </c>
      <c r="S17" s="51">
        <v>189.43294853098601</v>
      </c>
      <c r="T17" s="51">
        <v>319.84180186092101</v>
      </c>
      <c r="U17" s="54">
        <v>-68.841695355126305</v>
      </c>
    </row>
    <row r="18" spans="1:21" ht="12" customHeight="1" thickBot="1">
      <c r="A18" s="75"/>
      <c r="B18" s="64" t="s">
        <v>16</v>
      </c>
      <c r="C18" s="65"/>
      <c r="D18" s="51">
        <v>1380464.8463000001</v>
      </c>
      <c r="E18" s="51">
        <v>1964610</v>
      </c>
      <c r="F18" s="53">
        <v>70.266609978570798</v>
      </c>
      <c r="G18" s="51">
        <v>3010837.0074999998</v>
      </c>
      <c r="H18" s="53">
        <v>-54.150130250782098</v>
      </c>
      <c r="I18" s="51">
        <v>207937.11610000001</v>
      </c>
      <c r="J18" s="53">
        <v>15.062833121562299</v>
      </c>
      <c r="K18" s="51">
        <v>479722.68030000001</v>
      </c>
      <c r="L18" s="53">
        <v>15.9331999409138</v>
      </c>
      <c r="M18" s="53">
        <v>-0.56654724773495402</v>
      </c>
      <c r="N18" s="51">
        <v>125700790.3873</v>
      </c>
      <c r="O18" s="51">
        <v>224226818.1909</v>
      </c>
      <c r="P18" s="51">
        <v>57384</v>
      </c>
      <c r="Q18" s="51">
        <v>69891</v>
      </c>
      <c r="R18" s="53">
        <v>-17.895007940936601</v>
      </c>
      <c r="S18" s="51">
        <v>24.0566158911892</v>
      </c>
      <c r="T18" s="51">
        <v>24.1972671831852</v>
      </c>
      <c r="U18" s="54">
        <v>-0.58466782124403105</v>
      </c>
    </row>
    <row r="19" spans="1:21" ht="12" customHeight="1" thickBot="1">
      <c r="A19" s="75"/>
      <c r="B19" s="64" t="s">
        <v>17</v>
      </c>
      <c r="C19" s="65"/>
      <c r="D19" s="51">
        <v>506838.32780000003</v>
      </c>
      <c r="E19" s="51">
        <v>628763</v>
      </c>
      <c r="F19" s="53">
        <v>80.608802967095698</v>
      </c>
      <c r="G19" s="51">
        <v>1191236.9808</v>
      </c>
      <c r="H19" s="53">
        <v>-57.452770861795898</v>
      </c>
      <c r="I19" s="51">
        <v>50211.758099999999</v>
      </c>
      <c r="J19" s="53">
        <v>9.9068589224399997</v>
      </c>
      <c r="K19" s="51">
        <v>163109.4474</v>
      </c>
      <c r="L19" s="53">
        <v>13.6924432358086</v>
      </c>
      <c r="M19" s="53">
        <v>-0.69215910604574804</v>
      </c>
      <c r="N19" s="51">
        <v>31543872.210000001</v>
      </c>
      <c r="O19" s="51">
        <v>56720343.199600004</v>
      </c>
      <c r="P19" s="51">
        <v>10192</v>
      </c>
      <c r="Q19" s="51">
        <v>12875</v>
      </c>
      <c r="R19" s="53">
        <v>-20.838834951456299</v>
      </c>
      <c r="S19" s="51">
        <v>49.729035302197801</v>
      </c>
      <c r="T19" s="51">
        <v>59.013830609708698</v>
      </c>
      <c r="U19" s="54">
        <v>-18.670773022416899</v>
      </c>
    </row>
    <row r="20" spans="1:21" ht="12" thickBot="1">
      <c r="A20" s="75"/>
      <c r="B20" s="64" t="s">
        <v>18</v>
      </c>
      <c r="C20" s="65"/>
      <c r="D20" s="51">
        <v>894749.49890000001</v>
      </c>
      <c r="E20" s="51">
        <v>1100573</v>
      </c>
      <c r="F20" s="53">
        <v>81.298514401134696</v>
      </c>
      <c r="G20" s="51">
        <v>847179.03769999999</v>
      </c>
      <c r="H20" s="53">
        <v>5.6151603242153598</v>
      </c>
      <c r="I20" s="51">
        <v>64641.037499999999</v>
      </c>
      <c r="J20" s="53">
        <v>7.2244843477944798</v>
      </c>
      <c r="K20" s="51">
        <v>120909.2078</v>
      </c>
      <c r="L20" s="53">
        <v>14.271978226498099</v>
      </c>
      <c r="M20" s="53">
        <v>-0.46537539467693001</v>
      </c>
      <c r="N20" s="51">
        <v>40518679.443099998</v>
      </c>
      <c r="O20" s="51">
        <v>90154827.417500004</v>
      </c>
      <c r="P20" s="51">
        <v>32507</v>
      </c>
      <c r="Q20" s="51">
        <v>37521</v>
      </c>
      <c r="R20" s="53">
        <v>-13.363183284027601</v>
      </c>
      <c r="S20" s="51">
        <v>27.524825388377899</v>
      </c>
      <c r="T20" s="51">
        <v>26.805483209402698</v>
      </c>
      <c r="U20" s="54">
        <v>2.6134304898402201</v>
      </c>
    </row>
    <row r="21" spans="1:21" ht="12" customHeight="1" thickBot="1">
      <c r="A21" s="75"/>
      <c r="B21" s="64" t="s">
        <v>19</v>
      </c>
      <c r="C21" s="65"/>
      <c r="D21" s="51">
        <v>342460.09970000002</v>
      </c>
      <c r="E21" s="51">
        <v>450855</v>
      </c>
      <c r="F21" s="53">
        <v>75.957924321566793</v>
      </c>
      <c r="G21" s="51">
        <v>619084.96530000004</v>
      </c>
      <c r="H21" s="53">
        <v>-44.682859559664998</v>
      </c>
      <c r="I21" s="51">
        <v>44818.234700000001</v>
      </c>
      <c r="J21" s="53">
        <v>13.0871405863811</v>
      </c>
      <c r="K21" s="51">
        <v>131858.28460000001</v>
      </c>
      <c r="L21" s="53">
        <v>21.2988995034152</v>
      </c>
      <c r="M21" s="53">
        <v>-0.66010300501057795</v>
      </c>
      <c r="N21" s="51">
        <v>20289677.388999999</v>
      </c>
      <c r="O21" s="51">
        <v>35128450.457699999</v>
      </c>
      <c r="P21" s="51">
        <v>28131</v>
      </c>
      <c r="Q21" s="51">
        <v>30991</v>
      </c>
      <c r="R21" s="53">
        <v>-9.2284856893937004</v>
      </c>
      <c r="S21" s="51">
        <v>12.173762031211099</v>
      </c>
      <c r="T21" s="51">
        <v>12.595186602562</v>
      </c>
      <c r="U21" s="54">
        <v>-3.4617447775836401</v>
      </c>
    </row>
    <row r="22" spans="1:21" ht="12" customHeight="1" thickBot="1">
      <c r="A22" s="75"/>
      <c r="B22" s="64" t="s">
        <v>20</v>
      </c>
      <c r="C22" s="65"/>
      <c r="D22" s="51">
        <v>955619.20369999995</v>
      </c>
      <c r="E22" s="51">
        <v>1005681</v>
      </c>
      <c r="F22" s="53">
        <v>95.022099820917404</v>
      </c>
      <c r="G22" s="51">
        <v>1865686.2705999999</v>
      </c>
      <c r="H22" s="53">
        <v>-48.779212306007103</v>
      </c>
      <c r="I22" s="51">
        <v>80915.732000000004</v>
      </c>
      <c r="J22" s="53">
        <v>8.4673614434188504</v>
      </c>
      <c r="K22" s="51">
        <v>294605.2586</v>
      </c>
      <c r="L22" s="53">
        <v>15.790718045282899</v>
      </c>
      <c r="M22" s="53">
        <v>-0.72534186122637001</v>
      </c>
      <c r="N22" s="51">
        <v>59239809.547600001</v>
      </c>
      <c r="O22" s="51">
        <v>103246477.05249999</v>
      </c>
      <c r="P22" s="51">
        <v>55227</v>
      </c>
      <c r="Q22" s="51">
        <v>70486</v>
      </c>
      <c r="R22" s="53">
        <v>-21.648270578554602</v>
      </c>
      <c r="S22" s="51">
        <v>17.303478438082799</v>
      </c>
      <c r="T22" s="51">
        <v>16.8514771585847</v>
      </c>
      <c r="U22" s="54">
        <v>2.6121989351189798</v>
      </c>
    </row>
    <row r="23" spans="1:21" ht="12" thickBot="1">
      <c r="A23" s="75"/>
      <c r="B23" s="64" t="s">
        <v>21</v>
      </c>
      <c r="C23" s="65"/>
      <c r="D23" s="51">
        <v>2700732.3865</v>
      </c>
      <c r="E23" s="51">
        <v>3185914</v>
      </c>
      <c r="F23" s="53">
        <v>84.771038593634302</v>
      </c>
      <c r="G23" s="51">
        <v>2638771.6982</v>
      </c>
      <c r="H23" s="53">
        <v>2.3480882541777199</v>
      </c>
      <c r="I23" s="51">
        <v>254474.41020000001</v>
      </c>
      <c r="J23" s="53">
        <v>9.4224222833786495</v>
      </c>
      <c r="K23" s="51">
        <v>471851.3653</v>
      </c>
      <c r="L23" s="53">
        <v>17.881477417006799</v>
      </c>
      <c r="M23" s="53">
        <v>-0.46068946936667898</v>
      </c>
      <c r="N23" s="51">
        <v>83958766.952700004</v>
      </c>
      <c r="O23" s="51">
        <v>185632592.06169999</v>
      </c>
      <c r="P23" s="51">
        <v>77927</v>
      </c>
      <c r="Q23" s="51">
        <v>93264</v>
      </c>
      <c r="R23" s="53">
        <v>-16.4447160747984</v>
      </c>
      <c r="S23" s="51">
        <v>34.6572097796656</v>
      </c>
      <c r="T23" s="51">
        <v>34.946215650197303</v>
      </c>
      <c r="U23" s="54">
        <v>-0.83389826350438501</v>
      </c>
    </row>
    <row r="24" spans="1:21" ht="12" thickBot="1">
      <c r="A24" s="75"/>
      <c r="B24" s="64" t="s">
        <v>22</v>
      </c>
      <c r="C24" s="65"/>
      <c r="D24" s="51">
        <v>183558.9534</v>
      </c>
      <c r="E24" s="51">
        <v>238396</v>
      </c>
      <c r="F24" s="53">
        <v>76.997497189550202</v>
      </c>
      <c r="G24" s="51">
        <v>345703.38020000001</v>
      </c>
      <c r="H24" s="53">
        <v>-46.9027600210893</v>
      </c>
      <c r="I24" s="51">
        <v>29045.911700000001</v>
      </c>
      <c r="J24" s="53">
        <v>15.8237509868042</v>
      </c>
      <c r="K24" s="51">
        <v>67057.553100000005</v>
      </c>
      <c r="L24" s="53">
        <v>19.397424769524999</v>
      </c>
      <c r="M24" s="53">
        <v>-0.56685100548352696</v>
      </c>
      <c r="N24" s="51">
        <v>13523368.654899999</v>
      </c>
      <c r="O24" s="51">
        <v>25255539.622699998</v>
      </c>
      <c r="P24" s="51">
        <v>17972</v>
      </c>
      <c r="Q24" s="51">
        <v>19800</v>
      </c>
      <c r="R24" s="53">
        <v>-9.2323232323232407</v>
      </c>
      <c r="S24" s="51">
        <v>10.213607467171199</v>
      </c>
      <c r="T24" s="51">
        <v>10.2841691818182</v>
      </c>
      <c r="U24" s="54">
        <v>-0.69085986390047505</v>
      </c>
    </row>
    <row r="25" spans="1:21" ht="12" thickBot="1">
      <c r="A25" s="75"/>
      <c r="B25" s="64" t="s">
        <v>23</v>
      </c>
      <c r="C25" s="65"/>
      <c r="D25" s="51">
        <v>220952.26070000001</v>
      </c>
      <c r="E25" s="51">
        <v>270359</v>
      </c>
      <c r="F25" s="53">
        <v>81.725505975388302</v>
      </c>
      <c r="G25" s="51">
        <v>350680.01390000002</v>
      </c>
      <c r="H25" s="53">
        <v>-36.993198374000599</v>
      </c>
      <c r="I25" s="51">
        <v>20403.024399999998</v>
      </c>
      <c r="J25" s="53">
        <v>9.2341324480505804</v>
      </c>
      <c r="K25" s="51">
        <v>35240.7209</v>
      </c>
      <c r="L25" s="53">
        <v>10.0492527384379</v>
      </c>
      <c r="M25" s="53">
        <v>-0.421038393116413</v>
      </c>
      <c r="N25" s="51">
        <v>15283003.353499999</v>
      </c>
      <c r="O25" s="51">
        <v>35551628.083800003</v>
      </c>
      <c r="P25" s="51">
        <v>12892</v>
      </c>
      <c r="Q25" s="51">
        <v>14070</v>
      </c>
      <c r="R25" s="53">
        <v>-8.3724235963041895</v>
      </c>
      <c r="S25" s="51">
        <v>17.138710882718001</v>
      </c>
      <c r="T25" s="51">
        <v>18.207191115849302</v>
      </c>
      <c r="U25" s="54">
        <v>-6.2343092222226604</v>
      </c>
    </row>
    <row r="26" spans="1:21" ht="12" thickBot="1">
      <c r="A26" s="75"/>
      <c r="B26" s="64" t="s">
        <v>24</v>
      </c>
      <c r="C26" s="65"/>
      <c r="D26" s="51">
        <v>449707.50780000002</v>
      </c>
      <c r="E26" s="51">
        <v>763735</v>
      </c>
      <c r="F26" s="53">
        <v>58.8826632012413</v>
      </c>
      <c r="G26" s="51">
        <v>513533.91940000001</v>
      </c>
      <c r="H26" s="53">
        <v>-12.428859942605801</v>
      </c>
      <c r="I26" s="51">
        <v>95977.174199999994</v>
      </c>
      <c r="J26" s="53">
        <v>21.3421329498204</v>
      </c>
      <c r="K26" s="51">
        <v>123276.0643</v>
      </c>
      <c r="L26" s="53">
        <v>24.005437546176601</v>
      </c>
      <c r="M26" s="53">
        <v>-0.22144517879453399</v>
      </c>
      <c r="N26" s="51">
        <v>26316697.5649</v>
      </c>
      <c r="O26" s="51">
        <v>57070094.782499999</v>
      </c>
      <c r="P26" s="51">
        <v>30868</v>
      </c>
      <c r="Q26" s="51">
        <v>35163</v>
      </c>
      <c r="R26" s="53">
        <v>-12.2145436964992</v>
      </c>
      <c r="S26" s="51">
        <v>14.568728385382901</v>
      </c>
      <c r="T26" s="51">
        <v>14.4655350624236</v>
      </c>
      <c r="U26" s="54">
        <v>0.70832072799766899</v>
      </c>
    </row>
    <row r="27" spans="1:21" ht="12" thickBot="1">
      <c r="A27" s="75"/>
      <c r="B27" s="64" t="s">
        <v>25</v>
      </c>
      <c r="C27" s="65"/>
      <c r="D27" s="51">
        <v>183008.242</v>
      </c>
      <c r="E27" s="51">
        <v>267924</v>
      </c>
      <c r="F27" s="53">
        <v>68.306027828787293</v>
      </c>
      <c r="G27" s="51">
        <v>264799.57900000003</v>
      </c>
      <c r="H27" s="53">
        <v>-30.888016253228301</v>
      </c>
      <c r="I27" s="51">
        <v>50669.267699999997</v>
      </c>
      <c r="J27" s="53">
        <v>27.686877457683</v>
      </c>
      <c r="K27" s="51">
        <v>76278.573300000004</v>
      </c>
      <c r="L27" s="53">
        <v>28.806153539994899</v>
      </c>
      <c r="M27" s="53">
        <v>-0.33573393539073998</v>
      </c>
      <c r="N27" s="51">
        <v>8045362.7427000003</v>
      </c>
      <c r="O27" s="51">
        <v>17071212.685899999</v>
      </c>
      <c r="P27" s="51">
        <v>22984</v>
      </c>
      <c r="Q27" s="51">
        <v>26291</v>
      </c>
      <c r="R27" s="53">
        <v>-12.5784488988627</v>
      </c>
      <c r="S27" s="51">
        <v>7.9624191611555899</v>
      </c>
      <c r="T27" s="51">
        <v>7.9145210718496797</v>
      </c>
      <c r="U27" s="54">
        <v>0.60155196977789505</v>
      </c>
    </row>
    <row r="28" spans="1:21" ht="12" thickBot="1">
      <c r="A28" s="75"/>
      <c r="B28" s="64" t="s">
        <v>26</v>
      </c>
      <c r="C28" s="65"/>
      <c r="D28" s="51">
        <v>612690.62509999995</v>
      </c>
      <c r="E28" s="51">
        <v>806505</v>
      </c>
      <c r="F28" s="53">
        <v>75.968608390524594</v>
      </c>
      <c r="G28" s="51">
        <v>624793.84970000002</v>
      </c>
      <c r="H28" s="53">
        <v>-1.9371548880981</v>
      </c>
      <c r="I28" s="51">
        <v>24418.407500000001</v>
      </c>
      <c r="J28" s="53">
        <v>3.9854384088241201</v>
      </c>
      <c r="K28" s="51">
        <v>55104.253299999997</v>
      </c>
      <c r="L28" s="53">
        <v>8.8195895856623405</v>
      </c>
      <c r="M28" s="53">
        <v>-0.55686891596079402</v>
      </c>
      <c r="N28" s="51">
        <v>29344479.772999998</v>
      </c>
      <c r="O28" s="51">
        <v>81408381.038699999</v>
      </c>
      <c r="P28" s="51">
        <v>28210</v>
      </c>
      <c r="Q28" s="51">
        <v>28593</v>
      </c>
      <c r="R28" s="53">
        <v>-1.3394886860420301</v>
      </c>
      <c r="S28" s="51">
        <v>21.718916168025501</v>
      </c>
      <c r="T28" s="51">
        <v>21.525630259154301</v>
      </c>
      <c r="U28" s="54">
        <v>0.88994269960736005</v>
      </c>
    </row>
    <row r="29" spans="1:21" ht="12" thickBot="1">
      <c r="A29" s="75"/>
      <c r="B29" s="64" t="s">
        <v>27</v>
      </c>
      <c r="C29" s="65"/>
      <c r="D29" s="51">
        <v>638126.13699999999</v>
      </c>
      <c r="E29" s="51">
        <v>1013846</v>
      </c>
      <c r="F29" s="53">
        <v>62.941130802902997</v>
      </c>
      <c r="G29" s="51">
        <v>667316.32640000002</v>
      </c>
      <c r="H29" s="53">
        <v>-4.3742657335350401</v>
      </c>
      <c r="I29" s="51">
        <v>88081.946299999996</v>
      </c>
      <c r="J29" s="53">
        <v>13.8032187043923</v>
      </c>
      <c r="K29" s="51">
        <v>128534.2078</v>
      </c>
      <c r="L29" s="53">
        <v>19.261361173854201</v>
      </c>
      <c r="M29" s="53">
        <v>-0.31471981033207902</v>
      </c>
      <c r="N29" s="51">
        <v>23438860.583099999</v>
      </c>
      <c r="O29" s="51">
        <v>48475769.495800003</v>
      </c>
      <c r="P29" s="51">
        <v>78545</v>
      </c>
      <c r="Q29" s="51">
        <v>80754</v>
      </c>
      <c r="R29" s="53">
        <v>-2.7354682121009399</v>
      </c>
      <c r="S29" s="51">
        <v>8.1243381119103706</v>
      </c>
      <c r="T29" s="51">
        <v>8.0749652178220295</v>
      </c>
      <c r="U29" s="54">
        <v>0.60771589523042702</v>
      </c>
    </row>
    <row r="30" spans="1:21" ht="12" thickBot="1">
      <c r="A30" s="75"/>
      <c r="B30" s="64" t="s">
        <v>28</v>
      </c>
      <c r="C30" s="65"/>
      <c r="D30" s="51">
        <v>629887.89780000004</v>
      </c>
      <c r="E30" s="51">
        <v>1272115</v>
      </c>
      <c r="F30" s="53">
        <v>49.515012227668102</v>
      </c>
      <c r="G30" s="51">
        <v>1074572.9765999999</v>
      </c>
      <c r="H30" s="53">
        <v>-41.382492253528</v>
      </c>
      <c r="I30" s="51">
        <v>64719.304499999998</v>
      </c>
      <c r="J30" s="53">
        <v>10.274733762316099</v>
      </c>
      <c r="K30" s="51">
        <v>161775.83499999999</v>
      </c>
      <c r="L30" s="53">
        <v>15.0548951558289</v>
      </c>
      <c r="M30" s="53">
        <v>-0.599944549814872</v>
      </c>
      <c r="N30" s="51">
        <v>35421225.918899998</v>
      </c>
      <c r="O30" s="51">
        <v>68041378.201100007</v>
      </c>
      <c r="P30" s="51">
        <v>47192</v>
      </c>
      <c r="Q30" s="51">
        <v>53765</v>
      </c>
      <c r="R30" s="53">
        <v>-12.225425462661599</v>
      </c>
      <c r="S30" s="51">
        <v>13.3473448423462</v>
      </c>
      <c r="T30" s="51">
        <v>13.666976488421801</v>
      </c>
      <c r="U30" s="54">
        <v>-2.3947208216394298</v>
      </c>
    </row>
    <row r="31" spans="1:21" ht="12" thickBot="1">
      <c r="A31" s="75"/>
      <c r="B31" s="64" t="s">
        <v>29</v>
      </c>
      <c r="C31" s="65"/>
      <c r="D31" s="51">
        <v>1161959.8267000001</v>
      </c>
      <c r="E31" s="51">
        <v>809773</v>
      </c>
      <c r="F31" s="53">
        <v>143.492043659149</v>
      </c>
      <c r="G31" s="51">
        <v>385349.49280000001</v>
      </c>
      <c r="H31" s="53">
        <v>201.534022597785</v>
      </c>
      <c r="I31" s="51">
        <v>-14000.6042</v>
      </c>
      <c r="J31" s="53">
        <v>-1.20491293057542</v>
      </c>
      <c r="K31" s="51">
        <v>30210.9041</v>
      </c>
      <c r="L31" s="53">
        <v>7.8398712505065502</v>
      </c>
      <c r="M31" s="53">
        <v>-1.4634288385960601</v>
      </c>
      <c r="N31" s="51">
        <v>23207836.8028</v>
      </c>
      <c r="O31" s="51">
        <v>91733853.720699996</v>
      </c>
      <c r="P31" s="51">
        <v>29373</v>
      </c>
      <c r="Q31" s="51">
        <v>21846</v>
      </c>
      <c r="R31" s="53">
        <v>34.454820104366902</v>
      </c>
      <c r="S31" s="51">
        <v>39.558772570047303</v>
      </c>
      <c r="T31" s="51">
        <v>26.126261668039898</v>
      </c>
      <c r="U31" s="54">
        <v>33.955833382399</v>
      </c>
    </row>
    <row r="32" spans="1:21" ht="12" thickBot="1">
      <c r="A32" s="75"/>
      <c r="B32" s="64" t="s">
        <v>30</v>
      </c>
      <c r="C32" s="65"/>
      <c r="D32" s="51">
        <v>96046.182000000001</v>
      </c>
      <c r="E32" s="51">
        <v>105226</v>
      </c>
      <c r="F32" s="53">
        <v>91.276093360956395</v>
      </c>
      <c r="G32" s="51">
        <v>146010.2562</v>
      </c>
      <c r="H32" s="53">
        <v>-34.219564776025699</v>
      </c>
      <c r="I32" s="51">
        <v>26307.1073</v>
      </c>
      <c r="J32" s="53">
        <v>27.390060439883001</v>
      </c>
      <c r="K32" s="51">
        <v>40189.877999999997</v>
      </c>
      <c r="L32" s="53">
        <v>27.525380097237299</v>
      </c>
      <c r="M32" s="53">
        <v>-0.34542953078882199</v>
      </c>
      <c r="N32" s="51">
        <v>4774372.5179000003</v>
      </c>
      <c r="O32" s="51">
        <v>8497159.3093999997</v>
      </c>
      <c r="P32" s="51">
        <v>18213</v>
      </c>
      <c r="Q32" s="51">
        <v>20373</v>
      </c>
      <c r="R32" s="53">
        <v>-10.6022677072596</v>
      </c>
      <c r="S32" s="51">
        <v>5.27349596442102</v>
      </c>
      <c r="T32" s="51">
        <v>5.2230502086094299</v>
      </c>
      <c r="U32" s="54">
        <v>0.95659039377160504</v>
      </c>
    </row>
    <row r="33" spans="1:21" ht="12" thickBot="1">
      <c r="A33" s="75"/>
      <c r="B33" s="64" t="s">
        <v>75</v>
      </c>
      <c r="C33" s="65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1">
        <v>178.48079999999999</v>
      </c>
      <c r="O33" s="51">
        <v>207.91380000000001</v>
      </c>
      <c r="P33" s="52"/>
      <c r="Q33" s="52"/>
      <c r="R33" s="52"/>
      <c r="S33" s="52"/>
      <c r="T33" s="52"/>
      <c r="U33" s="55"/>
    </row>
    <row r="34" spans="1:21" ht="12" thickBot="1">
      <c r="A34" s="75"/>
      <c r="B34" s="64" t="s">
        <v>31</v>
      </c>
      <c r="C34" s="65"/>
      <c r="D34" s="51">
        <v>82342.659400000004</v>
      </c>
      <c r="E34" s="51">
        <v>147123</v>
      </c>
      <c r="F34" s="53">
        <v>55.968583702072401</v>
      </c>
      <c r="G34" s="51">
        <v>141431.1537</v>
      </c>
      <c r="H34" s="53">
        <v>-41.778980623559697</v>
      </c>
      <c r="I34" s="51">
        <v>10831.171899999999</v>
      </c>
      <c r="J34" s="53">
        <v>13.153779558399799</v>
      </c>
      <c r="K34" s="51">
        <v>22381.257699999998</v>
      </c>
      <c r="L34" s="53">
        <v>15.824842769418799</v>
      </c>
      <c r="M34" s="53">
        <v>-0.51606062334915204</v>
      </c>
      <c r="N34" s="51">
        <v>7339643.5816000002</v>
      </c>
      <c r="O34" s="51">
        <v>18236973.235300001</v>
      </c>
      <c r="P34" s="51">
        <v>5020</v>
      </c>
      <c r="Q34" s="51">
        <v>5475</v>
      </c>
      <c r="R34" s="53">
        <v>-8.3105022831050306</v>
      </c>
      <c r="S34" s="51">
        <v>16.402920199203201</v>
      </c>
      <c r="T34" s="51">
        <v>16.132275744292201</v>
      </c>
      <c r="U34" s="54">
        <v>1.6499772700478901</v>
      </c>
    </row>
    <row r="35" spans="1:21" ht="12" customHeight="1" thickBot="1">
      <c r="A35" s="75"/>
      <c r="B35" s="64" t="s">
        <v>68</v>
      </c>
      <c r="C35" s="65"/>
      <c r="D35" s="51">
        <v>66082.97</v>
      </c>
      <c r="E35" s="52"/>
      <c r="F35" s="52"/>
      <c r="G35" s="51">
        <v>21795.73</v>
      </c>
      <c r="H35" s="53">
        <v>203.192276652353</v>
      </c>
      <c r="I35" s="51">
        <v>2448.4899999999998</v>
      </c>
      <c r="J35" s="53">
        <v>3.7051754786445001</v>
      </c>
      <c r="K35" s="51">
        <v>86.33</v>
      </c>
      <c r="L35" s="53">
        <v>0.396086756442661</v>
      </c>
      <c r="M35" s="53">
        <v>27.361983088150101</v>
      </c>
      <c r="N35" s="51">
        <v>3606240.86</v>
      </c>
      <c r="O35" s="51">
        <v>11717911.42</v>
      </c>
      <c r="P35" s="51">
        <v>62</v>
      </c>
      <c r="Q35" s="51">
        <v>77</v>
      </c>
      <c r="R35" s="53">
        <v>-19.480519480519501</v>
      </c>
      <c r="S35" s="51">
        <v>1065.8543548387099</v>
      </c>
      <c r="T35" s="51">
        <v>1680.9262337662301</v>
      </c>
      <c r="U35" s="54">
        <v>-57.706934923636901</v>
      </c>
    </row>
    <row r="36" spans="1:21" ht="12" thickBot="1">
      <c r="A36" s="75"/>
      <c r="B36" s="64" t="s">
        <v>35</v>
      </c>
      <c r="C36" s="65"/>
      <c r="D36" s="51">
        <v>129671.79</v>
      </c>
      <c r="E36" s="52"/>
      <c r="F36" s="52"/>
      <c r="G36" s="51">
        <v>267513.74</v>
      </c>
      <c r="H36" s="53">
        <v>-51.527054273922502</v>
      </c>
      <c r="I36" s="51">
        <v>-14947.48</v>
      </c>
      <c r="J36" s="53">
        <v>-11.5271640809462</v>
      </c>
      <c r="K36" s="51">
        <v>-26046.37</v>
      </c>
      <c r="L36" s="53">
        <v>-9.7364606393675306</v>
      </c>
      <c r="M36" s="53">
        <v>-0.42612041524404398</v>
      </c>
      <c r="N36" s="51">
        <v>8892963.5600000005</v>
      </c>
      <c r="O36" s="51">
        <v>38345195.649999999</v>
      </c>
      <c r="P36" s="51">
        <v>67</v>
      </c>
      <c r="Q36" s="51">
        <v>58</v>
      </c>
      <c r="R36" s="53">
        <v>15.517241379310301</v>
      </c>
      <c r="S36" s="51">
        <v>1935.39985074627</v>
      </c>
      <c r="T36" s="51">
        <v>1882.1112068965499</v>
      </c>
      <c r="U36" s="54">
        <v>2.75336612375833</v>
      </c>
    </row>
    <row r="37" spans="1:21" ht="12" thickBot="1">
      <c r="A37" s="75"/>
      <c r="B37" s="64" t="s">
        <v>36</v>
      </c>
      <c r="C37" s="65"/>
      <c r="D37" s="51">
        <v>10594.02</v>
      </c>
      <c r="E37" s="52"/>
      <c r="F37" s="52"/>
      <c r="G37" s="51">
        <v>39061.47</v>
      </c>
      <c r="H37" s="53">
        <v>-72.878593662757694</v>
      </c>
      <c r="I37" s="51">
        <v>911.97</v>
      </c>
      <c r="J37" s="53">
        <v>8.6083469731036999</v>
      </c>
      <c r="K37" s="51">
        <v>-3258.38</v>
      </c>
      <c r="L37" s="53">
        <v>-8.3416727532271597</v>
      </c>
      <c r="M37" s="53">
        <v>-1.2798844824728901</v>
      </c>
      <c r="N37" s="51">
        <v>963997.48</v>
      </c>
      <c r="O37" s="51">
        <v>10919421.199999999</v>
      </c>
      <c r="P37" s="51">
        <v>7</v>
      </c>
      <c r="Q37" s="51">
        <v>5</v>
      </c>
      <c r="R37" s="53">
        <v>40</v>
      </c>
      <c r="S37" s="51">
        <v>1513.4314285714299</v>
      </c>
      <c r="T37" s="51">
        <v>2683.248</v>
      </c>
      <c r="U37" s="54">
        <v>-77.295644146414702</v>
      </c>
    </row>
    <row r="38" spans="1:21" ht="12" thickBot="1">
      <c r="A38" s="75"/>
      <c r="B38" s="64" t="s">
        <v>37</v>
      </c>
      <c r="C38" s="65"/>
      <c r="D38" s="51">
        <v>96694.94</v>
      </c>
      <c r="E38" s="52"/>
      <c r="F38" s="52"/>
      <c r="G38" s="51">
        <v>226234.31</v>
      </c>
      <c r="H38" s="53">
        <v>-57.258940962579899</v>
      </c>
      <c r="I38" s="51">
        <v>-14391.17</v>
      </c>
      <c r="J38" s="53">
        <v>-14.883064201704901</v>
      </c>
      <c r="K38" s="51">
        <v>-16261.65</v>
      </c>
      <c r="L38" s="53">
        <v>-7.18796808494697</v>
      </c>
      <c r="M38" s="53">
        <v>-0.115023998179767</v>
      </c>
      <c r="N38" s="51">
        <v>6051126.0599999996</v>
      </c>
      <c r="O38" s="51">
        <v>20016750.600000001</v>
      </c>
      <c r="P38" s="51">
        <v>60</v>
      </c>
      <c r="Q38" s="51">
        <v>76</v>
      </c>
      <c r="R38" s="53">
        <v>-21.052631578947398</v>
      </c>
      <c r="S38" s="51">
        <v>1611.5823333333301</v>
      </c>
      <c r="T38" s="51">
        <v>1436.11315789474</v>
      </c>
      <c r="U38" s="54">
        <v>10.888005645709899</v>
      </c>
    </row>
    <row r="39" spans="1:21" ht="12" thickBot="1">
      <c r="A39" s="75"/>
      <c r="B39" s="64" t="s">
        <v>70</v>
      </c>
      <c r="C39" s="65"/>
      <c r="D39" s="51">
        <v>0.85</v>
      </c>
      <c r="E39" s="52"/>
      <c r="F39" s="52"/>
      <c r="G39" s="52"/>
      <c r="H39" s="52"/>
      <c r="I39" s="51">
        <v>-54.71</v>
      </c>
      <c r="J39" s="53">
        <v>-6436.4705882353001</v>
      </c>
      <c r="K39" s="52"/>
      <c r="L39" s="52"/>
      <c r="M39" s="52"/>
      <c r="N39" s="51">
        <v>404.64</v>
      </c>
      <c r="O39" s="51">
        <v>871.91</v>
      </c>
      <c r="P39" s="51">
        <v>1</v>
      </c>
      <c r="Q39" s="52"/>
      <c r="R39" s="52"/>
      <c r="S39" s="51">
        <v>0.85</v>
      </c>
      <c r="T39" s="52"/>
      <c r="U39" s="55"/>
    </row>
    <row r="40" spans="1:21" ht="12" customHeight="1" thickBot="1">
      <c r="A40" s="75"/>
      <c r="B40" s="64" t="s">
        <v>32</v>
      </c>
      <c r="C40" s="65"/>
      <c r="D40" s="51">
        <v>72819.657300000006</v>
      </c>
      <c r="E40" s="52"/>
      <c r="F40" s="52"/>
      <c r="G40" s="51">
        <v>430131.62479999999</v>
      </c>
      <c r="H40" s="53">
        <v>-83.070378204843905</v>
      </c>
      <c r="I40" s="51">
        <v>5468.9818999999998</v>
      </c>
      <c r="J40" s="53">
        <v>7.5103098569512197</v>
      </c>
      <c r="K40" s="51">
        <v>25304.427299999999</v>
      </c>
      <c r="L40" s="53">
        <v>5.8829497393422097</v>
      </c>
      <c r="M40" s="53">
        <v>-0.78387252810894503</v>
      </c>
      <c r="N40" s="51">
        <v>3555947.4248000002</v>
      </c>
      <c r="O40" s="51">
        <v>6649889.9868000001</v>
      </c>
      <c r="P40" s="51">
        <v>130</v>
      </c>
      <c r="Q40" s="51">
        <v>175</v>
      </c>
      <c r="R40" s="53">
        <v>-25.714285714285701</v>
      </c>
      <c r="S40" s="51">
        <v>560.15120999999999</v>
      </c>
      <c r="T40" s="51">
        <v>697.18681600000002</v>
      </c>
      <c r="U40" s="54">
        <v>-24.464038201399202</v>
      </c>
    </row>
    <row r="41" spans="1:21" ht="12" thickBot="1">
      <c r="A41" s="75"/>
      <c r="B41" s="64" t="s">
        <v>33</v>
      </c>
      <c r="C41" s="65"/>
      <c r="D41" s="51">
        <v>388855.7709</v>
      </c>
      <c r="E41" s="51">
        <v>842480</v>
      </c>
      <c r="F41" s="53">
        <v>46.1560833372899</v>
      </c>
      <c r="G41" s="51">
        <v>640568.73659999995</v>
      </c>
      <c r="H41" s="53">
        <v>-39.295231146627302</v>
      </c>
      <c r="I41" s="51">
        <v>24231.939600000002</v>
      </c>
      <c r="J41" s="53">
        <v>6.23160086937005</v>
      </c>
      <c r="K41" s="51">
        <v>46633.895100000002</v>
      </c>
      <c r="L41" s="53">
        <v>7.28007666242386</v>
      </c>
      <c r="M41" s="53">
        <v>-0.48037924886956301</v>
      </c>
      <c r="N41" s="51">
        <v>18111439.787599999</v>
      </c>
      <c r="O41" s="51">
        <v>39386539.858599998</v>
      </c>
      <c r="P41" s="51">
        <v>2091</v>
      </c>
      <c r="Q41" s="51">
        <v>2523</v>
      </c>
      <c r="R41" s="53">
        <v>-17.122473246135598</v>
      </c>
      <c r="S41" s="51">
        <v>185.96641362984201</v>
      </c>
      <c r="T41" s="51">
        <v>182.17864617518799</v>
      </c>
      <c r="U41" s="54">
        <v>2.0368019045596699</v>
      </c>
    </row>
    <row r="42" spans="1:21" ht="12" thickBot="1">
      <c r="A42" s="75"/>
      <c r="B42" s="64" t="s">
        <v>38</v>
      </c>
      <c r="C42" s="65"/>
      <c r="D42" s="51">
        <v>88479.54</v>
      </c>
      <c r="E42" s="52"/>
      <c r="F42" s="52"/>
      <c r="G42" s="51">
        <v>161398.41</v>
      </c>
      <c r="H42" s="53">
        <v>-45.179422771265202</v>
      </c>
      <c r="I42" s="51">
        <v>-11039.76</v>
      </c>
      <c r="J42" s="53">
        <v>-12.4771896418087</v>
      </c>
      <c r="K42" s="51">
        <v>-17758.07</v>
      </c>
      <c r="L42" s="53">
        <v>-11.002630075476</v>
      </c>
      <c r="M42" s="53">
        <v>-0.37832433366914298</v>
      </c>
      <c r="N42" s="51">
        <v>4547016.7699999996</v>
      </c>
      <c r="O42" s="51">
        <v>16412627.74</v>
      </c>
      <c r="P42" s="51">
        <v>56</v>
      </c>
      <c r="Q42" s="51">
        <v>86</v>
      </c>
      <c r="R42" s="53">
        <v>-34.883720930232599</v>
      </c>
      <c r="S42" s="51">
        <v>1579.99178571429</v>
      </c>
      <c r="T42" s="51">
        <v>1659.5131395348801</v>
      </c>
      <c r="U42" s="54">
        <v>-5.0330232435131199</v>
      </c>
    </row>
    <row r="43" spans="1:21" ht="12" thickBot="1">
      <c r="A43" s="75"/>
      <c r="B43" s="64" t="s">
        <v>39</v>
      </c>
      <c r="C43" s="65"/>
      <c r="D43" s="51">
        <v>25167.56</v>
      </c>
      <c r="E43" s="52"/>
      <c r="F43" s="52"/>
      <c r="G43" s="51">
        <v>46737.65</v>
      </c>
      <c r="H43" s="53">
        <v>-46.151421819453901</v>
      </c>
      <c r="I43" s="51">
        <v>3375.77</v>
      </c>
      <c r="J43" s="53">
        <v>13.4131795056811</v>
      </c>
      <c r="K43" s="51">
        <v>6282.2</v>
      </c>
      <c r="L43" s="53">
        <v>13.441411795415499</v>
      </c>
      <c r="M43" s="53">
        <v>-0.46264525166343001</v>
      </c>
      <c r="N43" s="51">
        <v>1536274.71</v>
      </c>
      <c r="O43" s="51">
        <v>5943612.9199999999</v>
      </c>
      <c r="P43" s="51">
        <v>27</v>
      </c>
      <c r="Q43" s="51">
        <v>47</v>
      </c>
      <c r="R43" s="53">
        <v>-42.553191489361701</v>
      </c>
      <c r="S43" s="51">
        <v>932.13185185185205</v>
      </c>
      <c r="T43" s="51">
        <v>949.10106382978699</v>
      </c>
      <c r="U43" s="54">
        <v>-1.82047335301577</v>
      </c>
    </row>
    <row r="44" spans="1:21" ht="12" thickBot="1">
      <c r="A44" s="75"/>
      <c r="B44" s="64" t="s">
        <v>73</v>
      </c>
      <c r="C44" s="65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1">
        <v>-3233.3332999999998</v>
      </c>
      <c r="P44" s="52"/>
      <c r="Q44" s="52"/>
      <c r="R44" s="52"/>
      <c r="S44" s="52"/>
      <c r="T44" s="52"/>
      <c r="U44" s="55"/>
    </row>
    <row r="45" spans="1:21" ht="12" thickBot="1">
      <c r="A45" s="76"/>
      <c r="B45" s="64" t="s">
        <v>34</v>
      </c>
      <c r="C45" s="65"/>
      <c r="D45" s="56">
        <v>27077.283299999999</v>
      </c>
      <c r="E45" s="57"/>
      <c r="F45" s="57"/>
      <c r="G45" s="56">
        <v>18097.659800000001</v>
      </c>
      <c r="H45" s="58">
        <v>49.617594756643598</v>
      </c>
      <c r="I45" s="56">
        <v>1285.0391</v>
      </c>
      <c r="J45" s="58">
        <v>4.7458199028408403</v>
      </c>
      <c r="K45" s="56">
        <v>2350.0264999999999</v>
      </c>
      <c r="L45" s="58">
        <v>12.9852507228587</v>
      </c>
      <c r="M45" s="58">
        <v>-0.45318101732044302</v>
      </c>
      <c r="N45" s="56">
        <v>1095603.9556</v>
      </c>
      <c r="O45" s="56">
        <v>2294094.6065000002</v>
      </c>
      <c r="P45" s="56">
        <v>20</v>
      </c>
      <c r="Q45" s="56">
        <v>16</v>
      </c>
      <c r="R45" s="58">
        <v>25</v>
      </c>
      <c r="S45" s="56">
        <v>1353.864165</v>
      </c>
      <c r="T45" s="56">
        <v>232.54671250000001</v>
      </c>
      <c r="U45" s="59">
        <v>82.823482701456996</v>
      </c>
    </row>
  </sheetData>
  <mergeCells count="43">
    <mergeCell ref="B21:C21"/>
    <mergeCell ref="B22:C22"/>
    <mergeCell ref="B44:C44"/>
    <mergeCell ref="B45:C45"/>
    <mergeCell ref="B37:C37"/>
    <mergeCell ref="B38:C38"/>
    <mergeCell ref="B39:C39"/>
    <mergeCell ref="B40:C40"/>
    <mergeCell ref="B41:C41"/>
    <mergeCell ref="B42:C42"/>
    <mergeCell ref="B43:C43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9:C19"/>
    <mergeCell ref="B20:C20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</mergeCells>
  <phoneticPr fontId="24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1"/>
  <sheetViews>
    <sheetView workbookViewId="0">
      <selection activeCell="I21" sqref="I21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7" t="s">
        <v>72</v>
      </c>
      <c r="B1" s="37" t="s">
        <v>62</v>
      </c>
      <c r="C1" s="37" t="s">
        <v>63</v>
      </c>
      <c r="D1" s="37" t="s">
        <v>64</v>
      </c>
      <c r="E1" s="37" t="s">
        <v>65</v>
      </c>
      <c r="F1" s="37" t="s">
        <v>66</v>
      </c>
      <c r="G1" s="37" t="s">
        <v>65</v>
      </c>
      <c r="H1" s="37" t="s">
        <v>67</v>
      </c>
    </row>
    <row r="2" spans="1:8">
      <c r="A2" s="36">
        <v>1</v>
      </c>
      <c r="B2" s="36">
        <v>12</v>
      </c>
      <c r="C2" s="36">
        <v>68597</v>
      </c>
      <c r="D2" s="36">
        <v>686617.58914358995</v>
      </c>
      <c r="E2" s="36">
        <v>517145.94033931597</v>
      </c>
      <c r="F2" s="36">
        <v>169471.64880427401</v>
      </c>
      <c r="G2" s="36">
        <v>517145.94033931597</v>
      </c>
      <c r="H2" s="36">
        <v>0.246821012866352</v>
      </c>
    </row>
    <row r="3" spans="1:8">
      <c r="A3" s="36">
        <v>2</v>
      </c>
      <c r="B3" s="36">
        <v>13</v>
      </c>
      <c r="C3" s="36">
        <v>11986</v>
      </c>
      <c r="D3" s="36">
        <v>106065.777780342</v>
      </c>
      <c r="E3" s="36">
        <v>82012.419419658094</v>
      </c>
      <c r="F3" s="36">
        <v>24053.3583606838</v>
      </c>
      <c r="G3" s="36">
        <v>82012.419419658094</v>
      </c>
      <c r="H3" s="36">
        <v>0.226777749280238</v>
      </c>
    </row>
    <row r="4" spans="1:8">
      <c r="A4" s="36">
        <v>3</v>
      </c>
      <c r="B4" s="36">
        <v>14</v>
      </c>
      <c r="C4" s="36">
        <v>88474</v>
      </c>
      <c r="D4" s="36">
        <v>130321.372977611</v>
      </c>
      <c r="E4" s="36">
        <v>100919.657270272</v>
      </c>
      <c r="F4" s="36">
        <v>29401.715707339001</v>
      </c>
      <c r="G4" s="36">
        <v>100919.657270272</v>
      </c>
      <c r="H4" s="36">
        <v>0.22560931515347099</v>
      </c>
    </row>
    <row r="5" spans="1:8">
      <c r="A5" s="36">
        <v>4</v>
      </c>
      <c r="B5" s="36">
        <v>15</v>
      </c>
      <c r="C5" s="36">
        <v>3424</v>
      </c>
      <c r="D5" s="36">
        <v>59416.136399493203</v>
      </c>
      <c r="E5" s="36">
        <v>46437.409443355296</v>
      </c>
      <c r="F5" s="36">
        <v>12978.726956138</v>
      </c>
      <c r="G5" s="36">
        <v>46437.409443355296</v>
      </c>
      <c r="H5" s="36">
        <v>0.21843774675743899</v>
      </c>
    </row>
    <row r="6" spans="1:8">
      <c r="A6" s="36">
        <v>5</v>
      </c>
      <c r="B6" s="36">
        <v>16</v>
      </c>
      <c r="C6" s="36">
        <v>2602</v>
      </c>
      <c r="D6" s="36">
        <v>160225.82060000001</v>
      </c>
      <c r="E6" s="36">
        <v>133821.501011966</v>
      </c>
      <c r="F6" s="36">
        <v>26404.319588034199</v>
      </c>
      <c r="G6" s="36">
        <v>133821.501011966</v>
      </c>
      <c r="H6" s="36">
        <v>0.164794410096684</v>
      </c>
    </row>
    <row r="7" spans="1:8">
      <c r="A7" s="36">
        <v>6</v>
      </c>
      <c r="B7" s="36">
        <v>17</v>
      </c>
      <c r="C7" s="36">
        <v>20568</v>
      </c>
      <c r="D7" s="36">
        <v>346608.58914017101</v>
      </c>
      <c r="E7" s="36">
        <v>283733.737526496</v>
      </c>
      <c r="F7" s="36">
        <v>62874.8516136752</v>
      </c>
      <c r="G7" s="36">
        <v>283733.737526496</v>
      </c>
      <c r="H7" s="36">
        <v>0.181400154478711</v>
      </c>
    </row>
    <row r="8" spans="1:8">
      <c r="A8" s="36">
        <v>7</v>
      </c>
      <c r="B8" s="36">
        <v>18</v>
      </c>
      <c r="C8" s="36">
        <v>55788</v>
      </c>
      <c r="D8" s="36">
        <v>126568.866305128</v>
      </c>
      <c r="E8" s="36">
        <v>99781.228852991495</v>
      </c>
      <c r="F8" s="36">
        <v>26787.637452136802</v>
      </c>
      <c r="G8" s="36">
        <v>99781.228852991495</v>
      </c>
      <c r="H8" s="36">
        <v>0.21164476094427501</v>
      </c>
    </row>
    <row r="9" spans="1:8">
      <c r="A9" s="36">
        <v>8</v>
      </c>
      <c r="B9" s="36">
        <v>19</v>
      </c>
      <c r="C9" s="36">
        <v>20955</v>
      </c>
      <c r="D9" s="36">
        <v>144127.77213589699</v>
      </c>
      <c r="E9" s="36">
        <v>178624.052457265</v>
      </c>
      <c r="F9" s="36">
        <v>-34496.2803213675</v>
      </c>
      <c r="G9" s="36">
        <v>178624.052457265</v>
      </c>
      <c r="H9" s="36">
        <v>-0.239345129742525</v>
      </c>
    </row>
    <row r="10" spans="1:8">
      <c r="A10" s="36">
        <v>9</v>
      </c>
      <c r="B10" s="36">
        <v>21</v>
      </c>
      <c r="C10" s="36">
        <v>174279</v>
      </c>
      <c r="D10" s="36">
        <v>742119.77345042699</v>
      </c>
      <c r="E10" s="36">
        <v>760867.06300683797</v>
      </c>
      <c r="F10" s="36">
        <v>-18747.289556410298</v>
      </c>
      <c r="G10" s="36">
        <v>760867.06300683797</v>
      </c>
      <c r="H10" s="36">
        <v>-2.5261811134941501E-2</v>
      </c>
    </row>
    <row r="11" spans="1:8">
      <c r="A11" s="36">
        <v>10</v>
      </c>
      <c r="B11" s="36">
        <v>22</v>
      </c>
      <c r="C11" s="36">
        <v>96089</v>
      </c>
      <c r="D11" s="36">
        <v>1592562.8351940201</v>
      </c>
      <c r="E11" s="36">
        <v>1544455.05499744</v>
      </c>
      <c r="F11" s="36">
        <v>48107.780196581203</v>
      </c>
      <c r="G11" s="36">
        <v>1544455.05499744</v>
      </c>
      <c r="H11" s="36">
        <v>3.0207775249709599E-2</v>
      </c>
    </row>
    <row r="12" spans="1:8">
      <c r="A12" s="36">
        <v>11</v>
      </c>
      <c r="B12" s="36">
        <v>23</v>
      </c>
      <c r="C12" s="36">
        <v>133231.29699999999</v>
      </c>
      <c r="D12" s="36">
        <v>1380464.9211111099</v>
      </c>
      <c r="E12" s="36">
        <v>1172527.72968803</v>
      </c>
      <c r="F12" s="36">
        <v>207937.19142307699</v>
      </c>
      <c r="G12" s="36">
        <v>1172527.72968803</v>
      </c>
      <c r="H12" s="36">
        <v>0.150628377616225</v>
      </c>
    </row>
    <row r="13" spans="1:8">
      <c r="A13" s="36">
        <v>12</v>
      </c>
      <c r="B13" s="36">
        <v>24</v>
      </c>
      <c r="C13" s="36">
        <v>17388</v>
      </c>
      <c r="D13" s="36">
        <v>506838.33694273501</v>
      </c>
      <c r="E13" s="36">
        <v>456626.57044529897</v>
      </c>
      <c r="F13" s="36">
        <v>50211.7664974359</v>
      </c>
      <c r="G13" s="36">
        <v>456626.57044529897</v>
      </c>
      <c r="H13" s="36">
        <v>9.9068604005598401E-2</v>
      </c>
    </row>
    <row r="14" spans="1:8">
      <c r="A14" s="36">
        <v>13</v>
      </c>
      <c r="B14" s="36">
        <v>25</v>
      </c>
      <c r="C14" s="36">
        <v>70182</v>
      </c>
      <c r="D14" s="36">
        <v>894749.58479999995</v>
      </c>
      <c r="E14" s="36">
        <v>830108.46140000003</v>
      </c>
      <c r="F14" s="36">
        <v>64641.123399999997</v>
      </c>
      <c r="G14" s="36">
        <v>830108.46140000003</v>
      </c>
      <c r="H14" s="36">
        <v>7.2244932546628698E-2</v>
      </c>
    </row>
    <row r="15" spans="1:8">
      <c r="A15" s="36">
        <v>14</v>
      </c>
      <c r="B15" s="36">
        <v>26</v>
      </c>
      <c r="C15" s="36">
        <v>61687</v>
      </c>
      <c r="D15" s="36">
        <v>342459.87216370902</v>
      </c>
      <c r="E15" s="36">
        <v>297641.864922782</v>
      </c>
      <c r="F15" s="36">
        <v>44818.007240927298</v>
      </c>
      <c r="G15" s="36">
        <v>297641.864922782</v>
      </c>
      <c r="H15" s="36">
        <v>0.13087082862514901</v>
      </c>
    </row>
    <row r="16" spans="1:8">
      <c r="A16" s="36">
        <v>15</v>
      </c>
      <c r="B16" s="36">
        <v>27</v>
      </c>
      <c r="C16" s="36">
        <v>116464.086</v>
      </c>
      <c r="D16" s="36">
        <v>955620.11213333299</v>
      </c>
      <c r="E16" s="36">
        <v>874703.47016666702</v>
      </c>
      <c r="F16" s="36">
        <v>80916.641966666706</v>
      </c>
      <c r="G16" s="36">
        <v>874703.47016666702</v>
      </c>
      <c r="H16" s="36">
        <v>8.4674486167968702E-2</v>
      </c>
    </row>
    <row r="17" spans="1:8">
      <c r="A17" s="36">
        <v>16</v>
      </c>
      <c r="B17" s="36">
        <v>29</v>
      </c>
      <c r="C17" s="36">
        <v>210750</v>
      </c>
      <c r="D17" s="36">
        <v>2700734.2719025598</v>
      </c>
      <c r="E17" s="36">
        <v>2446258.0115239299</v>
      </c>
      <c r="F17" s="36">
        <v>254476.260378632</v>
      </c>
      <c r="G17" s="36">
        <v>2446258.0115239299</v>
      </c>
      <c r="H17" s="36">
        <v>9.4224842120200006E-2</v>
      </c>
    </row>
    <row r="18" spans="1:8">
      <c r="A18" s="36">
        <v>17</v>
      </c>
      <c r="B18" s="36">
        <v>31</v>
      </c>
      <c r="C18" s="36">
        <v>19731.091</v>
      </c>
      <c r="D18" s="36">
        <v>183558.93583927801</v>
      </c>
      <c r="E18" s="36">
        <v>154513.03176185401</v>
      </c>
      <c r="F18" s="36">
        <v>29045.904077424198</v>
      </c>
      <c r="G18" s="36">
        <v>154513.03176185401</v>
      </c>
      <c r="H18" s="36">
        <v>0.15823748347972799</v>
      </c>
    </row>
    <row r="19" spans="1:8">
      <c r="A19" s="36">
        <v>18</v>
      </c>
      <c r="B19" s="36">
        <v>32</v>
      </c>
      <c r="C19" s="36">
        <v>12392.796</v>
      </c>
      <c r="D19" s="36">
        <v>220952.25653338601</v>
      </c>
      <c r="E19" s="36">
        <v>200549.23940346701</v>
      </c>
      <c r="F19" s="36">
        <v>20403.017129919099</v>
      </c>
      <c r="G19" s="36">
        <v>200549.23940346701</v>
      </c>
      <c r="H19" s="36">
        <v>9.2341293318432993E-2</v>
      </c>
    </row>
    <row r="20" spans="1:8">
      <c r="A20" s="36">
        <v>19</v>
      </c>
      <c r="B20" s="36">
        <v>33</v>
      </c>
      <c r="C20" s="36">
        <v>30024.483</v>
      </c>
      <c r="D20" s="36">
        <v>449707.48890304798</v>
      </c>
      <c r="E20" s="36">
        <v>353730.31708516402</v>
      </c>
      <c r="F20" s="36">
        <v>95977.171817884097</v>
      </c>
      <c r="G20" s="36">
        <v>353730.31708516402</v>
      </c>
      <c r="H20" s="36">
        <v>0.21342133316924999</v>
      </c>
    </row>
    <row r="21" spans="1:8">
      <c r="A21" s="36">
        <v>20</v>
      </c>
      <c r="B21" s="36">
        <v>34</v>
      </c>
      <c r="C21" s="36">
        <v>29358.580999999998</v>
      </c>
      <c r="D21" s="36">
        <v>183008.10519614301</v>
      </c>
      <c r="E21" s="36">
        <v>132339.00155267201</v>
      </c>
      <c r="F21" s="36">
        <v>50669.103643470196</v>
      </c>
      <c r="G21" s="36">
        <v>132339.00155267201</v>
      </c>
      <c r="H21" s="36">
        <v>0.27686808510019101</v>
      </c>
    </row>
    <row r="22" spans="1:8">
      <c r="A22" s="36">
        <v>21</v>
      </c>
      <c r="B22" s="36">
        <v>35</v>
      </c>
      <c r="C22" s="36">
        <v>21511.555</v>
      </c>
      <c r="D22" s="36">
        <v>612690.62509999995</v>
      </c>
      <c r="E22" s="36">
        <v>588272.22420000006</v>
      </c>
      <c r="F22" s="36">
        <v>24418.400900000001</v>
      </c>
      <c r="G22" s="36">
        <v>588272.22420000006</v>
      </c>
      <c r="H22" s="36">
        <v>3.9854373316083602E-2</v>
      </c>
    </row>
    <row r="23" spans="1:8">
      <c r="A23" s="36">
        <v>22</v>
      </c>
      <c r="B23" s="36">
        <v>36</v>
      </c>
      <c r="C23" s="36">
        <v>101484.27800000001</v>
      </c>
      <c r="D23" s="36">
        <v>638126.45069468999</v>
      </c>
      <c r="E23" s="36">
        <v>550044.19918005902</v>
      </c>
      <c r="F23" s="36">
        <v>88082.251514631105</v>
      </c>
      <c r="G23" s="36">
        <v>550044.19918005902</v>
      </c>
      <c r="H23" s="36">
        <v>0.13803259748713001</v>
      </c>
    </row>
    <row r="24" spans="1:8">
      <c r="A24" s="36">
        <v>23</v>
      </c>
      <c r="B24" s="36">
        <v>37</v>
      </c>
      <c r="C24" s="36">
        <v>78053.725999999995</v>
      </c>
      <c r="D24" s="36">
        <v>629887.86713185802</v>
      </c>
      <c r="E24" s="36">
        <v>565168.58750751603</v>
      </c>
      <c r="F24" s="36">
        <v>64719.2796243419</v>
      </c>
      <c r="G24" s="36">
        <v>565168.58750751603</v>
      </c>
      <c r="H24" s="36">
        <v>0.102747303133549</v>
      </c>
    </row>
    <row r="25" spans="1:8">
      <c r="A25" s="36">
        <v>24</v>
      </c>
      <c r="B25" s="36">
        <v>38</v>
      </c>
      <c r="C25" s="36">
        <v>268932.67099999997</v>
      </c>
      <c r="D25" s="36">
        <v>1161960.1170707999</v>
      </c>
      <c r="E25" s="36">
        <v>1175960.3589761099</v>
      </c>
      <c r="F25" s="36">
        <v>-14000.2419053097</v>
      </c>
      <c r="G25" s="36">
        <v>1175960.3589761099</v>
      </c>
      <c r="H25" s="36">
        <v>-1.20488144985588E-2</v>
      </c>
    </row>
    <row r="26" spans="1:8">
      <c r="A26" s="36">
        <v>25</v>
      </c>
      <c r="B26" s="36">
        <v>39</v>
      </c>
      <c r="C26" s="36">
        <v>56482.875</v>
      </c>
      <c r="D26" s="36">
        <v>96046.155849981107</v>
      </c>
      <c r="E26" s="36">
        <v>69739.071266446699</v>
      </c>
      <c r="F26" s="36">
        <v>26307.084583534401</v>
      </c>
      <c r="G26" s="36">
        <v>69739.071266446699</v>
      </c>
      <c r="H26" s="36">
        <v>0.27390044245627798</v>
      </c>
    </row>
    <row r="27" spans="1:8">
      <c r="A27" s="36">
        <v>26</v>
      </c>
      <c r="B27" s="36">
        <v>42</v>
      </c>
      <c r="C27" s="36">
        <v>3845</v>
      </c>
      <c r="D27" s="36">
        <v>82342.658100000001</v>
      </c>
      <c r="E27" s="36">
        <v>71511.487800000003</v>
      </c>
      <c r="F27" s="36">
        <v>10831.1703</v>
      </c>
      <c r="G27" s="36">
        <v>71511.487800000003</v>
      </c>
      <c r="H27" s="36">
        <v>0.13153777822967799</v>
      </c>
    </row>
    <row r="28" spans="1:8">
      <c r="A28" s="36">
        <v>27</v>
      </c>
      <c r="B28" s="36">
        <v>75</v>
      </c>
      <c r="C28" s="36">
        <v>153</v>
      </c>
      <c r="D28" s="36">
        <v>72819.658119658096</v>
      </c>
      <c r="E28" s="36">
        <v>67350.675213675204</v>
      </c>
      <c r="F28" s="36">
        <v>5468.9829059829099</v>
      </c>
      <c r="G28" s="36">
        <v>67350.675213675204</v>
      </c>
      <c r="H28" s="36">
        <v>7.5103111538867798E-2</v>
      </c>
    </row>
    <row r="29" spans="1:8">
      <c r="A29" s="36">
        <v>28</v>
      </c>
      <c r="B29" s="36">
        <v>76</v>
      </c>
      <c r="C29" s="36">
        <v>2229</v>
      </c>
      <c r="D29" s="36">
        <v>388855.76220512798</v>
      </c>
      <c r="E29" s="36">
        <v>364623.83237094001</v>
      </c>
      <c r="F29" s="36">
        <v>24231.929834187998</v>
      </c>
      <c r="G29" s="36">
        <v>364623.83237094001</v>
      </c>
      <c r="H29" s="36">
        <v>6.2315984972868298E-2</v>
      </c>
    </row>
    <row r="30" spans="1:8">
      <c r="A30" s="36">
        <v>29</v>
      </c>
      <c r="B30" s="36">
        <v>99</v>
      </c>
      <c r="C30" s="36">
        <v>20</v>
      </c>
      <c r="D30" s="36">
        <v>27077.283337115201</v>
      </c>
      <c r="E30" s="36">
        <v>25792.244473186602</v>
      </c>
      <c r="F30" s="36">
        <v>1285.0388639286</v>
      </c>
      <c r="G30" s="36">
        <v>25792.244473186602</v>
      </c>
      <c r="H30" s="36">
        <v>4.7458190244926798E-2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"/>
      <c r="B32" s="33">
        <v>70</v>
      </c>
      <c r="C32" s="33">
        <v>60</v>
      </c>
      <c r="D32" s="33">
        <v>66082.97</v>
      </c>
      <c r="E32" s="33">
        <v>63634.48</v>
      </c>
      <c r="F32" s="30"/>
      <c r="G32" s="30"/>
      <c r="H32" s="3"/>
    </row>
    <row r="33" spans="1:8">
      <c r="A33" s="3"/>
      <c r="B33" s="33">
        <v>71</v>
      </c>
      <c r="C33" s="33">
        <v>59</v>
      </c>
      <c r="D33" s="33">
        <v>129671.79</v>
      </c>
      <c r="E33" s="33">
        <v>144619.26999999999</v>
      </c>
      <c r="F33" s="30"/>
      <c r="G33" s="30"/>
      <c r="H33" s="3"/>
    </row>
    <row r="34" spans="1:8">
      <c r="A34" s="3"/>
      <c r="B34" s="33">
        <v>72</v>
      </c>
      <c r="C34" s="33">
        <v>5</v>
      </c>
      <c r="D34" s="33">
        <v>10594.02</v>
      </c>
      <c r="E34" s="33">
        <v>9682.0499999999993</v>
      </c>
      <c r="F34" s="30"/>
      <c r="G34" s="30"/>
      <c r="H34" s="3"/>
    </row>
    <row r="35" spans="1:8">
      <c r="A35" s="3"/>
      <c r="B35" s="33">
        <v>73</v>
      </c>
      <c r="C35" s="33">
        <v>58</v>
      </c>
      <c r="D35" s="33">
        <v>96694.94</v>
      </c>
      <c r="E35" s="33">
        <v>111086.11</v>
      </c>
      <c r="F35" s="30"/>
      <c r="G35" s="30"/>
      <c r="H35" s="3"/>
    </row>
    <row r="36" spans="1:8">
      <c r="A36" s="3"/>
      <c r="B36" s="33">
        <v>74</v>
      </c>
      <c r="C36" s="33">
        <v>1</v>
      </c>
      <c r="D36" s="33">
        <v>0.85</v>
      </c>
      <c r="E36" s="33">
        <v>55.56</v>
      </c>
      <c r="F36" s="30"/>
      <c r="G36" s="30"/>
      <c r="H36" s="3"/>
    </row>
    <row r="37" spans="1:8">
      <c r="A37" s="3"/>
      <c r="B37" s="33">
        <v>77</v>
      </c>
      <c r="C37" s="33">
        <v>54</v>
      </c>
      <c r="D37" s="33">
        <v>88479.54</v>
      </c>
      <c r="E37" s="33">
        <v>99519.3</v>
      </c>
      <c r="F37" s="30"/>
      <c r="G37" s="30"/>
      <c r="H37" s="3"/>
    </row>
    <row r="38" spans="1:8">
      <c r="A38" s="30"/>
      <c r="B38" s="38">
        <v>78</v>
      </c>
      <c r="C38" s="33">
        <v>27</v>
      </c>
      <c r="D38" s="33">
        <v>25167.56</v>
      </c>
      <c r="E38" s="33">
        <v>21791.79</v>
      </c>
      <c r="F38" s="30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1"/>
      <c r="D41" s="31"/>
      <c r="E41" s="31"/>
      <c r="F41" s="31"/>
      <c r="G41" s="31"/>
      <c r="H41" s="31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0"/>
      <c r="D43" s="30"/>
      <c r="E43" s="30"/>
      <c r="F43" s="30"/>
      <c r="G43" s="30"/>
      <c r="H43" s="30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</sheetData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2016-02-26T00:29:10Z</dcterms:modified>
</cp:coreProperties>
</file>