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appigo\Project\2017-08-18.短信回应率\"/>
    </mc:Choice>
  </mc:AlternateContent>
  <bookViews>
    <workbookView xWindow="0" yWindow="0" windowWidth="23280" windowHeight="10350"/>
  </bookViews>
  <sheets>
    <sheet name="统计" sheetId="1" r:id="rId1"/>
  </sheets>
  <calcPr calcId="162913"/>
</workbook>
</file>

<file path=xl/calcChain.xml><?xml version="1.0" encoding="utf-8"?>
<calcChain xmlns="http://schemas.openxmlformats.org/spreadsheetml/2006/main">
  <c r="F27" i="1" l="1"/>
  <c r="E27" i="1"/>
  <c r="F26" i="1"/>
  <c r="E26" i="1"/>
  <c r="F25" i="1"/>
  <c r="E25" i="1"/>
  <c r="F23" i="1"/>
  <c r="E23" i="1"/>
  <c r="F22" i="1"/>
  <c r="E22" i="1"/>
  <c r="F21" i="1"/>
  <c r="E21" i="1"/>
  <c r="F19" i="1"/>
  <c r="E19" i="1"/>
  <c r="F18" i="1"/>
  <c r="E18" i="1"/>
  <c r="F17" i="1"/>
  <c r="E17" i="1"/>
  <c r="F16" i="1"/>
  <c r="E16" i="1"/>
  <c r="F13" i="1"/>
  <c r="E13" i="1"/>
  <c r="F8" i="1"/>
  <c r="F7" i="1"/>
  <c r="E7" i="1"/>
  <c r="F6" i="1"/>
  <c r="E6" i="1"/>
</calcChain>
</file>

<file path=xl/sharedStrings.xml><?xml version="1.0" encoding="utf-8"?>
<sst xmlns="http://schemas.openxmlformats.org/spreadsheetml/2006/main" count="108" uniqueCount="81">
  <si>
    <t>发送时间</t>
  </si>
  <si>
    <t>主题</t>
  </si>
  <si>
    <t>发送人数</t>
  </si>
  <si>
    <t>捞单维度</t>
  </si>
  <si>
    <t>访问回应率</t>
  </si>
  <si>
    <t>订购回应率</t>
  </si>
  <si>
    <t>订购金额</t>
  </si>
  <si>
    <t>回应率匹配时间</t>
  </si>
  <si>
    <t>必买清单</t>
  </si>
  <si>
    <t xml:space="preserve">5月访问频次高的扫码会员 </t>
  </si>
  <si>
    <t xml:space="preserve">5月访问频次高的非扫码会员 </t>
  </si>
  <si>
    <t>大牌预售</t>
  </si>
  <si>
    <t>美妆、厨房活跃</t>
  </si>
  <si>
    <t xml:space="preserve">618年中庆倒计时开启 </t>
  </si>
  <si>
    <t xml:space="preserve">新媒体活跃及加购物车会员 </t>
  </si>
  <si>
    <t xml:space="preserve">大促购物车短信 </t>
  </si>
  <si>
    <t xml:space="preserve">6月有过加购物车动作会员 </t>
  </si>
  <si>
    <t>6.16-6.18</t>
  </si>
  <si>
    <t xml:space="preserve">积分超值兑 </t>
  </si>
  <si>
    <t xml:space="preserve">积分可用积分数大于10000分的会员 </t>
  </si>
  <si>
    <t xml:space="preserve">618大促倒计时 </t>
  </si>
  <si>
    <t>加购物车未订购</t>
  </si>
  <si>
    <t>/</t>
  </si>
  <si>
    <t xml:space="preserve">大促浏览未订购 </t>
  </si>
  <si>
    <t>6.19-6.22</t>
  </si>
  <si>
    <t>夏日家装节</t>
  </si>
  <si>
    <t>家装类浏览用户</t>
  </si>
  <si>
    <t>6.24-6.25</t>
  </si>
  <si>
    <t xml:space="preserve">超级美妆品牌日 </t>
  </si>
  <si>
    <t>近半年购买过美妆、服装配饰、日用、母婴的用户，与这次618订购过美妆的用户剔重</t>
  </si>
  <si>
    <t>6.27-6.30</t>
  </si>
  <si>
    <t xml:space="preserve">年中热销榜 </t>
  </si>
  <si>
    <t>4-6月活跃用户 （剔除访问1次）</t>
  </si>
  <si>
    <t>6.29-6.30</t>
  </si>
  <si>
    <t xml:space="preserve">麦咭商品推荐 </t>
  </si>
  <si>
    <t>1、新媒体渠道浏览过母婴类商品的用户（会员BP号）；
2、2017年1月-2017年6月订购会员中年龄在21-35岁之间会员信息（会员BP号）；</t>
  </si>
  <si>
    <t>7.6-7.7</t>
  </si>
  <si>
    <t xml:space="preserve">7.17暑价夏令营 </t>
  </si>
  <si>
    <t>近2月活跃用户</t>
  </si>
  <si>
    <t>7.14-7.17</t>
  </si>
  <si>
    <t>微信查询短信</t>
  </si>
  <si>
    <t xml:space="preserve">未关注微信的订购人群 </t>
  </si>
  <si>
    <t xml:space="preserve">沉睡会员促销短信 </t>
  </si>
  <si>
    <t>4-7月沉睡会员</t>
  </si>
  <si>
    <t>7.26-7.31</t>
  </si>
  <si>
    <t xml:space="preserve">生鲜喜好用户 </t>
  </si>
  <si>
    <t xml:space="preserve">生鲜水果喜好用户 </t>
  </si>
  <si>
    <t xml:space="preserve">新媒体会员福利月促销短信 </t>
  </si>
  <si>
    <t xml:space="preserve">4-7月活跃会员 </t>
  </si>
  <si>
    <t xml:space="preserve">会员价商品加车短信 </t>
  </si>
  <si>
    <t>针对会员折扣商品加车和浏览但未订购的会员</t>
  </si>
  <si>
    <t xml:space="preserve">7月28日会员价短信促销 </t>
  </si>
  <si>
    <t>28日直播会员价商品浏览和加车会员</t>
  </si>
  <si>
    <t xml:space="preserve">7.28开仓促销短信 </t>
  </si>
  <si>
    <t>4-7月活跃会员</t>
  </si>
  <si>
    <t>7.29-7.31</t>
  </si>
  <si>
    <t>爸爸节促销短信</t>
  </si>
  <si>
    <t>4-7月购物车有过数码电器、保健用品、母婴用品、家居厨房记录的用户，剔除最近三天发过短信的用户</t>
  </si>
  <si>
    <t>8.3~8.9</t>
  </si>
  <si>
    <t>已发</t>
  </si>
  <si>
    <t>上海地区用户返券促销短信</t>
  </si>
  <si>
    <t>捞取3-7月收货地址为上海的用户；</t>
  </si>
  <si>
    <t>8.06-8.13</t>
  </si>
  <si>
    <t>4-7月浏览或者加入过今日重点直播商品进购物车的用户</t>
  </si>
  <si>
    <t>TV订购会员转化App会员短信</t>
  </si>
  <si>
    <t>1、昨天定了TV商品的客户；
2、剔除七天内有发过短信的用户；</t>
  </si>
  <si>
    <t>8.10-8.12</t>
  </si>
  <si>
    <t>必买清单促销短信</t>
  </si>
  <si>
    <t>1、捞取7月-8月10日加过购物车的用户；
2、7月-8月10日浏览过必抢清单商品的用户；</t>
  </si>
  <si>
    <t>8.11-8.13</t>
  </si>
  <si>
    <t>1、8.11-8.13订购了TV商品的客户；
2、剔除七天内有发过短信的用户；</t>
  </si>
  <si>
    <t>1、昨天订购了TV商品的客户；
2、剔除七天内有发过短信的用户；</t>
  </si>
  <si>
    <t>817会员日订购TV直播商品送十倍积分短信</t>
  </si>
  <si>
    <t>1、在TV订购但未在App订购用户；
2、有扫码购行为的用户；</t>
  </si>
  <si>
    <t>TV订购会员精准商品推荐短信1-222069</t>
  </si>
  <si>
    <t>1、昨天订购了222069的客户</t>
  </si>
  <si>
    <t>TV订购会员精准商品推荐短信2-217669</t>
  </si>
  <si>
    <t>1、昨天订购了217669的客户</t>
  </si>
  <si>
    <t>818大促营销短信</t>
  </si>
  <si>
    <t>1、6.1-8.15订购2次及以上的活跃用户；
2、7-8月有过加购物车的用户；
3、6.15-8.15（合计60天）未订购的浅沉睡会员；
3、短信发送人数控制在10万内；</t>
  </si>
  <si>
    <t>稳单短信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</si>
</sst>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.00_ "/>
    <numFmt numFmtId="179" formatCode="0.0%"/>
  </numFmts>
  <fonts count="5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9" fontId="2" fillId="0" borderId="1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0" fontId="1" fillId="0" borderId="1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10" fontId="1" fillId="0" borderId="1" xfId="1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10" fontId="1" fillId="0" borderId="1" xfId="1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10" fontId="1" fillId="0" borderId="1" xfId="1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pane ySplit="1" topLeftCell="A23" activePane="bottomLeft" state="frozen"/>
      <selection pane="bottomLeft" activeCell="D31" sqref="D31"/>
    </sheetView>
  </sheetViews>
  <sheetFormatPr defaultColWidth="9" defaultRowHeight="14.25" x14ac:dyDescent="0.15"/>
  <cols>
    <col min="1" max="1" width="9" style="3"/>
    <col min="2" max="2" width="29.375" style="4" customWidth="1"/>
    <col min="3" max="3" width="9" style="3"/>
    <col min="4" max="4" width="32.125" style="4" customWidth="1"/>
    <col min="5" max="5" width="10.125" style="5" customWidth="1"/>
    <col min="6" max="6" width="11.375" style="5" customWidth="1"/>
    <col min="7" max="7" width="10.25" style="5" customWidth="1"/>
    <col min="8" max="8" width="12.75" style="5" customWidth="1"/>
    <col min="9" max="9" width="5.25" style="6" customWidth="1"/>
    <col min="10" max="10" width="62.5" style="2" customWidth="1"/>
    <col min="11" max="28" width="4.875" style="2" customWidth="1"/>
    <col min="29" max="16384" width="9" style="2"/>
  </cols>
  <sheetData>
    <row r="1" spans="1:9" x14ac:dyDescent="0.15">
      <c r="A1" s="3" t="s">
        <v>0</v>
      </c>
      <c r="B1" s="7" t="s">
        <v>1</v>
      </c>
      <c r="C1" s="8" t="s">
        <v>2</v>
      </c>
      <c r="D1" s="7" t="s">
        <v>3</v>
      </c>
      <c r="E1" s="8" t="s">
        <v>4</v>
      </c>
      <c r="F1" s="9" t="s">
        <v>5</v>
      </c>
      <c r="G1" s="8" t="s">
        <v>6</v>
      </c>
      <c r="H1" s="8" t="s">
        <v>7</v>
      </c>
    </row>
    <row r="2" spans="1:9" ht="15" customHeight="1" x14ac:dyDescent="0.15">
      <c r="A2" s="10">
        <v>6.07</v>
      </c>
      <c r="B2" s="11" t="s">
        <v>8</v>
      </c>
      <c r="C2" s="10">
        <v>19650</v>
      </c>
      <c r="D2" s="11" t="s">
        <v>9</v>
      </c>
      <c r="E2" s="8"/>
      <c r="F2" s="9"/>
      <c r="G2" s="8"/>
      <c r="H2" s="8"/>
    </row>
    <row r="3" spans="1:9" ht="15" customHeight="1" x14ac:dyDescent="0.15">
      <c r="A3" s="10">
        <v>6.07</v>
      </c>
      <c r="B3" s="11" t="s">
        <v>8</v>
      </c>
      <c r="C3" s="10">
        <v>19901</v>
      </c>
      <c r="D3" s="11" t="s">
        <v>10</v>
      </c>
      <c r="E3" s="8"/>
      <c r="F3" s="9"/>
      <c r="G3" s="8"/>
      <c r="H3" s="8"/>
    </row>
    <row r="4" spans="1:9" ht="15" customHeight="1" x14ac:dyDescent="0.15">
      <c r="A4" s="10">
        <v>6.14</v>
      </c>
      <c r="B4" s="11" t="s">
        <v>11</v>
      </c>
      <c r="C4" s="10">
        <v>40002</v>
      </c>
      <c r="D4" s="11" t="s">
        <v>12</v>
      </c>
      <c r="E4" s="8"/>
      <c r="F4" s="9"/>
      <c r="G4" s="8"/>
      <c r="H4" s="8"/>
    </row>
    <row r="5" spans="1:9" ht="15" customHeight="1" x14ac:dyDescent="0.15">
      <c r="A5" s="10">
        <v>6.15</v>
      </c>
      <c r="B5" s="11" t="s">
        <v>13</v>
      </c>
      <c r="C5" s="10">
        <v>71557</v>
      </c>
      <c r="D5" s="11" t="s">
        <v>14</v>
      </c>
      <c r="E5" s="8"/>
      <c r="F5" s="9"/>
      <c r="G5" s="8"/>
      <c r="H5" s="8"/>
    </row>
    <row r="6" spans="1:9" ht="15" customHeight="1" x14ac:dyDescent="0.15">
      <c r="A6" s="10">
        <v>6.15</v>
      </c>
      <c r="B6" s="11" t="s">
        <v>15</v>
      </c>
      <c r="C6" s="10">
        <v>25539</v>
      </c>
      <c r="D6" s="11" t="s">
        <v>16</v>
      </c>
      <c r="E6" s="12">
        <f>18097/25536</f>
        <v>0.70868577694235591</v>
      </c>
      <c r="F6" s="12">
        <f>3303/25536</f>
        <v>0.1293468045112782</v>
      </c>
      <c r="G6" s="13">
        <v>2168930.7799999998</v>
      </c>
      <c r="H6" s="13" t="s">
        <v>17</v>
      </c>
    </row>
    <row r="7" spans="1:9" ht="15" customHeight="1" x14ac:dyDescent="0.15">
      <c r="A7" s="10">
        <v>6.15</v>
      </c>
      <c r="B7" s="11" t="s">
        <v>18</v>
      </c>
      <c r="C7" s="10">
        <v>45945</v>
      </c>
      <c r="D7" s="11" t="s">
        <v>19</v>
      </c>
      <c r="E7" s="12">
        <f>8070/45943</f>
        <v>0.17565243889167012</v>
      </c>
      <c r="F7" s="12">
        <f>855/45943</f>
        <v>1.8610016759898134E-2</v>
      </c>
      <c r="G7" s="13">
        <v>539286.1</v>
      </c>
      <c r="H7" s="13" t="s">
        <v>17</v>
      </c>
    </row>
    <row r="8" spans="1:9" ht="15" customHeight="1" x14ac:dyDescent="0.15">
      <c r="A8" s="10">
        <v>6.18</v>
      </c>
      <c r="B8" s="11" t="s">
        <v>20</v>
      </c>
      <c r="C8" s="10">
        <v>11889</v>
      </c>
      <c r="D8" s="11" t="s">
        <v>21</v>
      </c>
      <c r="E8" s="12" t="s">
        <v>22</v>
      </c>
      <c r="F8" s="12">
        <f>381/11889</f>
        <v>3.2046429472621749E-2</v>
      </c>
      <c r="G8" s="13">
        <v>241131.7</v>
      </c>
      <c r="H8" s="13">
        <v>6.18</v>
      </c>
    </row>
    <row r="9" spans="1:9" ht="15" customHeight="1" x14ac:dyDescent="0.15">
      <c r="A9" s="10">
        <v>6.19</v>
      </c>
      <c r="B9" s="11" t="s">
        <v>23</v>
      </c>
      <c r="C9" s="10">
        <v>51016</v>
      </c>
      <c r="D9" s="11" t="s">
        <v>23</v>
      </c>
      <c r="E9" s="12" t="s">
        <v>22</v>
      </c>
      <c r="F9" s="14"/>
      <c r="G9" s="13"/>
      <c r="H9" s="13" t="s">
        <v>24</v>
      </c>
    </row>
    <row r="10" spans="1:9" ht="15" customHeight="1" x14ac:dyDescent="0.15">
      <c r="A10" s="10">
        <v>6.24</v>
      </c>
      <c r="B10" s="11" t="s">
        <v>25</v>
      </c>
      <c r="C10" s="10">
        <v>12150</v>
      </c>
      <c r="D10" s="11" t="s">
        <v>26</v>
      </c>
      <c r="E10" s="12"/>
      <c r="F10" s="12"/>
      <c r="G10" s="13"/>
      <c r="H10" s="13" t="s">
        <v>27</v>
      </c>
    </row>
    <row r="11" spans="1:9" ht="15" customHeight="1" x14ac:dyDescent="0.15">
      <c r="A11" s="10">
        <v>6.27</v>
      </c>
      <c r="B11" s="11" t="s">
        <v>28</v>
      </c>
      <c r="C11" s="10">
        <v>65338</v>
      </c>
      <c r="D11" s="11" t="s">
        <v>29</v>
      </c>
      <c r="E11" s="12">
        <v>0.249</v>
      </c>
      <c r="F11" s="12">
        <v>1.4999999999999999E-2</v>
      </c>
      <c r="G11" s="13">
        <v>373628</v>
      </c>
      <c r="H11" s="13" t="s">
        <v>30</v>
      </c>
    </row>
    <row r="12" spans="1:9" ht="15" customHeight="1" x14ac:dyDescent="0.15">
      <c r="A12" s="10">
        <v>6.29</v>
      </c>
      <c r="B12" s="11" t="s">
        <v>31</v>
      </c>
      <c r="C12" s="10">
        <v>90353</v>
      </c>
      <c r="D12" s="11" t="s">
        <v>32</v>
      </c>
      <c r="E12" s="12">
        <v>0.27800000000000002</v>
      </c>
      <c r="F12" s="14">
        <v>0.01</v>
      </c>
      <c r="G12" s="13">
        <v>423283</v>
      </c>
      <c r="H12" s="13" t="s">
        <v>33</v>
      </c>
    </row>
    <row r="13" spans="1:9" s="1" customFormat="1" ht="15" customHeight="1" x14ac:dyDescent="0.15">
      <c r="A13" s="15">
        <v>7.05</v>
      </c>
      <c r="B13" s="16" t="s">
        <v>34</v>
      </c>
      <c r="C13" s="15">
        <v>20002</v>
      </c>
      <c r="D13" s="16" t="s">
        <v>35</v>
      </c>
      <c r="E13" s="17">
        <f>1577/20000</f>
        <v>7.8850000000000003E-2</v>
      </c>
      <c r="F13" s="18">
        <f>66/20000</f>
        <v>3.3E-3</v>
      </c>
      <c r="G13" s="19">
        <v>52477.88</v>
      </c>
      <c r="H13" s="19" t="s">
        <v>36</v>
      </c>
      <c r="I13" s="35"/>
    </row>
    <row r="14" spans="1:9" s="1" customFormat="1" ht="15" customHeight="1" x14ac:dyDescent="0.15">
      <c r="A14" s="20">
        <v>7.14</v>
      </c>
      <c r="B14" s="21" t="s">
        <v>37</v>
      </c>
      <c r="C14" s="20">
        <v>80002</v>
      </c>
      <c r="D14" s="21" t="s">
        <v>38</v>
      </c>
      <c r="E14" s="22"/>
      <c r="F14" s="23"/>
      <c r="G14" s="24"/>
      <c r="H14" s="24" t="s">
        <v>39</v>
      </c>
      <c r="I14" s="35"/>
    </row>
    <row r="15" spans="1:9" s="1" customFormat="1" ht="15" customHeight="1" x14ac:dyDescent="0.15">
      <c r="A15" s="20">
        <v>7.24</v>
      </c>
      <c r="B15" s="21" t="s">
        <v>40</v>
      </c>
      <c r="C15" s="20">
        <v>50002</v>
      </c>
      <c r="D15" s="21" t="s">
        <v>41</v>
      </c>
      <c r="E15" s="22"/>
      <c r="F15" s="23"/>
      <c r="G15" s="24"/>
      <c r="H15" s="24"/>
      <c r="I15" s="35"/>
    </row>
    <row r="16" spans="1:9" s="1" customFormat="1" ht="15" customHeight="1" x14ac:dyDescent="0.15">
      <c r="A16" s="15">
        <v>7.26</v>
      </c>
      <c r="B16" s="16" t="s">
        <v>42</v>
      </c>
      <c r="C16" s="15">
        <v>76203</v>
      </c>
      <c r="D16" s="16" t="s">
        <v>43</v>
      </c>
      <c r="E16" s="17">
        <f>11796/76201</f>
        <v>0.15480111809556305</v>
      </c>
      <c r="F16" s="18">
        <f>1795/76201</f>
        <v>2.3556121310743954E-2</v>
      </c>
      <c r="G16" s="19">
        <v>397205.3</v>
      </c>
      <c r="H16" s="19" t="s">
        <v>44</v>
      </c>
      <c r="I16" s="35"/>
    </row>
    <row r="17" spans="1:9" s="1" customFormat="1" ht="15" customHeight="1" x14ac:dyDescent="0.15">
      <c r="A17" s="20">
        <v>7.26</v>
      </c>
      <c r="B17" s="21" t="s">
        <v>45</v>
      </c>
      <c r="C17" s="20">
        <v>22320</v>
      </c>
      <c r="D17" s="21" t="s">
        <v>46</v>
      </c>
      <c r="E17" s="22">
        <f>51/22318</f>
        <v>2.2851509991934759E-3</v>
      </c>
      <c r="F17" s="23">
        <f>55/22318</f>
        <v>2.4643785285419842E-3</v>
      </c>
      <c r="G17" s="24">
        <v>30585.5</v>
      </c>
      <c r="H17" s="24" t="s">
        <v>44</v>
      </c>
      <c r="I17" s="35"/>
    </row>
    <row r="18" spans="1:9" s="1" customFormat="1" ht="15" customHeight="1" x14ac:dyDescent="0.15">
      <c r="A18" s="25">
        <v>7.26</v>
      </c>
      <c r="B18" s="26" t="s">
        <v>47</v>
      </c>
      <c r="C18" s="25">
        <v>43960</v>
      </c>
      <c r="D18" s="26" t="s">
        <v>48</v>
      </c>
      <c r="E18" s="27">
        <f>17886/43958</f>
        <v>0.40688839346649075</v>
      </c>
      <c r="F18" s="28">
        <f>2575/43958</f>
        <v>5.8578643250375359E-2</v>
      </c>
      <c r="G18" s="29">
        <v>1470818</v>
      </c>
      <c r="H18" s="29" t="s">
        <v>44</v>
      </c>
      <c r="I18" s="35"/>
    </row>
    <row r="19" spans="1:9" s="1" customFormat="1" ht="15" customHeight="1" x14ac:dyDescent="0.15">
      <c r="A19" s="25">
        <v>7.27</v>
      </c>
      <c r="B19" s="26" t="s">
        <v>49</v>
      </c>
      <c r="C19" s="25">
        <v>13128</v>
      </c>
      <c r="D19" s="26" t="s">
        <v>50</v>
      </c>
      <c r="E19" s="27">
        <f>5765/13678</f>
        <v>0.42147974850124287</v>
      </c>
      <c r="F19" s="28">
        <f>170/13678</f>
        <v>1.2428717648779061E-2</v>
      </c>
      <c r="G19" s="29">
        <v>57508.3</v>
      </c>
      <c r="H19" s="29">
        <v>7.27</v>
      </c>
      <c r="I19" s="35"/>
    </row>
    <row r="20" spans="1:9" s="1" customFormat="1" ht="15" customHeight="1" x14ac:dyDescent="0.15">
      <c r="A20" s="25">
        <v>7.28</v>
      </c>
      <c r="B20" s="26" t="s">
        <v>51</v>
      </c>
      <c r="C20" s="25">
        <v>13680</v>
      </c>
      <c r="D20" s="26" t="s">
        <v>52</v>
      </c>
      <c r="E20" s="27"/>
      <c r="F20" s="28"/>
      <c r="G20" s="29"/>
      <c r="H20" s="29">
        <v>7.28</v>
      </c>
      <c r="I20" s="35"/>
    </row>
    <row r="21" spans="1:9" s="1" customFormat="1" ht="15" customHeight="1" x14ac:dyDescent="0.15">
      <c r="A21" s="25">
        <v>7.28</v>
      </c>
      <c r="B21" s="26" t="s">
        <v>53</v>
      </c>
      <c r="C21" s="25">
        <v>43961</v>
      </c>
      <c r="D21" s="26" t="s">
        <v>54</v>
      </c>
      <c r="E21" s="27">
        <f>14319/43959</f>
        <v>0.32573534429809597</v>
      </c>
      <c r="F21" s="28">
        <f>3200/43959</f>
        <v>7.2795104529220417E-2</v>
      </c>
      <c r="G21" s="29">
        <v>1590874.59</v>
      </c>
      <c r="H21" s="29" t="s">
        <v>55</v>
      </c>
      <c r="I21" s="35"/>
    </row>
    <row r="22" spans="1:9" ht="15" customHeight="1" x14ac:dyDescent="0.15">
      <c r="A22" s="10">
        <v>8.0299999999999994</v>
      </c>
      <c r="B22" s="11" t="s">
        <v>56</v>
      </c>
      <c r="C22" s="10">
        <v>35959</v>
      </c>
      <c r="D22" s="11" t="s">
        <v>57</v>
      </c>
      <c r="E22" s="12">
        <f>19928/35959</f>
        <v>0.55418671264495678</v>
      </c>
      <c r="F22" s="14">
        <f>2093/35959</f>
        <v>5.8205178119525011E-2</v>
      </c>
      <c r="G22" s="13">
        <v>803043.57</v>
      </c>
      <c r="H22" s="13" t="s">
        <v>58</v>
      </c>
      <c r="I22" s="6" t="s">
        <v>59</v>
      </c>
    </row>
    <row r="23" spans="1:9" ht="15" customHeight="1" x14ac:dyDescent="0.15">
      <c r="A23" s="3">
        <v>8.06</v>
      </c>
      <c r="B23" s="4" t="s">
        <v>60</v>
      </c>
      <c r="C23" s="3">
        <v>23776</v>
      </c>
      <c r="D23" s="4" t="s">
        <v>61</v>
      </c>
      <c r="E23" s="30">
        <f>1338/23776</f>
        <v>5.6275235531628533E-2</v>
      </c>
      <c r="F23" s="30">
        <f>234/23776</f>
        <v>9.8418573351278602E-3</v>
      </c>
      <c r="G23" s="3">
        <v>92071.6</v>
      </c>
      <c r="H23" s="3" t="s">
        <v>62</v>
      </c>
      <c r="I23" s="6" t="s">
        <v>59</v>
      </c>
    </row>
    <row r="24" spans="1:9" ht="15" customHeight="1" x14ac:dyDescent="0.15">
      <c r="A24" s="3">
        <v>8.0399999999999991</v>
      </c>
      <c r="B24" s="4" t="s">
        <v>49</v>
      </c>
      <c r="D24" s="4" t="s">
        <v>63</v>
      </c>
      <c r="E24" s="30"/>
      <c r="F24" s="30"/>
      <c r="G24" s="3"/>
      <c r="H24" s="3"/>
    </row>
    <row r="25" spans="1:9" ht="15" customHeight="1" x14ac:dyDescent="0.15">
      <c r="A25" s="31">
        <v>8.1</v>
      </c>
      <c r="B25" s="4" t="s">
        <v>64</v>
      </c>
      <c r="C25" s="3">
        <v>5010</v>
      </c>
      <c r="D25" s="4" t="s">
        <v>65</v>
      </c>
      <c r="E25" s="30">
        <f>26/5010</f>
        <v>5.189620758483034E-3</v>
      </c>
      <c r="F25" s="30">
        <f>5/5010</f>
        <v>9.9800399201596798E-4</v>
      </c>
      <c r="G25" s="3">
        <v>3865</v>
      </c>
      <c r="H25" s="3" t="s">
        <v>66</v>
      </c>
      <c r="I25" s="6" t="s">
        <v>59</v>
      </c>
    </row>
    <row r="26" spans="1:9" ht="15" customHeight="1" x14ac:dyDescent="0.15">
      <c r="A26" s="3">
        <v>8.11</v>
      </c>
      <c r="B26" s="4" t="s">
        <v>67</v>
      </c>
      <c r="C26" s="3">
        <v>57504</v>
      </c>
      <c r="D26" s="4" t="s">
        <v>68</v>
      </c>
      <c r="E26" s="30">
        <f>29308/57504</f>
        <v>0.50966889259877579</v>
      </c>
      <c r="F26" s="30">
        <f>1678/57504</f>
        <v>2.9180578742348359E-2</v>
      </c>
      <c r="G26" s="3">
        <v>675094.5</v>
      </c>
      <c r="H26" s="3" t="s">
        <v>69</v>
      </c>
      <c r="I26" s="6" t="s">
        <v>59</v>
      </c>
    </row>
    <row r="27" spans="1:9" ht="15" customHeight="1" x14ac:dyDescent="0.15">
      <c r="A27" s="3">
        <v>8.11</v>
      </c>
      <c r="B27" s="4" t="s">
        <v>64</v>
      </c>
      <c r="C27" s="3">
        <v>4545</v>
      </c>
      <c r="D27" s="4" t="s">
        <v>65</v>
      </c>
      <c r="E27" s="30">
        <f>31/4545</f>
        <v>6.8206820682068211E-3</v>
      </c>
      <c r="F27" s="30">
        <f>1/4545</f>
        <v>2.2002200220022002E-4</v>
      </c>
      <c r="G27" s="3">
        <v>359</v>
      </c>
      <c r="H27" s="3" t="s">
        <v>69</v>
      </c>
      <c r="I27" s="6" t="s">
        <v>59</v>
      </c>
    </row>
    <row r="28" spans="1:9" ht="15" customHeight="1" x14ac:dyDescent="0.15">
      <c r="A28" s="3">
        <v>8.14</v>
      </c>
      <c r="B28" s="32" t="s">
        <v>64</v>
      </c>
      <c r="C28" s="33">
        <v>13996</v>
      </c>
      <c r="D28" s="32" t="s">
        <v>70</v>
      </c>
      <c r="E28" s="34"/>
      <c r="F28" s="34"/>
      <c r="G28" s="34"/>
      <c r="H28" s="34"/>
      <c r="I28" s="36" t="s">
        <v>59</v>
      </c>
    </row>
    <row r="29" spans="1:9" ht="15" customHeight="1" x14ac:dyDescent="0.15">
      <c r="A29" s="3">
        <v>8.15</v>
      </c>
      <c r="B29" s="32" t="s">
        <v>64</v>
      </c>
      <c r="C29" s="33">
        <v>5453</v>
      </c>
      <c r="D29" s="32" t="s">
        <v>71</v>
      </c>
      <c r="E29" s="34"/>
      <c r="F29" s="34"/>
      <c r="G29" s="34"/>
      <c r="H29" s="34"/>
      <c r="I29" s="36" t="s">
        <v>59</v>
      </c>
    </row>
    <row r="30" spans="1:9" ht="15" customHeight="1" x14ac:dyDescent="0.15">
      <c r="A30" s="3">
        <v>8.16</v>
      </c>
      <c r="B30" s="32" t="s">
        <v>64</v>
      </c>
      <c r="C30" s="33">
        <v>4095</v>
      </c>
      <c r="D30" s="32" t="s">
        <v>71</v>
      </c>
      <c r="E30" s="34"/>
      <c r="F30" s="34"/>
      <c r="G30" s="34"/>
      <c r="H30" s="34"/>
      <c r="I30" s="36" t="s">
        <v>59</v>
      </c>
    </row>
    <row r="31" spans="1:9" ht="15" customHeight="1" x14ac:dyDescent="0.15">
      <c r="A31" s="3">
        <v>8.17</v>
      </c>
      <c r="B31" s="32" t="s">
        <v>72</v>
      </c>
      <c r="C31" s="33">
        <v>43293</v>
      </c>
      <c r="D31" s="32" t="s">
        <v>73</v>
      </c>
      <c r="E31" s="34"/>
      <c r="F31" s="34"/>
      <c r="G31" s="34"/>
      <c r="H31" s="34"/>
      <c r="I31" s="36" t="s">
        <v>59</v>
      </c>
    </row>
    <row r="32" spans="1:9" ht="15" customHeight="1" x14ac:dyDescent="0.15">
      <c r="A32" s="3">
        <v>8.17</v>
      </c>
      <c r="B32" s="32" t="s">
        <v>64</v>
      </c>
      <c r="C32" s="33">
        <v>2973</v>
      </c>
      <c r="D32" s="32" t="s">
        <v>71</v>
      </c>
      <c r="E32" s="34"/>
      <c r="F32" s="34"/>
      <c r="G32" s="34"/>
      <c r="H32" s="34"/>
      <c r="I32" s="36" t="s">
        <v>59</v>
      </c>
    </row>
    <row r="33" spans="1:9" ht="15" customHeight="1" x14ac:dyDescent="0.15">
      <c r="A33" s="3">
        <v>8.17</v>
      </c>
      <c r="B33" s="32" t="s">
        <v>74</v>
      </c>
      <c r="C33" s="33">
        <v>764</v>
      </c>
      <c r="D33" s="32" t="s">
        <v>75</v>
      </c>
      <c r="E33" s="34"/>
      <c r="F33" s="34"/>
      <c r="G33" s="34"/>
      <c r="H33" s="34"/>
      <c r="I33" s="36" t="s">
        <v>59</v>
      </c>
    </row>
    <row r="34" spans="1:9" ht="15" customHeight="1" x14ac:dyDescent="0.15">
      <c r="A34" s="3">
        <v>8.17</v>
      </c>
      <c r="B34" s="32" t="s">
        <v>76</v>
      </c>
      <c r="C34" s="33">
        <v>561</v>
      </c>
      <c r="D34" s="32" t="s">
        <v>77</v>
      </c>
      <c r="E34" s="34"/>
      <c r="F34" s="34"/>
      <c r="G34" s="34"/>
      <c r="H34" s="34"/>
      <c r="I34" s="36" t="s">
        <v>59</v>
      </c>
    </row>
    <row r="35" spans="1:9" ht="15" customHeight="1" x14ac:dyDescent="0.15">
      <c r="A35" s="3">
        <v>8.18</v>
      </c>
      <c r="B35" s="4" t="s">
        <v>78</v>
      </c>
      <c r="C35" s="3">
        <v>76658</v>
      </c>
      <c r="D35" s="4" t="s">
        <v>79</v>
      </c>
    </row>
    <row r="36" spans="1:9" ht="15" customHeight="1" x14ac:dyDescent="0.15">
      <c r="A36" s="3">
        <v>8.18</v>
      </c>
    </row>
    <row r="37" spans="1:9" ht="15" customHeight="1" x14ac:dyDescent="0.15"/>
    <row r="38" spans="1:9" ht="15" customHeight="1" x14ac:dyDescent="0.15">
      <c r="A38" s="3">
        <v>8.2100000000000009</v>
      </c>
      <c r="B38" s="4" t="s">
        <v>80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</dc:creator>
  <cp:lastModifiedBy>yangjin</cp:lastModifiedBy>
  <dcterms:created xsi:type="dcterms:W3CDTF">2017-06-21T02:52:00Z</dcterms:created>
  <dcterms:modified xsi:type="dcterms:W3CDTF">2017-08-18T07:32:29Z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