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6140" activeTab="2"/>
  </bookViews>
  <sheets>
    <sheet name="Pivot" sheetId="3" r:id="rId1"/>
    <sheet name="Shopping" sheetId="1" r:id="rId2"/>
    <sheet name="Google" sheetId="4" r:id="rId3"/>
    <sheet name="Analytics" sheetId="2" r:id="rId4"/>
  </sheets>
  <definedNames>
    <definedName name="Average">Analytics!$B$9</definedName>
    <definedName name="Filter">Analytics!$B$14</definedName>
    <definedName name="Median">Analytics!$B$10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D3" i="4"/>
  <c r="C3" i="4"/>
  <c r="F3" i="4"/>
  <c r="E4" i="4"/>
  <c r="D4" i="4"/>
  <c r="C4" i="4"/>
  <c r="F4" i="4"/>
  <c r="E5" i="4"/>
  <c r="E6" i="4"/>
  <c r="E7" i="4"/>
  <c r="E8" i="4"/>
  <c r="E9" i="4"/>
  <c r="D9" i="4"/>
  <c r="C9" i="4"/>
  <c r="F9" i="4"/>
  <c r="E10" i="4"/>
  <c r="D10" i="4"/>
  <c r="C10" i="4"/>
  <c r="F10" i="4"/>
  <c r="E11" i="4"/>
  <c r="D11" i="4"/>
  <c r="C11" i="4"/>
  <c r="F11" i="4"/>
  <c r="E12" i="4"/>
  <c r="D12" i="4"/>
  <c r="C12" i="4"/>
  <c r="F12" i="4"/>
  <c r="E13" i="4"/>
  <c r="E14" i="4"/>
  <c r="E15" i="4"/>
  <c r="E16" i="4"/>
  <c r="E17" i="4"/>
  <c r="D17" i="4"/>
  <c r="C17" i="4"/>
  <c r="F17" i="4"/>
  <c r="E18" i="4"/>
  <c r="D18" i="4"/>
  <c r="C18" i="4"/>
  <c r="F18" i="4"/>
  <c r="E19" i="4"/>
  <c r="D19" i="4"/>
  <c r="C19" i="4"/>
  <c r="F19" i="4"/>
  <c r="E20" i="4"/>
  <c r="D20" i="4"/>
  <c r="C20" i="4"/>
  <c r="F20" i="4"/>
  <c r="E21" i="4"/>
  <c r="E22" i="4"/>
  <c r="E23" i="4"/>
  <c r="E24" i="4"/>
  <c r="E25" i="4"/>
  <c r="D25" i="4"/>
  <c r="C25" i="4"/>
  <c r="F25" i="4"/>
  <c r="E26" i="4"/>
  <c r="D26" i="4"/>
  <c r="C26" i="4"/>
  <c r="F26" i="4"/>
  <c r="E27" i="4"/>
  <c r="D27" i="4"/>
  <c r="C27" i="4"/>
  <c r="F27" i="4"/>
  <c r="E28" i="4"/>
  <c r="D28" i="4"/>
  <c r="C28" i="4"/>
  <c r="F28" i="4"/>
  <c r="E29" i="4"/>
  <c r="E30" i="4"/>
  <c r="E31" i="4"/>
  <c r="E32" i="4"/>
  <c r="E33" i="4"/>
  <c r="D33" i="4"/>
  <c r="C33" i="4"/>
  <c r="F33" i="4"/>
  <c r="E34" i="4"/>
  <c r="D34" i="4"/>
  <c r="C34" i="4"/>
  <c r="F34" i="4"/>
  <c r="E35" i="4"/>
  <c r="D35" i="4"/>
  <c r="C35" i="4"/>
  <c r="F35" i="4"/>
  <c r="E36" i="4"/>
  <c r="D36" i="4"/>
  <c r="C36" i="4"/>
  <c r="F36" i="4"/>
  <c r="E37" i="4"/>
  <c r="E2" i="4"/>
  <c r="D5" i="4"/>
  <c r="C5" i="4"/>
  <c r="F5" i="4"/>
  <c r="D6" i="4"/>
  <c r="C6" i="4"/>
  <c r="F6" i="4"/>
  <c r="D7" i="4"/>
  <c r="C7" i="4"/>
  <c r="F7" i="4"/>
  <c r="D8" i="4"/>
  <c r="C8" i="4"/>
  <c r="F8" i="4"/>
  <c r="D13" i="4"/>
  <c r="C13" i="4"/>
  <c r="F13" i="4"/>
  <c r="D14" i="4"/>
  <c r="C14" i="4"/>
  <c r="F14" i="4"/>
  <c r="D15" i="4"/>
  <c r="C15" i="4"/>
  <c r="F15" i="4"/>
  <c r="D16" i="4"/>
  <c r="C16" i="4"/>
  <c r="F16" i="4"/>
  <c r="D21" i="4"/>
  <c r="C21" i="4"/>
  <c r="F21" i="4"/>
  <c r="D22" i="4"/>
  <c r="C22" i="4"/>
  <c r="F22" i="4"/>
  <c r="D23" i="4"/>
  <c r="C23" i="4"/>
  <c r="F23" i="4"/>
  <c r="D24" i="4"/>
  <c r="C24" i="4"/>
  <c r="F24" i="4"/>
  <c r="D29" i="4"/>
  <c r="C29" i="4"/>
  <c r="F29" i="4"/>
  <c r="D30" i="4"/>
  <c r="C30" i="4"/>
  <c r="F30" i="4"/>
  <c r="D31" i="4"/>
  <c r="C31" i="4"/>
  <c r="F31" i="4"/>
  <c r="D32" i="4"/>
  <c r="C32" i="4"/>
  <c r="F32" i="4"/>
  <c r="D37" i="4"/>
  <c r="C37" i="4"/>
  <c r="F37" i="4"/>
  <c r="D2" i="4"/>
  <c r="G2" i="4"/>
  <c r="C2" i="4"/>
  <c r="F2" i="4"/>
  <c r="H2" i="4"/>
  <c r="B2" i="2"/>
  <c r="B4" i="2"/>
  <c r="B3" i="2"/>
  <c r="B5" i="2"/>
  <c r="G2" i="1"/>
  <c r="G3" i="1"/>
  <c r="G4" i="1"/>
  <c r="G5" i="1"/>
  <c r="G6" i="1"/>
  <c r="G7" i="1"/>
  <c r="G8" i="1"/>
  <c r="E8" i="1"/>
  <c r="E2" i="1"/>
  <c r="E3" i="1"/>
  <c r="E5" i="1"/>
  <c r="E7" i="1"/>
  <c r="B17" i="2"/>
  <c r="B15" i="2"/>
  <c r="B16" i="2"/>
  <c r="E4" i="1"/>
  <c r="E6" i="1"/>
  <c r="B10" i="2"/>
  <c r="F4" i="1"/>
  <c r="F8" i="1"/>
  <c r="B11" i="2"/>
  <c r="B12" i="2"/>
  <c r="F7" i="1"/>
  <c r="F6" i="1"/>
  <c r="B9" i="2"/>
  <c r="B8" i="2"/>
  <c r="F2" i="1"/>
  <c r="F3" i="1"/>
  <c r="F5" i="1"/>
</calcChain>
</file>

<file path=xl/sharedStrings.xml><?xml version="1.0" encoding="utf-8"?>
<sst xmlns="http://schemas.openxmlformats.org/spreadsheetml/2006/main" count="73" uniqueCount="51">
  <si>
    <t>Name</t>
  </si>
  <si>
    <t>Type</t>
  </si>
  <si>
    <t>Price</t>
  </si>
  <si>
    <t>Currency</t>
  </si>
  <si>
    <t>Apple</t>
  </si>
  <si>
    <t>Notebook</t>
  </si>
  <si>
    <t>USD</t>
  </si>
  <si>
    <t>Samsung</t>
  </si>
  <si>
    <t>Tablet</t>
  </si>
  <si>
    <t>AMD</t>
  </si>
  <si>
    <t>Acer</t>
  </si>
  <si>
    <t>Price_Correct</t>
  </si>
  <si>
    <t>Rate</t>
  </si>
  <si>
    <t>Total</t>
  </si>
  <si>
    <t>Toshiba</t>
  </si>
  <si>
    <t>COUNT</t>
  </si>
  <si>
    <t>COUNTA</t>
  </si>
  <si>
    <t>Works for only numerics</t>
  </si>
  <si>
    <t>Works for everything</t>
  </si>
  <si>
    <t>COUNTBLACK</t>
  </si>
  <si>
    <t>Works for empty cells only</t>
  </si>
  <si>
    <t>Test</t>
  </si>
  <si>
    <t>Sum All</t>
  </si>
  <si>
    <t>Calculates Avearge</t>
  </si>
  <si>
    <t>Status</t>
  </si>
  <si>
    <t>SUM</t>
  </si>
  <si>
    <t>AVERAGE</t>
  </si>
  <si>
    <t>Median</t>
  </si>
  <si>
    <t>Value In The Middle</t>
  </si>
  <si>
    <t>Filtered</t>
  </si>
  <si>
    <t>Filter</t>
  </si>
  <si>
    <t>COUNTIF</t>
  </si>
  <si>
    <t>SUMIF</t>
  </si>
  <si>
    <t>Sums up if condition is satisfied</t>
  </si>
  <si>
    <t>AVERAGEIF</t>
  </si>
  <si>
    <t>Counts if condition is satisfied</t>
  </si>
  <si>
    <t>MAX</t>
  </si>
  <si>
    <t>STDV</t>
  </si>
  <si>
    <t>Calcluates spread of the values</t>
  </si>
  <si>
    <t>Gets the max value</t>
  </si>
  <si>
    <t>Row Labels</t>
  </si>
  <si>
    <t>Grand Total</t>
  </si>
  <si>
    <t>Column Labels</t>
  </si>
  <si>
    <t>Count of Price_Correct</t>
  </si>
  <si>
    <t>Unique_Name</t>
  </si>
  <si>
    <t>Jose Maria Antuaneta</t>
  </si>
  <si>
    <t>Date</t>
  </si>
  <si>
    <t>Open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</si>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</sst>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2" fillId="2" borderId="0" xfId="0" applyFont="1" applyFill="1"/>
    <xf numFmtId="0" fontId="0" fillId="0" borderId="0" xfId="0" applyFont="1"/>
    <xf numFmtId="166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6">
    <dxf>
      <numFmt numFmtId="0" formatCode="General"/>
    </dxf>
    <dxf>
      <numFmt numFmtId="0" formatCode="General"/>
    </dxf>
    <dxf>
      <numFmt numFmtId="166" formatCode="&quot;$&quot;#,##0"/>
    </dxf>
    <dxf>
      <numFmt numFmtId="167" formatCode="_(* #,##0_);_(* \(#,##0\);_(* &quot;-&quot;??_);_(@_)"/>
    </dxf>
    <dxf>
      <numFmt numFmtId="30" formatCode="@"/>
    </dxf>
    <dxf>
      <numFmt numFmtId="30" formatCode="@"/>
    </dxf>
    <dxf>
      <fill>
        <patternFill patternType="solid">
          <fgColor indexed="64"/>
          <bgColor rgb="FFFFC000"/>
        </patternFill>
      </fill>
    </dxf>
    <dxf>
      <numFmt numFmtId="1" formatCode="0"/>
    </dxf>
    <dxf>
      <numFmt numFmtId="169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74" formatCode="0.0000000"/>
    </dxf>
    <dxf>
      <numFmt numFmtId="173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Generic Account" refreshedDate="43272.658506134256" createdVersion="6" refreshedVersion="6" minRefreshableVersion="3" recordCount="7">
  <cacheSource type="worksheet">
    <worksheetSource name="Shopping"/>
  </cacheSource>
  <cacheFields count="6">
    <cacheField name="Name" numFmtId="49">
      <sharedItems count="4">
        <s v="Apple"/>
        <s v="Samsung"/>
        <s v="Acer"/>
        <s v="Toshiba"/>
      </sharedItems>
    </cacheField>
    <cacheField name="Type" numFmtId="49">
      <sharedItems count="2">
        <s v="Notebook"/>
        <s v="Tablet"/>
      </sharedItems>
    </cacheField>
    <cacheField name="Price" numFmtId="167">
      <sharedItems containsString="0" containsBlank="1" containsNumber="1" containsInteger="1" minValue="500" maxValue="350000"/>
    </cacheField>
    <cacheField name="Currency" numFmtId="0">
      <sharedItems containsBlank="1"/>
    </cacheField>
    <cacheField name="Price_Correct" numFmtId="166">
      <sharedItems containsSemiMixedTypes="0" containsString="0" containsNumber="1" minValue="0" maxValue="10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500"/>
    <s v="USD"/>
    <n v="500"/>
    <s v="Cheap"/>
  </r>
  <r>
    <x v="1"/>
    <x v="0"/>
    <n v="1000"/>
    <s v="USD"/>
    <n v="1000"/>
    <s v="Expensive"/>
  </r>
  <r>
    <x v="1"/>
    <x v="1"/>
    <n v="250000"/>
    <s v="AMD"/>
    <n v="515.46391752577324"/>
    <s v="Cheap"/>
  </r>
  <r>
    <x v="2"/>
    <x v="0"/>
    <n v="350000"/>
    <s v="AMD"/>
    <n v="721.64948453608247"/>
    <s v="Expensive"/>
  </r>
  <r>
    <x v="0"/>
    <x v="1"/>
    <n v="270000"/>
    <s v="AMD"/>
    <n v="556.70103092783506"/>
    <s v="Cheap"/>
  </r>
  <r>
    <x v="3"/>
    <x v="0"/>
    <m/>
    <m/>
    <n v="0"/>
    <s v="Cheap"/>
  </r>
  <r>
    <x v="2"/>
    <x v="0"/>
    <n v="350000"/>
    <s v="AMD"/>
    <n v="721.64948453608247"/>
    <s v="Expens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Error="1" missingCaption="0" updatedVersion="6" minRefreshableVersion="3" useAutoFormatting="1" itemPrintTitles="1" createdVersion="6" indent="0" outline="1" outlineData="1" multipleFieldFilters="0">
  <location ref="A3:D9" firstHeaderRow="1" firstDataRow="2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166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ice_Correct" fld="4" subtotal="count" baseField="0" baseItem="0"/>
  </dataFields>
  <formats count="9">
    <format dxfId="15">
      <pivotArea collapsedLevelsAreSubtotals="1" fieldPosition="0">
        <references count="2">
          <reference field="0" count="0"/>
          <reference field="1" count="0" selected="0"/>
        </references>
      </pivotArea>
    </format>
    <format dxfId="14">
      <pivotArea collapsedLevelsAreSubtotals="1" fieldPosition="0">
        <references count="2">
          <reference field="0" count="0"/>
          <reference field="1" count="0" selected="0"/>
        </references>
      </pivotArea>
    </format>
    <format dxfId="13">
      <pivotArea collapsedLevelsAreSubtotals="1" fieldPosition="0">
        <references count="2">
          <reference field="0" count="0"/>
          <reference field="1" count="0" selected="0"/>
        </references>
      </pivotArea>
    </format>
    <format dxfId="12">
      <pivotArea collapsedLevelsAreSubtotals="1" fieldPosition="0">
        <references count="2">
          <reference field="0" count="0"/>
          <reference field="1" count="0" selected="0"/>
        </references>
      </pivotArea>
    </format>
    <format dxfId="11">
      <pivotArea collapsedLevelsAreSubtotals="1" fieldPosition="0">
        <references count="2">
          <reference field="0" count="0"/>
          <reference field="1" count="0" selected="0"/>
        </references>
      </pivotArea>
    </format>
    <format dxfId="10">
      <pivotArea collapsedLevelsAreSubtotals="1" fieldPosition="0">
        <references count="2">
          <reference field="0" count="0"/>
          <reference field="1" count="0" selected="0"/>
        </references>
      </pivotArea>
    </format>
    <format dxfId="9">
      <pivotArea collapsedLevelsAreSubtotals="1" fieldPosition="0">
        <references count="2">
          <reference field="0" count="0"/>
          <reference field="1" count="0" selected="0"/>
        </references>
      </pivotArea>
    </format>
    <format dxfId="8">
      <pivotArea collapsedLevelsAreSubtotals="1" fieldPosition="0">
        <references count="2">
          <reference field="0" count="0"/>
          <reference field="1" count="0" selected="0"/>
        </references>
      </pivotArea>
    </format>
    <format dxfId="7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hopping" displayName="Shopping" ref="A1:G8" totalsRowShown="0" headerRowDxfId="6">
  <autoFilter ref="A1:G8"/>
  <tableColumns count="7">
    <tableColumn id="1" name="Name" dataDxfId="5"/>
    <tableColumn id="2" name="Type" dataDxfId="4"/>
    <tableColumn id="3" name="Price" dataDxfId="3" dataCellStyle="Comma"/>
    <tableColumn id="4" name="Currency"/>
    <tableColumn id="5" name="Price_Correct" dataDxfId="2">
      <calculatedColumnFormula>IF(Shopping[[#This Row],[Currency]]="USD",Shopping[[#This Row],[Price]],Shopping[[#This Row],[Price]]/$I$1)</calculatedColumnFormula>
    </tableColumn>
    <tableColumn id="6" name="Status" dataDxfId="1">
      <calculatedColumnFormula>IF(Shopping[[#This Row],[Price_Correct]]&gt;Median,"Expensive","Cheap")</calculatedColumnFormula>
    </tableColumn>
    <tableColumn id="7" name="Unique_Name" dataDxfId="0">
      <calculatedColumnFormula>CONCATENATE(Shopping[[#This Row],[Name]]," ",Shopping[[#This Row],[Type]])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15" sqref="F15"/>
    </sheetView>
  </sheetViews>
  <sheetFormatPr baseColWidth="10" defaultColWidth="8.83203125" defaultRowHeight="14" x14ac:dyDescent="0"/>
  <cols>
    <col min="1" max="1" width="21.1640625" customWidth="1"/>
    <col min="2" max="2" width="16.33203125" customWidth="1"/>
    <col min="3" max="3" width="6.5" customWidth="1"/>
    <col min="4" max="4" width="11.33203125" customWidth="1"/>
    <col min="5" max="5" width="11.33203125" bestFit="1" customWidth="1"/>
  </cols>
  <sheetData>
    <row r="3" spans="1:4">
      <c r="A3" s="9" t="s">
        <v>43</v>
      </c>
      <c r="B3" s="9" t="s">
        <v>42</v>
      </c>
    </row>
    <row r="4" spans="1:4">
      <c r="A4" s="9" t="s">
        <v>40</v>
      </c>
      <c r="B4" t="s">
        <v>5</v>
      </c>
      <c r="C4" t="s">
        <v>8</v>
      </c>
      <c r="D4" t="s">
        <v>41</v>
      </c>
    </row>
    <row r="5" spans="1:4">
      <c r="A5" s="10" t="s">
        <v>10</v>
      </c>
      <c r="B5" s="3">
        <v>2</v>
      </c>
      <c r="C5" s="3">
        <v>0</v>
      </c>
      <c r="D5" s="11">
        <v>2</v>
      </c>
    </row>
    <row r="6" spans="1:4">
      <c r="A6" s="10" t="s">
        <v>4</v>
      </c>
      <c r="B6" s="3">
        <v>1</v>
      </c>
      <c r="C6" s="3">
        <v>1</v>
      </c>
      <c r="D6" s="11">
        <v>2</v>
      </c>
    </row>
    <row r="7" spans="1:4">
      <c r="A7" s="10" t="s">
        <v>7</v>
      </c>
      <c r="B7" s="3">
        <v>1</v>
      </c>
      <c r="C7" s="3">
        <v>1</v>
      </c>
      <c r="D7" s="11">
        <v>2</v>
      </c>
    </row>
    <row r="8" spans="1:4">
      <c r="A8" s="10" t="s">
        <v>14</v>
      </c>
      <c r="B8" s="3">
        <v>1</v>
      </c>
      <c r="C8" s="3">
        <v>0</v>
      </c>
      <c r="D8" s="11">
        <v>1</v>
      </c>
    </row>
    <row r="9" spans="1:4">
      <c r="A9" s="10" t="s">
        <v>41</v>
      </c>
      <c r="B9" s="11">
        <v>5</v>
      </c>
      <c r="C9" s="11">
        <v>2</v>
      </c>
      <c r="D9" s="11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66" zoomScaleNormal="166" zoomScalePageLayoutView="166" workbookViewId="0">
      <selection activeCell="G6" sqref="G6"/>
    </sheetView>
  </sheetViews>
  <sheetFormatPr baseColWidth="10" defaultColWidth="8.83203125" defaultRowHeight="14" x14ac:dyDescent="0"/>
  <cols>
    <col min="1" max="1" width="8.83203125" bestFit="1" customWidth="1"/>
    <col min="2" max="2" width="9.83203125" bestFit="1" customWidth="1"/>
    <col min="3" max="3" width="11.5" bestFit="1" customWidth="1"/>
    <col min="4" max="4" width="9.5" customWidth="1"/>
    <col min="5" max="5" width="15.1640625" bestFit="1" customWidth="1"/>
    <col min="6" max="6" width="20.33203125" bestFit="1" customWidth="1"/>
    <col min="7" max="7" width="18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24</v>
      </c>
      <c r="G1" s="1" t="s">
        <v>44</v>
      </c>
      <c r="H1" s="4" t="s">
        <v>12</v>
      </c>
      <c r="I1">
        <v>485</v>
      </c>
    </row>
    <row r="2" spans="1:9">
      <c r="A2" s="2" t="s">
        <v>4</v>
      </c>
      <c r="B2" s="2" t="s">
        <v>5</v>
      </c>
      <c r="C2" s="7">
        <v>500</v>
      </c>
      <c r="D2" t="s">
        <v>6</v>
      </c>
      <c r="E2" s="6">
        <f>IF(Shopping[[#This Row],[Currency]]="USD",Shopping[[#This Row],[Price]],Shopping[[#This Row],[Price]]/$I$1)</f>
        <v>500</v>
      </c>
      <c r="F2" t="str">
        <f>IF(Shopping[[#This Row],[Price_Correct]]&gt;Median,"Expensive","Cheap")</f>
        <v>Cheap</v>
      </c>
      <c r="G2" t="str">
        <f>CONCATENATE(Shopping[[#This Row],[Name]]," ",Shopping[[#This Row],[Type]])</f>
        <v>Apple Notebook</v>
      </c>
    </row>
    <row r="3" spans="1:9">
      <c r="A3" s="2" t="s">
        <v>7</v>
      </c>
      <c r="B3" s="2" t="s">
        <v>5</v>
      </c>
      <c r="C3" s="7">
        <v>1000</v>
      </c>
      <c r="D3" t="s">
        <v>6</v>
      </c>
      <c r="E3" s="6">
        <f>IF(Shopping[[#This Row],[Currency]]="USD",Shopping[[#This Row],[Price]],Shopping[[#This Row],[Price]]/$I$1)</f>
        <v>1000</v>
      </c>
      <c r="F3" t="str">
        <f>IF(Shopping[[#This Row],[Price_Correct]]&gt;Median,"Expensive","Cheap")</f>
        <v>Expensive</v>
      </c>
      <c r="G3" t="str">
        <f>CONCATENATE(Shopping[[#This Row],[Name]]," ",Shopping[[#This Row],[Type]])</f>
        <v>Samsung Notebook</v>
      </c>
    </row>
    <row r="4" spans="1:9">
      <c r="A4" s="2" t="s">
        <v>7</v>
      </c>
      <c r="B4" s="2" t="s">
        <v>8</v>
      </c>
      <c r="C4" s="7">
        <v>250000</v>
      </c>
      <c r="D4" t="s">
        <v>9</v>
      </c>
      <c r="E4" s="6">
        <f>IF(Shopping[[#This Row],[Currency]]="USD",Shopping[[#This Row],[Price]],Shopping[[#This Row],[Price]]/$I$1)</f>
        <v>515.46391752577324</v>
      </c>
      <c r="F4" t="str">
        <f>IF(Shopping[[#This Row],[Price_Correct]]&gt;Median,"Expensive","Cheap")</f>
        <v>Cheap</v>
      </c>
      <c r="G4" t="str">
        <f>CONCATENATE(Shopping[[#This Row],[Name]]," ",Shopping[[#This Row],[Type]])</f>
        <v>Samsung Tablet</v>
      </c>
      <c r="H4" s="5"/>
    </row>
    <row r="5" spans="1:9">
      <c r="A5" s="2" t="s">
        <v>10</v>
      </c>
      <c r="B5" s="2" t="s">
        <v>5</v>
      </c>
      <c r="C5" s="7">
        <v>350000</v>
      </c>
      <c r="D5" t="s">
        <v>9</v>
      </c>
      <c r="E5" s="6">
        <f>IF(Shopping[[#This Row],[Currency]]="USD",Shopping[[#This Row],[Price]],Shopping[[#This Row],[Price]]/$I$1)</f>
        <v>721.64948453608247</v>
      </c>
      <c r="F5" t="str">
        <f>IF(Shopping[[#This Row],[Price_Correct]]&gt;Median,"Expensive","Cheap")</f>
        <v>Expensive</v>
      </c>
      <c r="G5" t="str">
        <f>CONCATENATE(Shopping[[#This Row],[Name]]," ",Shopping[[#This Row],[Type]])</f>
        <v>Acer Notebook</v>
      </c>
    </row>
    <row r="6" spans="1:9">
      <c r="A6" s="2" t="s">
        <v>4</v>
      </c>
      <c r="B6" s="2" t="s">
        <v>8</v>
      </c>
      <c r="C6" s="7">
        <v>270000</v>
      </c>
      <c r="D6" t="s">
        <v>9</v>
      </c>
      <c r="E6" s="6">
        <f>IF(Shopping[[#This Row],[Currency]]="USD",Shopping[[#This Row],[Price]],Shopping[[#This Row],[Price]]/$I$1)</f>
        <v>556.70103092783506</v>
      </c>
      <c r="F6" t="str">
        <f>IF(Shopping[[#This Row],[Price_Correct]]&gt;Median,"Expensive","Cheap")</f>
        <v>Cheap</v>
      </c>
      <c r="G6" t="str">
        <f>CONCATENATE(Shopping[[#This Row],[Name]]," ",Shopping[[#This Row],[Type]])</f>
        <v>Apple Tablet</v>
      </c>
    </row>
    <row r="7" spans="1:9">
      <c r="A7" s="2" t="s">
        <v>14</v>
      </c>
      <c r="B7" s="2" t="s">
        <v>5</v>
      </c>
      <c r="C7" s="7"/>
      <c r="E7" s="6">
        <f>IF(Shopping[[#This Row],[Currency]]="USD",Shopping[[#This Row],[Price]],Shopping[[#This Row],[Price]]/$I$1)</f>
        <v>0</v>
      </c>
      <c r="F7" t="str">
        <f>IF(Shopping[[#This Row],[Price_Correct]]&gt;Median,"Expensive","Cheap")</f>
        <v>Cheap</v>
      </c>
      <c r="G7" t="str">
        <f>CONCATENATE(Shopping[[#This Row],[Name]]," ",Shopping[[#This Row],[Type]])</f>
        <v>Toshiba Notebook</v>
      </c>
    </row>
    <row r="8" spans="1:9">
      <c r="A8" s="2" t="s">
        <v>10</v>
      </c>
      <c r="B8" s="2" t="s">
        <v>5</v>
      </c>
      <c r="C8" s="7">
        <v>350000</v>
      </c>
      <c r="D8" t="s">
        <v>9</v>
      </c>
      <c r="E8" s="6">
        <f>IF(Shopping[[#This Row],[Currency]]="USD",Shopping[[#This Row],[Price]],Shopping[[#This Row],[Price]]/$I$1)</f>
        <v>721.64948453608247</v>
      </c>
      <c r="F8" s="11" t="str">
        <f>IF(Shopping[[#This Row],[Price_Correct]]&gt;Median,"Expensive","Cheap")</f>
        <v>Expensive</v>
      </c>
      <c r="G8" s="11" t="str">
        <f>CONCATENATE(Shopping[[#This Row],[Name]]," ",Shopping[[#This Row],[Type]])</f>
        <v>Acer Notebook</v>
      </c>
    </row>
    <row r="12" spans="1:9">
      <c r="F12" t="s">
        <v>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B39" sqref="B39:H39"/>
    </sheetView>
  </sheetViews>
  <sheetFormatPr baseColWidth="10" defaultColWidth="8.83203125" defaultRowHeight="14" x14ac:dyDescent="0"/>
  <cols>
    <col min="1" max="1" width="10.5" customWidth="1"/>
    <col min="2" max="2" width="8.1640625" customWidth="1"/>
    <col min="3" max="5" width="0" hidden="1" customWidth="1"/>
    <col min="6" max="6" width="9.6640625" hidden="1" customWidth="1"/>
    <col min="7" max="8" width="0" hidden="1" customWidth="1"/>
  </cols>
  <sheetData>
    <row r="1" spans="1:8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46</v>
      </c>
      <c r="G1" t="s">
        <v>2</v>
      </c>
    </row>
    <row r="2" spans="1:8">
      <c r="A2" s="12">
        <v>43251</v>
      </c>
      <c r="B2" s="13">
        <v>1082</v>
      </c>
      <c r="C2">
        <f t="shared" ref="C2:C37" si="0">DAY(A2)</f>
        <v>31</v>
      </c>
      <c r="D2">
        <f>MONTH(A2)</f>
        <v>5</v>
      </c>
      <c r="E2">
        <f>YEAR(A2)</f>
        <v>2018</v>
      </c>
      <c r="F2" s="14">
        <f>DATE(E2,D2,C2)</f>
        <v>43251</v>
      </c>
      <c r="G2">
        <f>IF(AND(D2=5,E2=2018),B2*1.2,B2)</f>
        <v>1298.3999999999999</v>
      </c>
      <c r="H2" t="b">
        <f>AND(D2=5,E2=2018)</f>
        <v>1</v>
      </c>
    </row>
    <row r="3" spans="1:8">
      <c r="A3" s="12">
        <v>43250</v>
      </c>
      <c r="B3" s="13">
        <v>1073.48</v>
      </c>
      <c r="C3">
        <f t="shared" si="0"/>
        <v>30</v>
      </c>
      <c r="D3">
        <f t="shared" ref="D3:D37" si="1">MONTH(A3)</f>
        <v>5</v>
      </c>
      <c r="E3">
        <f t="shared" ref="E3:E37" si="2">YEAR(A3)</f>
        <v>2018</v>
      </c>
      <c r="F3" s="14">
        <f t="shared" ref="F3:F37" si="3">DATE(E3,D3,C3)</f>
        <v>43250</v>
      </c>
    </row>
    <row r="4" spans="1:8">
      <c r="A4" s="12">
        <v>43249</v>
      </c>
      <c r="B4" s="13">
        <v>1076</v>
      </c>
      <c r="C4">
        <f t="shared" si="0"/>
        <v>29</v>
      </c>
      <c r="D4">
        <f t="shared" si="1"/>
        <v>5</v>
      </c>
      <c r="E4">
        <f t="shared" si="2"/>
        <v>2018</v>
      </c>
      <c r="F4" s="14">
        <f t="shared" si="3"/>
        <v>43249</v>
      </c>
    </row>
    <row r="5" spans="1:8">
      <c r="A5" s="12">
        <v>43245</v>
      </c>
      <c r="B5" s="13">
        <v>1086.55</v>
      </c>
      <c r="C5">
        <f t="shared" si="0"/>
        <v>25</v>
      </c>
      <c r="D5">
        <f t="shared" si="1"/>
        <v>5</v>
      </c>
      <c r="E5">
        <f t="shared" si="2"/>
        <v>2018</v>
      </c>
      <c r="F5" s="14">
        <f t="shared" si="3"/>
        <v>43245</v>
      </c>
    </row>
    <row r="6" spans="1:8">
      <c r="A6" s="12">
        <v>43244</v>
      </c>
      <c r="B6" s="13">
        <v>1086.9000000000001</v>
      </c>
      <c r="C6">
        <f t="shared" si="0"/>
        <v>24</v>
      </c>
      <c r="D6">
        <f t="shared" si="1"/>
        <v>5</v>
      </c>
      <c r="E6">
        <f t="shared" si="2"/>
        <v>2018</v>
      </c>
      <c r="F6" s="14">
        <f t="shared" si="3"/>
        <v>43244</v>
      </c>
    </row>
    <row r="7" spans="1:8">
      <c r="A7" s="12">
        <v>43243</v>
      </c>
      <c r="B7" s="13">
        <v>1070</v>
      </c>
      <c r="C7">
        <f t="shared" si="0"/>
        <v>23</v>
      </c>
      <c r="D7">
        <f t="shared" si="1"/>
        <v>5</v>
      </c>
      <c r="E7">
        <f t="shared" si="2"/>
        <v>2018</v>
      </c>
      <c r="F7" s="14">
        <f t="shared" si="3"/>
        <v>43243</v>
      </c>
    </row>
    <row r="8" spans="1:8">
      <c r="A8" s="12">
        <v>43242</v>
      </c>
      <c r="B8" s="13">
        <v>1089.8</v>
      </c>
      <c r="C8">
        <f t="shared" si="0"/>
        <v>22</v>
      </c>
      <c r="D8">
        <f t="shared" si="1"/>
        <v>5</v>
      </c>
      <c r="E8">
        <f t="shared" si="2"/>
        <v>2018</v>
      </c>
      <c r="F8" s="14">
        <f t="shared" si="3"/>
        <v>43242</v>
      </c>
    </row>
    <row r="9" spans="1:8">
      <c r="A9" s="12">
        <v>43241</v>
      </c>
      <c r="B9" s="13">
        <v>1079</v>
      </c>
      <c r="C9">
        <f t="shared" si="0"/>
        <v>21</v>
      </c>
      <c r="D9">
        <f t="shared" si="1"/>
        <v>5</v>
      </c>
      <c r="E9">
        <f t="shared" si="2"/>
        <v>2018</v>
      </c>
      <c r="F9" s="14">
        <f t="shared" si="3"/>
        <v>43241</v>
      </c>
    </row>
    <row r="10" spans="1:8">
      <c r="A10" s="12">
        <v>43271</v>
      </c>
      <c r="B10" s="13">
        <v>1183.3</v>
      </c>
      <c r="C10">
        <f t="shared" si="0"/>
        <v>20</v>
      </c>
      <c r="D10">
        <f t="shared" si="1"/>
        <v>6</v>
      </c>
      <c r="E10">
        <f t="shared" si="2"/>
        <v>2018</v>
      </c>
      <c r="F10" s="14">
        <f t="shared" si="3"/>
        <v>43271</v>
      </c>
    </row>
    <row r="11" spans="1:8">
      <c r="A11" s="12">
        <v>43270</v>
      </c>
      <c r="B11" s="13">
        <v>1170.1099999999999</v>
      </c>
      <c r="C11">
        <f t="shared" si="0"/>
        <v>19</v>
      </c>
      <c r="D11">
        <f t="shared" si="1"/>
        <v>6</v>
      </c>
      <c r="E11">
        <f t="shared" si="2"/>
        <v>2018</v>
      </c>
      <c r="F11" s="14">
        <f t="shared" si="3"/>
        <v>43270</v>
      </c>
    </row>
    <row r="12" spans="1:8">
      <c r="A12" s="12">
        <v>43269</v>
      </c>
      <c r="B12" s="13">
        <v>1152.69</v>
      </c>
      <c r="C12">
        <f t="shared" si="0"/>
        <v>18</v>
      </c>
      <c r="D12">
        <f t="shared" si="1"/>
        <v>6</v>
      </c>
      <c r="E12">
        <f t="shared" si="2"/>
        <v>2018</v>
      </c>
      <c r="F12" s="14">
        <f t="shared" si="3"/>
        <v>43269</v>
      </c>
    </row>
    <row r="13" spans="1:8">
      <c r="A13" s="12">
        <v>43238</v>
      </c>
      <c r="B13" s="13">
        <v>1066</v>
      </c>
      <c r="C13">
        <f t="shared" si="0"/>
        <v>18</v>
      </c>
      <c r="D13">
        <f t="shared" si="1"/>
        <v>5</v>
      </c>
      <c r="E13">
        <f t="shared" si="2"/>
        <v>2018</v>
      </c>
      <c r="F13" s="14">
        <f t="shared" si="3"/>
        <v>43238</v>
      </c>
    </row>
    <row r="14" spans="1:8">
      <c r="A14" s="12">
        <v>43237</v>
      </c>
      <c r="B14" s="13">
        <v>1081.46</v>
      </c>
      <c r="C14">
        <f t="shared" si="0"/>
        <v>17</v>
      </c>
      <c r="D14">
        <f t="shared" si="1"/>
        <v>5</v>
      </c>
      <c r="E14">
        <f t="shared" si="2"/>
        <v>2018</v>
      </c>
      <c r="F14" s="14">
        <f t="shared" si="3"/>
        <v>43237</v>
      </c>
    </row>
    <row r="15" spans="1:8">
      <c r="A15" s="12">
        <v>43236</v>
      </c>
      <c r="B15" s="13">
        <v>1085.0899999999999</v>
      </c>
      <c r="C15">
        <f t="shared" si="0"/>
        <v>16</v>
      </c>
      <c r="D15">
        <f t="shared" si="1"/>
        <v>5</v>
      </c>
      <c r="E15">
        <f t="shared" si="2"/>
        <v>2018</v>
      </c>
      <c r="F15" s="14">
        <f t="shared" si="3"/>
        <v>43236</v>
      </c>
    </row>
    <row r="16" spans="1:8">
      <c r="A16" s="12">
        <v>43266</v>
      </c>
      <c r="B16" s="13">
        <v>1159.92</v>
      </c>
      <c r="C16">
        <f t="shared" si="0"/>
        <v>15</v>
      </c>
      <c r="D16">
        <f t="shared" si="1"/>
        <v>6</v>
      </c>
      <c r="E16">
        <f t="shared" si="2"/>
        <v>2018</v>
      </c>
      <c r="F16" s="14">
        <f t="shared" si="3"/>
        <v>43266</v>
      </c>
    </row>
    <row r="17" spans="1:6">
      <c r="A17" s="12">
        <v>43235</v>
      </c>
      <c r="B17" s="13">
        <v>1096.9000000000001</v>
      </c>
      <c r="C17">
        <f t="shared" si="0"/>
        <v>15</v>
      </c>
      <c r="D17">
        <f t="shared" si="1"/>
        <v>5</v>
      </c>
      <c r="E17">
        <f t="shared" si="2"/>
        <v>2018</v>
      </c>
      <c r="F17" s="14">
        <f t="shared" si="3"/>
        <v>43235</v>
      </c>
    </row>
    <row r="18" spans="1:6">
      <c r="A18" s="12">
        <v>43265</v>
      </c>
      <c r="B18" s="13">
        <v>1152.21</v>
      </c>
      <c r="C18">
        <f t="shared" si="0"/>
        <v>14</v>
      </c>
      <c r="D18">
        <f t="shared" si="1"/>
        <v>6</v>
      </c>
      <c r="E18">
        <f t="shared" si="2"/>
        <v>2018</v>
      </c>
      <c r="F18" s="14">
        <f t="shared" si="3"/>
        <v>43265</v>
      </c>
    </row>
    <row r="19" spans="1:6">
      <c r="A19" s="12">
        <v>43234</v>
      </c>
      <c r="B19" s="13">
        <v>1105.57</v>
      </c>
      <c r="C19">
        <f t="shared" si="0"/>
        <v>14</v>
      </c>
      <c r="D19">
        <f t="shared" si="1"/>
        <v>5</v>
      </c>
      <c r="E19">
        <f t="shared" si="2"/>
        <v>2018</v>
      </c>
      <c r="F19" s="14">
        <f t="shared" si="3"/>
        <v>43234</v>
      </c>
    </row>
    <row r="20" spans="1:6">
      <c r="A20" s="12">
        <v>43264</v>
      </c>
      <c r="B20" s="13">
        <v>1152.28</v>
      </c>
      <c r="C20">
        <f t="shared" si="0"/>
        <v>13</v>
      </c>
      <c r="D20">
        <f t="shared" si="1"/>
        <v>6</v>
      </c>
      <c r="E20">
        <f t="shared" si="2"/>
        <v>2018</v>
      </c>
      <c r="F20" s="14">
        <f t="shared" si="3"/>
        <v>43264</v>
      </c>
    </row>
    <row r="21" spans="1:6">
      <c r="A21" s="12">
        <v>43263</v>
      </c>
      <c r="B21" s="13">
        <v>1141.02</v>
      </c>
      <c r="C21">
        <f t="shared" si="0"/>
        <v>12</v>
      </c>
      <c r="D21">
        <f t="shared" si="1"/>
        <v>6</v>
      </c>
      <c r="E21">
        <f t="shared" si="2"/>
        <v>2018</v>
      </c>
      <c r="F21" s="14">
        <f t="shared" si="3"/>
        <v>43263</v>
      </c>
    </row>
    <row r="22" spans="1:6">
      <c r="A22" s="12">
        <v>43262</v>
      </c>
      <c r="B22" s="13">
        <v>1132.94</v>
      </c>
      <c r="C22">
        <f t="shared" si="0"/>
        <v>11</v>
      </c>
      <c r="D22">
        <f t="shared" si="1"/>
        <v>6</v>
      </c>
      <c r="E22">
        <f t="shared" si="2"/>
        <v>2018</v>
      </c>
      <c r="F22" s="14">
        <f t="shared" si="3"/>
        <v>43262</v>
      </c>
    </row>
    <row r="23" spans="1:6">
      <c r="A23" s="12">
        <v>43231</v>
      </c>
      <c r="B23" s="13">
        <v>1100.4100000000001</v>
      </c>
      <c r="C23">
        <f t="shared" si="0"/>
        <v>11</v>
      </c>
      <c r="D23">
        <f t="shared" si="1"/>
        <v>5</v>
      </c>
      <c r="E23">
        <f t="shared" si="2"/>
        <v>2018</v>
      </c>
      <c r="F23" s="14">
        <f t="shared" si="3"/>
        <v>43231</v>
      </c>
    </row>
    <row r="24" spans="1:6">
      <c r="A24" s="12">
        <v>43230</v>
      </c>
      <c r="B24" s="13">
        <v>1095</v>
      </c>
      <c r="C24">
        <f t="shared" si="0"/>
        <v>10</v>
      </c>
      <c r="D24">
        <f t="shared" si="1"/>
        <v>5</v>
      </c>
      <c r="E24">
        <f t="shared" si="2"/>
        <v>2018</v>
      </c>
      <c r="F24" s="14">
        <f t="shared" si="3"/>
        <v>43230</v>
      </c>
    </row>
    <row r="25" spans="1:6">
      <c r="A25" s="12">
        <v>43229</v>
      </c>
      <c r="B25" s="13">
        <v>1064.0999999999999</v>
      </c>
      <c r="C25">
        <f t="shared" si="0"/>
        <v>9</v>
      </c>
      <c r="D25">
        <f t="shared" si="1"/>
        <v>5</v>
      </c>
      <c r="E25">
        <f t="shared" si="2"/>
        <v>2018</v>
      </c>
      <c r="F25" s="14">
        <f t="shared" si="3"/>
        <v>43229</v>
      </c>
    </row>
    <row r="26" spans="1:6">
      <c r="A26" s="12">
        <v>43259</v>
      </c>
      <c r="B26" s="13">
        <v>1131.21</v>
      </c>
      <c r="C26">
        <f t="shared" si="0"/>
        <v>8</v>
      </c>
      <c r="D26">
        <f t="shared" si="1"/>
        <v>6</v>
      </c>
      <c r="E26">
        <f t="shared" si="2"/>
        <v>2018</v>
      </c>
      <c r="F26" s="14">
        <f t="shared" si="3"/>
        <v>43259</v>
      </c>
    </row>
    <row r="27" spans="1:6">
      <c r="A27" s="12">
        <v>43228</v>
      </c>
      <c r="B27" s="13">
        <v>1064.6199999999999</v>
      </c>
      <c r="C27">
        <f t="shared" si="0"/>
        <v>8</v>
      </c>
      <c r="D27">
        <f t="shared" si="1"/>
        <v>5</v>
      </c>
      <c r="E27">
        <f t="shared" si="2"/>
        <v>2018</v>
      </c>
      <c r="F27" s="14">
        <f t="shared" si="3"/>
        <v>43228</v>
      </c>
    </row>
    <row r="28" spans="1:6">
      <c r="A28" s="12">
        <v>43258</v>
      </c>
      <c r="B28" s="13">
        <v>1144.58</v>
      </c>
      <c r="C28">
        <f t="shared" si="0"/>
        <v>7</v>
      </c>
      <c r="D28">
        <f t="shared" si="1"/>
        <v>6</v>
      </c>
      <c r="E28">
        <f t="shared" si="2"/>
        <v>2018</v>
      </c>
      <c r="F28" s="14">
        <f t="shared" si="3"/>
        <v>43258</v>
      </c>
    </row>
    <row r="29" spans="1:6">
      <c r="A29" s="12">
        <v>43227</v>
      </c>
      <c r="B29" s="13">
        <v>1053.8900000000001</v>
      </c>
      <c r="C29">
        <f t="shared" si="0"/>
        <v>7</v>
      </c>
      <c r="D29">
        <f t="shared" si="1"/>
        <v>5</v>
      </c>
      <c r="E29">
        <f t="shared" si="2"/>
        <v>2018</v>
      </c>
      <c r="F29" s="14">
        <f t="shared" si="3"/>
        <v>43227</v>
      </c>
    </row>
    <row r="30" spans="1:6">
      <c r="A30" s="12">
        <v>43257</v>
      </c>
      <c r="B30" s="13">
        <v>1152.77</v>
      </c>
      <c r="C30">
        <f t="shared" si="0"/>
        <v>6</v>
      </c>
      <c r="D30">
        <f t="shared" si="1"/>
        <v>6</v>
      </c>
      <c r="E30">
        <f t="shared" si="2"/>
        <v>2018</v>
      </c>
      <c r="F30" s="14">
        <f t="shared" si="3"/>
        <v>43257</v>
      </c>
    </row>
    <row r="31" spans="1:6">
      <c r="A31" s="12">
        <v>43256</v>
      </c>
      <c r="B31" s="13">
        <v>1154.6600000000001</v>
      </c>
      <c r="C31">
        <f t="shared" si="0"/>
        <v>5</v>
      </c>
      <c r="D31">
        <f t="shared" si="1"/>
        <v>6</v>
      </c>
      <c r="E31">
        <f t="shared" si="2"/>
        <v>2018</v>
      </c>
      <c r="F31" s="14">
        <f t="shared" si="3"/>
        <v>43256</v>
      </c>
    </row>
    <row r="32" spans="1:6">
      <c r="A32" s="12">
        <v>43255</v>
      </c>
      <c r="B32" s="13">
        <v>1138.5</v>
      </c>
      <c r="C32">
        <f t="shared" si="0"/>
        <v>4</v>
      </c>
      <c r="D32">
        <f t="shared" si="1"/>
        <v>6</v>
      </c>
      <c r="E32">
        <f t="shared" si="2"/>
        <v>2018</v>
      </c>
      <c r="F32" s="14">
        <f t="shared" si="3"/>
        <v>43255</v>
      </c>
    </row>
    <row r="33" spans="1:6">
      <c r="A33" s="12">
        <v>43224</v>
      </c>
      <c r="B33" s="13">
        <v>1019.61</v>
      </c>
      <c r="C33">
        <f t="shared" si="0"/>
        <v>4</v>
      </c>
      <c r="D33">
        <f t="shared" si="1"/>
        <v>5</v>
      </c>
      <c r="E33">
        <f t="shared" si="2"/>
        <v>2018</v>
      </c>
      <c r="F33" s="14">
        <f t="shared" si="3"/>
        <v>43224</v>
      </c>
    </row>
    <row r="34" spans="1:6">
      <c r="A34" s="12">
        <v>43223</v>
      </c>
      <c r="B34" s="13">
        <v>1025.3699999999999</v>
      </c>
      <c r="C34">
        <f t="shared" si="0"/>
        <v>3</v>
      </c>
      <c r="D34">
        <f t="shared" si="1"/>
        <v>5</v>
      </c>
      <c r="E34">
        <f t="shared" si="2"/>
        <v>2018</v>
      </c>
      <c r="F34" s="14">
        <f t="shared" si="3"/>
        <v>43223</v>
      </c>
    </row>
    <row r="35" spans="1:6">
      <c r="A35" s="12">
        <v>43222</v>
      </c>
      <c r="B35" s="13">
        <v>1034</v>
      </c>
      <c r="C35">
        <f t="shared" si="0"/>
        <v>2</v>
      </c>
      <c r="D35">
        <f t="shared" si="1"/>
        <v>5</v>
      </c>
      <c r="E35">
        <f t="shared" si="2"/>
        <v>2018</v>
      </c>
      <c r="F35" s="14">
        <f t="shared" si="3"/>
        <v>43222</v>
      </c>
    </row>
    <row r="36" spans="1:6">
      <c r="A36" s="12">
        <v>43252</v>
      </c>
      <c r="B36" s="13">
        <v>1112.8699999999999</v>
      </c>
      <c r="C36">
        <f t="shared" si="0"/>
        <v>1</v>
      </c>
      <c r="D36">
        <f t="shared" si="1"/>
        <v>6</v>
      </c>
      <c r="E36">
        <f t="shared" si="2"/>
        <v>2018</v>
      </c>
      <c r="F36" s="14">
        <f t="shared" si="3"/>
        <v>43252</v>
      </c>
    </row>
    <row r="37" spans="1:6">
      <c r="A37" s="12">
        <v>43221</v>
      </c>
      <c r="B37" s="13">
        <v>1016.3</v>
      </c>
      <c r="C37">
        <f t="shared" si="0"/>
        <v>1</v>
      </c>
      <c r="D37">
        <f t="shared" si="1"/>
        <v>5</v>
      </c>
      <c r="E37">
        <f t="shared" si="2"/>
        <v>2018</v>
      </c>
      <c r="F37" s="14">
        <f t="shared" si="3"/>
        <v>43221</v>
      </c>
    </row>
  </sheetData>
  <sortState ref="A2:C37">
    <sortCondition descending="1" ref="C1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Google!B2:B37</xm:f>
              <xm:sqref>B39</xm:sqref>
            </x14:sparkline>
            <x14:sparkline>
              <xm:f>Google!C2:C37</xm:f>
              <xm:sqref>C39</xm:sqref>
            </x14:sparkline>
            <x14:sparkline>
              <xm:f>Google!D2:D37</xm:f>
              <xm:sqref>D39</xm:sqref>
            </x14:sparkline>
            <x14:sparkline>
              <xm:f>Google!E2:E37</xm:f>
              <xm:sqref>E39</xm:sqref>
            </x14:sparkline>
            <x14:sparkline>
              <xm:f>Google!F2:F37</xm:f>
              <xm:sqref>F39</xm:sqref>
            </x14:sparkline>
            <x14:sparkline>
              <xm:f>Google!G2:G37</xm:f>
              <xm:sqref>G39</xm:sqref>
            </x14:sparkline>
            <x14:sparkline>
              <xm:f>Google!H2:H37</xm:f>
              <xm:sqref>H39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90" zoomScaleNormal="190" zoomScalePageLayoutView="190" workbookViewId="0">
      <selection activeCell="B6" sqref="B6"/>
    </sheetView>
  </sheetViews>
  <sheetFormatPr baseColWidth="10" defaultColWidth="8.83203125" defaultRowHeight="14" x14ac:dyDescent="0"/>
  <cols>
    <col min="1" max="1" width="12.83203125" bestFit="1" customWidth="1"/>
    <col min="2" max="2" width="12.5" bestFit="1" customWidth="1"/>
    <col min="3" max="3" width="29.5" bestFit="1" customWidth="1"/>
  </cols>
  <sheetData>
    <row r="1" spans="1:3">
      <c r="A1" s="1" t="s">
        <v>13</v>
      </c>
    </row>
    <row r="2" spans="1:3">
      <c r="A2" t="s">
        <v>15</v>
      </c>
      <c r="B2">
        <f>COUNT(Shopping[Price])</f>
        <v>6</v>
      </c>
      <c r="C2" t="s">
        <v>17</v>
      </c>
    </row>
    <row r="3" spans="1:3">
      <c r="A3" t="s">
        <v>16</v>
      </c>
      <c r="B3">
        <f>COUNTA(Shopping[Name])</f>
        <v>7</v>
      </c>
      <c r="C3" t="s">
        <v>18</v>
      </c>
    </row>
    <row r="4" spans="1:3">
      <c r="A4" t="s">
        <v>19</v>
      </c>
      <c r="B4">
        <f>COUNTBLANK(Shopping[Price])</f>
        <v>1</v>
      </c>
      <c r="C4" t="s">
        <v>20</v>
      </c>
    </row>
    <row r="5" spans="1:3">
      <c r="A5" t="s">
        <v>21</v>
      </c>
      <c r="B5" t="b">
        <f>B2+B4=B3</f>
        <v>1</v>
      </c>
    </row>
    <row r="8" spans="1:3">
      <c r="A8" t="s">
        <v>25</v>
      </c>
      <c r="B8" s="8">
        <f>SUM(Shopping[Price_Correct])</f>
        <v>4015.463917525773</v>
      </c>
      <c r="C8" t="s">
        <v>22</v>
      </c>
    </row>
    <row r="9" spans="1:3">
      <c r="A9" t="s">
        <v>26</v>
      </c>
      <c r="B9" s="8">
        <f>AVERAGE(Shopping[Price_Correct])</f>
        <v>573.63770250368191</v>
      </c>
      <c r="C9" t="s">
        <v>23</v>
      </c>
    </row>
    <row r="10" spans="1:3">
      <c r="A10" t="s">
        <v>27</v>
      </c>
      <c r="B10" s="8">
        <f>MEDIAN(Shopping[Price_Correct])</f>
        <v>556.70103092783506</v>
      </c>
      <c r="C10" t="s">
        <v>28</v>
      </c>
    </row>
    <row r="11" spans="1:3">
      <c r="A11" t="s">
        <v>36</v>
      </c>
      <c r="B11">
        <f>MAX(Shopping[Price_Correct])</f>
        <v>1000</v>
      </c>
      <c r="C11" t="s">
        <v>39</v>
      </c>
    </row>
    <row r="12" spans="1:3">
      <c r="A12" t="s">
        <v>37</v>
      </c>
      <c r="B12" s="3">
        <f>STDEV(Shopping[Price_Correct])</f>
        <v>306.52720081410945</v>
      </c>
      <c r="C12" t="s">
        <v>38</v>
      </c>
    </row>
    <row r="13" spans="1:3">
      <c r="A13" s="1" t="s">
        <v>29</v>
      </c>
    </row>
    <row r="14" spans="1:3">
      <c r="A14" t="s">
        <v>30</v>
      </c>
      <c r="B14" t="s">
        <v>5</v>
      </c>
    </row>
    <row r="15" spans="1:3">
      <c r="A15" t="s">
        <v>31</v>
      </c>
      <c r="B15">
        <f>COUNTIF(Shopping[Type],Filter)</f>
        <v>5</v>
      </c>
      <c r="C15" t="s">
        <v>35</v>
      </c>
    </row>
    <row r="16" spans="1:3">
      <c r="A16" t="s">
        <v>32</v>
      </c>
      <c r="B16" s="8">
        <f>SUMIF(Shopping[Type],Filter,Shopping[Price_Correct])</f>
        <v>2943.2989690721652</v>
      </c>
      <c r="C16" t="s">
        <v>33</v>
      </c>
    </row>
    <row r="17" spans="1:2">
      <c r="A17" t="s">
        <v>34</v>
      </c>
      <c r="B17" s="8">
        <f>AVERAGEIF(Shopping[Type],Filter,Shopping[Price_Correct])</f>
        <v>588.65979381443299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Shopping</vt:lpstr>
      <vt:lpstr>Google</vt:lpstr>
      <vt:lpstr>Analytics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Generic Account</dc:creator>
  <cp:lastModifiedBy>Tigran Hovhannisyan</cp:lastModifiedBy>
  <dcterms:created xsi:type="dcterms:W3CDTF">2018-06-21T10:34:43Z</dcterms:created>
  <dcterms:modified xsi:type="dcterms:W3CDTF">2018-06-21T13:42:54Z</dcterms:modified>
</cp:coreProperties>
</file>