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edataiga/Desktop/grad-research/data_analysis/epilog/"/>
    </mc:Choice>
  </mc:AlternateContent>
  <xr:revisionPtr revIDLastSave="0" documentId="13_ncr:1_{F44EF91E-43EB-D043-A2A2-ADF643BD0ED8}" xr6:coauthVersionLast="47" xr6:coauthVersionMax="47" xr10:uidLastSave="{00000000-0000-0000-0000-000000000000}"/>
  <bookViews>
    <workbookView xWindow="5740" yWindow="6100" windowWidth="28300" windowHeight="16120" xr2:uid="{ED6227C8-3361-BD46-A1A6-AA1AC7403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0" i="1"/>
  <c r="D9" i="1"/>
  <c r="B10" i="1"/>
  <c r="C10" i="1"/>
  <c r="B8" i="1"/>
  <c r="C8" i="1"/>
  <c r="D8" i="1"/>
  <c r="B12" i="1"/>
  <c r="C12" i="1"/>
  <c r="B11" i="1"/>
  <c r="C11" i="1"/>
  <c r="D11" i="1"/>
  <c r="E4" i="1"/>
  <c r="H9" i="1"/>
  <c r="H6" i="1"/>
  <c r="H5" i="1"/>
  <c r="H11" i="1" s="1"/>
  <c r="E11" i="1"/>
  <c r="G9" i="1"/>
  <c r="G10" i="1" s="1"/>
  <c r="G6" i="1"/>
  <c r="G5" i="1"/>
  <c r="F5" i="1"/>
  <c r="F8" i="1"/>
  <c r="F9" i="1"/>
  <c r="F10" i="1" s="1"/>
  <c r="E9" i="1"/>
  <c r="F4" i="1"/>
  <c r="G8" i="1"/>
  <c r="H8" i="1"/>
  <c r="I8" i="1"/>
  <c r="J8" i="1"/>
  <c r="K8" i="1"/>
  <c r="L8" i="1"/>
  <c r="M8" i="1"/>
  <c r="H10" i="1"/>
  <c r="I10" i="1"/>
  <c r="J10" i="1"/>
  <c r="K10" i="1"/>
  <c r="L10" i="1"/>
  <c r="M10" i="1"/>
  <c r="G11" i="1"/>
  <c r="I11" i="1"/>
  <c r="J11" i="1"/>
  <c r="K11" i="1"/>
  <c r="L11" i="1"/>
  <c r="M11" i="1"/>
  <c r="N11" i="1"/>
  <c r="N12" i="1" s="1"/>
  <c r="E3" i="1"/>
  <c r="E8" i="1" s="1"/>
  <c r="E5" i="1"/>
  <c r="D12" i="1" l="1"/>
  <c r="G12" i="1"/>
  <c r="I12" i="1"/>
  <c r="F11" i="1"/>
  <c r="L12" i="1"/>
  <c r="F12" i="1"/>
  <c r="H12" i="1"/>
  <c r="J12" i="1"/>
  <c r="M12" i="1"/>
  <c r="K12" i="1"/>
  <c r="E10" i="1"/>
  <c r="E12" i="1" l="1"/>
</calcChain>
</file>

<file path=xl/sharedStrings.xml><?xml version="1.0" encoding="utf-8"?>
<sst xmlns="http://schemas.openxmlformats.org/spreadsheetml/2006/main" count="20" uniqueCount="19">
  <si>
    <t>gamma</t>
    <phoneticPr fontId="1"/>
  </si>
  <si>
    <t>CBT/CST(NI)</t>
    <phoneticPr fontId="1"/>
  </si>
  <si>
    <t>CST(Weyl)</t>
    <phoneticPr fontId="1"/>
  </si>
  <si>
    <t>#1-1386</t>
    <phoneticPr fontId="1"/>
  </si>
  <si>
    <t>#1-1396</t>
    <phoneticPr fontId="1"/>
  </si>
  <si>
    <t>#1-1389</t>
    <phoneticPr fontId="1"/>
  </si>
  <si>
    <t>#1-1388</t>
    <phoneticPr fontId="1"/>
  </si>
  <si>
    <t>CBT/CST(TI)</t>
    <phoneticPr fontId="1"/>
  </si>
  <si>
    <t>I(A)</t>
    <phoneticPr fontId="1"/>
  </si>
  <si>
    <t>w(m)</t>
    <phoneticPr fontId="1"/>
  </si>
  <si>
    <t>d(m)</t>
    <phoneticPr fontId="1"/>
  </si>
  <si>
    <t>B(T)</t>
    <phoneticPr fontId="1"/>
  </si>
  <si>
    <t>V1ω(V)</t>
    <phoneticPr fontId="1"/>
  </si>
  <si>
    <t>R0(Ω)</t>
    <phoneticPr fontId="1"/>
  </si>
  <si>
    <t>V2ω(V)</t>
    <phoneticPr fontId="1"/>
  </si>
  <si>
    <t>R2ω(Ω)</t>
    <phoneticPr fontId="1"/>
  </si>
  <si>
    <t>j(Am^(-2))</t>
    <phoneticPr fontId="1"/>
  </si>
  <si>
    <t>#1-1398</t>
    <phoneticPr fontId="1"/>
  </si>
  <si>
    <t>CST/CBT(TI)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</si>
</sst>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.E+00"/>
    <numFmt numFmtId="181" formatCode="0.00.E+00"/>
    <numFmt numFmtId="184" formatCode="0.000.E+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C027-EDE3-5C44-A985-4AA80CD25FCD}">
  <dimension ref="A1:N13"/>
  <sheetViews>
    <sheetView tabSelected="1" workbookViewId="0">
      <selection activeCell="H13" sqref="H13"/>
    </sheetView>
  </sheetViews>
  <sheetFormatPr baseColWidth="10" defaultRowHeight="20"/>
  <cols>
    <col min="5" max="7" width="11.7109375" bestFit="1" customWidth="1"/>
    <col min="8" max="8" width="11" bestFit="1" customWidth="1"/>
  </cols>
  <sheetData>
    <row r="1" spans="1:14">
      <c r="D1" t="s">
        <v>6</v>
      </c>
      <c r="E1" t="s">
        <v>5</v>
      </c>
      <c r="F1" t="s">
        <v>3</v>
      </c>
      <c r="G1" t="s">
        <v>4</v>
      </c>
      <c r="H1" t="s">
        <v>17</v>
      </c>
    </row>
    <row r="2" spans="1:14">
      <c r="D2" t="s">
        <v>7</v>
      </c>
      <c r="E2" t="s">
        <v>1</v>
      </c>
      <c r="F2" t="s">
        <v>2</v>
      </c>
      <c r="G2" t="s">
        <v>2</v>
      </c>
      <c r="H2" t="s">
        <v>18</v>
      </c>
    </row>
    <row r="3" spans="1:14" s="3" customFormat="1">
      <c r="A3" s="3" t="s">
        <v>8</v>
      </c>
      <c r="D3" s="3">
        <v>5.0000000000000002E-5</v>
      </c>
      <c r="E3" s="3">
        <f>250*10^(-6)</f>
        <v>2.5000000000000001E-4</v>
      </c>
      <c r="F3" s="3">
        <v>1E-4</v>
      </c>
      <c r="G3" s="3">
        <v>2.5000000000000001E-4</v>
      </c>
      <c r="H3" s="3">
        <v>2.5000000000000001E-4</v>
      </c>
    </row>
    <row r="4" spans="1:14" s="3" customFormat="1">
      <c r="A4" s="3" t="s">
        <v>9</v>
      </c>
      <c r="D4" s="3">
        <v>2.0000000000000002E-5</v>
      </c>
      <c r="E4" s="3">
        <f>100*10^(-6)</f>
        <v>9.9999999999999991E-5</v>
      </c>
      <c r="F4" s="3">
        <f>100*10^(-6)</f>
        <v>9.9999999999999991E-5</v>
      </c>
      <c r="G4" s="3">
        <v>1E-4</v>
      </c>
      <c r="H4" s="3">
        <v>1E-4</v>
      </c>
    </row>
    <row r="5" spans="1:14" s="2" customFormat="1">
      <c r="A5" s="2" t="s">
        <v>10</v>
      </c>
      <c r="D5" s="2">
        <v>2E-8</v>
      </c>
      <c r="E5" s="2">
        <f>20*10^(-9)</f>
        <v>2E-8</v>
      </c>
      <c r="F5" s="2">
        <f>10*10^(-9)</f>
        <v>1E-8</v>
      </c>
      <c r="G5" s="2">
        <f>20*10^(-9)</f>
        <v>2E-8</v>
      </c>
      <c r="H5" s="2">
        <f>20*10^(-9)</f>
        <v>2E-8</v>
      </c>
    </row>
    <row r="6" spans="1:14">
      <c r="A6" t="s">
        <v>11</v>
      </c>
      <c r="D6">
        <f>0.084272-(-0.15608)</f>
        <v>0.24035200000000001</v>
      </c>
      <c r="E6">
        <v>1</v>
      </c>
      <c r="F6">
        <v>1</v>
      </c>
      <c r="G6">
        <f>1-0</f>
        <v>1</v>
      </c>
      <c r="H6">
        <f>1-(-1)</f>
        <v>2</v>
      </c>
    </row>
    <row r="7" spans="1:14">
      <c r="A7" t="s">
        <v>12</v>
      </c>
      <c r="D7">
        <v>9.1999999999999998E-2</v>
      </c>
      <c r="E7">
        <v>0.16</v>
      </c>
      <c r="F7">
        <v>0.40600000000000003</v>
      </c>
      <c r="G7">
        <v>0.41220000000000001</v>
      </c>
      <c r="H7">
        <v>0.19500000000000001</v>
      </c>
    </row>
    <row r="8" spans="1:14">
      <c r="A8" t="s">
        <v>13</v>
      </c>
      <c r="B8" t="e">
        <f t="shared" ref="B8:D8" si="0">B7/B3</f>
        <v>#DIV/0!</v>
      </c>
      <c r="C8" t="e">
        <f t="shared" si="0"/>
        <v>#DIV/0!</v>
      </c>
      <c r="D8">
        <f t="shared" si="0"/>
        <v>1839.9999999999998</v>
      </c>
      <c r="E8">
        <f>E7/E3</f>
        <v>640</v>
      </c>
      <c r="F8" s="1">
        <f>F7/F3</f>
        <v>4060</v>
      </c>
      <c r="G8">
        <f t="shared" ref="F8:M8" si="1">G7/G3</f>
        <v>1648.8</v>
      </c>
      <c r="H8">
        <f t="shared" si="1"/>
        <v>780</v>
      </c>
      <c r="I8" t="e">
        <f t="shared" si="1"/>
        <v>#DIV/0!</v>
      </c>
      <c r="J8" t="e">
        <f t="shared" si="1"/>
        <v>#DIV/0!</v>
      </c>
      <c r="K8" t="e">
        <f t="shared" si="1"/>
        <v>#DIV/0!</v>
      </c>
      <c r="L8" t="e">
        <f t="shared" si="1"/>
        <v>#DIV/0!</v>
      </c>
      <c r="M8" t="e">
        <f t="shared" si="1"/>
        <v>#DIV/0!</v>
      </c>
    </row>
    <row r="9" spans="1:14" s="4" customFormat="1">
      <c r="A9" s="4" t="s">
        <v>14</v>
      </c>
      <c r="D9" s="4">
        <f>5*10^(-4)</f>
        <v>5.0000000000000001E-4</v>
      </c>
      <c r="E9" s="4">
        <f>(3*10^(-5) - 2.7*10^(-5))/2</f>
        <v>1.5000000000000009E-6</v>
      </c>
      <c r="F9" s="4">
        <f>(1.65*10^(-4) - 1.5*10^(-4))/(1-0)</f>
        <v>1.4999999999999985E-5</v>
      </c>
      <c r="G9" s="4">
        <f>1.875*10^(-4) - 1.725*10^(-4)</f>
        <v>1.4999999999999985E-5</v>
      </c>
      <c r="H9" s="4">
        <f>-10^(-5) -7*10^(-5)</f>
        <v>-8.0000000000000007E-5</v>
      </c>
    </row>
    <row r="10" spans="1:14">
      <c r="A10" t="s">
        <v>15</v>
      </c>
      <c r="B10" t="e">
        <f t="shared" ref="B10:D10" si="2">B9/B3</f>
        <v>#DIV/0!</v>
      </c>
      <c r="C10" t="e">
        <f t="shared" si="2"/>
        <v>#DIV/0!</v>
      </c>
      <c r="D10" s="4">
        <f>D9/D3</f>
        <v>10</v>
      </c>
      <c r="E10">
        <f>E9/E3</f>
        <v>6.0000000000000036E-3</v>
      </c>
      <c r="F10" s="1">
        <f>F9/F3</f>
        <v>0.14999999999999986</v>
      </c>
      <c r="G10">
        <f t="shared" ref="F10:M10" si="3">G9/G3</f>
        <v>5.9999999999999942E-2</v>
      </c>
      <c r="H10">
        <f t="shared" si="3"/>
        <v>-0.32</v>
      </c>
      <c r="I10" t="e">
        <f t="shared" si="3"/>
        <v>#DIV/0!</v>
      </c>
      <c r="J10" t="e">
        <f t="shared" si="3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</row>
    <row r="11" spans="1:14" s="3" customFormat="1">
      <c r="A11" s="3" t="s">
        <v>16</v>
      </c>
      <c r="B11" s="3" t="e">
        <f t="shared" ref="B11:D11" si="4">B3/(B4*B5)</f>
        <v>#DIV/0!</v>
      </c>
      <c r="C11" s="3" t="e">
        <f t="shared" si="4"/>
        <v>#DIV/0!</v>
      </c>
      <c r="D11" s="3">
        <f t="shared" si="4"/>
        <v>124999999.99999999</v>
      </c>
      <c r="E11" s="3">
        <f>E3/(E4*E5)</f>
        <v>125000000</v>
      </c>
      <c r="F11" s="3">
        <f t="shared" ref="F11:N11" si="5">F3/(F4*F5)</f>
        <v>100000000</v>
      </c>
      <c r="G11" s="3">
        <f t="shared" si="5"/>
        <v>125000000</v>
      </c>
      <c r="H11" s="3">
        <f t="shared" si="5"/>
        <v>125000000</v>
      </c>
      <c r="I11" s="3" t="e">
        <f t="shared" si="5"/>
        <v>#DIV/0!</v>
      </c>
      <c r="J11" s="3" t="e">
        <f t="shared" si="5"/>
        <v>#DIV/0!</v>
      </c>
      <c r="K11" s="3" t="e">
        <f t="shared" si="5"/>
        <v>#DIV/0!</v>
      </c>
      <c r="L11" s="3" t="e">
        <f t="shared" si="5"/>
        <v>#DIV/0!</v>
      </c>
      <c r="M11" s="3" t="e">
        <f t="shared" si="5"/>
        <v>#DIV/0!</v>
      </c>
      <c r="N11" s="3" t="e">
        <f t="shared" si="5"/>
        <v>#DIV/0!</v>
      </c>
    </row>
    <row r="12" spans="1:14">
      <c r="A12" t="s">
        <v>0</v>
      </c>
      <c r="B12" t="e">
        <f t="shared" ref="B12:D12" si="6">B10/(B8*B6*B11)</f>
        <v>#DIV/0!</v>
      </c>
      <c r="C12" t="e">
        <f t="shared" si="6"/>
        <v>#DIV/0!</v>
      </c>
      <c r="D12">
        <f t="shared" si="6"/>
        <v>1.8089410893009098E-10</v>
      </c>
      <c r="E12">
        <f>E10/(E8*E6*E11)</f>
        <v>7.5000000000000046E-14</v>
      </c>
      <c r="F12">
        <f t="shared" ref="F12:N12" si="7">F10/(F8*F6*F11)</f>
        <v>3.6945812807881738E-13</v>
      </c>
      <c r="G12">
        <f t="shared" si="7"/>
        <v>2.911208151382821E-13</v>
      </c>
      <c r="H12">
        <f t="shared" si="7"/>
        <v>-1.6410256410256411E-12</v>
      </c>
      <c r="I12" t="e">
        <f t="shared" si="7"/>
        <v>#DIV/0!</v>
      </c>
      <c r="J12" t="e">
        <f t="shared" si="7"/>
        <v>#DIV/0!</v>
      </c>
      <c r="K12" t="e">
        <f t="shared" si="7"/>
        <v>#DIV/0!</v>
      </c>
      <c r="L12" t="e">
        <f t="shared" si="7"/>
        <v>#DIV/0!</v>
      </c>
      <c r="M12" t="e">
        <f t="shared" si="7"/>
        <v>#DIV/0!</v>
      </c>
      <c r="N12" t="e">
        <f t="shared" si="7"/>
        <v>#DIV/0!</v>
      </c>
    </row>
    <row r="13" spans="1:14">
      <c r="F1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　大雅</dc:creator>
  <cp:lastModifiedBy>植田　大雅</cp:lastModifiedBy>
  <dcterms:created xsi:type="dcterms:W3CDTF">2023-12-20T10:04:01Z</dcterms:created>
  <dcterms:modified xsi:type="dcterms:W3CDTF">2024-01-17T17:47:06Z</dcterms:modified>
</cp:coreProperties>
</file>