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220" windowHeight="81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6" i="1"/>
  <c r="B16" s="1"/>
  <c r="B34"/>
  <c r="B20"/>
  <c r="B22"/>
  <c r="J59"/>
  <c r="B28"/>
  <c r="B8"/>
  <c r="B13"/>
  <c r="B12"/>
  <c r="B10"/>
  <c r="B21" l="1"/>
</calcChain>
</file>

<file path=xl/sharedStrings.xml><?xml version="1.0" encoding="utf-8"?>
<sst xmlns="http://schemas.openxmlformats.org/spreadsheetml/2006/main" count="50" uniqueCount="45">
  <si>
    <t>Расчет токовой защиты</t>
  </si>
  <si>
    <t>R1=</t>
  </si>
  <si>
    <t>R2=</t>
  </si>
  <si>
    <t>Ccfg=</t>
  </si>
  <si>
    <t>Tblank=</t>
  </si>
  <si>
    <t>F</t>
  </si>
  <si>
    <t>R</t>
  </si>
  <si>
    <t>К</t>
  </si>
  <si>
    <t>mks</t>
  </si>
  <si>
    <t>Расчет фильтра на Сv</t>
  </si>
  <si>
    <t>Cv=</t>
  </si>
  <si>
    <t>Trise=</t>
  </si>
  <si>
    <t>Tfall=</t>
  </si>
  <si>
    <t>us</t>
  </si>
  <si>
    <t>время заряда Сv</t>
  </si>
  <si>
    <t>время разряда Сv</t>
  </si>
  <si>
    <t xml:space="preserve">us </t>
  </si>
  <si>
    <t>Расчет VCE_IN</t>
  </si>
  <si>
    <t>VCE_IN=</t>
  </si>
  <si>
    <t>Vf=</t>
  </si>
  <si>
    <t>падение на диоде</t>
  </si>
  <si>
    <t>VCE=</t>
  </si>
  <si>
    <t>напряжение на VCE</t>
  </si>
  <si>
    <t>Vp=</t>
  </si>
  <si>
    <t>Rv=</t>
  </si>
  <si>
    <t>V</t>
  </si>
  <si>
    <t>питание модуля</t>
  </si>
  <si>
    <t>R5k=</t>
  </si>
  <si>
    <t>R10k=</t>
  </si>
  <si>
    <t>Nd=</t>
  </si>
  <si>
    <t>кол-во диодов в цепи Vce</t>
  </si>
  <si>
    <t>Расчет времени задержки</t>
  </si>
  <si>
    <t>кондер задержки</t>
  </si>
  <si>
    <t>напряжение на входе VCE_IN</t>
  </si>
  <si>
    <t>[Vp/R5k + (VCE+2*Vf)/Rv] / [1/R10k+1/Rv+1/R5k]</t>
  </si>
  <si>
    <t>Расчет делителя для входа VCE_CFG</t>
  </si>
  <si>
    <t>нижнее плечо делителя</t>
  </si>
  <si>
    <t>pF</t>
  </si>
  <si>
    <t>формула</t>
  </si>
  <si>
    <t>Uref=</t>
  </si>
  <si>
    <t>Vce=</t>
  </si>
  <si>
    <t>Ic=</t>
  </si>
  <si>
    <t>вводи сюда</t>
  </si>
  <si>
    <t>ток коллектора из графика</t>
  </si>
  <si>
    <t>напряжение насыщения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</si>
</sst>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19050</xdr:rowOff>
    </xdr:from>
    <xdr:to>
      <xdr:col>13</xdr:col>
      <xdr:colOff>381000</xdr:colOff>
      <xdr:row>23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14900" y="19050"/>
          <a:ext cx="3390900" cy="445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0</xdr:row>
      <xdr:rowOff>95250</xdr:rowOff>
    </xdr:from>
    <xdr:to>
      <xdr:col>26</xdr:col>
      <xdr:colOff>76200</xdr:colOff>
      <xdr:row>20</xdr:row>
      <xdr:rowOff>123825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34400" y="95250"/>
          <a:ext cx="7391400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24</xdr:row>
      <xdr:rowOff>152400</xdr:rowOff>
    </xdr:from>
    <xdr:to>
      <xdr:col>18</xdr:col>
      <xdr:colOff>219075</xdr:colOff>
      <xdr:row>55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076825" y="4724400"/>
          <a:ext cx="6305550" cy="589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workbookViewId="0">
      <selection activeCell="J59" sqref="J59"/>
    </sheetView>
  </sheetViews>
  <sheetFormatPr defaultRowHeight="15"/>
  <cols>
    <col min="2" max="2" width="12" bestFit="1" customWidth="1"/>
    <col min="6" max="6" width="11.85546875" customWidth="1"/>
  </cols>
  <sheetData>
    <row r="1" spans="1:6">
      <c r="A1" t="s">
        <v>0</v>
      </c>
    </row>
    <row r="3" spans="1:6">
      <c r="A3" t="s">
        <v>1</v>
      </c>
      <c r="B3">
        <v>10000</v>
      </c>
      <c r="C3" t="s">
        <v>6</v>
      </c>
    </row>
    <row r="4" spans="1:6">
      <c r="A4" t="s">
        <v>2</v>
      </c>
      <c r="B4">
        <v>3900</v>
      </c>
      <c r="C4" t="s">
        <v>6</v>
      </c>
    </row>
    <row r="5" spans="1:6">
      <c r="A5" t="s">
        <v>24</v>
      </c>
      <c r="B5">
        <v>510</v>
      </c>
      <c r="C5" t="s">
        <v>6</v>
      </c>
    </row>
    <row r="6" spans="1:6">
      <c r="A6" t="s">
        <v>3</v>
      </c>
      <c r="B6">
        <f>1500*10^(-12)</f>
        <v>1.5E-9</v>
      </c>
      <c r="C6" t="s">
        <v>5</v>
      </c>
      <c r="D6" t="s">
        <v>32</v>
      </c>
    </row>
    <row r="7" spans="1:6">
      <c r="A7" t="s">
        <v>29</v>
      </c>
      <c r="B7">
        <v>2</v>
      </c>
      <c r="C7" t="s">
        <v>30</v>
      </c>
    </row>
    <row r="8" spans="1:6">
      <c r="A8" t="s">
        <v>19</v>
      </c>
      <c r="B8" s="2">
        <f>0.59</f>
        <v>0.59</v>
      </c>
      <c r="C8" t="s">
        <v>20</v>
      </c>
    </row>
    <row r="9" spans="1:6">
      <c r="A9" t="s">
        <v>21</v>
      </c>
      <c r="B9" s="1">
        <v>2.15</v>
      </c>
      <c r="C9" t="s">
        <v>22</v>
      </c>
      <c r="F9" t="s">
        <v>42</v>
      </c>
    </row>
    <row r="10" spans="1:6">
      <c r="A10" t="s">
        <v>23</v>
      </c>
      <c r="B10">
        <f>15</f>
        <v>15</v>
      </c>
      <c r="C10" t="s">
        <v>26</v>
      </c>
    </row>
    <row r="12" spans="1:6">
      <c r="A12" t="s">
        <v>27</v>
      </c>
      <c r="B12">
        <f>5000</f>
        <v>5000</v>
      </c>
      <c r="C12" t="s">
        <v>6</v>
      </c>
    </row>
    <row r="13" spans="1:6">
      <c r="A13" t="s">
        <v>28</v>
      </c>
      <c r="B13">
        <f>10000</f>
        <v>10000</v>
      </c>
      <c r="C13" t="s">
        <v>7</v>
      </c>
    </row>
    <row r="15" spans="1:6">
      <c r="A15" t="s">
        <v>31</v>
      </c>
    </row>
    <row r="16" spans="1:6">
      <c r="A16" t="s">
        <v>4</v>
      </c>
      <c r="B16">
        <f>-B6*(B3*B4/(B3+B4))*LN((10/15*(B3+B4)-B4)/B3)*10^(6)</f>
        <v>2.619361109050121</v>
      </c>
      <c r="C16" t="s">
        <v>8</v>
      </c>
    </row>
    <row r="18" spans="1:7">
      <c r="A18" t="s">
        <v>9</v>
      </c>
    </row>
    <row r="20" spans="1:7">
      <c r="A20" t="s">
        <v>10</v>
      </c>
      <c r="B20">
        <f>560*10^(-12)</f>
        <v>5.6000000000000003E-10</v>
      </c>
      <c r="C20" t="s">
        <v>37</v>
      </c>
    </row>
    <row r="21" spans="1:7">
      <c r="A21" t="s">
        <v>11</v>
      </c>
      <c r="B21">
        <f>B20*5000*3*10^(6)</f>
        <v>8.4</v>
      </c>
      <c r="C21" t="s">
        <v>16</v>
      </c>
      <c r="D21" t="s">
        <v>14</v>
      </c>
    </row>
    <row r="22" spans="1:7">
      <c r="A22" t="s">
        <v>12</v>
      </c>
      <c r="B22">
        <f>B20*510*3*10^(6)</f>
        <v>0.85680000000000001</v>
      </c>
      <c r="C22" t="s">
        <v>13</v>
      </c>
      <c r="D22" t="s">
        <v>15</v>
      </c>
    </row>
    <row r="26" spans="1:7">
      <c r="A26" t="s">
        <v>17</v>
      </c>
    </row>
    <row r="28" spans="1:7">
      <c r="A28" t="s">
        <v>18</v>
      </c>
      <c r="B28">
        <f>(B10/B12+(B9+B8*B7)/B5)  / (1/B13+1/B5+1/B12)</f>
        <v>4.2150910667823078</v>
      </c>
      <c r="C28" t="s">
        <v>25</v>
      </c>
      <c r="D28" t="s">
        <v>33</v>
      </c>
    </row>
    <row r="30" spans="1:7">
      <c r="A30" t="s">
        <v>18</v>
      </c>
      <c r="B30" t="s">
        <v>34</v>
      </c>
      <c r="G30" t="s">
        <v>38</v>
      </c>
    </row>
    <row r="32" spans="1:7">
      <c r="A32" t="s">
        <v>35</v>
      </c>
    </row>
    <row r="34" spans="1:4">
      <c r="A34" t="s">
        <v>39</v>
      </c>
      <c r="B34">
        <f>B10*(B4/(B3+B4))</f>
        <v>4.2086330935251794</v>
      </c>
      <c r="C34" t="s">
        <v>25</v>
      </c>
      <c r="D34" t="s">
        <v>36</v>
      </c>
    </row>
    <row r="58" spans="9:12">
      <c r="I58" t="s">
        <v>40</v>
      </c>
      <c r="J58" s="1">
        <v>2.15</v>
      </c>
      <c r="L58" t="s">
        <v>44</v>
      </c>
    </row>
    <row r="59" spans="9:12">
      <c r="I59" t="s">
        <v>41</v>
      </c>
      <c r="J59">
        <f>100*J58-80</f>
        <v>135</v>
      </c>
      <c r="L59" t="s">
        <v>43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Tihonov</cp:lastModifiedBy>
  <dcterms:created xsi:type="dcterms:W3CDTF">2018-04-27T12:32:23Z</dcterms:created>
  <dcterms:modified xsi:type="dcterms:W3CDTF">2018-05-24T05:24:23Z</dcterms:modified>
</cp:coreProperties>
</file>