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Расчет нагрузки" sheetId="9" r:id="rId1"/>
  </sheets>
  <calcPr calcId="125725"/>
</workbook>
</file>

<file path=xl/calcChain.xml><?xml version="1.0" encoding="utf-8"?>
<calcChain xmlns="http://schemas.openxmlformats.org/spreadsheetml/2006/main">
  <c r="G27" i="9"/>
  <c r="G28"/>
  <c r="G30" s="1"/>
  <c r="G31" s="1"/>
  <c r="G26"/>
  <c r="B15"/>
  <c r="B12"/>
  <c r="B16" l="1"/>
  <c r="B10"/>
  <c r="B24"/>
  <c r="B13"/>
  <c r="B9"/>
  <c r="D6"/>
  <c r="B29" l="1"/>
  <c r="B30" s="1"/>
  <c r="B31" s="1"/>
</calcChain>
</file>

<file path=xl/sharedStrings.xml><?xml version="1.0" encoding="utf-8"?>
<sst xmlns="http://schemas.openxmlformats.org/spreadsheetml/2006/main" count="63" uniqueCount="50">
  <si>
    <t>об/мин</t>
  </si>
  <si>
    <t>Нм</t>
  </si>
  <si>
    <t>данные для ввода</t>
  </si>
  <si>
    <t>Режим Полный ход</t>
  </si>
  <si>
    <t>Исходные данные</t>
  </si>
  <si>
    <t>F=</t>
  </si>
  <si>
    <t>Н</t>
  </si>
  <si>
    <t>кгс</t>
  </si>
  <si>
    <t>k=</t>
  </si>
  <si>
    <t>mm/оборот</t>
  </si>
  <si>
    <t>коэфф. РВП ЭМП</t>
  </si>
  <si>
    <t>прямое КПД ЭМП</t>
  </si>
  <si>
    <t>v=</t>
  </si>
  <si>
    <t>w=</t>
  </si>
  <si>
    <t>J=</t>
  </si>
  <si>
    <t>кг*м^2</t>
  </si>
  <si>
    <t>Mст=</t>
  </si>
  <si>
    <t>мм/сек</t>
  </si>
  <si>
    <t>Предварительный расчет нагрузки</t>
  </si>
  <si>
    <t>усилие на штоке (из ТТ)</t>
  </si>
  <si>
    <t>W</t>
  </si>
  <si>
    <t>рад/сек</t>
  </si>
  <si>
    <t>Mpeak=</t>
  </si>
  <si>
    <t>Nm</t>
  </si>
  <si>
    <t>//ограничено механикой ЭМП</t>
  </si>
  <si>
    <t>Mtr=</t>
  </si>
  <si>
    <t>KPD(рвп)=</t>
  </si>
  <si>
    <t>//от Анспука</t>
  </si>
  <si>
    <t>KPD(ЭД)=</t>
  </si>
  <si>
    <t>двжка</t>
  </si>
  <si>
    <t>момент инерции DA99</t>
  </si>
  <si>
    <t>РАСЧЕТЫ</t>
  </si>
  <si>
    <t>СТАТИКА</t>
  </si>
  <si>
    <t>Plimit=</t>
  </si>
  <si>
    <t>Ploses=</t>
  </si>
  <si>
    <t>Preal=</t>
  </si>
  <si>
    <t>ограничение из ТЗ</t>
  </si>
  <si>
    <t>потери ПЧ</t>
  </si>
  <si>
    <t>результат, в который нужно уложиться</t>
  </si>
  <si>
    <t>K=</t>
  </si>
  <si>
    <t>%</t>
  </si>
  <si>
    <t>Мсумм=</t>
  </si>
  <si>
    <t>ДИНАМИКА</t>
  </si>
  <si>
    <t>запас (0 -100%)по скорости</t>
  </si>
  <si>
    <t>Pel_peak=</t>
  </si>
  <si>
    <t>Pmeh_peak=</t>
  </si>
  <si>
    <t>пиковая мощность на разгоне</t>
  </si>
  <si>
    <t>N=</t>
  </si>
  <si>
    <t>кол-во ЭМП в системе</t>
  </si>
  <si>
    <t>мм/с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</si>
</sst>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0" fillId="3" borderId="0" xfId="0" applyFill="1"/>
  </cellXfs>
  <cellStyles count="1"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topLeftCell="A7" workbookViewId="0">
      <selection activeCell="I15" sqref="I15"/>
    </sheetView>
  </sheetViews>
  <sheetFormatPr defaultRowHeight="15"/>
  <cols>
    <col min="1" max="1" width="16" customWidth="1"/>
    <col min="6" max="6" width="14.5703125" customWidth="1"/>
    <col min="17" max="17" width="12.140625" bestFit="1" customWidth="1"/>
  </cols>
  <sheetData>
    <row r="1" spans="1:7">
      <c r="A1" t="s">
        <v>18</v>
      </c>
      <c r="F1" s="1"/>
      <c r="G1" t="s">
        <v>2</v>
      </c>
    </row>
    <row r="4" spans="1:7">
      <c r="A4" s="2" t="s">
        <v>3</v>
      </c>
    </row>
    <row r="5" spans="1:7">
      <c r="A5" t="s">
        <v>4</v>
      </c>
    </row>
    <row r="6" spans="1:7">
      <c r="A6" t="s">
        <v>5</v>
      </c>
      <c r="B6" s="1">
        <v>1500</v>
      </c>
      <c r="C6" t="s">
        <v>6</v>
      </c>
      <c r="D6">
        <f>B6/9.8</f>
        <v>153.0612244897959</v>
      </c>
      <c r="E6" t="s">
        <v>7</v>
      </c>
      <c r="F6" t="s">
        <v>19</v>
      </c>
    </row>
    <row r="7" spans="1:7">
      <c r="A7" t="s">
        <v>8</v>
      </c>
      <c r="B7">
        <v>5</v>
      </c>
      <c r="C7" t="s">
        <v>9</v>
      </c>
      <c r="F7" t="s">
        <v>10</v>
      </c>
    </row>
    <row r="9" spans="1:7">
      <c r="A9" t="s">
        <v>26</v>
      </c>
      <c r="B9">
        <f>0.786</f>
        <v>0.78600000000000003</v>
      </c>
      <c r="F9" t="s">
        <v>11</v>
      </c>
    </row>
    <row r="10" spans="1:7">
      <c r="A10" t="s">
        <v>28</v>
      </c>
      <c r="B10">
        <f>0.85</f>
        <v>0.85</v>
      </c>
      <c r="F10" t="s">
        <v>29</v>
      </c>
    </row>
    <row r="11" spans="1:7">
      <c r="A11" t="s">
        <v>22</v>
      </c>
      <c r="B11">
        <v>14</v>
      </c>
      <c r="C11" t="s">
        <v>23</v>
      </c>
      <c r="D11" t="s">
        <v>24</v>
      </c>
    </row>
    <row r="12" spans="1:7">
      <c r="A12" t="s">
        <v>25</v>
      </c>
      <c r="B12">
        <f>0.2</f>
        <v>0.2</v>
      </c>
      <c r="C12" t="s">
        <v>23</v>
      </c>
      <c r="D12" t="s">
        <v>27</v>
      </c>
    </row>
    <row r="13" spans="1:7">
      <c r="A13" t="s">
        <v>14</v>
      </c>
      <c r="B13">
        <f>1.475*10^(-3)</f>
        <v>1.4750000000000002E-3</v>
      </c>
      <c r="C13" t="s">
        <v>15</v>
      </c>
      <c r="F13" t="s">
        <v>30</v>
      </c>
    </row>
    <row r="14" spans="1:7">
      <c r="A14" t="s">
        <v>33</v>
      </c>
      <c r="B14">
        <v>250</v>
      </c>
      <c r="C14" t="s">
        <v>20</v>
      </c>
      <c r="D14" t="s">
        <v>36</v>
      </c>
    </row>
    <row r="15" spans="1:7">
      <c r="A15" t="s">
        <v>34</v>
      </c>
      <c r="B15">
        <f>120</f>
        <v>120</v>
      </c>
      <c r="C15" t="s">
        <v>20</v>
      </c>
      <c r="D15" t="s">
        <v>37</v>
      </c>
    </row>
    <row r="16" spans="1:7">
      <c r="A16" t="s">
        <v>35</v>
      </c>
      <c r="B16">
        <f>B14-B15</f>
        <v>130</v>
      </c>
      <c r="C16" t="s">
        <v>20</v>
      </c>
      <c r="D16" t="s">
        <v>38</v>
      </c>
    </row>
    <row r="17" spans="1:12">
      <c r="A17" t="s">
        <v>39</v>
      </c>
      <c r="B17">
        <v>0</v>
      </c>
      <c r="C17" t="s">
        <v>40</v>
      </c>
      <c r="D17" t="s">
        <v>43</v>
      </c>
    </row>
    <row r="18" spans="1:12">
      <c r="A18" t="s">
        <v>47</v>
      </c>
      <c r="B18">
        <v>1</v>
      </c>
      <c r="D18" t="s">
        <v>48</v>
      </c>
    </row>
    <row r="20" spans="1:12">
      <c r="A20" s="2" t="s">
        <v>31</v>
      </c>
    </row>
    <row r="22" spans="1:12">
      <c r="A22" t="s">
        <v>32</v>
      </c>
      <c r="F22" t="s">
        <v>42</v>
      </c>
    </row>
    <row r="24" spans="1:12">
      <c r="A24" t="s">
        <v>16</v>
      </c>
      <c r="B24">
        <f>B6*B7*10^(-3)/(2*3.14*B9)+B12</f>
        <v>1.7194243205134436</v>
      </c>
      <c r="C24" t="s">
        <v>1</v>
      </c>
      <c r="F24" t="s">
        <v>41</v>
      </c>
      <c r="G24" s="1">
        <v>1.77</v>
      </c>
      <c r="H24" t="s">
        <v>1</v>
      </c>
      <c r="I24" s="3"/>
      <c r="J24" s="3"/>
    </row>
    <row r="25" spans="1:12">
      <c r="I25" s="3"/>
      <c r="J25" s="3"/>
    </row>
    <row r="26" spans="1:12">
      <c r="F26" t="s">
        <v>12</v>
      </c>
      <c r="G26" s="1">
        <f>50</f>
        <v>50</v>
      </c>
      <c r="H26" t="s">
        <v>49</v>
      </c>
      <c r="I26" s="3"/>
      <c r="J26" s="3"/>
    </row>
    <row r="27" spans="1:12">
      <c r="F27" t="s">
        <v>13</v>
      </c>
      <c r="G27">
        <f>(G26/B7)*60</f>
        <v>600</v>
      </c>
      <c r="H27" t="s">
        <v>0</v>
      </c>
    </row>
    <row r="28" spans="1:12">
      <c r="F28" t="s">
        <v>13</v>
      </c>
      <c r="G28">
        <f>G27/9.55</f>
        <v>62.827225130890049</v>
      </c>
      <c r="H28" t="s">
        <v>21</v>
      </c>
    </row>
    <row r="29" spans="1:12">
      <c r="A29" t="s">
        <v>13</v>
      </c>
      <c r="B29">
        <f>B16*B10/B24</f>
        <v>64.265695606191727</v>
      </c>
      <c r="C29" t="s">
        <v>21</v>
      </c>
      <c r="I29" s="3"/>
      <c r="J29" s="3"/>
      <c r="K29" s="3"/>
      <c r="L29" s="3"/>
    </row>
    <row r="30" spans="1:12">
      <c r="A30" t="s">
        <v>13</v>
      </c>
      <c r="B30">
        <f>B29*9.55</f>
        <v>613.73739303913101</v>
      </c>
      <c r="C30" t="s">
        <v>0</v>
      </c>
      <c r="F30" t="s">
        <v>45</v>
      </c>
      <c r="G30">
        <f>G24*G28</f>
        <v>111.20418848167539</v>
      </c>
      <c r="H30" t="s">
        <v>20</v>
      </c>
      <c r="I30" t="s">
        <v>46</v>
      </c>
    </row>
    <row r="31" spans="1:12">
      <c r="A31" t="s">
        <v>12</v>
      </c>
      <c r="B31">
        <f>B7*B30/60*(100-B17)/100</f>
        <v>51.144782753260913</v>
      </c>
      <c r="C31" t="s">
        <v>17</v>
      </c>
      <c r="F31" t="s">
        <v>44</v>
      </c>
      <c r="G31">
        <f>G30/B10</f>
        <v>130.82845703726517</v>
      </c>
      <c r="H31" t="s">
        <v>20</v>
      </c>
      <c r="I31" t="s">
        <v>46</v>
      </c>
    </row>
    <row r="33" spans="1:6">
      <c r="F33" s="4"/>
    </row>
    <row r="36" spans="1:6">
      <c r="A36" s="2"/>
    </row>
    <row r="42" spans="1:6">
      <c r="A42" s="2"/>
    </row>
    <row r="43" spans="1:6">
      <c r="A43" s="2"/>
      <c r="B43" s="2"/>
      <c r="C43" s="2"/>
    </row>
    <row r="44" spans="1:6">
      <c r="B44" s="2"/>
    </row>
    <row r="50" spans="2:2">
      <c r="B50" s="5"/>
    </row>
  </sheetData>
  <conditionalFormatting sqref="H34">
    <cfRule type="containsText" dxfId="1" priority="1" operator="containsText" text="ДА">
      <formula>NOT(ISERROR(SEARCH("ДА",H34)))</formula>
    </cfRule>
    <cfRule type="containsText" dxfId="0" priority="2" operator="containsText" text="НЕТ">
      <formula>NOT(ISERROR(SEARCH("НЕТ",H34)))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нагрузки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Расчет характеристик синхронного двигателя</dc:title>
  <dc:creator/>
  <cp:lastModifiedBy/>
  <dcterms:created xsi:type="dcterms:W3CDTF">2006-09-28T05:33:49Z</dcterms:created>
  <dcterms:modified xsi:type="dcterms:W3CDTF">2020-03-11T15:18:10Z</dcterms:modified>
</cp:coreProperties>
</file>