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3820" windowHeight="10620"/>
  </bookViews>
  <sheets>
    <sheet name="ГОСТ 23751-86" sheetId="1" r:id="rId1"/>
    <sheet name="IPC" sheetId="2" r:id="rId2"/>
    <sheet name="Лист3" sheetId="3" r:id="rId3"/>
  </sheets>
  <calcPr calcId="125725"/>
  <fileRecoveryPr repairLoad="1"/>
</workbook>
</file>

<file path=xl/calcChain.xml><?xml version="1.0" encoding="utf-8"?>
<calcChain xmlns="http://schemas.openxmlformats.org/spreadsheetml/2006/main">
  <c r="B12" i="2"/>
  <c r="B14"/>
  <c r="B16" s="1"/>
  <c r="B10"/>
  <c r="B6"/>
  <c r="B5"/>
  <c r="B4"/>
  <c r="B9" i="1"/>
  <c r="B7"/>
  <c r="B5"/>
  <c r="B4"/>
  <c r="B11" l="1"/>
</calcChain>
</file>

<file path=xl/sharedStrings.xml><?xml version="1.0" encoding="utf-8"?>
<sst xmlns="http://schemas.openxmlformats.org/spreadsheetml/2006/main" count="40" uniqueCount="34">
  <si>
    <t>Калькулятор толщины проводника по ГОСТ 23751-86</t>
  </si>
  <si>
    <t>Допустимая токовая нагрузка</t>
  </si>
  <si>
    <t>мин</t>
  </si>
  <si>
    <t>макс</t>
  </si>
  <si>
    <t>A/мм2</t>
  </si>
  <si>
    <t>мм</t>
  </si>
  <si>
    <t>мм2</t>
  </si>
  <si>
    <t>A</t>
  </si>
  <si>
    <t>Толщина меди (h)</t>
  </si>
  <si>
    <t>Ток (I)</t>
  </si>
  <si>
    <t>Требуемое сечение (S)</t>
  </si>
  <si>
    <t>Ширина проводника (W)</t>
  </si>
  <si>
    <t>Расчет тока проводника по модели IPC</t>
  </si>
  <si>
    <t>статья Колпакова здесь</t>
  </si>
  <si>
    <t>k=</t>
  </si>
  <si>
    <t>x=</t>
  </si>
  <si>
    <t>y=</t>
  </si>
  <si>
    <t>dT=</t>
  </si>
  <si>
    <t>Tamb=</t>
  </si>
  <si>
    <t>Tcu=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</si>
  <si>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C</t>
    </r>
  </si>
  <si>
    <t>воздух</t>
  </si>
  <si>
    <t>дельта</t>
  </si>
  <si>
    <t>медь</t>
  </si>
  <si>
    <t>h=</t>
  </si>
  <si>
    <t>w=</t>
  </si>
  <si>
    <t>mm</t>
  </si>
  <si>
    <t>mm2</t>
  </si>
  <si>
    <t>толшина меди</t>
  </si>
  <si>
    <t>ширина дороги</t>
  </si>
  <si>
    <t>площадь проводника</t>
  </si>
  <si>
    <t>I=</t>
  </si>
  <si>
    <t>A=</t>
  </si>
  <si>
    <t>получается какая-то ерунда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</si>
</sst>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8</xdr:col>
      <xdr:colOff>533400</xdr:colOff>
      <xdr:row>6</xdr:row>
      <xdr:rowOff>57150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1752600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8</xdr:col>
      <xdr:colOff>285750</xdr:colOff>
      <xdr:row>10</xdr:row>
      <xdr:rowOff>47625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57600" y="1524000"/>
          <a:ext cx="1504950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it-e.ru/articles/powerel/2010_1_90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8" sqref="B8"/>
    </sheetView>
  </sheetViews>
  <sheetFormatPr defaultRowHeight="15"/>
  <cols>
    <col min="1" max="1" width="25" customWidth="1"/>
    <col min="4" max="4" width="10.5703125" customWidth="1"/>
  </cols>
  <sheetData>
    <row r="1" spans="1:3">
      <c r="A1" t="s">
        <v>0</v>
      </c>
    </row>
    <row r="3" spans="1:3">
      <c r="A3" t="s">
        <v>1</v>
      </c>
    </row>
    <row r="4" spans="1:3">
      <c r="A4" t="s">
        <v>2</v>
      </c>
      <c r="B4">
        <f>100</f>
        <v>100</v>
      </c>
      <c r="C4" t="s">
        <v>4</v>
      </c>
    </row>
    <row r="5" spans="1:3">
      <c r="A5" t="s">
        <v>3</v>
      </c>
      <c r="B5">
        <f>250</f>
        <v>250</v>
      </c>
      <c r="C5" t="s">
        <v>4</v>
      </c>
    </row>
    <row r="7" spans="1:3">
      <c r="A7" t="s">
        <v>8</v>
      </c>
      <c r="B7">
        <f>70*10^(-3)</f>
        <v>7.0000000000000007E-2</v>
      </c>
      <c r="C7" t="s">
        <v>5</v>
      </c>
    </row>
    <row r="8" spans="1:3">
      <c r="A8" t="s">
        <v>9</v>
      </c>
      <c r="B8">
        <v>30</v>
      </c>
      <c r="C8" t="s">
        <v>7</v>
      </c>
    </row>
    <row r="9" spans="1:3">
      <c r="A9" t="s">
        <v>10</v>
      </c>
      <c r="B9">
        <f>B8*1/B4</f>
        <v>0.3</v>
      </c>
      <c r="C9" t="s">
        <v>6</v>
      </c>
    </row>
    <row r="11" spans="1:3">
      <c r="A11" t="s">
        <v>11</v>
      </c>
      <c r="B11">
        <f>B9/B7</f>
        <v>4.2857142857142856</v>
      </c>
      <c r="C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1" sqref="A21"/>
    </sheetView>
  </sheetViews>
  <sheetFormatPr defaultRowHeight="15"/>
  <sheetData>
    <row r="1" spans="1:4">
      <c r="A1" t="s">
        <v>12</v>
      </c>
    </row>
    <row r="2" spans="1:4">
      <c r="A2" s="1" t="s">
        <v>13</v>
      </c>
    </row>
    <row r="4" spans="1:4">
      <c r="A4" t="s">
        <v>14</v>
      </c>
      <c r="B4">
        <f>100.75</f>
        <v>100.75</v>
      </c>
    </row>
    <row r="5" spans="1:4">
      <c r="A5" t="s">
        <v>15</v>
      </c>
      <c r="B5">
        <f>0.43</f>
        <v>0.43</v>
      </c>
    </row>
    <row r="6" spans="1:4">
      <c r="A6" t="s">
        <v>16</v>
      </c>
      <c r="B6">
        <f>0.68</f>
        <v>0.68</v>
      </c>
    </row>
    <row r="8" spans="1:4">
      <c r="A8" t="s">
        <v>18</v>
      </c>
      <c r="B8">
        <v>85</v>
      </c>
      <c r="C8" t="s">
        <v>20</v>
      </c>
      <c r="D8" t="s">
        <v>21</v>
      </c>
    </row>
    <row r="9" spans="1:4">
      <c r="A9" t="s">
        <v>17</v>
      </c>
      <c r="B9">
        <v>40</v>
      </c>
      <c r="C9" t="s">
        <v>20</v>
      </c>
      <c r="D9" t="s">
        <v>22</v>
      </c>
    </row>
    <row r="10" spans="1:4">
      <c r="A10" t="s">
        <v>19</v>
      </c>
      <c r="B10">
        <f>B8+B9</f>
        <v>125</v>
      </c>
      <c r="C10" t="s">
        <v>20</v>
      </c>
      <c r="D10" t="s">
        <v>23</v>
      </c>
    </row>
    <row r="12" spans="1:4">
      <c r="A12" t="s">
        <v>24</v>
      </c>
      <c r="B12">
        <f>70*10^(-3)</f>
        <v>7.0000000000000007E-2</v>
      </c>
      <c r="C12" t="s">
        <v>26</v>
      </c>
      <c r="D12" t="s">
        <v>28</v>
      </c>
    </row>
    <row r="13" spans="1:4">
      <c r="A13" t="s">
        <v>25</v>
      </c>
      <c r="B13">
        <v>1</v>
      </c>
      <c r="C13" t="s">
        <v>26</v>
      </c>
      <c r="D13" t="s">
        <v>29</v>
      </c>
    </row>
    <row r="14" spans="1:4">
      <c r="A14" t="s">
        <v>32</v>
      </c>
      <c r="B14">
        <f>B12*B13</f>
        <v>7.0000000000000007E-2</v>
      </c>
      <c r="C14" t="s">
        <v>27</v>
      </c>
      <c r="D14" t="s">
        <v>30</v>
      </c>
    </row>
    <row r="16" spans="1:4">
      <c r="A16" t="s">
        <v>31</v>
      </c>
      <c r="B16">
        <f>B4*B9^B5*B14^B6</f>
        <v>80.685875968572347</v>
      </c>
      <c r="C16" t="s">
        <v>7</v>
      </c>
    </row>
    <row r="20" spans="1:1">
      <c r="A20" t="s">
        <v>33</v>
      </c>
    </row>
  </sheetData>
  <hyperlinks>
    <hyperlink ref="A2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ГОСТ 23751-86</vt:lpstr>
      <vt:lpstr>IPC</vt:lpstr>
      <vt:lpstr>Лист3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Eugene</dc:creator>
  <cp:lastModifiedBy>Tikhonov Eugene</cp:lastModifiedBy>
  <dcterms:created xsi:type="dcterms:W3CDTF">2019-09-20T10:35:51Z</dcterms:created>
  <dcterms:modified xsi:type="dcterms:W3CDTF">2019-09-20T13:59:54Z</dcterms:modified>
</cp:coreProperties>
</file>