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Модуль управления" sheetId="1" r:id="rId1"/>
    <sheet name="Силовая плата" sheetId="2" r:id="rId2"/>
    <sheet name="Плата питания" sheetId="3" r:id="rId3"/>
  </sheets>
  <calcPr calcId="125725"/>
</workbook>
</file>

<file path=xl/calcChain.xml><?xml version="1.0" encoding="utf-8"?>
<calcChain xmlns="http://schemas.openxmlformats.org/spreadsheetml/2006/main">
  <c r="B10" i="3"/>
  <c r="B8"/>
  <c r="B3"/>
  <c r="B9"/>
  <c r="B7"/>
  <c r="B14" i="2"/>
  <c r="B17" s="1"/>
  <c r="B11"/>
  <c r="B12"/>
  <c r="B8"/>
  <c r="B7"/>
  <c r="B6"/>
  <c r="B5"/>
  <c r="B4"/>
  <c r="B13"/>
  <c r="B13" i="1"/>
  <c r="B12"/>
  <c r="B11"/>
  <c r="B10"/>
  <c r="B16" s="1"/>
  <c r="B16" i="3" l="1"/>
</calcChain>
</file>

<file path=xl/sharedStrings.xml><?xml version="1.0" encoding="utf-8"?>
<sst xmlns="http://schemas.openxmlformats.org/spreadsheetml/2006/main" count="38" uniqueCount="23">
  <si>
    <t>Расчет массы плат</t>
  </si>
  <si>
    <t>Контроллер</t>
  </si>
  <si>
    <t>Буфер</t>
  </si>
  <si>
    <t>RS485</t>
  </si>
  <si>
    <t>Кренка</t>
  </si>
  <si>
    <t>Конденсаторы</t>
  </si>
  <si>
    <t>кварц</t>
  </si>
  <si>
    <t>разъемы</t>
  </si>
  <si>
    <t>масса, г</t>
  </si>
  <si>
    <t>мелочевка</t>
  </si>
  <si>
    <t>сумма</t>
  </si>
  <si>
    <t>Плата</t>
  </si>
  <si>
    <t>Тихонов, 19.12.19</t>
  </si>
  <si>
    <t>Транзисторы</t>
  </si>
  <si>
    <t>банки</t>
  </si>
  <si>
    <t>снабберы</t>
  </si>
  <si>
    <t>микросхемы</t>
  </si>
  <si>
    <t>супрессоры</t>
  </si>
  <si>
    <t>много SOT-23</t>
  </si>
  <si>
    <t>DC/DC</t>
  </si>
  <si>
    <t>кренка</t>
  </si>
  <si>
    <t>транзистор</t>
  </si>
  <si>
    <t>harwin с ответкой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</si>
</sst>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1" sqref="C11"/>
    </sheetView>
  </sheetViews>
  <sheetFormatPr defaultRowHeight="15"/>
  <cols>
    <col min="1" max="1" width="17.85546875" bestFit="1" customWidth="1"/>
  </cols>
  <sheetData>
    <row r="1" spans="1:3">
      <c r="A1" t="s">
        <v>0</v>
      </c>
    </row>
    <row r="2" spans="1:3">
      <c r="A2" t="s">
        <v>12</v>
      </c>
    </row>
    <row r="4" spans="1:3">
      <c r="B4" t="s">
        <v>8</v>
      </c>
    </row>
    <row r="5" spans="1:3">
      <c r="A5" t="s">
        <v>1</v>
      </c>
      <c r="B5">
        <v>1</v>
      </c>
    </row>
    <row r="6" spans="1:3">
      <c r="A6" t="s">
        <v>6</v>
      </c>
      <c r="B6">
        <v>1</v>
      </c>
    </row>
    <row r="7" spans="1:3">
      <c r="A7" t="s">
        <v>2</v>
      </c>
      <c r="B7">
        <v>1</v>
      </c>
    </row>
    <row r="8" spans="1:3">
      <c r="A8" t="s">
        <v>3</v>
      </c>
      <c r="B8">
        <v>1</v>
      </c>
    </row>
    <row r="9" spans="1:3">
      <c r="A9" t="s">
        <v>4</v>
      </c>
      <c r="B9">
        <v>1</v>
      </c>
    </row>
    <row r="10" spans="1:3">
      <c r="A10" t="s">
        <v>5</v>
      </c>
      <c r="B10">
        <f>0.036*6</f>
        <v>0.21599999999999997</v>
      </c>
    </row>
    <row r="11" spans="1:3">
      <c r="A11" t="s">
        <v>7</v>
      </c>
      <c r="B11">
        <f>0.6+0.44+1+0.6+1</f>
        <v>3.64</v>
      </c>
      <c r="C11" t="s">
        <v>22</v>
      </c>
    </row>
    <row r="12" spans="1:3">
      <c r="A12" t="s">
        <v>9</v>
      </c>
      <c r="B12">
        <f>(32+54)*0.01</f>
        <v>0.86</v>
      </c>
    </row>
    <row r="13" spans="1:3">
      <c r="A13" t="s">
        <v>11</v>
      </c>
      <c r="B13">
        <f>0.2767*42</f>
        <v>11.6214</v>
      </c>
    </row>
    <row r="16" spans="1:3">
      <c r="A16" t="s">
        <v>10</v>
      </c>
      <c r="B16" s="1">
        <f>SUM(B6:B13)*1.2</f>
        <v>24.404879999999999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7"/>
  <sheetViews>
    <sheetView workbookViewId="0">
      <selection activeCell="E22" sqref="E22"/>
    </sheetView>
  </sheetViews>
  <sheetFormatPr defaultRowHeight="15"/>
  <cols>
    <col min="1" max="1" width="14.42578125" bestFit="1" customWidth="1"/>
  </cols>
  <sheetData>
    <row r="3" spans="1:3">
      <c r="B3" t="s">
        <v>8</v>
      </c>
    </row>
    <row r="4" spans="1:3">
      <c r="A4" t="s">
        <v>13</v>
      </c>
      <c r="B4">
        <f>6*0.8</f>
        <v>4.8000000000000007</v>
      </c>
    </row>
    <row r="5" spans="1:3">
      <c r="A5" t="s">
        <v>14</v>
      </c>
      <c r="B5">
        <f>2*2</f>
        <v>4</v>
      </c>
    </row>
    <row r="6" spans="1:3">
      <c r="A6" t="s">
        <v>15</v>
      </c>
      <c r="B6">
        <f>3*1.4</f>
        <v>4.1999999999999993</v>
      </c>
    </row>
    <row r="7" spans="1:3">
      <c r="A7" t="s">
        <v>17</v>
      </c>
      <c r="B7">
        <f>3*0.158</f>
        <v>0.47399999999999998</v>
      </c>
    </row>
    <row r="8" spans="1:3">
      <c r="A8" t="s">
        <v>18</v>
      </c>
      <c r="B8">
        <f>0.05*16</f>
        <v>0.8</v>
      </c>
    </row>
    <row r="9" spans="1:3">
      <c r="A9" t="s">
        <v>3</v>
      </c>
      <c r="B9">
        <v>1</v>
      </c>
    </row>
    <row r="10" spans="1:3">
      <c r="A10" t="s">
        <v>16</v>
      </c>
      <c r="B10">
        <v>1</v>
      </c>
    </row>
    <row r="11" spans="1:3">
      <c r="A11" t="s">
        <v>5</v>
      </c>
      <c r="B11">
        <f>0.06*10</f>
        <v>0.6</v>
      </c>
    </row>
    <row r="12" spans="1:3">
      <c r="A12" t="s">
        <v>7</v>
      </c>
      <c r="B12">
        <f>0.6+0.44+1+0.6+1+1</f>
        <v>4.6400000000000006</v>
      </c>
      <c r="C12" t="s">
        <v>22</v>
      </c>
    </row>
    <row r="13" spans="1:3">
      <c r="A13" t="s">
        <v>9</v>
      </c>
      <c r="B13">
        <f>(32+54)*0.01</f>
        <v>0.86</v>
      </c>
    </row>
    <row r="14" spans="1:3">
      <c r="A14" t="s">
        <v>11</v>
      </c>
      <c r="B14">
        <f>0.44895*42</f>
        <v>18.855900000000002</v>
      </c>
    </row>
    <row r="17" spans="1:2">
      <c r="A17" t="s">
        <v>10</v>
      </c>
      <c r="B17" s="1">
        <f>SUM(B4:B14)*1.2</f>
        <v>49.475879999999997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D15" sqref="D15"/>
    </sheetView>
  </sheetViews>
  <sheetFormatPr defaultRowHeight="15"/>
  <cols>
    <col min="1" max="1" width="14.42578125" bestFit="1" customWidth="1"/>
  </cols>
  <sheetData>
    <row r="2" spans="1:3">
      <c r="B2" t="s">
        <v>8</v>
      </c>
    </row>
    <row r="3" spans="1:3">
      <c r="A3" t="s">
        <v>19</v>
      </c>
      <c r="B3">
        <f>2*9</f>
        <v>18</v>
      </c>
    </row>
    <row r="5" spans="1:3">
      <c r="A5" t="s">
        <v>20</v>
      </c>
      <c r="B5">
        <v>3.5</v>
      </c>
    </row>
    <row r="6" spans="1:3">
      <c r="A6" t="s">
        <v>21</v>
      </c>
      <c r="B6">
        <v>0.8</v>
      </c>
    </row>
    <row r="7" spans="1:3">
      <c r="A7" t="s">
        <v>5</v>
      </c>
      <c r="B7">
        <f>5*0.6</f>
        <v>3</v>
      </c>
    </row>
    <row r="8" spans="1:3">
      <c r="A8" t="s">
        <v>7</v>
      </c>
      <c r="B8">
        <f>(1.26+1+0.85)*2</f>
        <v>6.22</v>
      </c>
      <c r="C8" t="s">
        <v>22</v>
      </c>
    </row>
    <row r="9" spans="1:3">
      <c r="A9" t="s">
        <v>9</v>
      </c>
      <c r="B9">
        <f>13*0.01</f>
        <v>0.13</v>
      </c>
    </row>
    <row r="10" spans="1:3">
      <c r="A10" t="s">
        <v>11</v>
      </c>
      <c r="B10">
        <f>(65*61/10000)*42</f>
        <v>16.653000000000002</v>
      </c>
    </row>
    <row r="16" spans="1:3">
      <c r="A16" t="s">
        <v>10</v>
      </c>
      <c r="B16" s="1">
        <f>SUM(B3:B10)*1.2</f>
        <v>57.963599999999992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Модуль управления</vt:lpstr>
      <vt:lpstr>Силовая плата</vt:lpstr>
      <vt:lpstr>Плата питания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2019-12-19T18:20:56Z</dcterms:modified>
</cp:coreProperties>
</file>