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_z\Desktop\"/>
    </mc:Choice>
  </mc:AlternateContent>
  <xr:revisionPtr revIDLastSave="0" documentId="13_ncr:1_{C2B12170-E835-4C7F-8951-A161CF4107F1}" xr6:coauthVersionLast="46" xr6:coauthVersionMax="46" xr10:uidLastSave="{00000000-0000-0000-0000-000000000000}"/>
  <bookViews>
    <workbookView xWindow="-98" yWindow="-98" windowWidth="22695" windowHeight="14746" xr2:uid="{4E52873A-2E54-4D2E-9DDA-CDEB27E7976A}"/>
  </bookViews>
  <sheets>
    <sheet name="data" sheetId="1" r:id="rId1"/>
    <sheet name="conf" sheetId="2" r:id="rId2"/>
    <sheet name="htm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O13" i="1" s="1"/>
  <c r="N12" i="1"/>
  <c r="O12" i="1" s="1"/>
  <c r="N5" i="1"/>
  <c r="O5" i="1" s="1"/>
  <c r="N4" i="1"/>
  <c r="O4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15" i="1"/>
  <c r="N15" i="1" s="1"/>
  <c r="O15" i="1" s="1"/>
  <c r="I14" i="1"/>
  <c r="N14" i="1" s="1"/>
  <c r="O14" i="1" s="1"/>
  <c r="I13" i="1"/>
  <c r="I12" i="1"/>
  <c r="I11" i="1"/>
  <c r="N11" i="1" s="1"/>
  <c r="O11" i="1" s="1"/>
  <c r="I10" i="1"/>
  <c r="N10" i="1" s="1"/>
  <c r="O10" i="1" s="1"/>
  <c r="I9" i="1"/>
  <c r="N9" i="1" s="1"/>
  <c r="O9" i="1" s="1"/>
  <c r="I8" i="1"/>
  <c r="N8" i="1" s="1"/>
  <c r="O8" i="1" s="1"/>
  <c r="I7" i="1"/>
  <c r="N7" i="1" s="1"/>
  <c r="O7" i="1" s="1"/>
  <c r="I6" i="1"/>
  <c r="N6" i="1" s="1"/>
  <c r="O6" i="1" s="1"/>
  <c r="I5" i="1"/>
  <c r="I4" i="1"/>
  <c r="I3" i="1"/>
  <c r="N3" i="1" s="1"/>
  <c r="O3" i="1" s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P12" i="1"/>
  <c r="P4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P8" i="1" l="1"/>
  <c r="P11" i="1"/>
  <c r="P6" i="1"/>
  <c r="P10" i="1"/>
  <c r="P9" i="1"/>
  <c r="P5" i="1"/>
  <c r="P13" i="1"/>
  <c r="P7" i="1"/>
  <c r="P3" i="1"/>
</calcChain>
</file>

<file path=xl/sharedStrings.xml><?xml version="1.0" encoding="utf-8"?>
<sst xmlns="http://schemas.openxmlformats.org/spreadsheetml/2006/main" count="121" uniqueCount="90">
  <si>
    <t>成都</t>
    <phoneticPr fontId="1" type="noConversion"/>
  </si>
  <si>
    <t>雅安</t>
    <phoneticPr fontId="1" type="noConversion"/>
  </si>
  <si>
    <t>泸定</t>
    <phoneticPr fontId="1" type="noConversion"/>
  </si>
  <si>
    <t>康定</t>
    <phoneticPr fontId="1" type="noConversion"/>
  </si>
  <si>
    <t>折多山</t>
    <phoneticPr fontId="1" type="noConversion"/>
  </si>
  <si>
    <t>新都桥</t>
    <phoneticPr fontId="1" type="noConversion"/>
  </si>
  <si>
    <t>理塘</t>
    <phoneticPr fontId="1" type="noConversion"/>
  </si>
  <si>
    <t>毛娅草原</t>
    <phoneticPr fontId="1" type="noConversion"/>
  </si>
  <si>
    <t>姊妹湖</t>
    <phoneticPr fontId="1" type="noConversion"/>
  </si>
  <si>
    <t>措普沟</t>
    <phoneticPr fontId="1" type="noConversion"/>
  </si>
  <si>
    <t>巴塘</t>
    <phoneticPr fontId="1" type="noConversion"/>
  </si>
  <si>
    <t>义敦</t>
    <phoneticPr fontId="1" type="noConversion"/>
  </si>
  <si>
    <t>玛亚隆</t>
    <phoneticPr fontId="1" type="noConversion"/>
  </si>
  <si>
    <t>扎真</t>
    <phoneticPr fontId="1" type="noConversion"/>
  </si>
  <si>
    <t>a</t>
    <phoneticPr fontId="1" type="noConversion"/>
  </si>
  <si>
    <t>经度</t>
    <phoneticPr fontId="1" type="noConversion"/>
  </si>
  <si>
    <t>纬度</t>
    <phoneticPr fontId="1" type="noConversion"/>
  </si>
  <si>
    <t>x偏移</t>
    <phoneticPr fontId="1" type="noConversion"/>
  </si>
  <si>
    <t>y偏移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</si>
  <si>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</si>
  <si>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</si>
  <si>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</si>
  <si>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色达</t>
  </si>
  <si>
    <t>日瓦</t>
    <phoneticPr fontId="1" type="noConversion"/>
  </si>
  <si>
    <t>贡关</t>
    <phoneticPr fontId="1" type="noConversion"/>
  </si>
  <si>
    <t>色烔玛</t>
    <phoneticPr fontId="1" type="noConversion"/>
  </si>
  <si>
    <t>route</t>
    <phoneticPr fontId="1" type="noConversion"/>
  </si>
  <si>
    <t>⚪大小</t>
    <phoneticPr fontId="1" type="noConversion"/>
  </si>
  <si>
    <t>名称x位移</t>
    <phoneticPr fontId="1" type="noConversion"/>
  </si>
  <si>
    <t>名称y位移</t>
    <phoneticPr fontId="1" type="noConversion"/>
  </si>
  <si>
    <t>名称大小</t>
    <phoneticPr fontId="1" type="noConversion"/>
  </si>
  <si>
    <t>⚪颜色</t>
    <phoneticPr fontId="1" type="noConversion"/>
  </si>
  <si>
    <t>x比例</t>
    <phoneticPr fontId="1" type="noConversion"/>
  </si>
  <si>
    <t>y比例</t>
    <phoneticPr fontId="1" type="noConversion"/>
  </si>
  <si>
    <t>显示名</t>
    <phoneticPr fontId="1" type="noConversion"/>
  </si>
  <si>
    <t>经纬度名</t>
    <phoneticPr fontId="1" type="noConversion"/>
  </si>
  <si>
    <t>形状-x-y-大小-颜色，x-y-文字大小-名称</t>
    <phoneticPr fontId="1" type="noConversion"/>
  </si>
  <si>
    <t>经纬度查询</t>
    <phoneticPr fontId="1" type="noConversion"/>
  </si>
  <si>
    <t>https://maplocation.sjfkai.com/</t>
    <phoneticPr fontId="1" type="noConversion"/>
  </si>
  <si>
    <t>red</t>
    <phoneticPr fontId="1" type="noConversion"/>
  </si>
  <si>
    <t>green</t>
    <phoneticPr fontId="1" type="noConversion"/>
  </si>
  <si>
    <t>color</t>
    <phoneticPr fontId="1" type="noConversion"/>
  </si>
  <si>
    <t>&lt;circle cx="1116.30670208493" cy="368.835624316719" r="6" fill="green"/&gt;&lt;text x="1124.30670208493" y="373.835624316719" font-size="12"&gt;成都&lt;/text&gt;</t>
  </si>
  <si>
    <t>&lt;circle cx="909.908524720902" cy="496.641490858786" r="6" fill="green"/&gt;&lt;text x="917.908524720902" y="501.641490858786" font-size="12"&gt;雅安&lt;/text&gt;</t>
  </si>
  <si>
    <t>&lt;circle cx="748.286419261595" cy="515.919667009722" r="6" fill="red"/&gt;&lt;text x="756.286419261595" y="520.919667009722" font-size="12"&gt;泸定&lt;/text&gt;</t>
  </si>
  <si>
    <t>&lt;circle cx="692.711044278695" cy="499.118523147615" r="6" fill="red"/&gt;&lt;text x="700.711044278695" y="504.118523147615" font-size="12"&gt;康定&lt;/text&gt;</t>
  </si>
  <si>
    <t>&lt;circle cx="660.898363117784" cy="475.780764329028" r="6" fill="green"/&gt;&lt;text x="668.898363117784" y="480.780764329028" font-size="12"&gt;折多山&lt;/text&gt;</t>
  </si>
  <si>
    <t>&lt;circle cx="600.002196664158" cy="488.324143523897" r="6" fill="green"/&gt;&lt;text x="608.002196664158" y="493.324143523897" font-size="12"&gt;新都桥&lt;/text&gt;</t>
  </si>
  <si>
    <t>&lt;circle cx="355.114915995745" cy="499.993875649842" r="6" fill="green"/&gt;&lt;text x="363.114915995745" y="504.993875649842" font-size="12"&gt;理塘&lt;/text&gt;</t>
  </si>
  <si>
    <t>&lt;circle cx="235.71683676424" cy="434.949723751225" r="6" fill="green"/&gt;&lt;text x="243.71683676424" y="439.949723751225" font-size="12"&gt;毛娅草原&lt;/text&gt;</t>
  </si>
  <si>
    <t>&lt;circle cx="191.036001037321" cy="425.5245052527" r="6" fill="green"/&gt;&lt;text x="199.036001037321" y="430.5245052527" font-size="12"&gt;姊妹湖&lt;/text&gt;</t>
  </si>
  <si>
    <t>&lt;circle cx="171.679277976108" cy="436.278854491736" r="6" fill="green"/&gt;&lt;text x="179.679277976108" y="441.278854491736" font-size="12"&gt;措普沟&lt;/text&gt;</t>
  </si>
  <si>
    <t>&lt;circle cx="123.345339163998" cy="497.667658524718" r="6" fill="green"/&gt;&lt;text x="131.345339163998" y="502.667658524718" font-size="12"&gt;巴塘&lt;/text&gt;</t>
  </si>
  <si>
    <t>&lt;circle cx="393.5085453352" cy="787.51148348206" r="6" fill="green"/&gt;&lt;text x="401.5085453352" y="792.51148348206" font-size="12"&gt;日瓦&lt;/text&gt;</t>
  </si>
  <si>
    <t>&lt;circle cx="367.882729836199" cy="45.13391735466" r="6" fill="green"/&gt;&lt;text x="375.882729836199" y="50.13391735466" font-size="12"&gt;色达&lt;/text&gt;</t>
  </si>
  <si>
    <t>color-set</t>
    <phoneticPr fontId="1" type="noConversion"/>
  </si>
  <si>
    <t>&lt;path d="</t>
  </si>
  <si>
    <t xml:space="preserve">M1116.30670208493 368.835624316719 </t>
  </si>
  <si>
    <t xml:space="preserve">L909.908524720902 496.641490858786 </t>
  </si>
  <si>
    <t xml:space="preserve">L748.286419261595 515.919667009722 </t>
  </si>
  <si>
    <t xml:space="preserve">L692.711044278695 499.118523147615 </t>
  </si>
  <si>
    <t xml:space="preserve">L660.898363117784 475.780764329028 </t>
  </si>
  <si>
    <t xml:space="preserve">L600.002196664158 488.324143523897 </t>
  </si>
  <si>
    <t xml:space="preserve">L355.114915995745 499.993875649842 </t>
  </si>
  <si>
    <t xml:space="preserve">L235.71683676424 434.949723751225 </t>
  </si>
  <si>
    <t xml:space="preserve">L191.036001037321 425.5245052527 </t>
  </si>
  <si>
    <t xml:space="preserve">L171.679277976108 436.278854491736 </t>
  </si>
  <si>
    <t xml:space="preserve">L123.345339163998 497.667658524718 </t>
  </si>
  <si>
    <t xml:space="preserve"> fill=transparent" stroke="black"/&gt;</t>
  </si>
  <si>
    <t>&lt;text font-size="20" y="0" x="0"&gt;</t>
  </si>
  <si>
    <t xml:space="preserve">      ∞</t>
  </si>
  <si>
    <t xml:space="preserve">      &lt;animateMotion path="</t>
  </si>
  <si>
    <t xml:space="preserve">      </t>
  </si>
  <si>
    <t xml:space="preserve"> begin=0s" dur="10s" repeatCount="indefinite" /&gt;</t>
  </si>
  <si>
    <t xml:space="preserve">    &lt;/text&gt;</t>
  </si>
  <si>
    <t>&lt;text x="10" y="30" font-size="12"&gt;图例：&lt;/text&gt;</t>
  </si>
  <si>
    <t>&lt;text x="10" y="46" font-size="12" fill="green"&gt;低于4000&lt;/text&gt;</t>
  </si>
  <si>
    <t>&lt;text x="10" y="62" font-size="12" fill="red"&gt;高于4000&lt;/text&gt;</t>
  </si>
  <si>
    <t>&lt;circle cx="15" cy="74" r="5" fill="black"/&gt;&lt;text x="26" y="78" font-size="12"&gt;住宿&lt;/text&gt;</t>
  </si>
  <si>
    <t>&lt;rect x="10" y="84" width="10" height="10" fill="black"/&gt;&lt;text x="26" y="94" font-size="12"&gt;景点&lt;/text&gt;</t>
  </si>
  <si>
    <t>&lt;/svg&gt;</t>
  </si>
  <si>
    <r>
      <t>&lt;svg width="</t>
    </r>
    <r>
      <rPr>
        <sz val="11"/>
        <color rgb="FFFF0000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2"/>
        <charset val="134"/>
        <scheme val="minor"/>
      </rPr>
      <t>" height="</t>
    </r>
    <r>
      <rPr>
        <sz val="11"/>
        <color rgb="FFFF0000"/>
        <rFont val="等线"/>
        <family val="3"/>
        <charset val="134"/>
        <scheme val="minor"/>
      </rPr>
      <t>800</t>
    </r>
    <r>
      <rPr>
        <sz val="11"/>
        <color theme="1"/>
        <rFont val="等线"/>
        <family val="2"/>
        <charset val="134"/>
        <scheme val="minor"/>
      </rPr>
      <t>" style="border:1px solid black"&gt;</t>
    </r>
    <phoneticPr fontId="1" type="noConversion"/>
  </si>
  <si>
    <t>&lt;head&gt;</t>
  </si>
  <si>
    <t xml:space="preserve">    &lt;meta http-equiv="content-type" content="text/html; charset=UTF-8"/&gt;</t>
  </si>
  <si>
    <t xml:space="preserve">    &lt;title&gt;MAP&lt;/title&gt;</t>
  </si>
  <si>
    <t>&lt;/head&gt;</t>
  </si>
  <si>
    <t>形状</t>
    <phoneticPr fontId="1" type="noConversion"/>
  </si>
  <si>
    <t>rect</t>
    <phoneticPr fontId="1" type="noConversion"/>
  </si>
  <si>
    <t>circle</t>
    <phoneticPr fontId="1" type="noConversion"/>
  </si>
  <si>
    <t>□大小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</si>
</sst>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2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 xr:uid="{14A8975D-2D17-4770-BE50-E9802ECC2273}"/>
    <cellStyle name="超链接" xfId="2" builtinId="8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location.sjfkai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E20D-EB13-420A-910A-D120BEE25FD9}">
  <dimension ref="A1:R15"/>
  <sheetViews>
    <sheetView tabSelected="1" workbookViewId="0">
      <pane ySplit="1" topLeftCell="A2" activePane="bottomLeft" state="frozen"/>
      <selection pane="bottomLeft" activeCell="Q3" sqref="Q3"/>
    </sheetView>
  </sheetViews>
  <sheetFormatPr defaultRowHeight="13.9" x14ac:dyDescent="0.4"/>
  <cols>
    <col min="1" max="1" width="9.06640625" style="3"/>
    <col min="2" max="3" width="9.06640625" style="4"/>
    <col min="4" max="4" width="9.06640625" style="10"/>
    <col min="5" max="5" width="7" style="8" bestFit="1" customWidth="1"/>
    <col min="6" max="6" width="6" style="8" bestFit="1" customWidth="1"/>
    <col min="7" max="7" width="5.796875" style="4" bestFit="1" customWidth="1"/>
    <col min="8" max="8" width="6.06640625" style="4" bestFit="1" customWidth="1"/>
    <col min="9" max="9" width="5.06640625" style="10" bestFit="1" customWidth="1"/>
    <col min="10" max="10" width="4.06640625" style="10" bestFit="1" customWidth="1"/>
    <col min="11" max="11" width="8.6640625" style="4" bestFit="1" customWidth="1"/>
    <col min="12" max="12" width="9.06640625" style="10"/>
    <col min="13" max="13" width="5.265625" style="4" bestFit="1" customWidth="1"/>
    <col min="14" max="14" width="9.19921875" style="10" customWidth="1"/>
    <col min="15" max="16" width="9.06640625" style="5"/>
    <col min="17" max="16384" width="9.06640625" style="3"/>
  </cols>
  <sheetData>
    <row r="1" spans="1:18" s="2" customFormat="1" x14ac:dyDescent="0.4">
      <c r="A1" s="2" t="s">
        <v>14</v>
      </c>
      <c r="B1" s="6" t="s">
        <v>34</v>
      </c>
      <c r="C1" s="6" t="s">
        <v>35</v>
      </c>
      <c r="D1" s="6" t="s">
        <v>35</v>
      </c>
      <c r="E1" s="9" t="s">
        <v>15</v>
      </c>
      <c r="F1" s="9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6" t="s">
        <v>55</v>
      </c>
      <c r="L1" s="6" t="s">
        <v>41</v>
      </c>
      <c r="M1" s="4" t="s">
        <v>86</v>
      </c>
      <c r="N1" s="4"/>
      <c r="O1" s="2" t="s">
        <v>21</v>
      </c>
      <c r="P1" s="2" t="s">
        <v>26</v>
      </c>
      <c r="Q1" s="2" t="s">
        <v>14</v>
      </c>
      <c r="R1" s="2" t="s">
        <v>14</v>
      </c>
    </row>
    <row r="2" spans="1:18" s="2" customFormat="1" x14ac:dyDescent="0.4">
      <c r="E2" s="7"/>
      <c r="O2" s="2" t="s">
        <v>36</v>
      </c>
    </row>
    <row r="3" spans="1:18" x14ac:dyDescent="0.4">
      <c r="B3" s="4" t="s">
        <v>0</v>
      </c>
      <c r="D3" s="10" t="str">
        <f>IF(C3&lt;&gt;"",C3,B3)</f>
        <v>成都</v>
      </c>
      <c r="E3" s="8">
        <v>104.08153351042463</v>
      </c>
      <c r="F3" s="8">
        <v>30.655821878416408</v>
      </c>
      <c r="I3" s="10">
        <f>ROUND((E3-conf!$B$10)*conf!$B$7+G3,0)</f>
        <v>1116</v>
      </c>
      <c r="J3" s="10">
        <f>ROUND((conf!$B$11-F3)*conf!$B$8+H3,0)</f>
        <v>369</v>
      </c>
      <c r="L3" s="10" t="str">
        <f>IF(K3&lt;&gt;"",K3,conf!$B$5)</f>
        <v>green</v>
      </c>
      <c r="M3" s="4" t="s">
        <v>87</v>
      </c>
      <c r="N3" s="10" t="str">
        <f>IF(M3="circle","&lt;circle cx="""&amp;I3&amp;""" cy="""&amp;J3&amp;""" r="""&amp;conf!$B$1&amp;""" ","&lt;rect x="""&amp;I3-conf!$B$6&amp;""" y="""&amp;J3-conf!$B$6&amp;""" width="""&amp;conf!$B$6*2&amp;""" height="""&amp;conf!$B$6*2&amp;""" ")</f>
        <v xml:space="preserve">&lt;rect x="1111" y="364" width="10" height="10" </v>
      </c>
      <c r="O3" s="5" t="str">
        <f>N3&amp;"fill="""&amp;L3&amp;"""/&gt;&lt;text x="""&amp;I3+conf!$B$2&amp;""" y="""&amp;J3+conf!$B$3&amp;""" font-size="""&amp;conf!$B$4&amp;"""&gt;"&amp;B3&amp;"&lt;/text&gt;"</f>
        <v>&lt;rect x="1111" y="364" width="10" height="10" fill="green"/&gt;&lt;text x="1124" y="374" font-size="12"&gt;成都&lt;/text&gt;</v>
      </c>
      <c r="P3" s="5" t="str">
        <f>"M"&amp;I3&amp;" "&amp;J3&amp;" "</f>
        <v xml:space="preserve">M1116 369 </v>
      </c>
    </row>
    <row r="4" spans="1:18" x14ac:dyDescent="0.4">
      <c r="B4" s="4" t="s">
        <v>1</v>
      </c>
      <c r="D4" s="10" t="str">
        <f t="shared" ref="D4:D15" si="0">IF(C4&lt;&gt;"",C4,B4)</f>
        <v>雅安</v>
      </c>
      <c r="E4" s="8">
        <v>103.04954262360451</v>
      </c>
      <c r="F4" s="8">
        <v>30.016792545706071</v>
      </c>
      <c r="I4" s="10">
        <f>ROUND((E4-conf!$B$10)*conf!$B$7+G4,0)</f>
        <v>910</v>
      </c>
      <c r="J4" s="10">
        <f>ROUND((conf!$B$11-F4)*conf!$B$8+H4,0)</f>
        <v>497</v>
      </c>
      <c r="L4" s="10" t="str">
        <f>IF(K4&lt;&gt;"",K4,conf!$B$5)</f>
        <v>green</v>
      </c>
      <c r="M4" s="4" t="s">
        <v>87</v>
      </c>
      <c r="N4" s="10" t="str">
        <f>IF(M4="circle","&lt;circle cx="""&amp;I4&amp;""" cy="""&amp;J4&amp;""" r="""&amp;conf!$B$1&amp;""" ","&lt;rect x="""&amp;I4-conf!$B$6&amp;""" y="""&amp;J4-conf!$B$6&amp;""" width="""&amp;conf!$B$6*2&amp;""" height="""&amp;conf!$B$6*2&amp;""" ")</f>
        <v xml:space="preserve">&lt;rect x="905" y="492" width="10" height="10" </v>
      </c>
      <c r="O4" s="5" t="str">
        <f>N4&amp;"fill="""&amp;L4&amp;"""/&gt;&lt;text x="""&amp;I4+conf!$B$2&amp;""" y="""&amp;J4+conf!$B$3&amp;""" font-size="""&amp;conf!$B$4&amp;"""&gt;"&amp;B4&amp;"&lt;/text&gt;"</f>
        <v>&lt;rect x="905" y="492" width="10" height="10" fill="green"/&gt;&lt;text x="918" y="502" font-size="12"&gt;雅安&lt;/text&gt;</v>
      </c>
      <c r="P4" s="5" t="str">
        <f>"L"&amp;I4&amp;" "&amp;J4&amp;" "</f>
        <v xml:space="preserve">L910 497 </v>
      </c>
    </row>
    <row r="5" spans="1:18" x14ac:dyDescent="0.4">
      <c r="B5" s="4" t="s">
        <v>2</v>
      </c>
      <c r="D5" s="10" t="str">
        <f t="shared" si="0"/>
        <v>泸定</v>
      </c>
      <c r="E5" s="8">
        <v>102.24143209630797</v>
      </c>
      <c r="F5" s="8">
        <v>29.920401664951392</v>
      </c>
      <c r="I5" s="10">
        <f>ROUND((E5-conf!$B$10)*conf!$B$7+G5,0)</f>
        <v>748</v>
      </c>
      <c r="J5" s="10">
        <f>ROUND((conf!$B$11-F5)*conf!$B$8+H5,0)</f>
        <v>516</v>
      </c>
      <c r="L5" s="10" t="str">
        <f>IF(K5&lt;&gt;"",K5,conf!$B$5)</f>
        <v>green</v>
      </c>
      <c r="M5" s="4" t="s">
        <v>87</v>
      </c>
      <c r="N5" s="10" t="str">
        <f>IF(M5="circle","&lt;circle cx="""&amp;I5&amp;""" cy="""&amp;J5&amp;""" r="""&amp;conf!$B$1&amp;""" ","&lt;rect x="""&amp;I5-conf!$B$6&amp;""" y="""&amp;J5-conf!$B$6&amp;""" width="""&amp;conf!$B$6*2&amp;""" height="""&amp;conf!$B$6*2&amp;""" ")</f>
        <v xml:space="preserve">&lt;rect x="743" y="511" width="10" height="10" </v>
      </c>
      <c r="O5" s="5" t="str">
        <f>N5&amp;"fill="""&amp;L5&amp;"""/&gt;&lt;text x="""&amp;I5+conf!$B$2&amp;""" y="""&amp;J5+conf!$B$3&amp;""" font-size="""&amp;conf!$B$4&amp;"""&gt;"&amp;B5&amp;"&lt;/text&gt;"</f>
        <v>&lt;rect x="743" y="511" width="10" height="10" fill="green"/&gt;&lt;text x="756" y="521" font-size="12"&gt;泸定&lt;/text&gt;</v>
      </c>
      <c r="P5" s="5" t="str">
        <f t="shared" ref="P5:P13" si="1">"L"&amp;I5&amp;" "&amp;J5&amp;" "</f>
        <v xml:space="preserve">L748 516 </v>
      </c>
    </row>
    <row r="6" spans="1:18" x14ac:dyDescent="0.4">
      <c r="B6" s="4" t="s">
        <v>3</v>
      </c>
      <c r="D6" s="10" t="str">
        <f t="shared" si="0"/>
        <v>康定</v>
      </c>
      <c r="E6" s="8">
        <v>101.96355522139348</v>
      </c>
      <c r="F6" s="8">
        <v>30.004407384261924</v>
      </c>
      <c r="I6" s="10">
        <f>ROUND((E6-conf!$B$10)*conf!$B$7+G6,0)</f>
        <v>693</v>
      </c>
      <c r="J6" s="10">
        <f>ROUND((conf!$B$11-F6)*conf!$B$8+H6,0)</f>
        <v>499</v>
      </c>
      <c r="L6" s="10" t="str">
        <f>IF(K6&lt;&gt;"",K6,conf!$B$5)</f>
        <v>green</v>
      </c>
      <c r="M6" s="4" t="s">
        <v>87</v>
      </c>
      <c r="N6" s="10" t="str">
        <f>IF(M6="circle","&lt;circle cx="""&amp;I6&amp;""" cy="""&amp;J6&amp;""" r="""&amp;conf!$B$1&amp;""" ","&lt;rect x="""&amp;I6-conf!$B$6&amp;""" y="""&amp;J6-conf!$B$6&amp;""" width="""&amp;conf!$B$6*2&amp;""" height="""&amp;conf!$B$6*2&amp;""" ")</f>
        <v xml:space="preserve">&lt;rect x="688" y="494" width="10" height="10" </v>
      </c>
      <c r="O6" s="5" t="str">
        <f>N6&amp;"fill="""&amp;L6&amp;"""/&gt;&lt;text x="""&amp;I6+conf!$B$2&amp;""" y="""&amp;J6+conf!$B$3&amp;""" font-size="""&amp;conf!$B$4&amp;"""&gt;"&amp;B6&amp;"&lt;/text&gt;"</f>
        <v>&lt;rect x="688" y="494" width="10" height="10" fill="green"/&gt;&lt;text x="701" y="504" font-size="12"&gt;康定&lt;/text&gt;</v>
      </c>
      <c r="P6" s="5" t="str">
        <f t="shared" si="1"/>
        <v xml:space="preserve">L693 499 </v>
      </c>
    </row>
    <row r="7" spans="1:18" x14ac:dyDescent="0.4">
      <c r="B7" s="4" t="s">
        <v>4</v>
      </c>
      <c r="D7" s="10" t="str">
        <f t="shared" si="0"/>
        <v>折多山</v>
      </c>
      <c r="E7" s="8">
        <v>101.80449181558892</v>
      </c>
      <c r="F7" s="8">
        <v>30.121096178354858</v>
      </c>
      <c r="I7" s="10">
        <f>ROUND((E7-conf!$B$10)*conf!$B$7+G7,0)</f>
        <v>661</v>
      </c>
      <c r="J7" s="10">
        <f>ROUND((conf!$B$11-F7)*conf!$B$8+H7,0)</f>
        <v>476</v>
      </c>
      <c r="K7" s="4" t="s">
        <v>39</v>
      </c>
      <c r="L7" s="10" t="str">
        <f>IF(K7&lt;&gt;"",K7,conf!$B$5)</f>
        <v>red</v>
      </c>
      <c r="M7" s="4" t="s">
        <v>88</v>
      </c>
      <c r="N7" s="10" t="str">
        <f>IF(M7="circle","&lt;circle cx="""&amp;I7&amp;""" cy="""&amp;J7&amp;""" r="""&amp;conf!$B$1&amp;""" ","&lt;rect x="""&amp;I7-conf!$B$6&amp;""" y="""&amp;J7-conf!$B$6&amp;""" width="""&amp;conf!$B$6*2&amp;""" height="""&amp;conf!$B$6*2&amp;""" ")</f>
        <v xml:space="preserve">&lt;circle cx="661" cy="476" r="6" </v>
      </c>
      <c r="O7" s="5" t="str">
        <f>N7&amp;"fill="""&amp;L7&amp;"""/&gt;&lt;text x="""&amp;I7+conf!$B$2&amp;""" y="""&amp;J7+conf!$B$3&amp;""" font-size="""&amp;conf!$B$4&amp;"""&gt;"&amp;B7&amp;"&lt;/text&gt;"</f>
        <v>&lt;circle cx="661" cy="476" r="6" fill="red"/&gt;&lt;text x="669" y="481" font-size="12"&gt;折多山&lt;/text&gt;</v>
      </c>
      <c r="P7" s="5" t="str">
        <f t="shared" si="1"/>
        <v xml:space="preserve">L661 476 </v>
      </c>
    </row>
    <row r="8" spans="1:18" x14ac:dyDescent="0.4">
      <c r="B8" s="4" t="s">
        <v>5</v>
      </c>
      <c r="C8" s="4" t="s">
        <v>13</v>
      </c>
      <c r="D8" s="10" t="str">
        <f t="shared" si="0"/>
        <v>扎真</v>
      </c>
      <c r="E8" s="8">
        <v>101.50001098332079</v>
      </c>
      <c r="F8" s="8">
        <v>30.058379282380514</v>
      </c>
      <c r="I8" s="10">
        <f>ROUND((E8-conf!$B$10)*conf!$B$7+G8,0)</f>
        <v>600</v>
      </c>
      <c r="J8" s="10">
        <f>ROUND((conf!$B$11-F8)*conf!$B$8+H8,0)</f>
        <v>488</v>
      </c>
      <c r="L8" s="10" t="str">
        <f>IF(K8&lt;&gt;"",K8,conf!$B$5)</f>
        <v>green</v>
      </c>
      <c r="M8" s="4" t="s">
        <v>88</v>
      </c>
      <c r="N8" s="10" t="str">
        <f>IF(M8="circle","&lt;circle cx="""&amp;I8&amp;""" cy="""&amp;J8&amp;""" r="""&amp;conf!$B$1&amp;""" ","&lt;rect x="""&amp;I8-conf!$B$6&amp;""" y="""&amp;J8-conf!$B$6&amp;""" width="""&amp;conf!$B$6*2&amp;""" height="""&amp;conf!$B$6*2&amp;""" ")</f>
        <v xml:space="preserve">&lt;circle cx="600" cy="488" r="6" </v>
      </c>
      <c r="O8" s="5" t="str">
        <f>N8&amp;"fill="""&amp;L8&amp;"""/&gt;&lt;text x="""&amp;I8+conf!$B$2&amp;""" y="""&amp;J8+conf!$B$3&amp;""" font-size="""&amp;conf!$B$4&amp;"""&gt;"&amp;B8&amp;"&lt;/text&gt;"</f>
        <v>&lt;circle cx="600" cy="488" r="6" fill="green"/&gt;&lt;text x="608" y="493" font-size="12"&gt;新都桥&lt;/text&gt;</v>
      </c>
      <c r="P8" s="5" t="str">
        <f t="shared" si="1"/>
        <v xml:space="preserve">L600 488 </v>
      </c>
    </row>
    <row r="9" spans="1:18" x14ac:dyDescent="0.4">
      <c r="B9" s="4" t="s">
        <v>6</v>
      </c>
      <c r="D9" s="10" t="str">
        <f t="shared" si="0"/>
        <v>理塘</v>
      </c>
      <c r="E9" s="8">
        <v>100.27557457997872</v>
      </c>
      <c r="F9" s="8">
        <v>30.000030621750792</v>
      </c>
      <c r="I9" s="10">
        <f>ROUND((E9-conf!$B$10)*conf!$B$7+G9,0)</f>
        <v>355</v>
      </c>
      <c r="J9" s="10">
        <f>ROUND((conf!$B$11-F9)*conf!$B$8+H9,0)</f>
        <v>500</v>
      </c>
      <c r="K9" s="4" t="s">
        <v>39</v>
      </c>
      <c r="L9" s="10" t="str">
        <f>IF(K9&lt;&gt;"",K9,conf!$B$5)</f>
        <v>red</v>
      </c>
      <c r="M9" s="4" t="s">
        <v>88</v>
      </c>
      <c r="N9" s="10" t="str">
        <f>IF(M9="circle","&lt;circle cx="""&amp;I9&amp;""" cy="""&amp;J9&amp;""" r="""&amp;conf!$B$1&amp;""" ","&lt;rect x="""&amp;I9-conf!$B$6&amp;""" y="""&amp;J9-conf!$B$6&amp;""" width="""&amp;conf!$B$6*2&amp;""" height="""&amp;conf!$B$6*2&amp;""" ")</f>
        <v xml:space="preserve">&lt;circle cx="355" cy="500" r="6" </v>
      </c>
      <c r="O9" s="5" t="str">
        <f>N9&amp;"fill="""&amp;L9&amp;"""/&gt;&lt;text x="""&amp;I9+conf!$B$2&amp;""" y="""&amp;J9+conf!$B$3&amp;""" font-size="""&amp;conf!$B$4&amp;"""&gt;"&amp;B9&amp;"&lt;/text&gt;"</f>
        <v>&lt;circle cx="355" cy="500" r="6" fill="red"/&gt;&lt;text x="363" y="505" font-size="12"&gt;理塘&lt;/text&gt;</v>
      </c>
      <c r="P9" s="5" t="str">
        <f t="shared" si="1"/>
        <v xml:space="preserve">L355 500 </v>
      </c>
    </row>
    <row r="10" spans="1:18" x14ac:dyDescent="0.4">
      <c r="B10" s="4" t="s">
        <v>7</v>
      </c>
      <c r="C10" s="4" t="s">
        <v>12</v>
      </c>
      <c r="D10" s="10" t="str">
        <f t="shared" si="0"/>
        <v>玛亚隆</v>
      </c>
      <c r="E10" s="8">
        <v>99.678584183821201</v>
      </c>
      <c r="F10" s="8">
        <v>30.325251381243874</v>
      </c>
      <c r="I10" s="10">
        <f>ROUND((E10-conf!$B$10)*conf!$B$7+G10,0)</f>
        <v>236</v>
      </c>
      <c r="J10" s="10">
        <f>ROUND((conf!$B$11-F10)*conf!$B$8+H10,0)</f>
        <v>435</v>
      </c>
      <c r="K10" s="4" t="s">
        <v>39</v>
      </c>
      <c r="L10" s="10" t="str">
        <f>IF(K10&lt;&gt;"",K10,conf!$B$5)</f>
        <v>red</v>
      </c>
      <c r="M10" s="4" t="s">
        <v>88</v>
      </c>
      <c r="N10" s="10" t="str">
        <f>IF(M10="circle","&lt;circle cx="""&amp;I10&amp;""" cy="""&amp;J10&amp;""" r="""&amp;conf!$B$1&amp;""" ","&lt;rect x="""&amp;I10-conf!$B$6&amp;""" y="""&amp;J10-conf!$B$6&amp;""" width="""&amp;conf!$B$6*2&amp;""" height="""&amp;conf!$B$6*2&amp;""" ")</f>
        <v xml:space="preserve">&lt;circle cx="236" cy="435" r="6" </v>
      </c>
      <c r="O10" s="5" t="str">
        <f>N10&amp;"fill="""&amp;L10&amp;"""/&gt;&lt;text x="""&amp;I10+conf!$B$2&amp;""" y="""&amp;J10+conf!$B$3&amp;""" font-size="""&amp;conf!$B$4&amp;"""&gt;"&amp;B10&amp;"&lt;/text&gt;"</f>
        <v>&lt;circle cx="236" cy="435" r="6" fill="red"/&gt;&lt;text x="244" y="440" font-size="12"&gt;毛娅草原&lt;/text&gt;</v>
      </c>
      <c r="P10" s="5" t="str">
        <f t="shared" si="1"/>
        <v xml:space="preserve">L236 435 </v>
      </c>
    </row>
    <row r="11" spans="1:18" x14ac:dyDescent="0.4">
      <c r="B11" s="4" t="s">
        <v>8</v>
      </c>
      <c r="C11" s="4" t="s">
        <v>25</v>
      </c>
      <c r="D11" s="10" t="str">
        <f t="shared" si="0"/>
        <v>色烔玛</v>
      </c>
      <c r="E11" s="8">
        <v>99.455180005186605</v>
      </c>
      <c r="F11" s="8">
        <v>30.3123774737365</v>
      </c>
      <c r="H11" s="4">
        <v>-12</v>
      </c>
      <c r="I11" s="10">
        <f>ROUND((E11-conf!$B$10)*conf!$B$7+G11,0)</f>
        <v>191</v>
      </c>
      <c r="J11" s="10">
        <f>ROUND((conf!$B$11-F11)*conf!$B$8+H11,0)</f>
        <v>426</v>
      </c>
      <c r="K11" s="4" t="s">
        <v>39</v>
      </c>
      <c r="L11" s="10" t="str">
        <f>IF(K11&lt;&gt;"",K11,conf!$B$5)</f>
        <v>red</v>
      </c>
      <c r="M11" s="4" t="s">
        <v>88</v>
      </c>
      <c r="N11" s="10" t="str">
        <f>IF(M11="circle","&lt;circle cx="""&amp;I11&amp;""" cy="""&amp;J11&amp;""" r="""&amp;conf!$B$1&amp;""" ","&lt;rect x="""&amp;I11-conf!$B$6&amp;""" y="""&amp;J11-conf!$B$6&amp;""" width="""&amp;conf!$B$6*2&amp;""" height="""&amp;conf!$B$6*2&amp;""" ")</f>
        <v xml:space="preserve">&lt;circle cx="191" cy="426" r="6" </v>
      </c>
      <c r="O11" s="5" t="str">
        <f>N11&amp;"fill="""&amp;L11&amp;"""/&gt;&lt;text x="""&amp;I11+conf!$B$2&amp;""" y="""&amp;J11+conf!$B$3&amp;""" font-size="""&amp;conf!$B$4&amp;"""&gt;"&amp;B11&amp;"&lt;/text&gt;"</f>
        <v>&lt;circle cx="191" cy="426" r="6" fill="red"/&gt;&lt;text x="199" y="431" font-size="12"&gt;姊妹湖&lt;/text&gt;</v>
      </c>
      <c r="P11" s="5" t="str">
        <f t="shared" si="1"/>
        <v xml:space="preserve">L191 426 </v>
      </c>
    </row>
    <row r="12" spans="1:18" x14ac:dyDescent="0.4">
      <c r="B12" s="4" t="s">
        <v>9</v>
      </c>
      <c r="C12" s="4" t="s">
        <v>11</v>
      </c>
      <c r="D12" s="10" t="str">
        <f t="shared" si="0"/>
        <v>义敦</v>
      </c>
      <c r="E12" s="8">
        <v>99.358396389880539</v>
      </c>
      <c r="F12" s="8">
        <v>30.318605727541321</v>
      </c>
      <c r="I12" s="10">
        <f>ROUND((E12-conf!$B$10)*conf!$B$7+G12,0)</f>
        <v>172</v>
      </c>
      <c r="J12" s="10">
        <f>ROUND((conf!$B$11-F12)*conf!$B$8+H12,0)</f>
        <v>436</v>
      </c>
      <c r="K12" s="4" t="s">
        <v>39</v>
      </c>
      <c r="L12" s="10" t="str">
        <f>IF(K12&lt;&gt;"",K12,conf!$B$5)</f>
        <v>red</v>
      </c>
      <c r="M12" s="4" t="s">
        <v>88</v>
      </c>
      <c r="N12" s="10" t="str">
        <f>IF(M12="circle","&lt;circle cx="""&amp;I12&amp;""" cy="""&amp;J12&amp;""" r="""&amp;conf!$B$1&amp;""" ","&lt;rect x="""&amp;I12-conf!$B$6&amp;""" y="""&amp;J12-conf!$B$6&amp;""" width="""&amp;conf!$B$6*2&amp;""" height="""&amp;conf!$B$6*2&amp;""" ")</f>
        <v xml:space="preserve">&lt;circle cx="172" cy="436" r="6" </v>
      </c>
      <c r="O12" s="5" t="str">
        <f>N12&amp;"fill="""&amp;L12&amp;"""/&gt;&lt;text x="""&amp;I12+conf!$B$2&amp;""" y="""&amp;J12+conf!$B$3&amp;""" font-size="""&amp;conf!$B$4&amp;"""&gt;"&amp;B12&amp;"&lt;/text&gt;"</f>
        <v>&lt;circle cx="172" cy="436" r="6" fill="red"/&gt;&lt;text x="180" y="441" font-size="12"&gt;措普沟&lt;/text&gt;</v>
      </c>
      <c r="P12" s="5" t="str">
        <f t="shared" si="1"/>
        <v xml:space="preserve">L172 436 </v>
      </c>
    </row>
    <row r="13" spans="1:18" x14ac:dyDescent="0.4">
      <c r="B13" s="4" t="s">
        <v>10</v>
      </c>
      <c r="D13" s="10" t="str">
        <f t="shared" si="0"/>
        <v>巴塘</v>
      </c>
      <c r="E13" s="8">
        <v>99.116726695819992</v>
      </c>
      <c r="F13" s="8">
        <v>30.011661707376408</v>
      </c>
      <c r="I13" s="10">
        <f>ROUND((E13-conf!$B$10)*conf!$B$7+G13,0)</f>
        <v>123</v>
      </c>
      <c r="J13" s="10">
        <f>ROUND((conf!$B$11-F13)*conf!$B$8+H13,0)</f>
        <v>498</v>
      </c>
      <c r="L13" s="10" t="str">
        <f>IF(K13&lt;&gt;"",K13,conf!$B$5)</f>
        <v>green</v>
      </c>
      <c r="M13" s="4" t="s">
        <v>87</v>
      </c>
      <c r="N13" s="10" t="str">
        <f>IF(M13="circle","&lt;circle cx="""&amp;I13&amp;""" cy="""&amp;J13&amp;""" r="""&amp;conf!$B$1&amp;""" ","&lt;rect x="""&amp;I13-conf!$B$6&amp;""" y="""&amp;J13-conf!$B$6&amp;""" width="""&amp;conf!$B$6*2&amp;""" height="""&amp;conf!$B$6*2&amp;""" ")</f>
        <v xml:space="preserve">&lt;rect x="118" y="493" width="10" height="10" </v>
      </c>
      <c r="O13" s="5" t="str">
        <f>N13&amp;"fill="""&amp;L13&amp;"""/&gt;&lt;text x="""&amp;I13+conf!$B$2&amp;""" y="""&amp;J13+conf!$B$3&amp;""" font-size="""&amp;conf!$B$4&amp;"""&gt;"&amp;B13&amp;"&lt;/text&gt;"</f>
        <v>&lt;rect x="118" y="493" width="10" height="10" fill="green"/&gt;&lt;text x="131" y="503" font-size="12"&gt;巴塘&lt;/text&gt;</v>
      </c>
      <c r="P13" s="5" t="str">
        <f t="shared" si="1"/>
        <v xml:space="preserve">L123 498 </v>
      </c>
    </row>
    <row r="14" spans="1:18" x14ac:dyDescent="0.4">
      <c r="B14" s="4" t="s">
        <v>23</v>
      </c>
      <c r="C14" s="4" t="s">
        <v>24</v>
      </c>
      <c r="D14" s="10" t="str">
        <f t="shared" si="0"/>
        <v>贡关</v>
      </c>
      <c r="E14" s="8">
        <v>100.467542726676</v>
      </c>
      <c r="F14" s="8">
        <v>28.5624425825897</v>
      </c>
      <c r="I14" s="10">
        <f>ROUND((E14-conf!$B$10)*conf!$B$7+G14,0)</f>
        <v>394</v>
      </c>
      <c r="J14" s="10">
        <f>ROUND((conf!$B$11-F14)*conf!$B$8+H14,0)</f>
        <v>788</v>
      </c>
      <c r="L14" s="10" t="str">
        <f>IF(K14&lt;&gt;"",K14,conf!$B$5)</f>
        <v>green</v>
      </c>
      <c r="M14" s="4" t="s">
        <v>87</v>
      </c>
      <c r="N14" s="10" t="str">
        <f>IF(M14="circle","&lt;circle cx="""&amp;I14&amp;""" cy="""&amp;J14&amp;""" r="""&amp;conf!$B$1&amp;""" ","&lt;rect x="""&amp;I14-conf!$B$6&amp;""" y="""&amp;J14-conf!$B$6&amp;""" width="""&amp;conf!$B$6*2&amp;""" height="""&amp;conf!$B$6*2&amp;""" ")</f>
        <v xml:space="preserve">&lt;rect x="389" y="783" width="10" height="10" </v>
      </c>
      <c r="O14" s="5" t="str">
        <f>N14&amp;"fill="""&amp;L14&amp;"""/&gt;&lt;text x="""&amp;I14+conf!$B$2&amp;""" y="""&amp;J14+conf!$B$3&amp;""" font-size="""&amp;conf!$B$4&amp;"""&gt;"&amp;B14&amp;"&lt;/text&gt;"</f>
        <v>&lt;rect x="389" y="783" width="10" height="10" fill="green"/&gt;&lt;text x="402" y="793" font-size="12"&gt;日瓦&lt;/text&gt;</v>
      </c>
    </row>
    <row r="15" spans="1:18" x14ac:dyDescent="0.4">
      <c r="B15" s="4" t="s">
        <v>22</v>
      </c>
      <c r="D15" s="10" t="str">
        <f t="shared" si="0"/>
        <v>色达</v>
      </c>
      <c r="E15" s="8">
        <v>100.339413649181</v>
      </c>
      <c r="F15" s="8">
        <v>32.2743304132267</v>
      </c>
      <c r="I15" s="10">
        <f>ROUND((E15-conf!$B$10)*conf!$B$7+G15,0)</f>
        <v>368</v>
      </c>
      <c r="J15" s="10">
        <f>ROUND((conf!$B$11-F15)*conf!$B$8+H15,0)</f>
        <v>45</v>
      </c>
      <c r="L15" s="10" t="str">
        <f>IF(K15&lt;&gt;"",K15,conf!$B$5)</f>
        <v>green</v>
      </c>
      <c r="M15" s="4" t="s">
        <v>88</v>
      </c>
      <c r="N15" s="10" t="str">
        <f>IF(M15="circle","&lt;circle cx="""&amp;I15&amp;""" cy="""&amp;J15&amp;""" r="""&amp;conf!$B$1&amp;""" ","&lt;rect x="""&amp;I15-conf!$B$6&amp;""" y="""&amp;J15-conf!$B$6&amp;""" width="""&amp;conf!$B$6*2&amp;""" height="""&amp;conf!$B$6*2&amp;""" ")</f>
        <v xml:space="preserve">&lt;circle cx="368" cy="45" r="6" </v>
      </c>
      <c r="O15" s="5" t="str">
        <f>N15&amp;"fill="""&amp;L15&amp;"""/&gt;&lt;text x="""&amp;I15+conf!$B$2&amp;""" y="""&amp;J15+conf!$B$3&amp;""" font-size="""&amp;conf!$B$4&amp;"""&gt;"&amp;B15&amp;"&lt;/text&gt;"</f>
        <v>&lt;circle cx="368" cy="45" r="6" fill="green"/&gt;&lt;text x="376" y="50" font-size="12"&gt;色达&lt;/text&gt;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C85D-080E-4842-B874-334299C9C795}">
  <dimension ref="A1:B18"/>
  <sheetViews>
    <sheetView workbookViewId="0">
      <selection activeCell="C6" sqref="C6"/>
    </sheetView>
  </sheetViews>
  <sheetFormatPr defaultRowHeight="13.9" x14ac:dyDescent="0.4"/>
  <sheetData>
    <row r="1" spans="1:2" x14ac:dyDescent="0.4">
      <c r="A1" t="s">
        <v>27</v>
      </c>
      <c r="B1">
        <v>6</v>
      </c>
    </row>
    <row r="2" spans="1:2" x14ac:dyDescent="0.4">
      <c r="A2" t="s">
        <v>28</v>
      </c>
      <c r="B2">
        <v>8</v>
      </c>
    </row>
    <row r="3" spans="1:2" x14ac:dyDescent="0.4">
      <c r="A3" t="s">
        <v>29</v>
      </c>
      <c r="B3">
        <v>5</v>
      </c>
    </row>
    <row r="4" spans="1:2" x14ac:dyDescent="0.4">
      <c r="A4" t="s">
        <v>30</v>
      </c>
      <c r="B4">
        <v>12</v>
      </c>
    </row>
    <row r="5" spans="1:2" x14ac:dyDescent="0.4">
      <c r="A5" t="s">
        <v>31</v>
      </c>
      <c r="B5" t="s">
        <v>40</v>
      </c>
    </row>
    <row r="6" spans="1:2" x14ac:dyDescent="0.4">
      <c r="A6" t="s">
        <v>89</v>
      </c>
      <c r="B6">
        <v>5</v>
      </c>
    </row>
    <row r="7" spans="1:2" x14ac:dyDescent="0.4">
      <c r="A7" t="s">
        <v>32</v>
      </c>
      <c r="B7">
        <v>200</v>
      </c>
    </row>
    <row r="8" spans="1:2" x14ac:dyDescent="0.4">
      <c r="A8" t="s">
        <v>33</v>
      </c>
      <c r="B8">
        <v>200</v>
      </c>
    </row>
    <row r="10" spans="1:2" x14ac:dyDescent="0.4">
      <c r="A10" t="s">
        <v>17</v>
      </c>
      <c r="B10">
        <v>98.5</v>
      </c>
    </row>
    <row r="11" spans="1:2" x14ac:dyDescent="0.4">
      <c r="A11" t="s">
        <v>18</v>
      </c>
      <c r="B11">
        <v>32.5</v>
      </c>
    </row>
    <row r="18" spans="1:2" x14ac:dyDescent="0.4">
      <c r="A18" t="s">
        <v>37</v>
      </c>
      <c r="B18" s="1" t="s">
        <v>38</v>
      </c>
    </row>
  </sheetData>
  <phoneticPr fontId="1" type="noConversion"/>
  <hyperlinks>
    <hyperlink ref="B18" r:id="rId1" xr:uid="{7F11B9F7-4677-4013-85C1-78B71790A826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D0F-2EC1-4512-B8A2-C238EEC40632}">
  <dimension ref="A1:A62"/>
  <sheetViews>
    <sheetView workbookViewId="0">
      <selection activeCell="D4" sqref="D4"/>
    </sheetView>
  </sheetViews>
  <sheetFormatPr defaultRowHeight="13.9" x14ac:dyDescent="0.4"/>
  <sheetData>
    <row r="1" spans="1:1" x14ac:dyDescent="0.4">
      <c r="A1" t="s">
        <v>82</v>
      </c>
    </row>
    <row r="2" spans="1:1" x14ac:dyDescent="0.4">
      <c r="A2" t="s">
        <v>83</v>
      </c>
    </row>
    <row r="3" spans="1:1" x14ac:dyDescent="0.4">
      <c r="A3" t="s">
        <v>84</v>
      </c>
    </row>
    <row r="4" spans="1:1" x14ac:dyDescent="0.4">
      <c r="A4" t="s">
        <v>85</v>
      </c>
    </row>
    <row r="5" spans="1:1" x14ac:dyDescent="0.4">
      <c r="A5" t="s">
        <v>81</v>
      </c>
    </row>
    <row r="7" spans="1:1" x14ac:dyDescent="0.4">
      <c r="A7" s="11" t="s">
        <v>42</v>
      </c>
    </row>
    <row r="8" spans="1:1" x14ac:dyDescent="0.4">
      <c r="A8" s="12" t="s">
        <v>43</v>
      </c>
    </row>
    <row r="9" spans="1:1" x14ac:dyDescent="0.4">
      <c r="A9" s="12" t="s">
        <v>44</v>
      </c>
    </row>
    <row r="10" spans="1:1" x14ac:dyDescent="0.4">
      <c r="A10" s="12" t="s">
        <v>45</v>
      </c>
    </row>
    <row r="11" spans="1:1" x14ac:dyDescent="0.4">
      <c r="A11" s="12" t="s">
        <v>46</v>
      </c>
    </row>
    <row r="12" spans="1:1" x14ac:dyDescent="0.4">
      <c r="A12" s="12" t="s">
        <v>47</v>
      </c>
    </row>
    <row r="13" spans="1:1" x14ac:dyDescent="0.4">
      <c r="A13" s="12" t="s">
        <v>48</v>
      </c>
    </row>
    <row r="14" spans="1:1" x14ac:dyDescent="0.4">
      <c r="A14" s="12" t="s">
        <v>49</v>
      </c>
    </row>
    <row r="15" spans="1:1" x14ac:dyDescent="0.4">
      <c r="A15" s="12" t="s">
        <v>50</v>
      </c>
    </row>
    <row r="16" spans="1:1" x14ac:dyDescent="0.4">
      <c r="A16" s="12" t="s">
        <v>51</v>
      </c>
    </row>
    <row r="17" spans="1:1" x14ac:dyDescent="0.4">
      <c r="A17" s="12" t="s">
        <v>52</v>
      </c>
    </row>
    <row r="18" spans="1:1" x14ac:dyDescent="0.4">
      <c r="A18" s="12" t="s">
        <v>53</v>
      </c>
    </row>
    <row r="19" spans="1:1" x14ac:dyDescent="0.4">
      <c r="A19" s="12" t="s">
        <v>54</v>
      </c>
    </row>
    <row r="21" spans="1:1" x14ac:dyDescent="0.4">
      <c r="A21" t="s">
        <v>56</v>
      </c>
    </row>
    <row r="23" spans="1:1" x14ac:dyDescent="0.4">
      <c r="A23" s="11" t="s">
        <v>57</v>
      </c>
    </row>
    <row r="24" spans="1:1" x14ac:dyDescent="0.4">
      <c r="A24" s="12" t="s">
        <v>58</v>
      </c>
    </row>
    <row r="25" spans="1:1" x14ac:dyDescent="0.4">
      <c r="A25" s="12" t="s">
        <v>59</v>
      </c>
    </row>
    <row r="26" spans="1:1" x14ac:dyDescent="0.4">
      <c r="A26" s="12" t="s">
        <v>60</v>
      </c>
    </row>
    <row r="27" spans="1:1" x14ac:dyDescent="0.4">
      <c r="A27" s="12" t="s">
        <v>61</v>
      </c>
    </row>
    <row r="28" spans="1:1" x14ac:dyDescent="0.4">
      <c r="A28" s="12" t="s">
        <v>62</v>
      </c>
    </row>
    <row r="29" spans="1:1" x14ac:dyDescent="0.4">
      <c r="A29" s="12" t="s">
        <v>63</v>
      </c>
    </row>
    <row r="30" spans="1:1" x14ac:dyDescent="0.4">
      <c r="A30" s="12" t="s">
        <v>64</v>
      </c>
    </row>
    <row r="31" spans="1:1" x14ac:dyDescent="0.4">
      <c r="A31" s="12" t="s">
        <v>65</v>
      </c>
    </row>
    <row r="32" spans="1:1" x14ac:dyDescent="0.4">
      <c r="A32" s="12" t="s">
        <v>66</v>
      </c>
    </row>
    <row r="33" spans="1:1" x14ac:dyDescent="0.4">
      <c r="A33" s="12" t="s">
        <v>67</v>
      </c>
    </row>
    <row r="35" spans="1:1" x14ac:dyDescent="0.4">
      <c r="A35" t="s">
        <v>68</v>
      </c>
    </row>
    <row r="37" spans="1:1" x14ac:dyDescent="0.4">
      <c r="A37" t="s">
        <v>69</v>
      </c>
    </row>
    <row r="38" spans="1:1" x14ac:dyDescent="0.4">
      <c r="A38" t="s">
        <v>70</v>
      </c>
    </row>
    <row r="39" spans="1:1" x14ac:dyDescent="0.4">
      <c r="A39" t="s">
        <v>71</v>
      </c>
    </row>
    <row r="40" spans="1:1" x14ac:dyDescent="0.4">
      <c r="A40" t="s">
        <v>72</v>
      </c>
    </row>
    <row r="41" spans="1:1" x14ac:dyDescent="0.4">
      <c r="A41" s="11" t="s">
        <v>57</v>
      </c>
    </row>
    <row r="42" spans="1:1" x14ac:dyDescent="0.4">
      <c r="A42" s="12" t="s">
        <v>58</v>
      </c>
    </row>
    <row r="43" spans="1:1" x14ac:dyDescent="0.4">
      <c r="A43" s="12" t="s">
        <v>59</v>
      </c>
    </row>
    <row r="44" spans="1:1" x14ac:dyDescent="0.4">
      <c r="A44" s="12" t="s">
        <v>60</v>
      </c>
    </row>
    <row r="45" spans="1:1" x14ac:dyDescent="0.4">
      <c r="A45" s="12" t="s">
        <v>61</v>
      </c>
    </row>
    <row r="46" spans="1:1" x14ac:dyDescent="0.4">
      <c r="A46" s="12" t="s">
        <v>62</v>
      </c>
    </row>
    <row r="47" spans="1:1" x14ac:dyDescent="0.4">
      <c r="A47" s="12" t="s">
        <v>63</v>
      </c>
    </row>
    <row r="48" spans="1:1" x14ac:dyDescent="0.4">
      <c r="A48" s="12" t="s">
        <v>64</v>
      </c>
    </row>
    <row r="49" spans="1:1" x14ac:dyDescent="0.4">
      <c r="A49" s="12" t="s">
        <v>65</v>
      </c>
    </row>
    <row r="50" spans="1:1" x14ac:dyDescent="0.4">
      <c r="A50" s="12" t="s">
        <v>66</v>
      </c>
    </row>
    <row r="51" spans="1:1" x14ac:dyDescent="0.4">
      <c r="A51" s="12" t="s">
        <v>67</v>
      </c>
    </row>
    <row r="53" spans="1:1" x14ac:dyDescent="0.4">
      <c r="A53" t="s">
        <v>73</v>
      </c>
    </row>
    <row r="54" spans="1:1" x14ac:dyDescent="0.4">
      <c r="A54" t="s">
        <v>74</v>
      </c>
    </row>
    <row r="56" spans="1:1" x14ac:dyDescent="0.4">
      <c r="A56" t="s">
        <v>75</v>
      </c>
    </row>
    <row r="57" spans="1:1" x14ac:dyDescent="0.4">
      <c r="A57" t="s">
        <v>76</v>
      </c>
    </row>
    <row r="58" spans="1:1" x14ac:dyDescent="0.4">
      <c r="A58" t="s">
        <v>77</v>
      </c>
    </row>
    <row r="59" spans="1:1" x14ac:dyDescent="0.4">
      <c r="A59" t="s">
        <v>78</v>
      </c>
    </row>
    <row r="60" spans="1:1" x14ac:dyDescent="0.4">
      <c r="A60" t="s">
        <v>79</v>
      </c>
    </row>
    <row r="62" spans="1:1" x14ac:dyDescent="0.4">
      <c r="A62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tingfu zou</dc:creator>
  <cp:lastModifiedBy>tingfu zou</cp:lastModifiedBy>
  <dcterms:created xsi:type="dcterms:W3CDTF">2021-04-15T13:14:13Z</dcterms:created>
  <dcterms:modified xsi:type="dcterms:W3CDTF">2021-04-15T22:44:45Z</dcterms:modified>
</cp:coreProperties>
</file>