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\Postdoc\Data\RBC_b-NHE_project\WSB_b-NHE trials\"/>
    </mc:Choice>
  </mc:AlternateContent>
  <xr:revisionPtr revIDLastSave="0" documentId="13_ncr:1_{34A6061D-0283-4626-BFD3-AD36D014B259}" xr6:coauthVersionLast="45" xr6:coauthVersionMax="45" xr10:uidLastSave="{00000000-0000-0000-0000-000000000000}"/>
  <bookViews>
    <workbookView xWindow="-110" yWindow="-110" windowWidth="19420" windowHeight="10560" activeTab="1" xr2:uid="{172DF627-0775-4C03-9477-50F1B6776E6E}"/>
  </bookViews>
  <sheets>
    <sheet name="swelling" sheetId="1" r:id="rId1"/>
    <sheet name="BOB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1" i="2" l="1"/>
  <c r="O27" i="2"/>
  <c r="O28" i="2"/>
  <c r="O29" i="2"/>
  <c r="O30" i="2"/>
  <c r="Q21" i="2" l="1"/>
  <c r="R21" i="2"/>
  <c r="S21" i="2" s="1"/>
  <c r="T21" i="2" s="1"/>
  <c r="Q22" i="2"/>
  <c r="R22" i="2"/>
  <c r="S22" i="2" s="1"/>
  <c r="T22" i="2" s="1"/>
  <c r="O21" i="2"/>
  <c r="O22" i="2"/>
  <c r="Q23" i="2" l="1"/>
  <c r="R23" i="2"/>
  <c r="S23" i="2" s="1"/>
  <c r="T23" i="2" s="1"/>
  <c r="Q24" i="2"/>
  <c r="R24" i="2"/>
  <c r="S24" i="2" s="1"/>
  <c r="T24" i="2" s="1"/>
  <c r="Q25" i="2"/>
  <c r="R25" i="2"/>
  <c r="S25" i="2" s="1"/>
  <c r="T25" i="2" s="1"/>
  <c r="Q26" i="2"/>
  <c r="R26" i="2"/>
  <c r="S26" i="2" s="1"/>
  <c r="T26" i="2" s="1"/>
  <c r="O23" i="2"/>
  <c r="O24" i="2"/>
  <c r="O25" i="2"/>
  <c r="O26" i="2"/>
  <c r="Q17" i="2" l="1"/>
  <c r="R17" i="2"/>
  <c r="S17" i="2" s="1"/>
  <c r="T17" i="2" s="1"/>
  <c r="Q18" i="2"/>
  <c r="R18" i="2"/>
  <c r="S18" i="2" s="1"/>
  <c r="T18" i="2" s="1"/>
  <c r="Q19" i="2"/>
  <c r="R19" i="2"/>
  <c r="S19" i="2" s="1"/>
  <c r="T19" i="2" s="1"/>
  <c r="Q20" i="2"/>
  <c r="R20" i="2"/>
  <c r="S20" i="2" s="1"/>
  <c r="T20" i="2" s="1"/>
  <c r="O17" i="2"/>
  <c r="O18" i="2"/>
  <c r="O19" i="2"/>
  <c r="O20" i="2"/>
  <c r="Q13" i="2" l="1"/>
  <c r="R13" i="2"/>
  <c r="S13" i="2" s="1"/>
  <c r="T13" i="2" s="1"/>
  <c r="Q14" i="2"/>
  <c r="R14" i="2"/>
  <c r="S14" i="2" s="1"/>
  <c r="T14" i="2" s="1"/>
  <c r="Q15" i="2"/>
  <c r="R15" i="2"/>
  <c r="S15" i="2" s="1"/>
  <c r="T15" i="2" s="1"/>
  <c r="Q16" i="2"/>
  <c r="R16" i="2"/>
  <c r="S16" i="2" s="1"/>
  <c r="T16" i="2" s="1"/>
  <c r="O13" i="2"/>
  <c r="O14" i="2"/>
  <c r="O15" i="2"/>
  <c r="O16" i="2"/>
  <c r="Q9" i="2" l="1"/>
  <c r="R9" i="2"/>
  <c r="S9" i="2" s="1"/>
  <c r="T9" i="2" s="1"/>
  <c r="Q10" i="2"/>
  <c r="R10" i="2"/>
  <c r="S10" i="2" s="1"/>
  <c r="T10" i="2" s="1"/>
  <c r="Q11" i="2"/>
  <c r="R11" i="2"/>
  <c r="S11" i="2" s="1"/>
  <c r="T11" i="2" s="1"/>
  <c r="Q12" i="2"/>
  <c r="R12" i="2"/>
  <c r="S12" i="2" s="1"/>
  <c r="T12" i="2" s="1"/>
  <c r="O9" i="2"/>
  <c r="O10" i="2"/>
  <c r="O11" i="2"/>
  <c r="O12" i="2"/>
  <c r="Q5" i="2" l="1"/>
  <c r="R5" i="2"/>
  <c r="S5" i="2" s="1"/>
  <c r="T5" i="2" s="1"/>
  <c r="Q6" i="2"/>
  <c r="R6" i="2"/>
  <c r="S6" i="2" s="1"/>
  <c r="T6" i="2" s="1"/>
  <c r="Q7" i="2"/>
  <c r="R7" i="2"/>
  <c r="S7" i="2" s="1"/>
  <c r="T7" i="2" s="1"/>
  <c r="Q8" i="2"/>
  <c r="R8" i="2"/>
  <c r="S8" i="2" s="1"/>
  <c r="T8" i="2" s="1"/>
  <c r="O5" i="2"/>
  <c r="O6" i="2"/>
  <c r="O7" i="2"/>
  <c r="O8" i="2"/>
  <c r="O3" i="2" l="1"/>
  <c r="O4" i="2"/>
  <c r="Q3" i="2" l="1"/>
  <c r="R3" i="2"/>
  <c r="S3" i="2" s="1"/>
  <c r="T3" i="2" s="1"/>
  <c r="Q4" i="2"/>
  <c r="R4" i="2"/>
  <c r="S4" i="2" s="1"/>
  <c r="T4" i="2" s="1"/>
  <c r="O2" i="2"/>
  <c r="R2" i="2" l="1"/>
  <c r="S2" i="2" s="1"/>
  <c r="Q2" i="2"/>
  <c r="T2" i="2" l="1"/>
  <c r="O50" i="1" l="1"/>
  <c r="O51" i="1"/>
  <c r="O52" i="1"/>
  <c r="O53" i="1"/>
  <c r="O54" i="1"/>
  <c r="O55" i="1"/>
  <c r="O56" i="1"/>
  <c r="O57" i="1"/>
  <c r="O58" i="1"/>
  <c r="O59" i="1"/>
  <c r="O40" i="1" l="1"/>
  <c r="O41" i="1"/>
  <c r="O42" i="1"/>
  <c r="O43" i="1"/>
  <c r="O44" i="1"/>
  <c r="O45" i="1"/>
  <c r="O46" i="1"/>
  <c r="O47" i="1"/>
  <c r="O48" i="1"/>
  <c r="O49" i="1"/>
  <c r="O30" i="1" l="1"/>
  <c r="O31" i="1"/>
  <c r="O32" i="1"/>
  <c r="O33" i="1"/>
  <c r="O34" i="1"/>
  <c r="O35" i="1"/>
  <c r="O36" i="1"/>
  <c r="O37" i="1"/>
  <c r="O38" i="1"/>
  <c r="O39" i="1"/>
  <c r="O20" i="1" l="1"/>
  <c r="O21" i="1"/>
  <c r="O22" i="1"/>
  <c r="O23" i="1"/>
  <c r="O24" i="1"/>
  <c r="O25" i="1"/>
  <c r="O26" i="1"/>
  <c r="O27" i="1"/>
  <c r="O28" i="1"/>
  <c r="O29" i="1"/>
  <c r="O10" i="1" l="1"/>
  <c r="O11" i="1"/>
  <c r="O12" i="1"/>
  <c r="O13" i="1"/>
  <c r="O14" i="1"/>
  <c r="O15" i="1"/>
  <c r="O16" i="1"/>
  <c r="O17" i="1"/>
  <c r="O18" i="1"/>
  <c r="O19" i="1"/>
  <c r="O3" i="1" l="1"/>
  <c r="O4" i="1"/>
  <c r="O5" i="1"/>
  <c r="O6" i="1"/>
  <c r="O7" i="1"/>
  <c r="O8" i="1"/>
  <c r="O2" i="1" l="1"/>
</calcChain>
</file>

<file path=xl/sharedStrings.xml><?xml version="1.0" encoding="utf-8"?>
<sst xmlns="http://schemas.openxmlformats.org/spreadsheetml/2006/main" count="385" uniqueCount="39">
  <si>
    <t>mOsm</t>
  </si>
  <si>
    <t>Note</t>
  </si>
  <si>
    <t>drug</t>
  </si>
  <si>
    <t>time</t>
  </si>
  <si>
    <t>pHe</t>
  </si>
  <si>
    <t>pHi</t>
  </si>
  <si>
    <t>PCO2</t>
  </si>
  <si>
    <t>Hct</t>
  </si>
  <si>
    <t>Hb</t>
  </si>
  <si>
    <t>MCHC</t>
  </si>
  <si>
    <t>plasma</t>
  </si>
  <si>
    <t>DMSO</t>
  </si>
  <si>
    <t>Date</t>
  </si>
  <si>
    <t>PO2</t>
  </si>
  <si>
    <t>trial</t>
  </si>
  <si>
    <t>swelling</t>
  </si>
  <si>
    <t>only Hct</t>
  </si>
  <si>
    <t>ISO</t>
  </si>
  <si>
    <t>mass</t>
  </si>
  <si>
    <t>vol</t>
  </si>
  <si>
    <t xml:space="preserve">discard - tonometers were not rinsed </t>
  </si>
  <si>
    <t>full trial</t>
  </si>
  <si>
    <t>ISO+Am</t>
  </si>
  <si>
    <t>ini</t>
  </si>
  <si>
    <t>TCO2</t>
  </si>
  <si>
    <t>pK</t>
  </si>
  <si>
    <t>alpha</t>
  </si>
  <si>
    <t>CCO2</t>
  </si>
  <si>
    <t>HCO3</t>
  </si>
  <si>
    <t>BOBS</t>
  </si>
  <si>
    <t>Ctrl</t>
  </si>
  <si>
    <t>temp</t>
  </si>
  <si>
    <t>no CA</t>
  </si>
  <si>
    <t>ISO+CA</t>
  </si>
  <si>
    <t>Acute 1 - Rod's method</t>
  </si>
  <si>
    <t>Rod's method</t>
  </si>
  <si>
    <t>Time 60 fixations</t>
  </si>
  <si>
    <t>Initial</t>
  </si>
  <si>
    <t>Time 0 fixations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</si>
</sst>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"/>
    <numFmt numFmtId="167" formatCode="0.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F95AC-CD15-4D67-B953-0C48D54B41F0}">
  <dimension ref="A1:O65"/>
  <sheetViews>
    <sheetView zoomScaleNormal="100" workbookViewId="0">
      <pane ySplit="590" activePane="bottomLeft"/>
      <selection pane="bottomLeft" activeCell="M10" sqref="M10"/>
    </sheetView>
  </sheetViews>
  <sheetFormatPr defaultRowHeight="14.5" x14ac:dyDescent="0.35"/>
  <cols>
    <col min="1" max="1" width="10.36328125" bestFit="1" customWidth="1"/>
    <col min="2" max="3" width="10.36328125" customWidth="1"/>
    <col min="8" max="8" width="13.6328125" customWidth="1"/>
    <col min="13" max="13" width="9.36328125" bestFit="1" customWidth="1"/>
    <col min="14" max="14" width="8.81640625" bestFit="1" customWidth="1"/>
  </cols>
  <sheetData>
    <row r="1" spans="1:15" x14ac:dyDescent="0.35">
      <c r="A1" t="s">
        <v>12</v>
      </c>
      <c r="B1" t="s">
        <v>18</v>
      </c>
      <c r="C1" t="s">
        <v>19</v>
      </c>
      <c r="D1" t="s">
        <v>6</v>
      </c>
      <c r="E1" t="s">
        <v>13</v>
      </c>
      <c r="F1" t="s">
        <v>0</v>
      </c>
      <c r="G1" t="s">
        <v>14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7</v>
      </c>
      <c r="N1" t="s">
        <v>8</v>
      </c>
      <c r="O1" t="s">
        <v>9</v>
      </c>
    </row>
    <row r="2" spans="1:15" x14ac:dyDescent="0.35">
      <c r="A2" s="3">
        <v>44208</v>
      </c>
      <c r="B2" s="1">
        <v>264.8</v>
      </c>
      <c r="C2" s="1">
        <v>3000</v>
      </c>
      <c r="D2" s="1">
        <v>1</v>
      </c>
      <c r="E2" s="1">
        <v>0</v>
      </c>
      <c r="F2" t="s">
        <v>10</v>
      </c>
      <c r="G2" t="s">
        <v>15</v>
      </c>
      <c r="H2" t="s">
        <v>16</v>
      </c>
      <c r="I2" t="s">
        <v>23</v>
      </c>
      <c r="J2">
        <v>0</v>
      </c>
      <c r="K2" s="1"/>
      <c r="L2" s="1"/>
      <c r="M2" s="4">
        <v>25.233333333333331</v>
      </c>
      <c r="N2" s="4">
        <v>0.57898089171974521</v>
      </c>
      <c r="O2" s="4">
        <f>N2/(M2/100)</f>
        <v>2.2945081574098229</v>
      </c>
    </row>
    <row r="3" spans="1:15" x14ac:dyDescent="0.35">
      <c r="A3" s="3">
        <v>44208</v>
      </c>
      <c r="B3" s="1">
        <v>264.8</v>
      </c>
      <c r="C3" s="1">
        <v>3000</v>
      </c>
      <c r="D3" s="1">
        <v>1</v>
      </c>
      <c r="E3" s="1">
        <v>0</v>
      </c>
      <c r="F3" t="s">
        <v>10</v>
      </c>
      <c r="G3" t="s">
        <v>15</v>
      </c>
      <c r="H3" t="s">
        <v>16</v>
      </c>
      <c r="I3" t="s">
        <v>17</v>
      </c>
      <c r="J3">
        <v>10</v>
      </c>
      <c r="M3" s="4">
        <v>26.7</v>
      </c>
      <c r="N3" s="4">
        <v>0.60348801941158625</v>
      </c>
      <c r="O3" s="4">
        <f t="shared" ref="O3:O59" si="0">N3/(M3/100)</f>
        <v>2.2602547543505103</v>
      </c>
    </row>
    <row r="4" spans="1:15" x14ac:dyDescent="0.35">
      <c r="A4" s="3">
        <v>44208</v>
      </c>
      <c r="B4" s="1">
        <v>264.8</v>
      </c>
      <c r="C4" s="1">
        <v>3000</v>
      </c>
      <c r="D4" s="1">
        <v>1</v>
      </c>
      <c r="E4" s="1">
        <v>0</v>
      </c>
      <c r="F4" t="s">
        <v>10</v>
      </c>
      <c r="G4" t="s">
        <v>15</v>
      </c>
      <c r="H4" t="s">
        <v>16</v>
      </c>
      <c r="I4" s="2" t="s">
        <v>11</v>
      </c>
      <c r="J4">
        <v>10</v>
      </c>
      <c r="M4" s="4">
        <v>25.233333333333334</v>
      </c>
      <c r="N4" s="4">
        <v>0.5866393691234455</v>
      </c>
      <c r="O4" s="4">
        <f t="shared" si="0"/>
        <v>2.3248587944125974</v>
      </c>
    </row>
    <row r="5" spans="1:15" x14ac:dyDescent="0.35">
      <c r="A5" s="3">
        <v>44208</v>
      </c>
      <c r="B5" s="1">
        <v>264.8</v>
      </c>
      <c r="C5" s="1">
        <v>3000</v>
      </c>
      <c r="D5" s="1">
        <v>1</v>
      </c>
      <c r="E5" s="1">
        <v>0</v>
      </c>
      <c r="F5" t="s">
        <v>10</v>
      </c>
      <c r="G5" t="s">
        <v>15</v>
      </c>
      <c r="H5" t="s">
        <v>16</v>
      </c>
      <c r="I5" t="s">
        <v>17</v>
      </c>
      <c r="J5">
        <v>30</v>
      </c>
      <c r="M5" s="4">
        <v>30.433333333333334</v>
      </c>
      <c r="N5" s="4">
        <v>0.58510767364270544</v>
      </c>
      <c r="O5" s="4">
        <f t="shared" si="0"/>
        <v>1.922588193787641</v>
      </c>
    </row>
    <row r="6" spans="1:15" x14ac:dyDescent="0.35">
      <c r="A6" s="3">
        <v>44208</v>
      </c>
      <c r="B6" s="1">
        <v>264.8</v>
      </c>
      <c r="C6" s="1">
        <v>3000</v>
      </c>
      <c r="D6" s="1">
        <v>1</v>
      </c>
      <c r="E6" s="1">
        <v>0</v>
      </c>
      <c r="F6" t="s">
        <v>10</v>
      </c>
      <c r="G6" t="s">
        <v>15</v>
      </c>
      <c r="H6" t="s">
        <v>16</v>
      </c>
      <c r="I6" s="2" t="s">
        <v>11</v>
      </c>
      <c r="J6">
        <v>30</v>
      </c>
      <c r="M6" s="4">
        <v>25.633333333333336</v>
      </c>
      <c r="N6" s="4">
        <v>0.5759175007582652</v>
      </c>
      <c r="O6" s="4">
        <f t="shared" si="0"/>
        <v>2.2467522786408263</v>
      </c>
    </row>
    <row r="7" spans="1:15" x14ac:dyDescent="0.35">
      <c r="A7" s="3">
        <v>44208</v>
      </c>
      <c r="B7" s="1">
        <v>264.8</v>
      </c>
      <c r="C7" s="1">
        <v>3000</v>
      </c>
      <c r="D7" s="1">
        <v>1</v>
      </c>
      <c r="E7" s="1">
        <v>0</v>
      </c>
      <c r="F7" t="s">
        <v>10</v>
      </c>
      <c r="G7" t="s">
        <v>15</v>
      </c>
      <c r="H7" t="s">
        <v>16</v>
      </c>
      <c r="I7" t="s">
        <v>17</v>
      </c>
      <c r="J7">
        <v>60</v>
      </c>
      <c r="M7" s="4">
        <v>34.033333333333331</v>
      </c>
      <c r="N7" s="4">
        <v>0.57668334849863512</v>
      </c>
      <c r="O7" s="4">
        <f t="shared" si="0"/>
        <v>1.6944662541585753</v>
      </c>
    </row>
    <row r="8" spans="1:15" x14ac:dyDescent="0.35">
      <c r="A8" s="3">
        <v>44208</v>
      </c>
      <c r="B8" s="1">
        <v>264.8</v>
      </c>
      <c r="C8" s="1">
        <v>3000</v>
      </c>
      <c r="D8" s="1">
        <v>1</v>
      </c>
      <c r="E8" s="1">
        <v>0</v>
      </c>
      <c r="F8" t="s">
        <v>10</v>
      </c>
      <c r="G8" t="s">
        <v>15</v>
      </c>
      <c r="H8" t="s">
        <v>16</v>
      </c>
      <c r="I8" s="2" t="s">
        <v>11</v>
      </c>
      <c r="J8">
        <v>60</v>
      </c>
      <c r="M8" s="4">
        <v>25.2</v>
      </c>
      <c r="N8" s="4">
        <v>0.54834698210494393</v>
      </c>
      <c r="O8" s="4">
        <f t="shared" si="0"/>
        <v>2.1759800877180315</v>
      </c>
    </row>
    <row r="9" spans="1:15" x14ac:dyDescent="0.35">
      <c r="A9" s="3">
        <v>44209</v>
      </c>
      <c r="B9" s="1">
        <v>438.4</v>
      </c>
      <c r="C9" s="1">
        <v>3000</v>
      </c>
      <c r="D9" s="1">
        <v>1</v>
      </c>
      <c r="E9" s="1">
        <v>3.15</v>
      </c>
      <c r="F9" t="s">
        <v>10</v>
      </c>
      <c r="G9" t="s">
        <v>15</v>
      </c>
      <c r="H9" t="s">
        <v>20</v>
      </c>
      <c r="I9" s="2"/>
      <c r="M9" s="4"/>
      <c r="N9" s="4"/>
      <c r="O9" s="4"/>
    </row>
    <row r="10" spans="1:15" x14ac:dyDescent="0.35">
      <c r="A10" s="3">
        <v>44210</v>
      </c>
      <c r="B10" s="1">
        <v>349.3</v>
      </c>
      <c r="C10" s="1">
        <v>3500</v>
      </c>
      <c r="D10" s="1">
        <v>1</v>
      </c>
      <c r="E10" s="1">
        <v>3.15</v>
      </c>
      <c r="F10" t="s">
        <v>10</v>
      </c>
      <c r="G10" t="s">
        <v>15</v>
      </c>
      <c r="H10" t="s">
        <v>21</v>
      </c>
      <c r="I10" t="s">
        <v>23</v>
      </c>
      <c r="J10">
        <v>0</v>
      </c>
      <c r="K10" s="4">
        <v>7.81</v>
      </c>
      <c r="L10" s="4">
        <v>7.5030000000000001</v>
      </c>
      <c r="M10" s="4">
        <v>26.400000000000002</v>
      </c>
      <c r="N10" s="4">
        <v>0.65633151349711871</v>
      </c>
      <c r="O10" s="4">
        <f t="shared" si="0"/>
        <v>2.4861042177921164</v>
      </c>
    </row>
    <row r="11" spans="1:15" x14ac:dyDescent="0.35">
      <c r="A11" s="3">
        <v>44210</v>
      </c>
      <c r="B11" s="1">
        <v>349.3</v>
      </c>
      <c r="C11" s="1">
        <v>3500</v>
      </c>
      <c r="D11" s="1">
        <v>1</v>
      </c>
      <c r="E11" s="1">
        <v>3.15</v>
      </c>
      <c r="F11" t="s">
        <v>10</v>
      </c>
      <c r="G11" t="s">
        <v>15</v>
      </c>
      <c r="H11" t="s">
        <v>21</v>
      </c>
      <c r="I11" t="s">
        <v>17</v>
      </c>
      <c r="J11">
        <v>10</v>
      </c>
      <c r="K11" s="4">
        <v>7.59</v>
      </c>
      <c r="L11" s="4">
        <v>7.4690000000000003</v>
      </c>
      <c r="M11" s="4">
        <v>30.100000000000005</v>
      </c>
      <c r="N11" s="4">
        <v>0.6433121019108281</v>
      </c>
      <c r="O11" s="4">
        <f t="shared" si="0"/>
        <v>2.1372495080093952</v>
      </c>
    </row>
    <row r="12" spans="1:15" x14ac:dyDescent="0.35">
      <c r="A12" s="3">
        <v>44210</v>
      </c>
      <c r="B12" s="1">
        <v>349.3</v>
      </c>
      <c r="C12" s="1">
        <v>3500</v>
      </c>
      <c r="D12" s="1">
        <v>1</v>
      </c>
      <c r="E12" s="1">
        <v>3.15</v>
      </c>
      <c r="F12" t="s">
        <v>10</v>
      </c>
      <c r="G12" t="s">
        <v>15</v>
      </c>
      <c r="H12" t="s">
        <v>21</v>
      </c>
      <c r="I12" s="2" t="s">
        <v>22</v>
      </c>
      <c r="J12">
        <v>10</v>
      </c>
      <c r="K12" s="4">
        <v>7.81</v>
      </c>
      <c r="L12" s="4">
        <v>7.5190000000000001</v>
      </c>
      <c r="M12" s="4">
        <v>26.466666666666669</v>
      </c>
      <c r="N12" s="4">
        <v>0.69232635729451009</v>
      </c>
      <c r="O12" s="4">
        <f t="shared" si="0"/>
        <v>2.6158426598029347</v>
      </c>
    </row>
    <row r="13" spans="1:15" x14ac:dyDescent="0.35">
      <c r="A13" s="3">
        <v>44210</v>
      </c>
      <c r="B13" s="1">
        <v>349.3</v>
      </c>
      <c r="C13" s="1">
        <v>3500</v>
      </c>
      <c r="D13" s="1">
        <v>1</v>
      </c>
      <c r="E13" s="1">
        <v>3.15</v>
      </c>
      <c r="F13" t="s">
        <v>10</v>
      </c>
      <c r="G13" t="s">
        <v>15</v>
      </c>
      <c r="H13" t="s">
        <v>21</v>
      </c>
      <c r="I13" s="2" t="s">
        <v>11</v>
      </c>
      <c r="J13">
        <v>10</v>
      </c>
      <c r="K13" s="4">
        <v>7.79</v>
      </c>
      <c r="L13" s="4">
        <v>7.5339999999999998</v>
      </c>
      <c r="M13" s="4">
        <v>26.566666666666666</v>
      </c>
      <c r="N13" s="4">
        <v>0.63105853806490753</v>
      </c>
      <c r="O13" s="4">
        <f t="shared" si="0"/>
        <v>2.3753771821765652</v>
      </c>
    </row>
    <row r="14" spans="1:15" x14ac:dyDescent="0.35">
      <c r="A14" s="3">
        <v>44210</v>
      </c>
      <c r="B14" s="1">
        <v>349.3</v>
      </c>
      <c r="C14" s="1">
        <v>3500</v>
      </c>
      <c r="D14" s="1">
        <v>1</v>
      </c>
      <c r="E14" s="1">
        <v>3.15</v>
      </c>
      <c r="F14" t="s">
        <v>10</v>
      </c>
      <c r="G14" t="s">
        <v>15</v>
      </c>
      <c r="H14" t="s">
        <v>21</v>
      </c>
      <c r="I14" t="s">
        <v>17</v>
      </c>
      <c r="J14">
        <v>30</v>
      </c>
      <c r="K14" s="4">
        <v>7.64</v>
      </c>
      <c r="L14" s="4">
        <v>7.4340000000000002</v>
      </c>
      <c r="M14" s="4">
        <v>32.066666666666663</v>
      </c>
      <c r="N14" s="4">
        <v>0.68390203215043976</v>
      </c>
      <c r="O14" s="4">
        <f t="shared" si="0"/>
        <v>2.1327506200117665</v>
      </c>
    </row>
    <row r="15" spans="1:15" x14ac:dyDescent="0.35">
      <c r="A15" s="3">
        <v>44210</v>
      </c>
      <c r="B15" s="1">
        <v>349.3</v>
      </c>
      <c r="C15" s="1">
        <v>3500</v>
      </c>
      <c r="D15" s="1">
        <v>1</v>
      </c>
      <c r="E15" s="1">
        <v>3.15</v>
      </c>
      <c r="F15" t="s">
        <v>10</v>
      </c>
      <c r="G15" t="s">
        <v>15</v>
      </c>
      <c r="H15" t="s">
        <v>21</v>
      </c>
      <c r="I15" s="2" t="s">
        <v>22</v>
      </c>
      <c r="J15">
        <v>30</v>
      </c>
      <c r="K15" s="4">
        <v>7.78</v>
      </c>
      <c r="L15" s="4">
        <v>7.4420000000000002</v>
      </c>
      <c r="M15" s="4">
        <v>26.966666666666665</v>
      </c>
      <c r="N15" s="4">
        <v>0.65403397027600862</v>
      </c>
      <c r="O15" s="4">
        <f t="shared" si="0"/>
        <v>2.4253422877973128</v>
      </c>
    </row>
    <row r="16" spans="1:15" x14ac:dyDescent="0.35">
      <c r="A16" s="3">
        <v>44210</v>
      </c>
      <c r="B16" s="1">
        <v>349.3</v>
      </c>
      <c r="C16" s="1">
        <v>3500</v>
      </c>
      <c r="D16" s="1">
        <v>1</v>
      </c>
      <c r="E16" s="1">
        <v>3.15</v>
      </c>
      <c r="F16" t="s">
        <v>10</v>
      </c>
      <c r="G16" t="s">
        <v>15</v>
      </c>
      <c r="H16" t="s">
        <v>21</v>
      </c>
      <c r="I16" s="2" t="s">
        <v>11</v>
      </c>
      <c r="J16">
        <v>30</v>
      </c>
      <c r="K16" s="4">
        <v>7.8</v>
      </c>
      <c r="L16" s="4">
        <v>7.5149999999999997</v>
      </c>
      <c r="M16" s="4">
        <v>26.3</v>
      </c>
      <c r="N16" s="4">
        <v>0.63800222424426278</v>
      </c>
      <c r="O16" s="4">
        <f t="shared" si="0"/>
        <v>2.425863970510505</v>
      </c>
    </row>
    <row r="17" spans="1:15" x14ac:dyDescent="0.35">
      <c r="A17" s="3">
        <v>44210</v>
      </c>
      <c r="B17" s="1">
        <v>349.3</v>
      </c>
      <c r="C17" s="1">
        <v>3500</v>
      </c>
      <c r="D17" s="1">
        <v>1</v>
      </c>
      <c r="E17" s="1">
        <v>3.15</v>
      </c>
      <c r="F17" t="s">
        <v>10</v>
      </c>
      <c r="G17" t="s">
        <v>15</v>
      </c>
      <c r="H17" t="s">
        <v>21</v>
      </c>
      <c r="I17" t="s">
        <v>17</v>
      </c>
      <c r="J17">
        <v>60</v>
      </c>
      <c r="K17" s="4">
        <v>7.67</v>
      </c>
      <c r="L17" s="4">
        <v>7.492</v>
      </c>
      <c r="M17" s="4">
        <v>33.233333333333327</v>
      </c>
      <c r="N17" s="4">
        <v>0.70534576888080058</v>
      </c>
      <c r="O17" s="4">
        <f t="shared" si="0"/>
        <v>2.1224045202030113</v>
      </c>
    </row>
    <row r="18" spans="1:15" x14ac:dyDescent="0.35">
      <c r="A18" s="3">
        <v>44210</v>
      </c>
      <c r="B18" s="1">
        <v>349.3</v>
      </c>
      <c r="C18" s="1">
        <v>3500</v>
      </c>
      <c r="D18" s="1">
        <v>1</v>
      </c>
      <c r="E18" s="1">
        <v>3.15</v>
      </c>
      <c r="F18" t="s">
        <v>10</v>
      </c>
      <c r="G18" t="s">
        <v>15</v>
      </c>
      <c r="H18" t="s">
        <v>21</v>
      </c>
      <c r="I18" s="2" t="s">
        <v>22</v>
      </c>
      <c r="J18">
        <v>60</v>
      </c>
      <c r="K18" s="4">
        <v>7.8</v>
      </c>
      <c r="L18" s="4">
        <v>7.476</v>
      </c>
      <c r="M18" s="4">
        <v>26.799999999999997</v>
      </c>
      <c r="N18" s="4">
        <v>0.68313618441006974</v>
      </c>
      <c r="O18" s="4">
        <f t="shared" si="0"/>
        <v>2.5490156134704098</v>
      </c>
    </row>
    <row r="19" spans="1:15" x14ac:dyDescent="0.35">
      <c r="A19" s="3">
        <v>44210</v>
      </c>
      <c r="B19" s="1">
        <v>349.3</v>
      </c>
      <c r="C19" s="1">
        <v>3500</v>
      </c>
      <c r="D19" s="1">
        <v>1</v>
      </c>
      <c r="E19" s="1">
        <v>3.15</v>
      </c>
      <c r="F19" t="s">
        <v>10</v>
      </c>
      <c r="G19" t="s">
        <v>15</v>
      </c>
      <c r="H19" t="s">
        <v>21</v>
      </c>
      <c r="I19" s="2" t="s">
        <v>11</v>
      </c>
      <c r="J19">
        <v>60</v>
      </c>
      <c r="K19" s="4">
        <v>7.79</v>
      </c>
      <c r="L19" s="4">
        <v>7.5289999999999999</v>
      </c>
      <c r="M19" s="4">
        <v>24.25</v>
      </c>
      <c r="N19" s="4">
        <v>0.64101455868971779</v>
      </c>
      <c r="O19" s="4">
        <f t="shared" si="0"/>
        <v>2.6433590049060527</v>
      </c>
    </row>
    <row r="20" spans="1:15" x14ac:dyDescent="0.35">
      <c r="A20" s="3">
        <v>44215</v>
      </c>
      <c r="B20" s="1">
        <v>411.6</v>
      </c>
      <c r="C20" s="1">
        <v>3000</v>
      </c>
      <c r="D20" s="1">
        <v>1</v>
      </c>
      <c r="E20" s="1">
        <v>3</v>
      </c>
      <c r="F20" t="s">
        <v>10</v>
      </c>
      <c r="G20" t="s">
        <v>15</v>
      </c>
      <c r="H20" t="s">
        <v>21</v>
      </c>
      <c r="I20" t="s">
        <v>23</v>
      </c>
      <c r="J20">
        <v>0</v>
      </c>
      <c r="K20" s="4">
        <v>7.8319999999999999</v>
      </c>
      <c r="L20" s="4">
        <v>7.5309999999999997</v>
      </c>
      <c r="M20" s="4">
        <v>27.566666666666666</v>
      </c>
      <c r="N20" s="4">
        <v>0.617273278738247</v>
      </c>
      <c r="O20" s="4">
        <f t="shared" si="0"/>
        <v>2.2392017366562769</v>
      </c>
    </row>
    <row r="21" spans="1:15" x14ac:dyDescent="0.35">
      <c r="A21" s="3">
        <v>44215</v>
      </c>
      <c r="B21" s="1">
        <v>411.6</v>
      </c>
      <c r="C21" s="1">
        <v>3000</v>
      </c>
      <c r="D21" s="1">
        <v>1</v>
      </c>
      <c r="E21" s="1">
        <v>3</v>
      </c>
      <c r="F21" t="s">
        <v>10</v>
      </c>
      <c r="G21" t="s">
        <v>15</v>
      </c>
      <c r="H21" t="s">
        <v>21</v>
      </c>
      <c r="I21" s="2" t="s">
        <v>11</v>
      </c>
      <c r="J21">
        <v>10</v>
      </c>
      <c r="K21" s="4">
        <v>7.8019999999999996</v>
      </c>
      <c r="L21" s="4">
        <v>7.4729999999999999</v>
      </c>
      <c r="M21" s="4">
        <v>25.85</v>
      </c>
      <c r="N21" s="4">
        <v>0.59965878070973611</v>
      </c>
      <c r="O21" s="4">
        <f t="shared" si="0"/>
        <v>2.319763174892596</v>
      </c>
    </row>
    <row r="22" spans="1:15" x14ac:dyDescent="0.35">
      <c r="A22" s="3">
        <v>44215</v>
      </c>
      <c r="B22" s="1">
        <v>411.6</v>
      </c>
      <c r="C22" s="1">
        <v>3000</v>
      </c>
      <c r="D22" s="1">
        <v>1</v>
      </c>
      <c r="E22" s="1">
        <v>3</v>
      </c>
      <c r="F22" t="s">
        <v>10</v>
      </c>
      <c r="G22" t="s">
        <v>15</v>
      </c>
      <c r="H22" t="s">
        <v>21</v>
      </c>
      <c r="I22" t="s">
        <v>17</v>
      </c>
      <c r="J22">
        <v>10</v>
      </c>
      <c r="K22" s="4">
        <v>7.6479999999999997</v>
      </c>
      <c r="L22" s="4">
        <v>7.4640000000000004</v>
      </c>
      <c r="M22" s="4">
        <v>29.75</v>
      </c>
      <c r="N22" s="4">
        <v>0.60310509554140124</v>
      </c>
      <c r="O22" s="4">
        <f t="shared" si="0"/>
        <v>2.027244018626559</v>
      </c>
    </row>
    <row r="23" spans="1:15" x14ac:dyDescent="0.35">
      <c r="A23" s="3">
        <v>44215</v>
      </c>
      <c r="B23" s="1">
        <v>411.6</v>
      </c>
      <c r="C23" s="1">
        <v>3000</v>
      </c>
      <c r="D23" s="1">
        <v>1</v>
      </c>
      <c r="E23" s="1">
        <v>3</v>
      </c>
      <c r="F23" t="s">
        <v>10</v>
      </c>
      <c r="G23" t="s">
        <v>15</v>
      </c>
      <c r="H23" t="s">
        <v>21</v>
      </c>
      <c r="I23" s="2" t="s">
        <v>22</v>
      </c>
      <c r="J23">
        <v>10</v>
      </c>
      <c r="K23" s="4">
        <v>7.7949999999999999</v>
      </c>
      <c r="L23" s="4">
        <v>7.4779999999999998</v>
      </c>
      <c r="M23" s="4">
        <v>27.6</v>
      </c>
      <c r="N23" s="4">
        <v>0.60655141037306648</v>
      </c>
      <c r="O23" s="4">
        <f t="shared" si="0"/>
        <v>2.1976500375835739</v>
      </c>
    </row>
    <row r="24" spans="1:15" x14ac:dyDescent="0.35">
      <c r="A24" s="3">
        <v>44215</v>
      </c>
      <c r="B24" s="1">
        <v>411.6</v>
      </c>
      <c r="C24" s="1">
        <v>3000</v>
      </c>
      <c r="D24" s="1">
        <v>1</v>
      </c>
      <c r="E24" s="1">
        <v>3</v>
      </c>
      <c r="F24" t="s">
        <v>10</v>
      </c>
      <c r="G24" t="s">
        <v>15</v>
      </c>
      <c r="H24" t="s">
        <v>21</v>
      </c>
      <c r="I24" s="2" t="s">
        <v>11</v>
      </c>
      <c r="J24">
        <v>30</v>
      </c>
      <c r="K24" s="4">
        <v>7.8150000000000004</v>
      </c>
      <c r="L24" s="4">
        <v>7.5170000000000003</v>
      </c>
      <c r="M24" s="4">
        <v>25.65</v>
      </c>
      <c r="N24" s="4">
        <v>0.58817106460418556</v>
      </c>
      <c r="O24" s="4">
        <f t="shared" si="0"/>
        <v>2.2930645793535498</v>
      </c>
    </row>
    <row r="25" spans="1:15" x14ac:dyDescent="0.35">
      <c r="A25" s="3">
        <v>44215</v>
      </c>
      <c r="B25" s="1">
        <v>411.6</v>
      </c>
      <c r="C25" s="1">
        <v>3000</v>
      </c>
      <c r="D25" s="1">
        <v>1</v>
      </c>
      <c r="E25" s="1">
        <v>3</v>
      </c>
      <c r="F25" t="s">
        <v>10</v>
      </c>
      <c r="G25" t="s">
        <v>15</v>
      </c>
      <c r="H25" t="s">
        <v>21</v>
      </c>
      <c r="I25" t="s">
        <v>17</v>
      </c>
      <c r="J25">
        <v>30</v>
      </c>
      <c r="K25" s="4">
        <v>7.6479999999999997</v>
      </c>
      <c r="L25" s="4">
        <v>7.4619999999999997</v>
      </c>
      <c r="M25" s="4">
        <v>32.299999999999997</v>
      </c>
      <c r="N25" s="4">
        <v>0.62493175614194718</v>
      </c>
      <c r="O25" s="4">
        <f t="shared" si="0"/>
        <v>1.9347732388295582</v>
      </c>
    </row>
    <row r="26" spans="1:15" x14ac:dyDescent="0.35">
      <c r="A26" s="3">
        <v>44215</v>
      </c>
      <c r="B26" s="1">
        <v>411.6</v>
      </c>
      <c r="C26" s="1">
        <v>3000</v>
      </c>
      <c r="D26" s="1">
        <v>1</v>
      </c>
      <c r="E26" s="1">
        <v>3</v>
      </c>
      <c r="F26" t="s">
        <v>10</v>
      </c>
      <c r="G26" t="s">
        <v>15</v>
      </c>
      <c r="H26" t="s">
        <v>21</v>
      </c>
      <c r="I26" s="2" t="s">
        <v>22</v>
      </c>
      <c r="J26">
        <v>30</v>
      </c>
      <c r="K26" s="4">
        <v>7.7930000000000001</v>
      </c>
      <c r="L26" s="4">
        <v>7.5</v>
      </c>
      <c r="M26" s="4">
        <v>28.1</v>
      </c>
      <c r="N26" s="4">
        <v>0.62493175614194718</v>
      </c>
      <c r="O26" s="4">
        <f t="shared" si="0"/>
        <v>2.2239564275514132</v>
      </c>
    </row>
    <row r="27" spans="1:15" x14ac:dyDescent="0.35">
      <c r="A27" s="3">
        <v>44215</v>
      </c>
      <c r="B27" s="1">
        <v>411.6</v>
      </c>
      <c r="C27" s="1">
        <v>3000</v>
      </c>
      <c r="D27" s="1">
        <v>1</v>
      </c>
      <c r="E27" s="1">
        <v>3</v>
      </c>
      <c r="F27" t="s">
        <v>10</v>
      </c>
      <c r="G27" t="s">
        <v>15</v>
      </c>
      <c r="H27" t="s">
        <v>21</v>
      </c>
      <c r="I27" s="2" t="s">
        <v>11</v>
      </c>
      <c r="J27">
        <v>60</v>
      </c>
      <c r="K27" s="4">
        <v>7.7839999999999998</v>
      </c>
      <c r="L27" s="4">
        <v>7.4770000000000003</v>
      </c>
      <c r="M27" s="4">
        <v>26.549999999999997</v>
      </c>
      <c r="N27" s="4">
        <v>0.6122952684258417</v>
      </c>
      <c r="O27" s="4">
        <f t="shared" si="0"/>
        <v>2.3061968678939428</v>
      </c>
    </row>
    <row r="28" spans="1:15" x14ac:dyDescent="0.35">
      <c r="A28" s="3">
        <v>44215</v>
      </c>
      <c r="B28" s="1">
        <v>411.6</v>
      </c>
      <c r="C28" s="1">
        <v>3000</v>
      </c>
      <c r="D28" s="1">
        <v>1</v>
      </c>
      <c r="E28" s="1">
        <v>3</v>
      </c>
      <c r="F28" t="s">
        <v>10</v>
      </c>
      <c r="G28" t="s">
        <v>15</v>
      </c>
      <c r="H28" t="s">
        <v>21</v>
      </c>
      <c r="I28" t="s">
        <v>17</v>
      </c>
      <c r="J28">
        <v>60</v>
      </c>
      <c r="K28" s="4">
        <v>7.6459999999999999</v>
      </c>
      <c r="L28" s="4">
        <v>7.6440000000000001</v>
      </c>
      <c r="M28" s="4">
        <v>32.549999999999997</v>
      </c>
      <c r="N28" s="4">
        <v>0.62837807097361242</v>
      </c>
      <c r="O28" s="4">
        <f t="shared" si="0"/>
        <v>1.9305009860940476</v>
      </c>
    </row>
    <row r="29" spans="1:15" x14ac:dyDescent="0.35">
      <c r="A29" s="3">
        <v>44215</v>
      </c>
      <c r="B29" s="1">
        <v>411.6</v>
      </c>
      <c r="C29" s="1">
        <v>3000</v>
      </c>
      <c r="D29" s="1">
        <v>1</v>
      </c>
      <c r="E29" s="1">
        <v>3</v>
      </c>
      <c r="F29" t="s">
        <v>10</v>
      </c>
      <c r="G29" t="s">
        <v>15</v>
      </c>
      <c r="H29" t="s">
        <v>21</v>
      </c>
      <c r="I29" s="2" t="s">
        <v>22</v>
      </c>
      <c r="J29">
        <v>60</v>
      </c>
      <c r="K29" s="4">
        <v>7.8150000000000004</v>
      </c>
      <c r="L29" s="4">
        <v>7.5350000000000001</v>
      </c>
      <c r="M29" s="4">
        <v>27.55</v>
      </c>
      <c r="N29" s="4">
        <v>0.62493175614194718</v>
      </c>
      <c r="O29" s="4">
        <f t="shared" si="0"/>
        <v>2.2683548317312057</v>
      </c>
    </row>
    <row r="30" spans="1:15" x14ac:dyDescent="0.35">
      <c r="A30" s="3">
        <v>44217</v>
      </c>
      <c r="B30" s="1">
        <v>321.60000000000002</v>
      </c>
      <c r="C30" s="1">
        <v>3000</v>
      </c>
      <c r="D30" s="1">
        <v>1</v>
      </c>
      <c r="E30" s="1">
        <v>3</v>
      </c>
      <c r="F30" t="s">
        <v>10</v>
      </c>
      <c r="G30" t="s">
        <v>15</v>
      </c>
      <c r="H30" t="s">
        <v>21</v>
      </c>
      <c r="I30" t="s">
        <v>23</v>
      </c>
      <c r="J30">
        <v>0</v>
      </c>
      <c r="K30" s="4">
        <v>7.8769999999999998</v>
      </c>
      <c r="L30" s="4">
        <v>7.4619999999999997</v>
      </c>
      <c r="M30" s="4">
        <v>25.8</v>
      </c>
      <c r="N30" s="4">
        <v>0.58510767364270555</v>
      </c>
      <c r="O30" s="4">
        <f t="shared" si="0"/>
        <v>2.2678592001655251</v>
      </c>
    </row>
    <row r="31" spans="1:15" x14ac:dyDescent="0.35">
      <c r="A31" s="3">
        <v>44217</v>
      </c>
      <c r="B31" s="1">
        <v>321.60000000000002</v>
      </c>
      <c r="C31" s="1">
        <v>3000</v>
      </c>
      <c r="D31" s="1">
        <v>1</v>
      </c>
      <c r="E31" s="1">
        <v>3</v>
      </c>
      <c r="F31" t="s">
        <v>10</v>
      </c>
      <c r="G31" t="s">
        <v>15</v>
      </c>
      <c r="H31" t="s">
        <v>21</v>
      </c>
      <c r="I31" s="2" t="s">
        <v>11</v>
      </c>
      <c r="J31">
        <v>10</v>
      </c>
      <c r="K31" s="4">
        <v>7.766</v>
      </c>
      <c r="L31" s="4">
        <v>7.4539999999999997</v>
      </c>
      <c r="M31" s="4">
        <v>24.633333333333336</v>
      </c>
      <c r="N31" s="4">
        <v>0.60578556263269645</v>
      </c>
      <c r="O31" s="4">
        <f t="shared" si="0"/>
        <v>2.4592106737457224</v>
      </c>
    </row>
    <row r="32" spans="1:15" x14ac:dyDescent="0.35">
      <c r="A32" s="3">
        <v>44217</v>
      </c>
      <c r="B32" s="1">
        <v>321.60000000000002</v>
      </c>
      <c r="C32" s="1">
        <v>3000</v>
      </c>
      <c r="D32" s="1">
        <v>1</v>
      </c>
      <c r="E32" s="1">
        <v>3</v>
      </c>
      <c r="F32" t="s">
        <v>10</v>
      </c>
      <c r="G32" t="s">
        <v>15</v>
      </c>
      <c r="H32" t="s">
        <v>21</v>
      </c>
      <c r="I32" t="s">
        <v>17</v>
      </c>
      <c r="J32">
        <v>10</v>
      </c>
      <c r="K32" s="4">
        <v>7.5309999999999997</v>
      </c>
      <c r="L32" s="4">
        <v>7.4690000000000003</v>
      </c>
      <c r="M32" s="4">
        <v>29.433333333333334</v>
      </c>
      <c r="N32" s="4">
        <v>0.64714134061267814</v>
      </c>
      <c r="O32" s="4">
        <f t="shared" si="0"/>
        <v>2.1986682014020773</v>
      </c>
    </row>
    <row r="33" spans="1:15" x14ac:dyDescent="0.35">
      <c r="A33" s="3">
        <v>44217</v>
      </c>
      <c r="B33" s="1">
        <v>321.60000000000002</v>
      </c>
      <c r="C33" s="1">
        <v>3000</v>
      </c>
      <c r="D33" s="1">
        <v>1</v>
      </c>
      <c r="E33" s="1">
        <v>3</v>
      </c>
      <c r="F33" t="s">
        <v>10</v>
      </c>
      <c r="G33" t="s">
        <v>15</v>
      </c>
      <c r="H33" t="s">
        <v>21</v>
      </c>
      <c r="I33" s="2" t="s">
        <v>22</v>
      </c>
      <c r="J33">
        <v>10</v>
      </c>
      <c r="K33" s="4">
        <v>7.76</v>
      </c>
      <c r="L33" s="4">
        <v>7.4470000000000001</v>
      </c>
      <c r="M33" s="4">
        <v>26.2</v>
      </c>
      <c r="N33" s="4">
        <v>0.64101455868971791</v>
      </c>
      <c r="O33" s="4">
        <f t="shared" si="0"/>
        <v>2.4466204530141904</v>
      </c>
    </row>
    <row r="34" spans="1:15" x14ac:dyDescent="0.35">
      <c r="A34" s="3">
        <v>44217</v>
      </c>
      <c r="B34" s="1">
        <v>321.60000000000002</v>
      </c>
      <c r="C34" s="1">
        <v>3000</v>
      </c>
      <c r="D34" s="1">
        <v>1</v>
      </c>
      <c r="E34" s="1">
        <v>3</v>
      </c>
      <c r="F34" t="s">
        <v>10</v>
      </c>
      <c r="G34" t="s">
        <v>15</v>
      </c>
      <c r="H34" t="s">
        <v>21</v>
      </c>
      <c r="I34" s="2" t="s">
        <v>11</v>
      </c>
      <c r="J34">
        <v>30</v>
      </c>
      <c r="K34" s="4">
        <v>7.7779999999999996</v>
      </c>
      <c r="L34" s="4">
        <v>7.4359999999999999</v>
      </c>
      <c r="M34" s="4">
        <v>23.966666666666669</v>
      </c>
      <c r="N34" s="4">
        <v>0.61344404003639674</v>
      </c>
      <c r="O34" s="4">
        <f t="shared" si="0"/>
        <v>2.5595717943104175</v>
      </c>
    </row>
    <row r="35" spans="1:15" x14ac:dyDescent="0.35">
      <c r="A35" s="3">
        <v>44217</v>
      </c>
      <c r="B35" s="1">
        <v>321.60000000000002</v>
      </c>
      <c r="C35" s="1">
        <v>3000</v>
      </c>
      <c r="D35" s="1">
        <v>1</v>
      </c>
      <c r="E35" s="1">
        <v>3</v>
      </c>
      <c r="F35" t="s">
        <v>10</v>
      </c>
      <c r="G35" t="s">
        <v>15</v>
      </c>
      <c r="H35" t="s">
        <v>21</v>
      </c>
      <c r="I35" t="s">
        <v>17</v>
      </c>
      <c r="J35">
        <v>30</v>
      </c>
      <c r="K35" s="4">
        <v>7.5819999999999999</v>
      </c>
      <c r="L35" s="4">
        <v>7.4669999999999996</v>
      </c>
      <c r="M35" s="4">
        <v>31.433333333333334</v>
      </c>
      <c r="N35" s="4">
        <v>0.64254625417045796</v>
      </c>
      <c r="O35" s="4">
        <f t="shared" si="0"/>
        <v>2.0441556336281801</v>
      </c>
    </row>
    <row r="36" spans="1:15" x14ac:dyDescent="0.35">
      <c r="A36" s="3">
        <v>44217</v>
      </c>
      <c r="B36" s="1">
        <v>321.60000000000002</v>
      </c>
      <c r="C36" s="1">
        <v>3000</v>
      </c>
      <c r="D36" s="1">
        <v>1</v>
      </c>
      <c r="E36" s="1">
        <v>3</v>
      </c>
      <c r="F36" t="s">
        <v>10</v>
      </c>
      <c r="G36" t="s">
        <v>15</v>
      </c>
      <c r="H36" t="s">
        <v>21</v>
      </c>
      <c r="I36" s="2" t="s">
        <v>22</v>
      </c>
      <c r="J36">
        <v>30</v>
      </c>
      <c r="K36" s="4">
        <v>7.7270000000000003</v>
      </c>
      <c r="L36" s="4">
        <v>7.4329999999999998</v>
      </c>
      <c r="M36" s="4">
        <v>27.066666666666663</v>
      </c>
      <c r="N36" s="4">
        <v>0.6509705793145284</v>
      </c>
      <c r="O36" s="4">
        <f t="shared" si="0"/>
        <v>2.4050637166792925</v>
      </c>
    </row>
    <row r="37" spans="1:15" x14ac:dyDescent="0.35">
      <c r="A37" s="3">
        <v>44217</v>
      </c>
      <c r="B37" s="1">
        <v>321.60000000000002</v>
      </c>
      <c r="C37" s="1">
        <v>3000</v>
      </c>
      <c r="D37" s="1">
        <v>1</v>
      </c>
      <c r="E37" s="1">
        <v>3</v>
      </c>
      <c r="F37" t="s">
        <v>10</v>
      </c>
      <c r="G37" t="s">
        <v>15</v>
      </c>
      <c r="H37" t="s">
        <v>21</v>
      </c>
      <c r="I37" s="2" t="s">
        <v>11</v>
      </c>
      <c r="J37">
        <v>60</v>
      </c>
      <c r="K37" s="4">
        <v>7.8689999999999998</v>
      </c>
      <c r="L37" s="4">
        <v>7.4619999999999997</v>
      </c>
      <c r="M37" s="4">
        <v>24.1</v>
      </c>
      <c r="N37" s="4">
        <v>0.62033666969972701</v>
      </c>
      <c r="O37" s="4">
        <f t="shared" si="0"/>
        <v>2.5740110775922282</v>
      </c>
    </row>
    <row r="38" spans="1:15" x14ac:dyDescent="0.35">
      <c r="A38" s="3">
        <v>44217</v>
      </c>
      <c r="B38" s="1">
        <v>321.60000000000002</v>
      </c>
      <c r="C38" s="1">
        <v>3000</v>
      </c>
      <c r="D38" s="1">
        <v>1</v>
      </c>
      <c r="E38" s="1">
        <v>3</v>
      </c>
      <c r="F38" t="s">
        <v>10</v>
      </c>
      <c r="G38" t="s">
        <v>15</v>
      </c>
      <c r="H38" t="s">
        <v>21</v>
      </c>
      <c r="I38" t="s">
        <v>17</v>
      </c>
      <c r="J38">
        <v>60</v>
      </c>
      <c r="K38" s="4">
        <v>7.6470000000000002</v>
      </c>
      <c r="L38" s="4">
        <v>7.556</v>
      </c>
      <c r="M38" s="4">
        <v>32.466666666666669</v>
      </c>
      <c r="N38" s="4">
        <v>0.66552168638155917</v>
      </c>
      <c r="O38" s="4">
        <f t="shared" si="0"/>
        <v>2.0498614570273896</v>
      </c>
    </row>
    <row r="39" spans="1:15" x14ac:dyDescent="0.35">
      <c r="A39" s="3">
        <v>44217</v>
      </c>
      <c r="B39" s="1">
        <v>321.60000000000002</v>
      </c>
      <c r="C39" s="1">
        <v>3000</v>
      </c>
      <c r="D39" s="1">
        <v>1</v>
      </c>
      <c r="E39" s="1">
        <v>3</v>
      </c>
      <c r="F39" t="s">
        <v>10</v>
      </c>
      <c r="G39" t="s">
        <v>15</v>
      </c>
      <c r="H39" t="s">
        <v>21</v>
      </c>
      <c r="I39" s="2" t="s">
        <v>22</v>
      </c>
      <c r="J39">
        <v>60</v>
      </c>
      <c r="K39" s="4">
        <v>7.8490000000000002</v>
      </c>
      <c r="L39" s="4">
        <v>7.5350000000000001</v>
      </c>
      <c r="M39" s="4">
        <v>26.233333333333334</v>
      </c>
      <c r="N39" s="4">
        <v>0.66016075219896886</v>
      </c>
      <c r="O39" s="4">
        <f t="shared" si="0"/>
        <v>2.5164958787762468</v>
      </c>
    </row>
    <row r="40" spans="1:15" x14ac:dyDescent="0.35">
      <c r="A40" s="3">
        <v>44222</v>
      </c>
      <c r="B40" s="1">
        <v>304.10000000000002</v>
      </c>
      <c r="C40" s="1">
        <v>3000</v>
      </c>
      <c r="D40" s="1">
        <v>1</v>
      </c>
      <c r="E40" s="1">
        <v>3</v>
      </c>
      <c r="F40" t="s">
        <v>10</v>
      </c>
      <c r="G40" t="s">
        <v>15</v>
      </c>
      <c r="H40" t="s">
        <v>21</v>
      </c>
      <c r="I40" t="s">
        <v>23</v>
      </c>
      <c r="J40">
        <v>0</v>
      </c>
      <c r="K40" s="4">
        <v>7.8879999999999999</v>
      </c>
      <c r="L40" s="4">
        <v>7.46</v>
      </c>
      <c r="M40" s="4">
        <v>25.066666666666666</v>
      </c>
      <c r="N40" s="4">
        <v>0.50163026994237192</v>
      </c>
      <c r="O40" s="4">
        <f t="shared" si="0"/>
        <v>2.0011845875360583</v>
      </c>
    </row>
    <row r="41" spans="1:15" x14ac:dyDescent="0.35">
      <c r="A41" s="3">
        <v>44222</v>
      </c>
      <c r="B41" s="1">
        <v>304.10000000000002</v>
      </c>
      <c r="C41" s="1">
        <v>3000</v>
      </c>
      <c r="D41" s="1">
        <v>1</v>
      </c>
      <c r="E41" s="1">
        <v>3</v>
      </c>
      <c r="F41" t="s">
        <v>10</v>
      </c>
      <c r="G41" t="s">
        <v>15</v>
      </c>
      <c r="H41" t="s">
        <v>21</v>
      </c>
      <c r="I41" t="s">
        <v>17</v>
      </c>
      <c r="J41">
        <v>10</v>
      </c>
      <c r="K41" s="4">
        <v>7.59</v>
      </c>
      <c r="L41" s="4">
        <v>7.5010000000000003</v>
      </c>
      <c r="M41" s="4">
        <v>28.233333333333331</v>
      </c>
      <c r="N41" s="4">
        <v>0.51005459508644224</v>
      </c>
      <c r="O41" s="4">
        <f t="shared" si="0"/>
        <v>1.806568813765439</v>
      </c>
    </row>
    <row r="42" spans="1:15" x14ac:dyDescent="0.35">
      <c r="A42" s="3">
        <v>44222</v>
      </c>
      <c r="B42" s="1">
        <v>304.10000000000002</v>
      </c>
      <c r="C42" s="1">
        <v>3000</v>
      </c>
      <c r="D42" s="1">
        <v>1</v>
      </c>
      <c r="E42" s="1">
        <v>3</v>
      </c>
      <c r="F42" t="s">
        <v>10</v>
      </c>
      <c r="G42" t="s">
        <v>15</v>
      </c>
      <c r="H42" t="s">
        <v>21</v>
      </c>
      <c r="I42" s="2" t="s">
        <v>22</v>
      </c>
      <c r="J42">
        <v>10</v>
      </c>
      <c r="K42" s="4">
        <v>7.7859999999999996</v>
      </c>
      <c r="L42" s="4">
        <v>7.5129999999999999</v>
      </c>
      <c r="M42" s="4">
        <v>25</v>
      </c>
      <c r="N42" s="4">
        <v>0.50316196542311198</v>
      </c>
      <c r="O42" s="4">
        <f t="shared" si="0"/>
        <v>2.0126478616924479</v>
      </c>
    </row>
    <row r="43" spans="1:15" x14ac:dyDescent="0.35">
      <c r="A43" s="3">
        <v>44222</v>
      </c>
      <c r="B43" s="1">
        <v>304.10000000000002</v>
      </c>
      <c r="C43" s="1">
        <v>3000</v>
      </c>
      <c r="D43" s="1">
        <v>1</v>
      </c>
      <c r="E43" s="1">
        <v>3</v>
      </c>
      <c r="F43" t="s">
        <v>10</v>
      </c>
      <c r="G43" t="s">
        <v>15</v>
      </c>
      <c r="H43" t="s">
        <v>21</v>
      </c>
      <c r="I43" s="2" t="s">
        <v>11</v>
      </c>
      <c r="J43">
        <v>10</v>
      </c>
      <c r="K43" s="4">
        <v>7.8209999999999997</v>
      </c>
      <c r="L43" s="4">
        <v>7.4930000000000003</v>
      </c>
      <c r="M43" s="4">
        <v>24.666666666666668</v>
      </c>
      <c r="N43" s="4">
        <v>0.51311798604792236</v>
      </c>
      <c r="O43" s="4">
        <f t="shared" si="0"/>
        <v>2.0802080515456312</v>
      </c>
    </row>
    <row r="44" spans="1:15" x14ac:dyDescent="0.35">
      <c r="A44" s="3">
        <v>44222</v>
      </c>
      <c r="B44" s="1">
        <v>304.10000000000002</v>
      </c>
      <c r="C44" s="1">
        <v>3000</v>
      </c>
      <c r="D44" s="1">
        <v>1</v>
      </c>
      <c r="E44" s="1">
        <v>3</v>
      </c>
      <c r="F44" t="s">
        <v>10</v>
      </c>
      <c r="G44" t="s">
        <v>15</v>
      </c>
      <c r="H44" t="s">
        <v>21</v>
      </c>
      <c r="I44" t="s">
        <v>17</v>
      </c>
      <c r="J44">
        <v>30</v>
      </c>
      <c r="K44" s="4">
        <v>7.6470000000000002</v>
      </c>
      <c r="L44" s="4">
        <v>7.5220000000000002</v>
      </c>
      <c r="M44" s="4">
        <v>30.2</v>
      </c>
      <c r="N44" s="4">
        <v>0.52996663633606322</v>
      </c>
      <c r="O44" s="4">
        <f t="shared" si="0"/>
        <v>1.7548564117088188</v>
      </c>
    </row>
    <row r="45" spans="1:15" x14ac:dyDescent="0.35">
      <c r="A45" s="3">
        <v>44222</v>
      </c>
      <c r="B45" s="1">
        <v>304.10000000000002</v>
      </c>
      <c r="C45" s="1">
        <v>3000</v>
      </c>
      <c r="D45" s="1">
        <v>1</v>
      </c>
      <c r="E45" s="1">
        <v>3</v>
      </c>
      <c r="F45" t="s">
        <v>10</v>
      </c>
      <c r="G45" t="s">
        <v>15</v>
      </c>
      <c r="H45" t="s">
        <v>21</v>
      </c>
      <c r="I45" s="2" t="s">
        <v>22</v>
      </c>
      <c r="J45">
        <v>30</v>
      </c>
      <c r="K45" s="4">
        <v>7.7930000000000001</v>
      </c>
      <c r="L45" s="4">
        <v>7.61</v>
      </c>
      <c r="M45" s="4">
        <v>25.2</v>
      </c>
      <c r="N45" s="4">
        <v>0.53992265696087349</v>
      </c>
      <c r="O45" s="4">
        <f t="shared" si="0"/>
        <v>2.1425502260352123</v>
      </c>
    </row>
    <row r="46" spans="1:15" x14ac:dyDescent="0.35">
      <c r="A46" s="3">
        <v>44222</v>
      </c>
      <c r="B46" s="1">
        <v>304.10000000000002</v>
      </c>
      <c r="C46" s="1">
        <v>3000</v>
      </c>
      <c r="D46" s="1">
        <v>1</v>
      </c>
      <c r="E46" s="1">
        <v>3</v>
      </c>
      <c r="F46" t="s">
        <v>10</v>
      </c>
      <c r="G46" t="s">
        <v>15</v>
      </c>
      <c r="H46" t="s">
        <v>21</v>
      </c>
      <c r="I46" s="2" t="s">
        <v>11</v>
      </c>
      <c r="J46">
        <v>30</v>
      </c>
      <c r="K46" s="4">
        <v>7.8040000000000003</v>
      </c>
      <c r="L46" s="4">
        <v>7.5369999999999999</v>
      </c>
      <c r="M46" s="4">
        <v>24.7</v>
      </c>
      <c r="N46" s="4">
        <v>0.47788898999090085</v>
      </c>
      <c r="O46" s="4">
        <f t="shared" si="0"/>
        <v>1.9347732388295582</v>
      </c>
    </row>
    <row r="47" spans="1:15" x14ac:dyDescent="0.35">
      <c r="A47" s="3">
        <v>44222</v>
      </c>
      <c r="B47" s="1">
        <v>304.10000000000002</v>
      </c>
      <c r="C47" s="1">
        <v>3000</v>
      </c>
      <c r="D47" s="1">
        <v>1</v>
      </c>
      <c r="E47" s="1">
        <v>3</v>
      </c>
      <c r="F47" t="s">
        <v>10</v>
      </c>
      <c r="G47" t="s">
        <v>15</v>
      </c>
      <c r="H47" t="s">
        <v>21</v>
      </c>
      <c r="I47" t="s">
        <v>17</v>
      </c>
      <c r="J47">
        <v>60</v>
      </c>
      <c r="K47" s="4">
        <v>7.6870000000000003</v>
      </c>
      <c r="L47" s="4">
        <v>7.5389999999999997</v>
      </c>
      <c r="M47" s="4">
        <v>31.166666666666668</v>
      </c>
      <c r="N47" s="4">
        <v>0.47252805580831064</v>
      </c>
      <c r="O47" s="4">
        <f t="shared" si="0"/>
        <v>1.5161327993849538</v>
      </c>
    </row>
    <row r="48" spans="1:15" x14ac:dyDescent="0.35">
      <c r="A48" s="3">
        <v>44222</v>
      </c>
      <c r="B48" s="1">
        <v>304.10000000000002</v>
      </c>
      <c r="C48" s="1">
        <v>3000</v>
      </c>
      <c r="D48" s="1">
        <v>1</v>
      </c>
      <c r="E48" s="1">
        <v>3</v>
      </c>
      <c r="F48" t="s">
        <v>10</v>
      </c>
      <c r="G48" t="s">
        <v>15</v>
      </c>
      <c r="H48" t="s">
        <v>21</v>
      </c>
      <c r="I48" s="2" t="s">
        <v>22</v>
      </c>
      <c r="J48">
        <v>60</v>
      </c>
      <c r="K48" s="4">
        <v>7.7859999999999996</v>
      </c>
      <c r="L48" s="4">
        <v>7.4989999999999997</v>
      </c>
      <c r="M48" s="4">
        <v>25.833333333333332</v>
      </c>
      <c r="N48" s="4">
        <v>0.54681528662420387</v>
      </c>
      <c r="O48" s="4">
        <f t="shared" si="0"/>
        <v>2.1167043353194992</v>
      </c>
    </row>
    <row r="49" spans="1:15" x14ac:dyDescent="0.35">
      <c r="A49" s="3">
        <v>44222</v>
      </c>
      <c r="B49" s="1">
        <v>304.10000000000002</v>
      </c>
      <c r="C49" s="1">
        <v>3000</v>
      </c>
      <c r="D49" s="1">
        <v>1</v>
      </c>
      <c r="E49" s="1">
        <v>3</v>
      </c>
      <c r="F49" t="s">
        <v>10</v>
      </c>
      <c r="G49" t="s">
        <v>15</v>
      </c>
      <c r="H49" t="s">
        <v>21</v>
      </c>
      <c r="I49" s="2" t="s">
        <v>11</v>
      </c>
      <c r="J49">
        <v>60</v>
      </c>
      <c r="K49" s="4">
        <v>7.8239999999999998</v>
      </c>
      <c r="L49" s="4">
        <v>7.4859999999999998</v>
      </c>
      <c r="M49" s="4">
        <v>24.533333333333331</v>
      </c>
      <c r="N49" s="4">
        <v>0.4909084015771914</v>
      </c>
      <c r="O49" s="4">
        <f t="shared" si="0"/>
        <v>2.0009853325157261</v>
      </c>
    </row>
    <row r="50" spans="1:15" x14ac:dyDescent="0.35">
      <c r="A50" s="3">
        <v>44224</v>
      </c>
      <c r="B50" s="1">
        <v>465.3</v>
      </c>
      <c r="C50" s="1">
        <v>3500</v>
      </c>
      <c r="D50" s="1">
        <v>1</v>
      </c>
      <c r="E50" s="1">
        <v>3</v>
      </c>
      <c r="F50" t="s">
        <v>10</v>
      </c>
      <c r="G50" t="s">
        <v>15</v>
      </c>
      <c r="H50" t="s">
        <v>21</v>
      </c>
      <c r="I50" t="s">
        <v>23</v>
      </c>
      <c r="J50">
        <v>0</v>
      </c>
      <c r="K50" s="4">
        <v>7.8979999999999997</v>
      </c>
      <c r="L50" s="4">
        <v>7.5259999999999998</v>
      </c>
      <c r="M50" s="4">
        <v>25.766666666666666</v>
      </c>
      <c r="N50" s="4">
        <v>0.60655141037306637</v>
      </c>
      <c r="O50" s="4">
        <f t="shared" si="0"/>
        <v>2.354015822922638</v>
      </c>
    </row>
    <row r="51" spans="1:15" x14ac:dyDescent="0.35">
      <c r="A51" s="3">
        <v>44224</v>
      </c>
      <c r="B51" s="1">
        <v>465.3</v>
      </c>
      <c r="C51" s="1">
        <v>3500</v>
      </c>
      <c r="D51" s="1">
        <v>1</v>
      </c>
      <c r="E51" s="1">
        <v>3</v>
      </c>
      <c r="F51" t="s">
        <v>10</v>
      </c>
      <c r="G51" t="s">
        <v>15</v>
      </c>
      <c r="H51" t="s">
        <v>21</v>
      </c>
      <c r="I51" t="s">
        <v>17</v>
      </c>
      <c r="J51">
        <v>10</v>
      </c>
      <c r="K51" s="4">
        <v>7.6520000000000001</v>
      </c>
      <c r="L51" s="4">
        <v>7.5190000000000001</v>
      </c>
      <c r="M51" s="4">
        <v>27.433333333333334</v>
      </c>
      <c r="N51" s="4">
        <v>0.62033666969972712</v>
      </c>
      <c r="O51" s="4">
        <f t="shared" si="0"/>
        <v>2.2612515298896496</v>
      </c>
    </row>
    <row r="52" spans="1:15" x14ac:dyDescent="0.35">
      <c r="A52" s="3">
        <v>44224</v>
      </c>
      <c r="B52" s="1">
        <v>465.3</v>
      </c>
      <c r="C52" s="1">
        <v>3500</v>
      </c>
      <c r="D52" s="1">
        <v>1</v>
      </c>
      <c r="E52" s="1">
        <v>3</v>
      </c>
      <c r="F52" t="s">
        <v>10</v>
      </c>
      <c r="G52" t="s">
        <v>15</v>
      </c>
      <c r="H52" t="s">
        <v>21</v>
      </c>
      <c r="I52" s="2" t="s">
        <v>22</v>
      </c>
      <c r="J52">
        <v>10</v>
      </c>
      <c r="K52" s="4">
        <v>7.8319999999999999</v>
      </c>
      <c r="L52" s="4">
        <v>7.4950000000000001</v>
      </c>
      <c r="M52" s="4">
        <v>24.933333333333334</v>
      </c>
      <c r="N52" s="4">
        <v>0.60425386715195639</v>
      </c>
      <c r="O52" s="4">
        <f t="shared" si="0"/>
        <v>2.4234780768126596</v>
      </c>
    </row>
    <row r="53" spans="1:15" x14ac:dyDescent="0.35">
      <c r="A53" s="3">
        <v>44224</v>
      </c>
      <c r="B53" s="1">
        <v>465.3</v>
      </c>
      <c r="C53" s="1">
        <v>3500</v>
      </c>
      <c r="D53" s="1">
        <v>1</v>
      </c>
      <c r="E53" s="1">
        <v>3</v>
      </c>
      <c r="F53" t="s">
        <v>10</v>
      </c>
      <c r="G53" t="s">
        <v>15</v>
      </c>
      <c r="H53" t="s">
        <v>21</v>
      </c>
      <c r="I53" s="2" t="s">
        <v>11</v>
      </c>
      <c r="J53">
        <v>10</v>
      </c>
      <c r="K53" s="4">
        <v>7.8390000000000004</v>
      </c>
      <c r="L53" s="4">
        <v>7.5039999999999996</v>
      </c>
      <c r="M53" s="4">
        <v>24.8</v>
      </c>
      <c r="N53" s="4">
        <v>0.60042462845010613</v>
      </c>
      <c r="O53" s="4">
        <f t="shared" si="0"/>
        <v>2.421067050202041</v>
      </c>
    </row>
    <row r="54" spans="1:15" x14ac:dyDescent="0.35">
      <c r="A54" s="3">
        <v>44224</v>
      </c>
      <c r="B54" s="1">
        <v>465.3</v>
      </c>
      <c r="C54" s="1">
        <v>3500</v>
      </c>
      <c r="D54" s="1">
        <v>1</v>
      </c>
      <c r="E54" s="1">
        <v>3</v>
      </c>
      <c r="F54" t="s">
        <v>10</v>
      </c>
      <c r="G54" t="s">
        <v>15</v>
      </c>
      <c r="H54" t="s">
        <v>21</v>
      </c>
      <c r="I54" t="s">
        <v>17</v>
      </c>
      <c r="J54">
        <v>30</v>
      </c>
      <c r="K54" s="4">
        <v>7.6760000000000002</v>
      </c>
      <c r="L54" s="4">
        <v>7.5060000000000002</v>
      </c>
      <c r="M54" s="4">
        <v>29.566666666666666</v>
      </c>
      <c r="N54" s="4">
        <v>0.60961480133454649</v>
      </c>
      <c r="O54" s="4">
        <f t="shared" si="0"/>
        <v>2.0618313461145878</v>
      </c>
    </row>
    <row r="55" spans="1:15" x14ac:dyDescent="0.35">
      <c r="A55" s="3">
        <v>44224</v>
      </c>
      <c r="B55" s="1">
        <v>465.3</v>
      </c>
      <c r="C55" s="1">
        <v>3500</v>
      </c>
      <c r="D55" s="1">
        <v>1</v>
      </c>
      <c r="E55" s="1">
        <v>3</v>
      </c>
      <c r="F55" t="s">
        <v>10</v>
      </c>
      <c r="G55" t="s">
        <v>15</v>
      </c>
      <c r="H55" t="s">
        <v>21</v>
      </c>
      <c r="I55" s="2" t="s">
        <v>22</v>
      </c>
      <c r="J55">
        <v>30</v>
      </c>
      <c r="K55" s="4">
        <v>7.8159999999999998</v>
      </c>
      <c r="L55" s="4">
        <v>7.4859999999999998</v>
      </c>
      <c r="M55" s="4">
        <v>25.433333333333334</v>
      </c>
      <c r="N55" s="4">
        <v>0.59506369426751593</v>
      </c>
      <c r="O55" s="4">
        <f t="shared" si="0"/>
        <v>2.3396999774607439</v>
      </c>
    </row>
    <row r="56" spans="1:15" x14ac:dyDescent="0.35">
      <c r="A56" s="3">
        <v>44224</v>
      </c>
      <c r="B56" s="1">
        <v>465.3</v>
      </c>
      <c r="C56" s="1">
        <v>3500</v>
      </c>
      <c r="D56" s="1">
        <v>1</v>
      </c>
      <c r="E56" s="1">
        <v>3</v>
      </c>
      <c r="F56" t="s">
        <v>10</v>
      </c>
      <c r="G56" t="s">
        <v>15</v>
      </c>
      <c r="H56" t="s">
        <v>21</v>
      </c>
      <c r="I56" s="2" t="s">
        <v>11</v>
      </c>
      <c r="J56">
        <v>30</v>
      </c>
      <c r="K56" s="4">
        <v>7.8010000000000002</v>
      </c>
      <c r="L56" s="4">
        <v>7.4969999999999999</v>
      </c>
      <c r="M56" s="4">
        <v>24.866666666666671</v>
      </c>
      <c r="N56" s="4">
        <v>0.60119047619047616</v>
      </c>
      <c r="O56" s="4">
        <f t="shared" si="0"/>
        <v>2.4176560704710832</v>
      </c>
    </row>
    <row r="57" spans="1:15" x14ac:dyDescent="0.35">
      <c r="A57" s="3">
        <v>44224</v>
      </c>
      <c r="B57" s="1">
        <v>465.3</v>
      </c>
      <c r="C57" s="1">
        <v>3500</v>
      </c>
      <c r="D57" s="1">
        <v>1</v>
      </c>
      <c r="E57" s="1">
        <v>3</v>
      </c>
      <c r="F57" t="s">
        <v>10</v>
      </c>
      <c r="G57" t="s">
        <v>15</v>
      </c>
      <c r="H57" t="s">
        <v>21</v>
      </c>
      <c r="I57" t="s">
        <v>17</v>
      </c>
      <c r="J57">
        <v>60</v>
      </c>
      <c r="K57" s="4">
        <v>7.6849999999999996</v>
      </c>
      <c r="L57" s="4">
        <v>7.5030000000000001</v>
      </c>
      <c r="M57" s="4">
        <v>30.433333333333334</v>
      </c>
      <c r="N57" s="4">
        <v>0.63488777676675767</v>
      </c>
      <c r="O57" s="4">
        <f t="shared" si="0"/>
        <v>2.0861591788611973</v>
      </c>
    </row>
    <row r="58" spans="1:15" x14ac:dyDescent="0.35">
      <c r="A58" s="3">
        <v>44224</v>
      </c>
      <c r="B58" s="1">
        <v>465.3</v>
      </c>
      <c r="C58" s="1">
        <v>3500</v>
      </c>
      <c r="D58" s="1">
        <v>1</v>
      </c>
      <c r="E58" s="1">
        <v>3</v>
      </c>
      <c r="F58" t="s">
        <v>10</v>
      </c>
      <c r="G58" t="s">
        <v>15</v>
      </c>
      <c r="H58" t="s">
        <v>21</v>
      </c>
      <c r="I58" s="2" t="s">
        <v>22</v>
      </c>
      <c r="J58">
        <v>60</v>
      </c>
      <c r="K58" s="4">
        <v>7.7960000000000003</v>
      </c>
      <c r="L58" s="4">
        <v>7.5259999999999998</v>
      </c>
      <c r="M58" s="4">
        <v>25.433333333333337</v>
      </c>
      <c r="N58" s="4">
        <v>0.58663936912344561</v>
      </c>
      <c r="O58" s="4">
        <f t="shared" si="0"/>
        <v>2.3065768117566665</v>
      </c>
    </row>
    <row r="59" spans="1:15" x14ac:dyDescent="0.35">
      <c r="A59" s="3">
        <v>44224</v>
      </c>
      <c r="B59" s="1">
        <v>465.3</v>
      </c>
      <c r="C59" s="1">
        <v>3500</v>
      </c>
      <c r="D59" s="1">
        <v>1</v>
      </c>
      <c r="E59" s="1">
        <v>3</v>
      </c>
      <c r="F59" t="s">
        <v>10</v>
      </c>
      <c r="G59" t="s">
        <v>15</v>
      </c>
      <c r="H59" t="s">
        <v>21</v>
      </c>
      <c r="I59" s="2" t="s">
        <v>11</v>
      </c>
      <c r="J59">
        <v>60</v>
      </c>
      <c r="K59" s="4">
        <v>7.81</v>
      </c>
      <c r="L59" s="4">
        <v>7.4459999999999997</v>
      </c>
      <c r="M59" s="4">
        <v>25</v>
      </c>
      <c r="N59" s="4">
        <v>0.5866393691234455</v>
      </c>
      <c r="O59" s="4">
        <f t="shared" si="0"/>
        <v>2.346557476493782</v>
      </c>
    </row>
    <row r="60" spans="1:15" x14ac:dyDescent="0.35">
      <c r="A60" s="3"/>
      <c r="B60" s="3"/>
      <c r="C60" s="3"/>
    </row>
    <row r="61" spans="1:15" x14ac:dyDescent="0.35">
      <c r="A61" s="3"/>
      <c r="B61" s="3"/>
      <c r="C61" s="3"/>
    </row>
    <row r="62" spans="1:15" x14ac:dyDescent="0.35">
      <c r="A62" s="3"/>
      <c r="B62" s="3"/>
      <c r="C62" s="3"/>
    </row>
    <row r="63" spans="1:15" x14ac:dyDescent="0.35">
      <c r="A63" s="3"/>
      <c r="B63" s="3"/>
      <c r="C63" s="3"/>
    </row>
    <row r="64" spans="1:15" x14ac:dyDescent="0.35">
      <c r="A64" s="3"/>
      <c r="B64" s="3"/>
      <c r="C64" s="3"/>
    </row>
    <row r="65" spans="1:3" x14ac:dyDescent="0.35">
      <c r="A65" s="3"/>
      <c r="B65" s="3"/>
      <c r="C65" s="3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E383E-D05B-472B-9A0B-D2260F357D23}">
  <dimension ref="A1:T31"/>
  <sheetViews>
    <sheetView tabSelected="1" topLeftCell="A114" workbookViewId="0">
      <pane ySplit="590" topLeftCell="A13" activePane="bottomLeft"/>
      <selection activeCell="U114" sqref="U1:Y1048576"/>
      <selection pane="bottomLeft" activeCell="L14" sqref="L14"/>
    </sheetView>
  </sheetViews>
  <sheetFormatPr defaultRowHeight="14.5" x14ac:dyDescent="0.35"/>
  <cols>
    <col min="1" max="1" width="9.453125" bestFit="1" customWidth="1"/>
  </cols>
  <sheetData>
    <row r="1" spans="1:20" x14ac:dyDescent="0.35">
      <c r="A1" t="s">
        <v>12</v>
      </c>
      <c r="B1" t="s">
        <v>18</v>
      </c>
      <c r="C1" t="s">
        <v>19</v>
      </c>
      <c r="D1" t="s">
        <v>31</v>
      </c>
      <c r="E1" t="s">
        <v>6</v>
      </c>
      <c r="F1" t="s">
        <v>13</v>
      </c>
      <c r="G1" t="s">
        <v>0</v>
      </c>
      <c r="H1" t="s">
        <v>14</v>
      </c>
      <c r="I1" t="s">
        <v>1</v>
      </c>
      <c r="J1" t="s">
        <v>2</v>
      </c>
      <c r="K1" t="s">
        <v>4</v>
      </c>
      <c r="L1" t="s">
        <v>5</v>
      </c>
      <c r="M1" t="s">
        <v>8</v>
      </c>
      <c r="N1" t="s">
        <v>7</v>
      </c>
      <c r="O1" t="s">
        <v>9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</row>
    <row r="2" spans="1:20" x14ac:dyDescent="0.35">
      <c r="A2" s="3">
        <v>44209</v>
      </c>
      <c r="B2" s="1">
        <v>438.4</v>
      </c>
      <c r="C2" s="1">
        <v>3000</v>
      </c>
      <c r="D2" s="1">
        <v>17</v>
      </c>
      <c r="E2" s="1">
        <v>0.3</v>
      </c>
      <c r="F2" s="1">
        <v>21</v>
      </c>
      <c r="G2" t="s">
        <v>10</v>
      </c>
      <c r="H2" t="s">
        <v>29</v>
      </c>
      <c r="I2" t="s">
        <v>32</v>
      </c>
      <c r="J2" t="s">
        <v>30</v>
      </c>
      <c r="K2" s="4">
        <v>7.774</v>
      </c>
      <c r="L2" s="4">
        <v>7.2919999999999998</v>
      </c>
      <c r="M2" s="1">
        <v>0.13478920230512584</v>
      </c>
      <c r="N2" s="1">
        <v>4.7333333333333334</v>
      </c>
      <c r="O2" s="1">
        <f>M2/(N2/100)</f>
        <v>2.8476592036294193</v>
      </c>
      <c r="P2" s="6">
        <v>4.5666666666666664</v>
      </c>
      <c r="Q2" s="5">
        <f>6.4755*D2^(-0.0187)+LOG(D2)*(1.1704-0.1672*K2)+0.1073*K2-0.7511</f>
        <v>6.065165265366903</v>
      </c>
      <c r="R2" s="7">
        <f>1.0064*10^(-1)-5.4431*10^(-3)*D2+2.1776*10^(-4)*D2^(2)-4.9731*10^(-6)*D2^(3)+4.5288*10^(-8)*D2^(4)</f>
        <v>5.0389598748000003E-2</v>
      </c>
      <c r="S2" s="1">
        <f>E2*R2</f>
        <v>1.51168796244E-2</v>
      </c>
      <c r="T2" s="1">
        <f>P2-S2</f>
        <v>4.5515497870422665</v>
      </c>
    </row>
    <row r="3" spans="1:20" x14ac:dyDescent="0.35">
      <c r="A3" s="3">
        <v>44209</v>
      </c>
      <c r="B3" s="1">
        <v>438.4</v>
      </c>
      <c r="C3" s="1">
        <v>3000</v>
      </c>
      <c r="D3" s="1">
        <v>17</v>
      </c>
      <c r="E3" s="1">
        <v>0.3</v>
      </c>
      <c r="F3" s="1">
        <v>21</v>
      </c>
      <c r="G3" t="s">
        <v>10</v>
      </c>
      <c r="H3" t="s">
        <v>29</v>
      </c>
      <c r="I3" t="s">
        <v>32</v>
      </c>
      <c r="J3" t="s">
        <v>17</v>
      </c>
      <c r="K3" s="4">
        <v>7.7750000000000004</v>
      </c>
      <c r="L3" s="4">
        <v>7.45</v>
      </c>
      <c r="M3" s="1">
        <v>0.13478920230512584</v>
      </c>
      <c r="N3" s="1">
        <v>5.5</v>
      </c>
      <c r="O3" s="1">
        <f t="shared" ref="O3:O31" si="0">M3/(N3/100)</f>
        <v>2.450712769184106</v>
      </c>
      <c r="P3" s="6">
        <v>3.9</v>
      </c>
      <c r="Q3" s="5">
        <f t="shared" ref="Q3:Q4" si="1">6.4755*D3^(-0.0187)+LOG(D3)*(1.1704-0.1672*K3)+0.1073*K3-0.7511</f>
        <v>6.065066834307248</v>
      </c>
      <c r="R3" s="7">
        <f t="shared" ref="R3:R4" si="2">1.0064*10^(-1)-5.4431*10^(-3)*D3+2.1776*10^(-4)*D3^(2)-4.9731*10^(-6)*D3^(3)+4.5288*10^(-8)*D3^(4)</f>
        <v>5.0389598748000003E-2</v>
      </c>
      <c r="S3" s="1">
        <f t="shared" ref="S3:S4" si="3">E3*R3</f>
        <v>1.51168796244E-2</v>
      </c>
      <c r="T3" s="1">
        <f t="shared" ref="T3:T4" si="4">P3-S3</f>
        <v>3.8848831203756</v>
      </c>
    </row>
    <row r="4" spans="1:20" x14ac:dyDescent="0.35">
      <c r="A4" s="3">
        <v>44209</v>
      </c>
      <c r="B4" s="1">
        <v>438.4</v>
      </c>
      <c r="C4" s="1">
        <v>3000</v>
      </c>
      <c r="D4" s="1">
        <v>17</v>
      </c>
      <c r="E4" s="1">
        <v>0.3</v>
      </c>
      <c r="F4" s="1">
        <v>21</v>
      </c>
      <c r="G4" t="s">
        <v>10</v>
      </c>
      <c r="H4" t="s">
        <v>29</v>
      </c>
      <c r="I4" t="s">
        <v>32</v>
      </c>
      <c r="J4" t="s">
        <v>22</v>
      </c>
      <c r="K4" s="4">
        <v>7.87</v>
      </c>
      <c r="L4" s="4">
        <v>7.4450000000000003</v>
      </c>
      <c r="M4" s="1">
        <v>0.12789657264179558</v>
      </c>
      <c r="N4" s="1">
        <v>4.7333333333333334</v>
      </c>
      <c r="O4" s="1">
        <f t="shared" si="0"/>
        <v>2.7020402670801884</v>
      </c>
      <c r="P4" s="6">
        <v>4.166666666666667</v>
      </c>
      <c r="Q4" s="5">
        <f t="shared" si="1"/>
        <v>6.0557158836400768</v>
      </c>
      <c r="R4" s="7">
        <f t="shared" si="2"/>
        <v>5.0389598748000003E-2</v>
      </c>
      <c r="S4" s="1">
        <f t="shared" si="3"/>
        <v>1.51168796244E-2</v>
      </c>
      <c r="T4" s="1">
        <f t="shared" si="4"/>
        <v>4.1515497870422671</v>
      </c>
    </row>
    <row r="5" spans="1:20" x14ac:dyDescent="0.35">
      <c r="A5" s="3">
        <v>44210</v>
      </c>
      <c r="B5" s="1">
        <v>349.3</v>
      </c>
      <c r="C5" s="1">
        <v>3500</v>
      </c>
      <c r="D5" s="1">
        <v>17</v>
      </c>
      <c r="E5" s="1">
        <v>0.3</v>
      </c>
      <c r="F5" s="1">
        <v>21</v>
      </c>
      <c r="G5" t="s">
        <v>10</v>
      </c>
      <c r="H5" t="s">
        <v>29</v>
      </c>
      <c r="I5" t="s">
        <v>21</v>
      </c>
      <c r="J5" t="s">
        <v>30</v>
      </c>
      <c r="K5" s="4">
        <v>7.83</v>
      </c>
      <c r="L5" s="4">
        <v>7.3710000000000004</v>
      </c>
      <c r="M5" s="1">
        <v>0.19605702153472851</v>
      </c>
      <c r="N5" s="1">
        <v>4.833333333333333</v>
      </c>
      <c r="O5" s="1">
        <f t="shared" si="0"/>
        <v>4.0563521696840379</v>
      </c>
      <c r="P5" s="6">
        <v>5.3</v>
      </c>
      <c r="Q5" s="5">
        <f t="shared" ref="Q5:Q8" si="5">6.4755*D5^(-0.0187)+LOG(D5)*(1.1704-0.1672*K5)+0.1073*K5-0.7511</f>
        <v>6.0596531260262543</v>
      </c>
      <c r="R5" s="7">
        <f t="shared" ref="R5:R8" si="6">1.0064*10^(-1)-5.4431*10^(-3)*D5+2.1776*10^(-4)*D5^(2)-4.9731*10^(-6)*D5^(3)+4.5288*10^(-8)*D5^(4)</f>
        <v>5.0389598748000003E-2</v>
      </c>
      <c r="S5" s="1">
        <f t="shared" ref="S5:S8" si="7">E5*R5</f>
        <v>1.51168796244E-2</v>
      </c>
      <c r="T5" s="1">
        <f t="shared" ref="T5:T8" si="8">P5-S5</f>
        <v>5.2848831203755999</v>
      </c>
    </row>
    <row r="6" spans="1:20" x14ac:dyDescent="0.35">
      <c r="A6" s="3">
        <v>44210</v>
      </c>
      <c r="B6" s="1">
        <v>349.3</v>
      </c>
      <c r="C6" s="1">
        <v>3500</v>
      </c>
      <c r="D6" s="1">
        <v>17</v>
      </c>
      <c r="E6" s="1">
        <v>0.3</v>
      </c>
      <c r="F6" s="1">
        <v>21</v>
      </c>
      <c r="G6" t="s">
        <v>10</v>
      </c>
      <c r="H6" t="s">
        <v>29</v>
      </c>
      <c r="I6" t="s">
        <v>21</v>
      </c>
      <c r="J6" t="s">
        <v>17</v>
      </c>
      <c r="K6" s="4">
        <v>7.81</v>
      </c>
      <c r="L6" s="4">
        <v>7.4290000000000003</v>
      </c>
      <c r="M6" s="1">
        <v>0.20065210797694874</v>
      </c>
      <c r="N6" s="1">
        <v>5.333333333333333</v>
      </c>
      <c r="O6" s="1">
        <f t="shared" si="0"/>
        <v>3.7622270245677893</v>
      </c>
      <c r="P6" s="6">
        <v>4.5999999999999996</v>
      </c>
      <c r="Q6" s="5">
        <f t="shared" si="5"/>
        <v>6.061621747219343</v>
      </c>
      <c r="R6" s="7">
        <f t="shared" si="6"/>
        <v>5.0389598748000003E-2</v>
      </c>
      <c r="S6" s="1">
        <f t="shared" si="7"/>
        <v>1.51168796244E-2</v>
      </c>
      <c r="T6" s="1">
        <f t="shared" si="8"/>
        <v>4.5848831203755998</v>
      </c>
    </row>
    <row r="7" spans="1:20" x14ac:dyDescent="0.35">
      <c r="A7" s="3">
        <v>44210</v>
      </c>
      <c r="B7" s="1">
        <v>349.3</v>
      </c>
      <c r="C7" s="1">
        <v>3500</v>
      </c>
      <c r="D7" s="1">
        <v>17</v>
      </c>
      <c r="E7" s="1">
        <v>0.3</v>
      </c>
      <c r="F7" s="1">
        <v>21</v>
      </c>
      <c r="G7" t="s">
        <v>10</v>
      </c>
      <c r="H7" t="s">
        <v>29</v>
      </c>
      <c r="I7" t="s">
        <v>21</v>
      </c>
      <c r="J7" t="s">
        <v>22</v>
      </c>
      <c r="K7" s="4">
        <v>7.89</v>
      </c>
      <c r="L7" s="4">
        <v>7.4050000000000002</v>
      </c>
      <c r="M7" s="1">
        <v>0.21673491052471941</v>
      </c>
      <c r="N7" s="1">
        <v>4.8666666666666663</v>
      </c>
      <c r="O7" s="1">
        <f t="shared" si="0"/>
        <v>4.4534570655764263</v>
      </c>
      <c r="P7" s="6">
        <v>4.75</v>
      </c>
      <c r="Q7" s="5">
        <f t="shared" si="5"/>
        <v>6.0537472624469872</v>
      </c>
      <c r="R7" s="7">
        <f t="shared" si="6"/>
        <v>5.0389598748000003E-2</v>
      </c>
      <c r="S7" s="1">
        <f t="shared" si="7"/>
        <v>1.51168796244E-2</v>
      </c>
      <c r="T7" s="1">
        <f t="shared" si="8"/>
        <v>4.7348831203756001</v>
      </c>
    </row>
    <row r="8" spans="1:20" x14ac:dyDescent="0.35">
      <c r="A8" s="3">
        <v>44210</v>
      </c>
      <c r="B8" s="1">
        <v>349.3</v>
      </c>
      <c r="C8" s="1">
        <v>3500</v>
      </c>
      <c r="D8" s="1">
        <v>17</v>
      </c>
      <c r="E8" s="1">
        <v>0.3</v>
      </c>
      <c r="F8" s="1">
        <v>21</v>
      </c>
      <c r="G8" t="s">
        <v>10</v>
      </c>
      <c r="H8" t="s">
        <v>29</v>
      </c>
      <c r="I8" t="s">
        <v>21</v>
      </c>
      <c r="J8" t="s">
        <v>33</v>
      </c>
      <c r="K8" s="4">
        <v>7.86</v>
      </c>
      <c r="L8" s="4">
        <v>7.53</v>
      </c>
      <c r="M8" s="1">
        <v>0.18303760994843796</v>
      </c>
      <c r="N8" s="1">
        <v>5.4333333333333336</v>
      </c>
      <c r="O8" s="1">
        <f t="shared" si="0"/>
        <v>3.3687903671491646</v>
      </c>
      <c r="P8" s="6">
        <v>4.2666666666666666</v>
      </c>
      <c r="Q8" s="5">
        <f t="shared" si="5"/>
        <v>6.0567001942366208</v>
      </c>
      <c r="R8" s="7">
        <f t="shared" si="6"/>
        <v>5.0389598748000003E-2</v>
      </c>
      <c r="S8" s="1">
        <f t="shared" si="7"/>
        <v>1.51168796244E-2</v>
      </c>
      <c r="T8" s="1">
        <f t="shared" si="8"/>
        <v>4.2515497870422667</v>
      </c>
    </row>
    <row r="9" spans="1:20" x14ac:dyDescent="0.35">
      <c r="A9" s="3">
        <v>44215</v>
      </c>
      <c r="B9" s="1">
        <v>411.6</v>
      </c>
      <c r="C9" s="1">
        <v>3000</v>
      </c>
      <c r="D9" s="1">
        <v>17</v>
      </c>
      <c r="E9" s="1">
        <v>0.3</v>
      </c>
      <c r="F9" s="1">
        <v>21</v>
      </c>
      <c r="G9" t="s">
        <v>10</v>
      </c>
      <c r="H9" t="s">
        <v>29</v>
      </c>
      <c r="I9" t="s">
        <v>21</v>
      </c>
      <c r="J9" t="s">
        <v>30</v>
      </c>
      <c r="K9" s="4">
        <v>8.0139999999999993</v>
      </c>
      <c r="L9" s="4">
        <v>7.5490000000000004</v>
      </c>
      <c r="M9" s="1">
        <v>0.16542311191992723</v>
      </c>
      <c r="N9" s="1">
        <v>4.8</v>
      </c>
      <c r="O9" s="1">
        <f t="shared" si="0"/>
        <v>3.4463148316651506</v>
      </c>
      <c r="P9" s="6">
        <v>6.7</v>
      </c>
      <c r="Q9" s="5">
        <f t="shared" ref="Q9:Q12" si="9">6.4755*D9^(-0.0187)+LOG(D9)*(1.1704-0.1672*K9)+0.1073*K9-0.7511</f>
        <v>6.0415418110498358</v>
      </c>
      <c r="R9" s="7">
        <f t="shared" ref="R9:R12" si="10">1.0064*10^(-1)-5.4431*10^(-3)*D9+2.1776*10^(-4)*D9^(2)-4.9731*10^(-6)*D9^(3)+4.5288*10^(-8)*D9^(4)</f>
        <v>5.0389598748000003E-2</v>
      </c>
      <c r="S9" s="1">
        <f t="shared" ref="S9:S12" si="11">E9*R9</f>
        <v>1.51168796244E-2</v>
      </c>
      <c r="T9" s="1">
        <f t="shared" ref="T9:T12" si="12">P9-S9</f>
        <v>6.6848831203756003</v>
      </c>
    </row>
    <row r="10" spans="1:20" x14ac:dyDescent="0.35">
      <c r="A10" s="3">
        <v>44215</v>
      </c>
      <c r="B10" s="1">
        <v>411.6</v>
      </c>
      <c r="C10" s="1">
        <v>3000</v>
      </c>
      <c r="D10" s="1">
        <v>17</v>
      </c>
      <c r="E10" s="1">
        <v>0.3</v>
      </c>
      <c r="F10" s="1">
        <v>21</v>
      </c>
      <c r="G10" t="s">
        <v>10</v>
      </c>
      <c r="H10" t="s">
        <v>29</v>
      </c>
      <c r="I10" t="s">
        <v>21</v>
      </c>
      <c r="J10" t="s">
        <v>17</v>
      </c>
      <c r="K10" s="4">
        <v>7.9080000000000004</v>
      </c>
      <c r="L10" s="4">
        <v>7.6879999999999997</v>
      </c>
      <c r="M10" s="1">
        <v>0.17154989384288752</v>
      </c>
      <c r="N10" s="1">
        <v>4.9000000000000004</v>
      </c>
      <c r="O10" s="1">
        <f t="shared" si="0"/>
        <v>3.501018241691582</v>
      </c>
      <c r="P10" s="6">
        <v>6.3</v>
      </c>
      <c r="Q10" s="5">
        <f t="shared" si="9"/>
        <v>6.0519755033732077</v>
      </c>
      <c r="R10" s="7">
        <f t="shared" si="10"/>
        <v>5.0389598748000003E-2</v>
      </c>
      <c r="S10" s="1">
        <f t="shared" si="11"/>
        <v>1.51168796244E-2</v>
      </c>
      <c r="T10" s="1">
        <f t="shared" si="12"/>
        <v>6.2848831203755999</v>
      </c>
    </row>
    <row r="11" spans="1:20" x14ac:dyDescent="0.35">
      <c r="A11" s="3">
        <v>44215</v>
      </c>
      <c r="B11" s="1">
        <v>411.6</v>
      </c>
      <c r="C11" s="1">
        <v>3000</v>
      </c>
      <c r="D11" s="1">
        <v>17</v>
      </c>
      <c r="E11" s="1">
        <v>0.3</v>
      </c>
      <c r="F11" s="1">
        <v>21</v>
      </c>
      <c r="G11" t="s">
        <v>10</v>
      </c>
      <c r="H11" t="s">
        <v>29</v>
      </c>
      <c r="I11" t="s">
        <v>21</v>
      </c>
      <c r="J11" t="s">
        <v>22</v>
      </c>
      <c r="K11" s="4">
        <v>7.93</v>
      </c>
      <c r="L11" s="4">
        <v>7.4969999999999999</v>
      </c>
      <c r="M11" s="1">
        <v>0.17384743706399761</v>
      </c>
      <c r="N11" s="1">
        <v>4.5333333333333332</v>
      </c>
      <c r="O11" s="1">
        <f t="shared" si="0"/>
        <v>3.8348699352352416</v>
      </c>
      <c r="P11" s="6">
        <v>6.5</v>
      </c>
      <c r="Q11" s="5">
        <f t="shared" si="9"/>
        <v>6.0498100200608098</v>
      </c>
      <c r="R11" s="7">
        <f t="shared" si="10"/>
        <v>5.0389598748000003E-2</v>
      </c>
      <c r="S11" s="1">
        <f t="shared" si="11"/>
        <v>1.51168796244E-2</v>
      </c>
      <c r="T11" s="1">
        <f t="shared" si="12"/>
        <v>6.4848831203756001</v>
      </c>
    </row>
    <row r="12" spans="1:20" x14ac:dyDescent="0.35">
      <c r="A12" s="3">
        <v>44215</v>
      </c>
      <c r="B12" s="1">
        <v>411.6</v>
      </c>
      <c r="C12" s="1">
        <v>3000</v>
      </c>
      <c r="D12" s="1">
        <v>17</v>
      </c>
      <c r="E12" s="1">
        <v>0.3</v>
      </c>
      <c r="F12" s="1">
        <v>21</v>
      </c>
      <c r="G12" t="s">
        <v>10</v>
      </c>
      <c r="H12" t="s">
        <v>29</v>
      </c>
      <c r="I12" t="s">
        <v>21</v>
      </c>
      <c r="J12" t="s">
        <v>33</v>
      </c>
      <c r="K12" s="4">
        <v>8.0429999999999993</v>
      </c>
      <c r="L12" s="4">
        <v>7.782</v>
      </c>
      <c r="M12" s="1">
        <v>0.17461328480436761</v>
      </c>
      <c r="N12" s="1">
        <v>5.3000000000000007</v>
      </c>
      <c r="O12" s="1">
        <f t="shared" si="0"/>
        <v>3.2945902793276902</v>
      </c>
      <c r="P12" s="6">
        <v>6.15</v>
      </c>
      <c r="Q12" s="5">
        <f t="shared" si="9"/>
        <v>6.0386873103198573</v>
      </c>
      <c r="R12" s="7">
        <f t="shared" si="10"/>
        <v>5.0389598748000003E-2</v>
      </c>
      <c r="S12" s="1">
        <f t="shared" si="11"/>
        <v>1.51168796244E-2</v>
      </c>
      <c r="T12" s="1">
        <f t="shared" si="12"/>
        <v>6.1348831203756005</v>
      </c>
    </row>
    <row r="13" spans="1:20" x14ac:dyDescent="0.35">
      <c r="A13" s="3">
        <v>44217</v>
      </c>
      <c r="B13" s="1">
        <v>321.60000000000002</v>
      </c>
      <c r="C13" s="1">
        <v>3000</v>
      </c>
      <c r="D13" s="1">
        <v>17</v>
      </c>
      <c r="E13" s="1">
        <v>0.3</v>
      </c>
      <c r="F13" s="1">
        <v>21</v>
      </c>
      <c r="G13" t="s">
        <v>10</v>
      </c>
      <c r="H13" t="s">
        <v>29</v>
      </c>
      <c r="I13" t="s">
        <v>21</v>
      </c>
      <c r="J13" t="s">
        <v>30</v>
      </c>
      <c r="K13" s="4">
        <v>7.8310000000000004</v>
      </c>
      <c r="L13" s="4">
        <v>7.391</v>
      </c>
      <c r="M13" s="1">
        <v>0.18380345768880801</v>
      </c>
      <c r="N13" s="1">
        <v>4.5000000000000009</v>
      </c>
      <c r="O13" s="1">
        <f t="shared" si="0"/>
        <v>4.0845212819735099</v>
      </c>
      <c r="P13" s="6">
        <v>4.1999999999999993</v>
      </c>
      <c r="Q13" s="5">
        <f t="shared" ref="Q13:Q16" si="13">6.4755*D13^(-0.0187)+LOG(D13)*(1.1704-0.1672*K13)+0.1073*K13-0.7511</f>
        <v>6.0595546949665993</v>
      </c>
      <c r="R13" s="7">
        <f t="shared" ref="R13:R16" si="14">1.0064*10^(-1)-5.4431*10^(-3)*D13+2.1776*10^(-4)*D13^(2)-4.9731*10^(-6)*D13^(3)+4.5288*10^(-8)*D13^(4)</f>
        <v>5.0389598748000003E-2</v>
      </c>
      <c r="S13" s="1">
        <f t="shared" ref="S13:S16" si="15">E13*R13</f>
        <v>1.51168796244E-2</v>
      </c>
      <c r="T13" s="1">
        <f t="shared" ref="T13:T16" si="16">P13-S13</f>
        <v>4.1848831203755994</v>
      </c>
    </row>
    <row r="14" spans="1:20" x14ac:dyDescent="0.35">
      <c r="A14" s="3">
        <v>44217</v>
      </c>
      <c r="B14" s="1">
        <v>321.60000000000002</v>
      </c>
      <c r="C14" s="1">
        <v>3000</v>
      </c>
      <c r="D14" s="1">
        <v>17</v>
      </c>
      <c r="E14" s="1">
        <v>0.3</v>
      </c>
      <c r="F14" s="1">
        <v>21</v>
      </c>
      <c r="G14" t="s">
        <v>10</v>
      </c>
      <c r="H14" t="s">
        <v>29</v>
      </c>
      <c r="I14" t="s">
        <v>21</v>
      </c>
      <c r="J14" t="s">
        <v>17</v>
      </c>
      <c r="K14" s="4">
        <v>7.766</v>
      </c>
      <c r="L14" s="4">
        <v>7.4450000000000003</v>
      </c>
      <c r="M14" s="1">
        <v>0.19299363057324839</v>
      </c>
      <c r="N14" s="1">
        <v>5.4666666666666659</v>
      </c>
      <c r="O14" s="1">
        <f t="shared" si="0"/>
        <v>3.5303712909740561</v>
      </c>
      <c r="P14" s="6">
        <v>3.7999999999999994</v>
      </c>
      <c r="Q14" s="5">
        <f t="shared" si="13"/>
        <v>6.0659527138441396</v>
      </c>
      <c r="R14" s="7">
        <f t="shared" si="14"/>
        <v>5.0389598748000003E-2</v>
      </c>
      <c r="S14" s="1">
        <f t="shared" si="15"/>
        <v>1.51168796244E-2</v>
      </c>
      <c r="T14" s="1">
        <f t="shared" si="16"/>
        <v>3.7848831203755995</v>
      </c>
    </row>
    <row r="15" spans="1:20" x14ac:dyDescent="0.35">
      <c r="A15" s="3">
        <v>44217</v>
      </c>
      <c r="B15" s="1">
        <v>321.60000000000002</v>
      </c>
      <c r="C15" s="1">
        <v>3000</v>
      </c>
      <c r="D15" s="1">
        <v>17</v>
      </c>
      <c r="E15" s="1">
        <v>0.3</v>
      </c>
      <c r="F15" s="1">
        <v>21</v>
      </c>
      <c r="G15" t="s">
        <v>10</v>
      </c>
      <c r="H15" t="s">
        <v>29</v>
      </c>
      <c r="I15" t="s">
        <v>21</v>
      </c>
      <c r="J15" t="s">
        <v>22</v>
      </c>
      <c r="K15" s="4">
        <v>7.766</v>
      </c>
      <c r="L15" s="4">
        <v>7.4109999999999996</v>
      </c>
      <c r="M15" s="1">
        <v>0.1906960873521383</v>
      </c>
      <c r="N15" s="1">
        <v>5.0666666666666664</v>
      </c>
      <c r="O15" s="1">
        <f t="shared" si="0"/>
        <v>3.7637385661606246</v>
      </c>
      <c r="P15" s="6">
        <v>3.9</v>
      </c>
      <c r="Q15" s="5">
        <f t="shared" si="13"/>
        <v>6.0659527138441396</v>
      </c>
      <c r="R15" s="7">
        <f t="shared" si="14"/>
        <v>5.0389598748000003E-2</v>
      </c>
      <c r="S15" s="1">
        <f t="shared" si="15"/>
        <v>1.51168796244E-2</v>
      </c>
      <c r="T15" s="1">
        <f t="shared" si="16"/>
        <v>3.8848831203756</v>
      </c>
    </row>
    <row r="16" spans="1:20" x14ac:dyDescent="0.35">
      <c r="A16" s="3">
        <v>44217</v>
      </c>
      <c r="B16" s="1">
        <v>321.60000000000002</v>
      </c>
      <c r="C16" s="1">
        <v>3000</v>
      </c>
      <c r="D16" s="1">
        <v>17</v>
      </c>
      <c r="E16" s="1">
        <v>0.3</v>
      </c>
      <c r="F16" s="1">
        <v>21</v>
      </c>
      <c r="G16" t="s">
        <v>10</v>
      </c>
      <c r="H16" t="s">
        <v>29</v>
      </c>
      <c r="I16" t="s">
        <v>21</v>
      </c>
      <c r="J16" t="s">
        <v>33</v>
      </c>
      <c r="K16" s="4">
        <v>7.7779999999999996</v>
      </c>
      <c r="L16" s="4">
        <v>7.4050000000000002</v>
      </c>
      <c r="M16" s="1">
        <v>0.18993023961176828</v>
      </c>
      <c r="N16" s="1">
        <v>5.5333333333333341</v>
      </c>
      <c r="O16" s="1">
        <f t="shared" si="0"/>
        <v>3.4324742098512337</v>
      </c>
      <c r="P16" s="6">
        <v>5.5333333333333341</v>
      </c>
      <c r="Q16" s="5">
        <f t="shared" si="13"/>
        <v>6.0647715411282856</v>
      </c>
      <c r="R16" s="7">
        <f t="shared" si="14"/>
        <v>5.0389598748000003E-2</v>
      </c>
      <c r="S16" s="1">
        <f t="shared" si="15"/>
        <v>1.51168796244E-2</v>
      </c>
      <c r="T16" s="1">
        <f t="shared" si="16"/>
        <v>5.5182164537089342</v>
      </c>
    </row>
    <row r="17" spans="1:20" x14ac:dyDescent="0.35">
      <c r="A17" s="3">
        <v>44222</v>
      </c>
      <c r="B17" s="1">
        <v>304.10000000000002</v>
      </c>
      <c r="C17" s="1">
        <v>3000</v>
      </c>
      <c r="D17" s="1">
        <v>17</v>
      </c>
      <c r="E17" s="1">
        <v>0.3</v>
      </c>
      <c r="F17" s="1">
        <v>21</v>
      </c>
      <c r="G17" t="s">
        <v>10</v>
      </c>
      <c r="H17" t="s">
        <v>29</v>
      </c>
      <c r="I17" t="s">
        <v>21</v>
      </c>
      <c r="J17" t="s">
        <v>30</v>
      </c>
      <c r="K17" s="4">
        <v>7.7949999999999999</v>
      </c>
      <c r="L17" s="4">
        <v>7.4180000000000001</v>
      </c>
      <c r="M17" s="1">
        <v>0.16312556869881709</v>
      </c>
      <c r="N17" s="1">
        <v>5.8999999999999995</v>
      </c>
      <c r="O17" s="1">
        <f t="shared" si="0"/>
        <v>2.7648401474375777</v>
      </c>
      <c r="P17" s="6">
        <v>4.9333333333333336</v>
      </c>
      <c r="Q17" s="5">
        <f t="shared" ref="Q17:Q20" si="17">6.4755*D17^(-0.0187)+LOG(D17)*(1.1704-0.1672*K17)+0.1073*K17-0.7511</f>
        <v>6.0630982131141602</v>
      </c>
      <c r="R17" s="7">
        <f t="shared" ref="R17:R20" si="18">1.0064*10^(-1)-5.4431*10^(-3)*D17+2.1776*10^(-4)*D17^(2)-4.9731*10^(-6)*D17^(3)+4.5288*10^(-8)*D17^(4)</f>
        <v>5.0389598748000003E-2</v>
      </c>
      <c r="S17" s="1">
        <f t="shared" ref="S17:S20" si="19">E17*R17</f>
        <v>1.51168796244E-2</v>
      </c>
      <c r="T17" s="1">
        <f t="shared" ref="T17:T20" si="20">P17-S17</f>
        <v>4.9182164537089337</v>
      </c>
    </row>
    <row r="18" spans="1:20" x14ac:dyDescent="0.35">
      <c r="A18" s="3">
        <v>44222</v>
      </c>
      <c r="B18" s="1">
        <v>304.10000000000002</v>
      </c>
      <c r="C18" s="1">
        <v>3000</v>
      </c>
      <c r="D18" s="1">
        <v>17</v>
      </c>
      <c r="E18" s="1">
        <v>0.3</v>
      </c>
      <c r="F18" s="1">
        <v>21</v>
      </c>
      <c r="G18" t="s">
        <v>10</v>
      </c>
      <c r="H18" t="s">
        <v>29</v>
      </c>
      <c r="I18" t="s">
        <v>21</v>
      </c>
      <c r="J18" t="s">
        <v>17</v>
      </c>
      <c r="K18" s="4">
        <v>7.7309999999999999</v>
      </c>
      <c r="L18" s="4">
        <v>7.4770000000000003</v>
      </c>
      <c r="M18" s="1">
        <v>0.160828025477707</v>
      </c>
      <c r="N18" s="1">
        <v>6.8999999999999995</v>
      </c>
      <c r="O18" s="1">
        <f t="shared" si="0"/>
        <v>2.3308409489522757</v>
      </c>
      <c r="P18" s="6">
        <v>3.7333333333333329</v>
      </c>
      <c r="Q18" s="5">
        <f t="shared" si="17"/>
        <v>6.0693978009320446</v>
      </c>
      <c r="R18" s="7">
        <f t="shared" si="18"/>
        <v>5.0389598748000003E-2</v>
      </c>
      <c r="S18" s="1">
        <f t="shared" si="19"/>
        <v>1.51168796244E-2</v>
      </c>
      <c r="T18" s="1">
        <f t="shared" si="20"/>
        <v>3.7182164537089331</v>
      </c>
    </row>
    <row r="19" spans="1:20" x14ac:dyDescent="0.35">
      <c r="A19" s="3">
        <v>44222</v>
      </c>
      <c r="B19" s="1">
        <v>304.10000000000002</v>
      </c>
      <c r="C19" s="1">
        <v>3000</v>
      </c>
      <c r="D19" s="1">
        <v>17</v>
      </c>
      <c r="E19" s="1">
        <v>0.3</v>
      </c>
      <c r="F19" s="1">
        <v>21</v>
      </c>
      <c r="G19" t="s">
        <v>10</v>
      </c>
      <c r="H19" t="s">
        <v>29</v>
      </c>
      <c r="I19" t="s">
        <v>21</v>
      </c>
      <c r="J19" t="s">
        <v>22</v>
      </c>
      <c r="K19" s="4">
        <v>7.8079999999999998</v>
      </c>
      <c r="L19" s="4">
        <v>7.4470000000000001</v>
      </c>
      <c r="M19" s="1">
        <v>0.17308158932362752</v>
      </c>
      <c r="N19" s="1">
        <v>5.7333333333333334</v>
      </c>
      <c r="O19" s="1">
        <f t="shared" si="0"/>
        <v>3.0188649300632706</v>
      </c>
      <c r="P19" s="6">
        <v>4.0333333333333332</v>
      </c>
      <c r="Q19" s="5">
        <f t="shared" si="17"/>
        <v>6.0618186093386521</v>
      </c>
      <c r="R19" s="7">
        <f t="shared" si="18"/>
        <v>5.0389598748000003E-2</v>
      </c>
      <c r="S19" s="1">
        <f t="shared" si="19"/>
        <v>1.51168796244E-2</v>
      </c>
      <c r="T19" s="1">
        <f t="shared" si="20"/>
        <v>4.0182164537089333</v>
      </c>
    </row>
    <row r="20" spans="1:20" x14ac:dyDescent="0.35">
      <c r="A20" s="3">
        <v>44222</v>
      </c>
      <c r="B20" s="1">
        <v>304.10000000000002</v>
      </c>
      <c r="C20" s="1">
        <v>3000</v>
      </c>
      <c r="D20" s="1">
        <v>17</v>
      </c>
      <c r="E20" s="1">
        <v>0.3</v>
      </c>
      <c r="F20" s="1">
        <v>21</v>
      </c>
      <c r="G20" t="s">
        <v>10</v>
      </c>
      <c r="H20" t="s">
        <v>29</v>
      </c>
      <c r="I20" t="s">
        <v>21</v>
      </c>
      <c r="J20" t="s">
        <v>33</v>
      </c>
      <c r="K20" s="4">
        <v>7.7750000000000004</v>
      </c>
      <c r="L20" s="4">
        <v>7.4660000000000002</v>
      </c>
      <c r="M20" s="1">
        <v>0.17384743706399761</v>
      </c>
      <c r="N20" s="1">
        <v>6.8999999999999995</v>
      </c>
      <c r="O20" s="1">
        <f t="shared" si="0"/>
        <v>2.5195280733912702</v>
      </c>
      <c r="P20" s="6">
        <v>3.4333333333333336</v>
      </c>
      <c r="Q20" s="5">
        <f t="shared" si="17"/>
        <v>6.065066834307248</v>
      </c>
      <c r="R20" s="7">
        <f t="shared" si="18"/>
        <v>5.0389598748000003E-2</v>
      </c>
      <c r="S20" s="1">
        <f t="shared" si="19"/>
        <v>1.51168796244E-2</v>
      </c>
      <c r="T20" s="1">
        <f t="shared" si="20"/>
        <v>3.4182164537089337</v>
      </c>
    </row>
    <row r="21" spans="1:20" x14ac:dyDescent="0.35">
      <c r="A21" s="3">
        <v>44223</v>
      </c>
      <c r="B21" s="1">
        <v>351.9</v>
      </c>
      <c r="C21" s="1">
        <v>1000</v>
      </c>
      <c r="D21" s="1">
        <v>17</v>
      </c>
      <c r="E21" s="1">
        <v>0.3</v>
      </c>
      <c r="F21" s="1">
        <v>21</v>
      </c>
      <c r="G21" t="s">
        <v>10</v>
      </c>
      <c r="H21" t="s">
        <v>29</v>
      </c>
      <c r="I21" t="s">
        <v>34</v>
      </c>
      <c r="J21" t="s">
        <v>17</v>
      </c>
      <c r="K21" s="4">
        <v>7.8689999999999998</v>
      </c>
      <c r="L21" s="4">
        <v>7.4550000000000001</v>
      </c>
      <c r="M21" s="1">
        <v>0.59851000909918106</v>
      </c>
      <c r="N21" s="1">
        <v>27.566666666666663</v>
      </c>
      <c r="O21" s="1">
        <f t="shared" si="0"/>
        <v>2.1711366714601494</v>
      </c>
      <c r="P21" s="6">
        <v>3.8333333333333335</v>
      </c>
      <c r="Q21" s="5">
        <f t="shared" ref="Q21:Q22" si="21">6.4755*D21^(-0.0187)+LOG(D21)*(1.1704-0.1672*K21)+0.1073*K21-0.7511</f>
        <v>6.0558143146997301</v>
      </c>
      <c r="R21" s="7">
        <f t="shared" ref="R21:R22" si="22">1.0064*10^(-1)-5.4431*10^(-3)*D21+2.1776*10^(-4)*D21^(2)-4.9731*10^(-6)*D21^(3)+4.5288*10^(-8)*D21^(4)</f>
        <v>5.0389598748000003E-2</v>
      </c>
      <c r="S21" s="1">
        <f t="shared" ref="S21:S22" si="23">E21*R21</f>
        <v>1.51168796244E-2</v>
      </c>
      <c r="T21" s="1">
        <f t="shared" ref="T21:T22" si="24">P21-S21</f>
        <v>3.8182164537089336</v>
      </c>
    </row>
    <row r="22" spans="1:20" x14ac:dyDescent="0.35">
      <c r="A22" s="3">
        <v>44223</v>
      </c>
      <c r="B22" s="1">
        <v>465.3</v>
      </c>
      <c r="C22" s="1">
        <v>4500</v>
      </c>
      <c r="D22" s="1">
        <v>17</v>
      </c>
      <c r="E22" s="1">
        <v>0.3</v>
      </c>
      <c r="F22" s="1">
        <v>21</v>
      </c>
      <c r="G22" t="s">
        <v>10</v>
      </c>
      <c r="H22" t="s">
        <v>29</v>
      </c>
      <c r="I22" t="s">
        <v>35</v>
      </c>
      <c r="K22" s="4">
        <v>7.9829999999999997</v>
      </c>
      <c r="L22" s="4">
        <v>7.6239999999999997</v>
      </c>
      <c r="M22" s="1">
        <v>0.55409084015771914</v>
      </c>
      <c r="N22" s="1">
        <v>26.099999999999998</v>
      </c>
      <c r="O22" s="1">
        <f t="shared" si="0"/>
        <v>2.122953410565974</v>
      </c>
      <c r="P22" s="6">
        <v>5.666666666666667</v>
      </c>
      <c r="Q22" s="5">
        <f t="shared" si="21"/>
        <v>6.0445931738991234</v>
      </c>
      <c r="R22" s="7">
        <f t="shared" si="22"/>
        <v>5.0389598748000003E-2</v>
      </c>
      <c r="S22" s="1">
        <f t="shared" si="23"/>
        <v>1.51168796244E-2</v>
      </c>
      <c r="T22" s="1">
        <f t="shared" si="24"/>
        <v>5.6515497870422671</v>
      </c>
    </row>
    <row r="23" spans="1:20" x14ac:dyDescent="0.35">
      <c r="A23" s="3">
        <v>44224</v>
      </c>
      <c r="B23" s="1">
        <v>304.10000000000002</v>
      </c>
      <c r="C23" s="1">
        <v>3000</v>
      </c>
      <c r="D23" s="1">
        <v>17</v>
      </c>
      <c r="E23" s="1">
        <v>0.3</v>
      </c>
      <c r="F23" s="1">
        <v>21</v>
      </c>
      <c r="G23" t="s">
        <v>10</v>
      </c>
      <c r="H23" t="s">
        <v>29</v>
      </c>
      <c r="I23" t="s">
        <v>21</v>
      </c>
      <c r="J23" t="s">
        <v>30</v>
      </c>
      <c r="K23" s="4">
        <v>7.9139999999999997</v>
      </c>
      <c r="L23" s="4">
        <v>7.5119999999999996</v>
      </c>
      <c r="M23" s="1">
        <v>0.20065210797694868</v>
      </c>
      <c r="N23" s="1">
        <v>4.7333333333333334</v>
      </c>
      <c r="O23" s="1">
        <f t="shared" si="0"/>
        <v>4.2391290417665219</v>
      </c>
      <c r="P23" s="6">
        <v>6.2</v>
      </c>
      <c r="Q23" s="5">
        <f t="shared" ref="Q23:Q26" si="25">6.4755*D23^(-0.0187)+LOG(D23)*(1.1704-0.1672*K23)+0.1073*K23-0.7511</f>
        <v>6.0513849170152803</v>
      </c>
      <c r="R23" s="7">
        <f t="shared" ref="R23:R26" si="26">1.0064*10^(-1)-5.4431*10^(-3)*D23+2.1776*10^(-4)*D23^(2)-4.9731*10^(-6)*D23^(3)+4.5288*10^(-8)*D23^(4)</f>
        <v>5.0389598748000003E-2</v>
      </c>
      <c r="S23" s="1">
        <f t="shared" ref="S23:S26" si="27">E23*R23</f>
        <v>1.51168796244E-2</v>
      </c>
      <c r="T23" s="1">
        <f t="shared" ref="T23:T26" si="28">P23-S23</f>
        <v>6.1848831203756003</v>
      </c>
    </row>
    <row r="24" spans="1:20" x14ac:dyDescent="0.35">
      <c r="A24" s="3">
        <v>44224</v>
      </c>
      <c r="B24" s="1">
        <v>304.10000000000002</v>
      </c>
      <c r="C24" s="1">
        <v>3000</v>
      </c>
      <c r="D24" s="1">
        <v>17</v>
      </c>
      <c r="E24" s="1">
        <v>0.3</v>
      </c>
      <c r="F24" s="1">
        <v>21</v>
      </c>
      <c r="G24" t="s">
        <v>10</v>
      </c>
      <c r="H24" t="s">
        <v>29</v>
      </c>
      <c r="I24" t="s">
        <v>21</v>
      </c>
      <c r="J24" t="s">
        <v>17</v>
      </c>
      <c r="K24" s="4">
        <v>7.9290000000000003</v>
      </c>
      <c r="L24" s="4">
        <v>7.57</v>
      </c>
      <c r="M24" s="1">
        <v>0.20294965119805883</v>
      </c>
      <c r="N24" s="1">
        <v>5.6333333333333329</v>
      </c>
      <c r="O24" s="1">
        <f t="shared" si="0"/>
        <v>3.6026565301430566</v>
      </c>
      <c r="P24" s="6">
        <v>5.8666666666666671</v>
      </c>
      <c r="Q24" s="5">
        <f t="shared" si="25"/>
        <v>6.049908451120463</v>
      </c>
      <c r="R24" s="7">
        <f t="shared" si="26"/>
        <v>5.0389598748000003E-2</v>
      </c>
      <c r="S24" s="1">
        <f t="shared" si="27"/>
        <v>1.51168796244E-2</v>
      </c>
      <c r="T24" s="1">
        <f t="shared" si="28"/>
        <v>5.8515497870422672</v>
      </c>
    </row>
    <row r="25" spans="1:20" x14ac:dyDescent="0.35">
      <c r="A25" s="3">
        <v>44224</v>
      </c>
      <c r="B25" s="1">
        <v>304.10000000000002</v>
      </c>
      <c r="C25" s="1">
        <v>3000</v>
      </c>
      <c r="D25" s="1">
        <v>17</v>
      </c>
      <c r="E25" s="1">
        <v>0.3</v>
      </c>
      <c r="F25" s="1">
        <v>21</v>
      </c>
      <c r="G25" t="s">
        <v>10</v>
      </c>
      <c r="H25" t="s">
        <v>29</v>
      </c>
      <c r="I25" t="s">
        <v>21</v>
      </c>
      <c r="J25" t="s">
        <v>22</v>
      </c>
      <c r="K25" s="4">
        <v>7.9210000000000003</v>
      </c>
      <c r="L25" s="4">
        <v>7.5519999999999996</v>
      </c>
      <c r="M25" s="1">
        <v>0.20831058538064906</v>
      </c>
      <c r="N25" s="1">
        <v>5.4333333333333336</v>
      </c>
      <c r="O25" s="1">
        <f t="shared" si="0"/>
        <v>3.8339371542450746</v>
      </c>
      <c r="P25" s="6">
        <v>5.7666666666666666</v>
      </c>
      <c r="Q25" s="5">
        <f t="shared" si="25"/>
        <v>6.0506958995976996</v>
      </c>
      <c r="R25" s="7">
        <f t="shared" si="26"/>
        <v>5.0389598748000003E-2</v>
      </c>
      <c r="S25" s="1">
        <f t="shared" si="27"/>
        <v>1.51168796244E-2</v>
      </c>
      <c r="T25" s="1">
        <f t="shared" si="28"/>
        <v>5.7515497870422667</v>
      </c>
    </row>
    <row r="26" spans="1:20" x14ac:dyDescent="0.35">
      <c r="A26" s="3">
        <v>44224</v>
      </c>
      <c r="B26" s="1">
        <v>304.10000000000002</v>
      </c>
      <c r="C26" s="1">
        <v>3000</v>
      </c>
      <c r="D26" s="1">
        <v>17</v>
      </c>
      <c r="E26" s="1">
        <v>0.3</v>
      </c>
      <c r="F26" s="1">
        <v>21</v>
      </c>
      <c r="G26" t="s">
        <v>10</v>
      </c>
      <c r="H26" t="s">
        <v>29</v>
      </c>
      <c r="I26" t="s">
        <v>21</v>
      </c>
      <c r="J26" t="s">
        <v>33</v>
      </c>
      <c r="K26" s="4">
        <v>7.9669999999999996</v>
      </c>
      <c r="L26" s="4">
        <v>7.4989999999999997</v>
      </c>
      <c r="M26" s="1">
        <v>0.20831058538064906</v>
      </c>
      <c r="N26" s="1">
        <v>5.5999999999999988</v>
      </c>
      <c r="O26" s="1">
        <f t="shared" si="0"/>
        <v>3.7198318817973055</v>
      </c>
      <c r="P26" s="6">
        <v>5.4</v>
      </c>
      <c r="Q26" s="5">
        <f t="shared" si="25"/>
        <v>6.0461680708535948</v>
      </c>
      <c r="R26" s="7">
        <f t="shared" si="26"/>
        <v>5.0389598748000003E-2</v>
      </c>
      <c r="S26" s="1">
        <f t="shared" si="27"/>
        <v>1.51168796244E-2</v>
      </c>
      <c r="T26" s="1">
        <f t="shared" si="28"/>
        <v>5.3848831203756005</v>
      </c>
    </row>
    <row r="27" spans="1:20" x14ac:dyDescent="0.35">
      <c r="A27" s="3">
        <v>44237</v>
      </c>
      <c r="B27" s="1">
        <v>393.3</v>
      </c>
      <c r="C27" s="1">
        <v>3000</v>
      </c>
      <c r="D27" s="1">
        <v>17</v>
      </c>
      <c r="E27" s="1">
        <v>0.3</v>
      </c>
      <c r="F27" s="1">
        <v>21</v>
      </c>
      <c r="G27" t="s">
        <v>10</v>
      </c>
      <c r="H27" t="s">
        <v>29</v>
      </c>
      <c r="I27" t="s">
        <v>37</v>
      </c>
      <c r="J27" t="s">
        <v>30</v>
      </c>
      <c r="M27" s="1">
        <v>0.52805201698513804</v>
      </c>
      <c r="N27" s="1">
        <v>26.166666666666668</v>
      </c>
      <c r="O27" s="1">
        <f t="shared" si="0"/>
        <v>2.0180331859304639</v>
      </c>
    </row>
    <row r="28" spans="1:20" x14ac:dyDescent="0.35">
      <c r="A28" s="3">
        <v>44237</v>
      </c>
      <c r="B28" s="1">
        <v>393.3</v>
      </c>
      <c r="C28" s="1">
        <v>3000</v>
      </c>
      <c r="D28" s="1">
        <v>17</v>
      </c>
      <c r="E28" s="1">
        <v>0.3</v>
      </c>
      <c r="F28" s="1">
        <v>21</v>
      </c>
      <c r="G28" t="s">
        <v>10</v>
      </c>
      <c r="H28" t="s">
        <v>29</v>
      </c>
      <c r="I28" t="s">
        <v>38</v>
      </c>
      <c r="J28" t="s">
        <v>30</v>
      </c>
      <c r="M28" s="1">
        <v>0.56711025174400975</v>
      </c>
      <c r="N28" s="1">
        <v>25.599999999999998</v>
      </c>
      <c r="O28" s="1">
        <f t="shared" si="0"/>
        <v>2.2152744208750379</v>
      </c>
    </row>
    <row r="29" spans="1:20" x14ac:dyDescent="0.35">
      <c r="A29" s="3">
        <v>44237</v>
      </c>
      <c r="B29" s="1">
        <v>393.3</v>
      </c>
      <c r="C29" s="1">
        <v>3000</v>
      </c>
      <c r="D29" s="1">
        <v>17</v>
      </c>
      <c r="E29" s="1">
        <v>0.3</v>
      </c>
      <c r="F29" s="1">
        <v>21</v>
      </c>
      <c r="G29" t="s">
        <v>10</v>
      </c>
      <c r="H29" t="s">
        <v>29</v>
      </c>
      <c r="I29" t="s">
        <v>36</v>
      </c>
      <c r="J29" t="s">
        <v>17</v>
      </c>
      <c r="K29" s="4">
        <v>7.7480000000000002</v>
      </c>
      <c r="M29" s="1">
        <v>0.52498862602365792</v>
      </c>
      <c r="N29" s="1">
        <v>33.93333333333333</v>
      </c>
      <c r="O29" s="1">
        <f t="shared" si="0"/>
        <v>1.5471177584194242</v>
      </c>
    </row>
    <row r="30" spans="1:20" x14ac:dyDescent="0.35">
      <c r="A30" s="3">
        <v>44237</v>
      </c>
      <c r="B30" s="1">
        <v>393.3</v>
      </c>
      <c r="C30" s="1">
        <v>3000</v>
      </c>
      <c r="D30" s="1">
        <v>17</v>
      </c>
      <c r="E30" s="1">
        <v>0.3</v>
      </c>
      <c r="F30" s="1">
        <v>21</v>
      </c>
      <c r="G30" t="s">
        <v>10</v>
      </c>
      <c r="H30" t="s">
        <v>29</v>
      </c>
      <c r="I30" t="s">
        <v>36</v>
      </c>
      <c r="J30" t="s">
        <v>22</v>
      </c>
      <c r="K30" s="4">
        <v>8.0510000000000002</v>
      </c>
      <c r="M30" s="1">
        <v>0.53264710342735822</v>
      </c>
      <c r="N30" s="1">
        <v>26.5</v>
      </c>
      <c r="O30" s="1">
        <f t="shared" si="0"/>
        <v>2.0099890695372009</v>
      </c>
    </row>
    <row r="31" spans="1:20" x14ac:dyDescent="0.35">
      <c r="A31" s="3">
        <v>44237</v>
      </c>
      <c r="B31" s="1">
        <v>393.3</v>
      </c>
      <c r="C31" s="1">
        <v>3000</v>
      </c>
      <c r="D31" s="1">
        <v>17</v>
      </c>
      <c r="E31" s="1">
        <v>0.3</v>
      </c>
      <c r="F31" s="1">
        <v>21</v>
      </c>
      <c r="G31" t="s">
        <v>10</v>
      </c>
      <c r="H31" t="s">
        <v>29</v>
      </c>
      <c r="I31" t="s">
        <v>36</v>
      </c>
      <c r="J31" t="s">
        <v>30</v>
      </c>
      <c r="K31" s="4">
        <v>7.9580000000000002</v>
      </c>
      <c r="M31" s="1">
        <v>0.49971565059144679</v>
      </c>
      <c r="N31" s="1">
        <v>25.366666666666664</v>
      </c>
      <c r="O31" s="1">
        <f t="shared" si="0"/>
        <v>1.9699697132382923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swelling</vt:lpstr>
      <vt:lpstr>BOBS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Till Harter</dc:creator>
  <cp:lastModifiedBy>Till Harter</cp:lastModifiedBy>
  <dcterms:created xsi:type="dcterms:W3CDTF">2021-02-04T23:20:05Z</dcterms:created>
  <dcterms:modified xsi:type="dcterms:W3CDTF">2021-02-17T20:20:21Z</dcterms:modified>
</cp:coreProperties>
</file>