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rkra\Desktop\Arctic HPLC\"/>
    </mc:Choice>
  </mc:AlternateContent>
  <bookViews>
    <workbookView xWindow="1290" yWindow="1515" windowWidth="12120" windowHeight="6945" tabRatio="601"/>
  </bookViews>
  <sheets>
    <sheet name="calcoli" sheetId="1" r:id="rId1"/>
    <sheet name="Rapporti" sheetId="2" r:id="rId2"/>
    <sheet name="PERCENT PIGMENTS" sheetId="4" r:id="rId3"/>
  </sheets>
  <calcPr calcId="162913"/>
  <customWorkbookViews>
    <customWorkbookView name="York, Robert A. - Personal View" guid="{A3FFC67B-1826-4575-80C2-ACE1A500D2A2}" mergeInterval="0" personalView="1" maximized="1" xWindow="-8" yWindow="-8" windowWidth="1936" windowHeight="1056" tabRatio="601" activeSheetId="3"/>
  </customWorkbookViews>
</workbook>
</file>

<file path=xl/calcChain.xml><?xml version="1.0" encoding="utf-8"?>
<calcChain xmlns="http://schemas.openxmlformats.org/spreadsheetml/2006/main">
  <c r="E24" i="4" l="1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E23" i="4"/>
  <c r="H23" i="4"/>
  <c r="L23" i="4"/>
  <c r="S23" i="4"/>
  <c r="T23" i="4"/>
  <c r="U23" i="4"/>
  <c r="E22" i="4"/>
  <c r="G22" i="4"/>
  <c r="H22" i="4"/>
  <c r="I22" i="4"/>
  <c r="L22" i="4"/>
  <c r="S22" i="4"/>
  <c r="T22" i="4"/>
  <c r="U22" i="4"/>
  <c r="E20" i="4"/>
  <c r="H20" i="4"/>
  <c r="L20" i="4"/>
  <c r="S20" i="4"/>
  <c r="T20" i="4"/>
  <c r="E19" i="4"/>
  <c r="H19" i="4"/>
  <c r="L19" i="4"/>
  <c r="T19" i="4"/>
  <c r="E16" i="4"/>
  <c r="H16" i="4"/>
  <c r="L16" i="4"/>
  <c r="S16" i="4"/>
  <c r="T16" i="4"/>
  <c r="E12" i="4"/>
  <c r="H12" i="4"/>
  <c r="L12" i="4"/>
  <c r="S12" i="4"/>
  <c r="T12" i="4"/>
  <c r="E11" i="4"/>
  <c r="V11" i="4"/>
  <c r="G11" i="4"/>
  <c r="H11" i="4"/>
  <c r="J11" i="4"/>
  <c r="S11" i="4"/>
  <c r="T11" i="4"/>
  <c r="E10" i="4"/>
  <c r="V10" i="4" s="1"/>
  <c r="G10" i="4"/>
  <c r="H10" i="4"/>
  <c r="L10" i="4"/>
  <c r="T10" i="4"/>
  <c r="E9" i="4"/>
  <c r="V9" i="4"/>
  <c r="G9" i="4"/>
  <c r="H9" i="4"/>
  <c r="I9" i="4"/>
  <c r="L9" i="4"/>
  <c r="S9" i="4"/>
  <c r="T9" i="4"/>
  <c r="E8" i="4"/>
  <c r="V8" i="4" s="1"/>
  <c r="H8" i="4"/>
  <c r="L8" i="4"/>
  <c r="S8" i="4"/>
  <c r="T8" i="4"/>
  <c r="E7" i="4"/>
  <c r="F7" i="4"/>
  <c r="G7" i="4"/>
  <c r="H7" i="4"/>
  <c r="V7" i="4" s="1"/>
  <c r="I7" i="4"/>
  <c r="L7" i="4"/>
  <c r="S7" i="4"/>
  <c r="T7" i="4"/>
  <c r="D12" i="4"/>
  <c r="D16" i="4"/>
  <c r="V19" i="4"/>
  <c r="D20" i="4"/>
  <c r="V22" i="4"/>
  <c r="D24" i="4"/>
  <c r="E6" i="4"/>
  <c r="V6" i="4" s="1"/>
  <c r="G6" i="4"/>
  <c r="H6" i="4"/>
  <c r="I6" i="4"/>
  <c r="K6" i="4"/>
  <c r="L6" i="4"/>
  <c r="S6" i="4"/>
  <c r="T6" i="4"/>
  <c r="E5" i="4"/>
  <c r="F5" i="4"/>
  <c r="G5" i="4"/>
  <c r="H5" i="4"/>
  <c r="L5" i="4"/>
  <c r="S5" i="4"/>
  <c r="T5" i="4"/>
  <c r="A6" i="4"/>
  <c r="A7" i="4"/>
  <c r="B7" i="4" s="1"/>
  <c r="A8" i="4"/>
  <c r="A9" i="4"/>
  <c r="A10" i="4"/>
  <c r="A11" i="4"/>
  <c r="A12" i="4"/>
  <c r="B12" i="4" s="1"/>
  <c r="A16" i="4"/>
  <c r="A19" i="4"/>
  <c r="A20" i="4"/>
  <c r="B20" i="4" s="1"/>
  <c r="A22" i="4"/>
  <c r="A23" i="4"/>
  <c r="A24" i="4"/>
  <c r="A5" i="4"/>
  <c r="V24" i="4"/>
  <c r="B24" i="4"/>
  <c r="V23" i="4"/>
  <c r="B23" i="4"/>
  <c r="B22" i="4"/>
  <c r="B19" i="4"/>
  <c r="V16" i="4"/>
  <c r="B16" i="4"/>
  <c r="B11" i="4"/>
  <c r="B10" i="4"/>
  <c r="B9" i="4"/>
  <c r="B8" i="4"/>
  <c r="B6" i="4"/>
  <c r="V5" i="4"/>
  <c r="B5" i="4"/>
  <c r="AH24" i="2"/>
  <c r="AW16" i="2"/>
  <c r="AW19" i="2"/>
  <c r="AW20" i="2"/>
  <c r="AW22" i="2"/>
  <c r="AW23" i="2"/>
  <c r="AW24" i="2"/>
  <c r="AL12" i="2"/>
  <c r="AM12" i="2"/>
  <c r="AL13" i="2"/>
  <c r="AL16" i="2"/>
  <c r="AM16" i="2"/>
  <c r="AL19" i="2"/>
  <c r="AM19" i="2"/>
  <c r="AL20" i="2"/>
  <c r="AM20" i="2"/>
  <c r="AL22" i="2"/>
  <c r="AM22" i="2"/>
  <c r="AL23" i="2"/>
  <c r="AM23" i="2"/>
  <c r="AL24" i="2"/>
  <c r="AM24" i="2"/>
  <c r="AO12" i="2"/>
  <c r="AO16" i="2"/>
  <c r="AO19" i="2"/>
  <c r="AO20" i="2"/>
  <c r="AO22" i="2"/>
  <c r="AO23" i="2"/>
  <c r="AO24" i="2"/>
  <c r="AI16" i="2"/>
  <c r="AJ16" i="2"/>
  <c r="AK16" i="2"/>
  <c r="AN16" i="2"/>
  <c r="AP16" i="2"/>
  <c r="AQ16" i="2"/>
  <c r="AR16" i="2"/>
  <c r="AS16" i="2"/>
  <c r="AT16" i="2"/>
  <c r="AU16" i="2"/>
  <c r="AV16" i="2"/>
  <c r="AX16" i="2"/>
  <c r="AY16" i="2"/>
  <c r="AZ16" i="2"/>
  <c r="AP17" i="2"/>
  <c r="AP18" i="2"/>
  <c r="AI19" i="2"/>
  <c r="AJ19" i="2"/>
  <c r="AK19" i="2"/>
  <c r="AN19" i="2"/>
  <c r="AP19" i="2"/>
  <c r="AQ19" i="2"/>
  <c r="AR19" i="2"/>
  <c r="AS19" i="2"/>
  <c r="AT19" i="2"/>
  <c r="AU19" i="2"/>
  <c r="AV19" i="2"/>
  <c r="AX19" i="2"/>
  <c r="AY19" i="2"/>
  <c r="AZ19" i="2"/>
  <c r="AI20" i="2"/>
  <c r="AJ20" i="2"/>
  <c r="AK20" i="2"/>
  <c r="AN20" i="2"/>
  <c r="AP20" i="2"/>
  <c r="AQ20" i="2"/>
  <c r="AR20" i="2"/>
  <c r="AS20" i="2"/>
  <c r="AT20" i="2"/>
  <c r="AU20" i="2"/>
  <c r="AV20" i="2"/>
  <c r="AX20" i="2"/>
  <c r="AY20" i="2"/>
  <c r="AZ20" i="2"/>
  <c r="AI22" i="2"/>
  <c r="AJ22" i="2"/>
  <c r="AK22" i="2"/>
  <c r="AN22" i="2"/>
  <c r="AP22" i="2"/>
  <c r="AQ22" i="2"/>
  <c r="AR22" i="2"/>
  <c r="AS22" i="2"/>
  <c r="AT22" i="2"/>
  <c r="AU22" i="2"/>
  <c r="AV22" i="2"/>
  <c r="AX22" i="2"/>
  <c r="AY22" i="2"/>
  <c r="AZ22" i="2"/>
  <c r="AI23" i="2"/>
  <c r="AJ23" i="2"/>
  <c r="AK23" i="2"/>
  <c r="AN23" i="2"/>
  <c r="AP23" i="2"/>
  <c r="AQ23" i="2"/>
  <c r="AR23" i="2"/>
  <c r="AS23" i="2"/>
  <c r="AT23" i="2"/>
  <c r="AU23" i="2"/>
  <c r="AV23" i="2"/>
  <c r="AX23" i="2"/>
  <c r="AY23" i="2"/>
  <c r="AZ23" i="2"/>
  <c r="AI24" i="2"/>
  <c r="AJ24" i="2"/>
  <c r="AK24" i="2"/>
  <c r="AN24" i="2"/>
  <c r="AP24" i="2"/>
  <c r="AQ24" i="2"/>
  <c r="AR24" i="2"/>
  <c r="AS24" i="2"/>
  <c r="AT24" i="2"/>
  <c r="AU24" i="2"/>
  <c r="AV24" i="2"/>
  <c r="AX24" i="2"/>
  <c r="AY24" i="2"/>
  <c r="AZ24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5" i="2"/>
  <c r="AF10" i="2"/>
  <c r="AF11" i="2"/>
  <c r="AF12" i="2"/>
  <c r="AF16" i="2"/>
  <c r="AF19" i="2"/>
  <c r="AF20" i="2"/>
  <c r="AF22" i="2"/>
  <c r="AF23" i="2"/>
  <c r="AF24" i="2"/>
  <c r="G13" i="2"/>
  <c r="H13" i="2"/>
  <c r="I13" i="2"/>
  <c r="AM13" i="2" s="1"/>
  <c r="O13" i="2"/>
  <c r="P13" i="2"/>
  <c r="Q13" i="2"/>
  <c r="AU13" i="2" s="1"/>
  <c r="T13" i="2"/>
  <c r="W13" i="2"/>
  <c r="X13" i="2"/>
  <c r="Y13" i="2"/>
  <c r="H14" i="2"/>
  <c r="AL14" i="2" s="1"/>
  <c r="P14" i="2"/>
  <c r="AT14" i="2" s="1"/>
  <c r="T14" i="2"/>
  <c r="W14" i="2"/>
  <c r="Y14" i="2"/>
  <c r="E15" i="2"/>
  <c r="AI15" i="2" s="1"/>
  <c r="K15" i="2"/>
  <c r="AO15" i="2" s="1"/>
  <c r="L15" i="2"/>
  <c r="M15" i="2"/>
  <c r="S15" i="2"/>
  <c r="AW15" i="2" s="1"/>
  <c r="T15" i="2"/>
  <c r="U15" i="2"/>
  <c r="AX15" i="2" s="1"/>
  <c r="W15" i="2"/>
  <c r="Y15" i="2"/>
  <c r="E16" i="2"/>
  <c r="F16" i="2"/>
  <c r="G16" i="2"/>
  <c r="AC16" i="2" s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H17" i="2"/>
  <c r="AL17" i="2" s="1"/>
  <c r="I17" i="2"/>
  <c r="AM17" i="2" s="1"/>
  <c r="J17" i="2"/>
  <c r="AN17" i="2" s="1"/>
  <c r="L17" i="2"/>
  <c r="P17" i="2"/>
  <c r="AT17" i="2" s="1"/>
  <c r="Q17" i="2"/>
  <c r="AU17" i="2" s="1"/>
  <c r="R17" i="2"/>
  <c r="AV17" i="2" s="1"/>
  <c r="T17" i="2"/>
  <c r="Y17" i="2"/>
  <c r="Z17" i="2"/>
  <c r="AY17" i="2" s="1"/>
  <c r="E18" i="2"/>
  <c r="AI18" i="2" s="1"/>
  <c r="J18" i="2"/>
  <c r="AN18" i="2" s="1"/>
  <c r="K18" i="2"/>
  <c r="AO18" i="2" s="1"/>
  <c r="L18" i="2"/>
  <c r="M18" i="2"/>
  <c r="AQ18" i="2" s="1"/>
  <c r="R18" i="2"/>
  <c r="AV18" i="2" s="1"/>
  <c r="S18" i="2"/>
  <c r="AW18" i="2" s="1"/>
  <c r="T18" i="2"/>
  <c r="U18" i="2"/>
  <c r="AX18" i="2" s="1"/>
  <c r="Y18" i="2"/>
  <c r="AA18" i="2"/>
  <c r="AZ18" i="2" s="1"/>
  <c r="E19" i="2"/>
  <c r="F19" i="2"/>
  <c r="AC19" i="2" s="1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D19" i="2" s="1"/>
  <c r="E20" i="2"/>
  <c r="F20" i="2"/>
  <c r="G20" i="2"/>
  <c r="AC20" i="2" s="1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E20" i="2"/>
  <c r="F21" i="2"/>
  <c r="AJ21" i="2" s="1"/>
  <c r="I21" i="2"/>
  <c r="AM21" i="2" s="1"/>
  <c r="L21" i="2"/>
  <c r="AP21" i="2" s="1"/>
  <c r="N21" i="2"/>
  <c r="AR21" i="2" s="1"/>
  <c r="Q21" i="2"/>
  <c r="AU21" i="2" s="1"/>
  <c r="T21" i="2"/>
  <c r="Y21" i="2"/>
  <c r="E22" i="2"/>
  <c r="F22" i="2"/>
  <c r="G22" i="2"/>
  <c r="AC22" i="2" s="1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E22" i="2"/>
  <c r="E23" i="2"/>
  <c r="F23" i="2"/>
  <c r="AC23" i="2" s="1"/>
  <c r="G23" i="2"/>
  <c r="H23" i="2"/>
  <c r="I23" i="2"/>
  <c r="J23" i="2"/>
  <c r="K23" i="2"/>
  <c r="L23" i="2"/>
  <c r="M23" i="2"/>
  <c r="N23" i="2"/>
  <c r="O23" i="2"/>
  <c r="P23" i="2"/>
  <c r="AE23" i="2" s="1"/>
  <c r="Q23" i="2"/>
  <c r="R23" i="2"/>
  <c r="S23" i="2"/>
  <c r="T23" i="2"/>
  <c r="U23" i="2"/>
  <c r="V23" i="2"/>
  <c r="W23" i="2"/>
  <c r="X23" i="2"/>
  <c r="Y23" i="2"/>
  <c r="Z23" i="2"/>
  <c r="AA23" i="2"/>
  <c r="AB23" i="2"/>
  <c r="AD23" i="2" s="1"/>
  <c r="E24" i="2"/>
  <c r="F24" i="2"/>
  <c r="G24" i="2"/>
  <c r="AC24" i="2" s="1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D24" i="2" s="1"/>
  <c r="AE2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AG13" i="1"/>
  <c r="AG14" i="1"/>
  <c r="AG15" i="1"/>
  <c r="AG16" i="1"/>
  <c r="AG17" i="1"/>
  <c r="AG18" i="1"/>
  <c r="AG19" i="1"/>
  <c r="AG20" i="1"/>
  <c r="E13" i="2" s="1"/>
  <c r="AI13" i="2" s="1"/>
  <c r="AG21" i="1"/>
  <c r="E14" i="2" s="1"/>
  <c r="AI14" i="2" s="1"/>
  <c r="AG22" i="1"/>
  <c r="AG23" i="1"/>
  <c r="AG24" i="1"/>
  <c r="E17" i="2" s="1"/>
  <c r="AI17" i="2" s="1"/>
  <c r="AG25" i="1"/>
  <c r="AG26" i="1"/>
  <c r="AG27" i="1"/>
  <c r="AG28" i="1"/>
  <c r="E21" i="2" s="1"/>
  <c r="AI21" i="2" s="1"/>
  <c r="AG29" i="1"/>
  <c r="AG30" i="1"/>
  <c r="AG31" i="1"/>
  <c r="AH20" i="1"/>
  <c r="F13" i="2" s="1"/>
  <c r="AJ13" i="2" s="1"/>
  <c r="AI20" i="1"/>
  <c r="AJ20" i="1"/>
  <c r="AK20" i="1"/>
  <c r="AL20" i="1"/>
  <c r="J13" i="2" s="1"/>
  <c r="AN13" i="2" s="1"/>
  <c r="AM20" i="1"/>
  <c r="K13" i="2" s="1"/>
  <c r="AN20" i="1"/>
  <c r="L13" i="2" s="1"/>
  <c r="AP13" i="2" s="1"/>
  <c r="AO20" i="1"/>
  <c r="M13" i="2" s="1"/>
  <c r="AQ13" i="2" s="1"/>
  <c r="AP20" i="1"/>
  <c r="N13" i="2" s="1"/>
  <c r="AR13" i="2" s="1"/>
  <c r="AQ20" i="1"/>
  <c r="AR20" i="1"/>
  <c r="AS20" i="1"/>
  <c r="AT20" i="1"/>
  <c r="R13" i="2" s="1"/>
  <c r="AV13" i="2" s="1"/>
  <c r="AU20" i="1"/>
  <c r="S13" i="2" s="1"/>
  <c r="AW13" i="2" s="1"/>
  <c r="AW20" i="1"/>
  <c r="U13" i="2" s="1"/>
  <c r="AX13" i="2" s="1"/>
  <c r="AX20" i="1"/>
  <c r="V13" i="2" s="1"/>
  <c r="AY20" i="1"/>
  <c r="AZ20" i="1"/>
  <c r="BB20" i="1"/>
  <c r="Z13" i="2" s="1"/>
  <c r="AY13" i="2" s="1"/>
  <c r="BC20" i="1"/>
  <c r="AA13" i="2" s="1"/>
  <c r="AZ13" i="2" s="1"/>
  <c r="AH21" i="1"/>
  <c r="F14" i="2" s="1"/>
  <c r="AJ14" i="2" s="1"/>
  <c r="AI21" i="1"/>
  <c r="G14" i="2" s="1"/>
  <c r="AK14" i="2" s="1"/>
  <c r="AJ21" i="1"/>
  <c r="AK21" i="1"/>
  <c r="I14" i="2" s="1"/>
  <c r="AM14" i="2" s="1"/>
  <c r="AL21" i="1"/>
  <c r="J14" i="2" s="1"/>
  <c r="AN14" i="2" s="1"/>
  <c r="AM21" i="1"/>
  <c r="K14" i="2" s="1"/>
  <c r="AO14" i="2" s="1"/>
  <c r="AN21" i="1"/>
  <c r="L14" i="2" s="1"/>
  <c r="AP14" i="2" s="1"/>
  <c r="AO21" i="1"/>
  <c r="M14" i="2" s="1"/>
  <c r="AP21" i="1"/>
  <c r="N14" i="2" s="1"/>
  <c r="AR14" i="2" s="1"/>
  <c r="AQ21" i="1"/>
  <c r="O14" i="2" s="1"/>
  <c r="AS14" i="2" s="1"/>
  <c r="AR21" i="1"/>
  <c r="AS21" i="1"/>
  <c r="Q14" i="2" s="1"/>
  <c r="AU14" i="2" s="1"/>
  <c r="AT21" i="1"/>
  <c r="R14" i="2" s="1"/>
  <c r="AV14" i="2" s="1"/>
  <c r="AU21" i="1"/>
  <c r="S14" i="2" s="1"/>
  <c r="AW14" i="2" s="1"/>
  <c r="AW21" i="1"/>
  <c r="U14" i="2" s="1"/>
  <c r="AX14" i="2" s="1"/>
  <c r="AX21" i="1"/>
  <c r="V14" i="2" s="1"/>
  <c r="AY21" i="1"/>
  <c r="AZ21" i="1"/>
  <c r="BB21" i="1"/>
  <c r="Z14" i="2" s="1"/>
  <c r="AY14" i="2" s="1"/>
  <c r="BC21" i="1"/>
  <c r="AA14" i="2" s="1"/>
  <c r="AZ14" i="2" s="1"/>
  <c r="AH22" i="1"/>
  <c r="F15" i="2" s="1"/>
  <c r="AI22" i="1"/>
  <c r="G15" i="2" s="1"/>
  <c r="AK15" i="2" s="1"/>
  <c r="AJ22" i="1"/>
  <c r="H15" i="2" s="1"/>
  <c r="AL15" i="2" s="1"/>
  <c r="AK22" i="1"/>
  <c r="I15" i="2" s="1"/>
  <c r="AM15" i="2" s="1"/>
  <c r="AL22" i="1"/>
  <c r="J15" i="2" s="1"/>
  <c r="AN15" i="2" s="1"/>
  <c r="AM22" i="1"/>
  <c r="AN22" i="1"/>
  <c r="AO22" i="1"/>
  <c r="AP22" i="1"/>
  <c r="N15" i="2" s="1"/>
  <c r="AR15" i="2" s="1"/>
  <c r="AQ22" i="1"/>
  <c r="O15" i="2" s="1"/>
  <c r="AS15" i="2" s="1"/>
  <c r="AR22" i="1"/>
  <c r="P15" i="2" s="1"/>
  <c r="AS22" i="1"/>
  <c r="Q15" i="2" s="1"/>
  <c r="AU15" i="2" s="1"/>
  <c r="AT22" i="1"/>
  <c r="R15" i="2" s="1"/>
  <c r="AV15" i="2" s="1"/>
  <c r="AU22" i="1"/>
  <c r="AW22" i="1"/>
  <c r="AX22" i="1"/>
  <c r="BD22" i="1" s="1"/>
  <c r="AB15" i="2" s="1"/>
  <c r="AY22" i="1"/>
  <c r="AZ22" i="1"/>
  <c r="X15" i="2" s="1"/>
  <c r="BB22" i="1"/>
  <c r="Z15" i="2" s="1"/>
  <c r="AY15" i="2" s="1"/>
  <c r="BC22" i="1"/>
  <c r="AA15" i="2" s="1"/>
  <c r="AZ15" i="2" s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W23" i="1"/>
  <c r="AX23" i="1"/>
  <c r="AY23" i="1"/>
  <c r="AZ23" i="1"/>
  <c r="BB23" i="1"/>
  <c r="BC23" i="1"/>
  <c r="AH24" i="1"/>
  <c r="F17" i="2" s="1"/>
  <c r="AI24" i="1"/>
  <c r="G17" i="2" s="1"/>
  <c r="AK17" i="2" s="1"/>
  <c r="AJ24" i="1"/>
  <c r="AK24" i="1"/>
  <c r="AL24" i="1"/>
  <c r="AM24" i="1"/>
  <c r="K17" i="2" s="1"/>
  <c r="AO17" i="2" s="1"/>
  <c r="AN24" i="1"/>
  <c r="AO24" i="1"/>
  <c r="M17" i="2" s="1"/>
  <c r="AP24" i="1"/>
  <c r="N17" i="2" s="1"/>
  <c r="AR17" i="2" s="1"/>
  <c r="AQ24" i="1"/>
  <c r="O17" i="2" s="1"/>
  <c r="AS17" i="2" s="1"/>
  <c r="AR24" i="1"/>
  <c r="AS24" i="1"/>
  <c r="AT24" i="1"/>
  <c r="AU24" i="1"/>
  <c r="S17" i="2" s="1"/>
  <c r="AW17" i="2" s="1"/>
  <c r="AW24" i="1"/>
  <c r="U17" i="2" s="1"/>
  <c r="AX17" i="2" s="1"/>
  <c r="AX24" i="1"/>
  <c r="V17" i="2" s="1"/>
  <c r="AY24" i="1"/>
  <c r="W17" i="2" s="1"/>
  <c r="AZ24" i="1"/>
  <c r="X17" i="2" s="1"/>
  <c r="BB24" i="1"/>
  <c r="BC24" i="1"/>
  <c r="AA17" i="2" s="1"/>
  <c r="AZ17" i="2" s="1"/>
  <c r="AH25" i="1"/>
  <c r="F18" i="2" s="1"/>
  <c r="AJ18" i="2" s="1"/>
  <c r="AI25" i="1"/>
  <c r="G18" i="2" s="1"/>
  <c r="AJ25" i="1"/>
  <c r="H18" i="2" s="1"/>
  <c r="AL18" i="2" s="1"/>
  <c r="AK25" i="1"/>
  <c r="I18" i="2" s="1"/>
  <c r="AM18" i="2" s="1"/>
  <c r="AL25" i="1"/>
  <c r="AM25" i="1"/>
  <c r="AN25" i="1"/>
  <c r="AO25" i="1"/>
  <c r="AP25" i="1"/>
  <c r="N18" i="2" s="1"/>
  <c r="AR18" i="2" s="1"/>
  <c r="AQ25" i="1"/>
  <c r="O18" i="2" s="1"/>
  <c r="AS18" i="2" s="1"/>
  <c r="AR25" i="1"/>
  <c r="P18" i="2" s="1"/>
  <c r="AS25" i="1"/>
  <c r="Q18" i="2" s="1"/>
  <c r="AU18" i="2" s="1"/>
  <c r="AT25" i="1"/>
  <c r="AU25" i="1"/>
  <c r="AW25" i="1"/>
  <c r="AX25" i="1"/>
  <c r="V18" i="2" s="1"/>
  <c r="AY25" i="1"/>
  <c r="W18" i="2" s="1"/>
  <c r="AZ25" i="1"/>
  <c r="X18" i="2" s="1"/>
  <c r="BB25" i="1"/>
  <c r="Z18" i="2" s="1"/>
  <c r="AY18" i="2" s="1"/>
  <c r="BC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W26" i="1"/>
  <c r="AX26" i="1"/>
  <c r="AY26" i="1"/>
  <c r="AZ26" i="1"/>
  <c r="BB26" i="1"/>
  <c r="BC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W27" i="1"/>
  <c r="AX27" i="1"/>
  <c r="AY27" i="1"/>
  <c r="AZ27" i="1"/>
  <c r="BB27" i="1"/>
  <c r="BC27" i="1"/>
  <c r="AH28" i="1"/>
  <c r="AI28" i="1"/>
  <c r="G21" i="2" s="1"/>
  <c r="AK21" i="2" s="1"/>
  <c r="AJ28" i="1"/>
  <c r="H21" i="2" s="1"/>
  <c r="AL21" i="2" s="1"/>
  <c r="AK28" i="1"/>
  <c r="AL28" i="1"/>
  <c r="J21" i="2" s="1"/>
  <c r="AN21" i="2" s="1"/>
  <c r="AM28" i="1"/>
  <c r="K21" i="2" s="1"/>
  <c r="AO21" i="2" s="1"/>
  <c r="AN28" i="1"/>
  <c r="AO28" i="1"/>
  <c r="M21" i="2" s="1"/>
  <c r="AQ21" i="2" s="1"/>
  <c r="AP28" i="1"/>
  <c r="AQ28" i="1"/>
  <c r="O21" i="2" s="1"/>
  <c r="AS21" i="2" s="1"/>
  <c r="AR28" i="1"/>
  <c r="P21" i="2" s="1"/>
  <c r="AS28" i="1"/>
  <c r="AT28" i="1"/>
  <c r="R21" i="2" s="1"/>
  <c r="AV21" i="2" s="1"/>
  <c r="AU28" i="1"/>
  <c r="S21" i="2" s="1"/>
  <c r="AW21" i="2" s="1"/>
  <c r="AW28" i="1"/>
  <c r="U21" i="2" s="1"/>
  <c r="AX21" i="2" s="1"/>
  <c r="AX28" i="1"/>
  <c r="AY28" i="1"/>
  <c r="W21" i="2" s="1"/>
  <c r="AZ28" i="1"/>
  <c r="X21" i="2" s="1"/>
  <c r="BB28" i="1"/>
  <c r="Z21" i="2" s="1"/>
  <c r="AY21" i="2" s="1"/>
  <c r="BC28" i="1"/>
  <c r="AA21" i="2" s="1"/>
  <c r="AZ21" i="2" s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W29" i="1"/>
  <c r="AX29" i="1"/>
  <c r="AY29" i="1"/>
  <c r="AZ29" i="1"/>
  <c r="BB29" i="1"/>
  <c r="BC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W30" i="1"/>
  <c r="AX30" i="1"/>
  <c r="AY30" i="1"/>
  <c r="AZ30" i="1"/>
  <c r="BB30" i="1"/>
  <c r="BC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W31" i="1"/>
  <c r="AX31" i="1"/>
  <c r="AY31" i="1"/>
  <c r="AZ31" i="1"/>
  <c r="BB31" i="1"/>
  <c r="BC31" i="1"/>
  <c r="AZ11" i="2"/>
  <c r="AZ12" i="2"/>
  <c r="AP11" i="2"/>
  <c r="AP12" i="2"/>
  <c r="AP15" i="2"/>
  <c r="AQ10" i="2"/>
  <c r="AQ11" i="2"/>
  <c r="AQ15" i="2"/>
  <c r="AR10" i="2"/>
  <c r="AR11" i="2"/>
  <c r="AR12" i="2"/>
  <c r="AS11" i="2"/>
  <c r="AS12" i="2"/>
  <c r="AS13" i="2"/>
  <c r="AT11" i="2"/>
  <c r="AT12" i="2"/>
  <c r="AU11" i="2"/>
  <c r="AU12" i="2"/>
  <c r="AV11" i="2"/>
  <c r="AV12" i="2"/>
  <c r="AN11" i="2"/>
  <c r="AN12" i="2"/>
  <c r="AJ11" i="2"/>
  <c r="AK9" i="2"/>
  <c r="AK10" i="2"/>
  <c r="AK11" i="2"/>
  <c r="AK12" i="2"/>
  <c r="AK13" i="2"/>
  <c r="AL11" i="2"/>
  <c r="AM11" i="2"/>
  <c r="AO6" i="2"/>
  <c r="AO7" i="2"/>
  <c r="AO8" i="2"/>
  <c r="AO9" i="2"/>
  <c r="AO10" i="2"/>
  <c r="AO11" i="2"/>
  <c r="AO5" i="2"/>
  <c r="K6" i="2"/>
  <c r="K7" i="2"/>
  <c r="K8" i="2"/>
  <c r="K9" i="2"/>
  <c r="K10" i="2"/>
  <c r="K11" i="2"/>
  <c r="K12" i="2"/>
  <c r="K5" i="2"/>
  <c r="AM13" i="1"/>
  <c r="AM14" i="1"/>
  <c r="AM15" i="1"/>
  <c r="AM16" i="1"/>
  <c r="AM17" i="1"/>
  <c r="AM18" i="1"/>
  <c r="AM19" i="1"/>
  <c r="AM12" i="1"/>
  <c r="A21" i="4" l="1"/>
  <c r="B21" i="4" s="1"/>
  <c r="AT21" i="2"/>
  <c r="AF21" i="2"/>
  <c r="BD28" i="1"/>
  <c r="AB21" i="2" s="1"/>
  <c r="V21" i="2"/>
  <c r="AC21" i="2" s="1"/>
  <c r="AD21" i="2" s="1"/>
  <c r="A14" i="4"/>
  <c r="B14" i="4" s="1"/>
  <c r="AQ14" i="2"/>
  <c r="BD21" i="1"/>
  <c r="AB14" i="2" s="1"/>
  <c r="AE14" i="2" s="1"/>
  <c r="AF14" i="2"/>
  <c r="X14" i="2"/>
  <c r="AF17" i="2"/>
  <c r="AQ17" i="2"/>
  <c r="AC17" i="2"/>
  <c r="AJ17" i="2"/>
  <c r="A17" i="4" s="1"/>
  <c r="B17" i="4" s="1"/>
  <c r="AF15" i="2"/>
  <c r="AT15" i="2"/>
  <c r="AJ15" i="2"/>
  <c r="A15" i="4" s="1"/>
  <c r="B15" i="4" s="1"/>
  <c r="V15" i="2"/>
  <c r="AC15" i="2" s="1"/>
  <c r="AD15" i="2" s="1"/>
  <c r="AC13" i="2"/>
  <c r="AO13" i="2"/>
  <c r="AF13" i="2"/>
  <c r="AT13" i="2"/>
  <c r="A13" i="4" s="1"/>
  <c r="B13" i="4" s="1"/>
  <c r="AE18" i="2"/>
  <c r="AT18" i="2"/>
  <c r="AF18" i="2"/>
  <c r="AC18" i="2"/>
  <c r="AK18" i="2"/>
  <c r="A18" i="4" s="1"/>
  <c r="B18" i="4" s="1"/>
  <c r="V20" i="4"/>
  <c r="V12" i="4"/>
  <c r="AD22" i="2"/>
  <c r="AD16" i="2"/>
  <c r="AD20" i="2"/>
  <c r="AC14" i="2"/>
  <c r="AD14" i="2" s="1"/>
  <c r="AE21" i="2"/>
  <c r="AE19" i="2"/>
  <c r="AE15" i="2"/>
  <c r="BD24" i="1"/>
  <c r="AB17" i="2" s="1"/>
  <c r="AD17" i="2" s="1"/>
  <c r="BD20" i="1"/>
  <c r="AB13" i="2" s="1"/>
  <c r="AE13" i="2" s="1"/>
  <c r="BD31" i="1"/>
  <c r="BD29" i="1"/>
  <c r="BD25" i="1"/>
  <c r="AB18" i="2" s="1"/>
  <c r="BD27" i="1"/>
  <c r="BD30" i="1"/>
  <c r="BD23" i="1"/>
  <c r="BD26" i="1"/>
  <c r="A5" i="2"/>
  <c r="B5" i="2"/>
  <c r="E5" i="2"/>
  <c r="F5" i="2"/>
  <c r="G5" i="2"/>
  <c r="H5" i="2"/>
  <c r="I5" i="2"/>
  <c r="J5" i="2"/>
  <c r="L5" i="2"/>
  <c r="M5" i="2"/>
  <c r="N5" i="2"/>
  <c r="O5" i="2"/>
  <c r="P5" i="2"/>
  <c r="AT5" i="2" s="1"/>
  <c r="Q5" i="2"/>
  <c r="R5" i="2"/>
  <c r="S5" i="2"/>
  <c r="T5" i="2"/>
  <c r="U5" i="2"/>
  <c r="V5" i="2"/>
  <c r="W5" i="2"/>
  <c r="X5" i="2"/>
  <c r="Y5" i="2"/>
  <c r="Z5" i="2"/>
  <c r="AA5" i="2"/>
  <c r="AB5" i="2"/>
  <c r="AV5" i="2"/>
  <c r="A6" i="2"/>
  <c r="E6" i="2"/>
  <c r="F6" i="2"/>
  <c r="G6" i="2"/>
  <c r="H6" i="2"/>
  <c r="I6" i="2"/>
  <c r="J6" i="2"/>
  <c r="L6" i="2"/>
  <c r="M6" i="2"/>
  <c r="AE6" i="2" s="1"/>
  <c r="N6" i="2"/>
  <c r="O6" i="2"/>
  <c r="P6" i="2"/>
  <c r="Q6" i="2"/>
  <c r="R6" i="2"/>
  <c r="S6" i="2"/>
  <c r="AW6" i="2" s="1"/>
  <c r="T6" i="2"/>
  <c r="U6" i="2"/>
  <c r="AX6" i="2" s="1"/>
  <c r="V6" i="2"/>
  <c r="W6" i="2"/>
  <c r="X6" i="2"/>
  <c r="Y6" i="2"/>
  <c r="Z6" i="2"/>
  <c r="AA6" i="2"/>
  <c r="AB6" i="2"/>
  <c r="AL6" i="2" s="1"/>
  <c r="AY6" i="2"/>
  <c r="A7" i="2"/>
  <c r="E7" i="2"/>
  <c r="F7" i="2"/>
  <c r="G7" i="2"/>
  <c r="H7" i="2"/>
  <c r="I7" i="2"/>
  <c r="AM7" i="2" s="1"/>
  <c r="J7" i="2"/>
  <c r="AN7" i="2" s="1"/>
  <c r="L7" i="2"/>
  <c r="AP7" i="2" s="1"/>
  <c r="M7" i="2"/>
  <c r="N7" i="2"/>
  <c r="O7" i="2"/>
  <c r="P7" i="2"/>
  <c r="Q7" i="2"/>
  <c r="R7" i="2"/>
  <c r="AV7" i="2" s="1"/>
  <c r="S7" i="2"/>
  <c r="AW7" i="2" s="1"/>
  <c r="T7" i="2"/>
  <c r="U7" i="2"/>
  <c r="V7" i="2"/>
  <c r="W7" i="2"/>
  <c r="X7" i="2"/>
  <c r="Y7" i="2"/>
  <c r="Z7" i="2"/>
  <c r="AY7" i="2" s="1"/>
  <c r="AA7" i="2"/>
  <c r="AZ7" i="2" s="1"/>
  <c r="AB7" i="2"/>
  <c r="AR7" i="2" s="1"/>
  <c r="A8" i="2"/>
  <c r="O8" i="2"/>
  <c r="T8" i="2"/>
  <c r="Y8" i="2"/>
  <c r="A9" i="2"/>
  <c r="O9" i="2"/>
  <c r="T9" i="2"/>
  <c r="Y9" i="2"/>
  <c r="A10" i="2"/>
  <c r="O10" i="2"/>
  <c r="T10" i="2"/>
  <c r="X10" i="2"/>
  <c r="Y10" i="2"/>
  <c r="A11" i="2"/>
  <c r="L11" i="2"/>
  <c r="T11" i="2"/>
  <c r="Y11" i="2"/>
  <c r="A12" i="2"/>
  <c r="H12" i="2"/>
  <c r="Q12" i="2"/>
  <c r="T12" i="2"/>
  <c r="Y12" i="2"/>
  <c r="AG12" i="1"/>
  <c r="AH12" i="1"/>
  <c r="AI12" i="1"/>
  <c r="AJ12" i="1"/>
  <c r="AK12" i="1"/>
  <c r="AL12" i="1"/>
  <c r="AN12" i="1"/>
  <c r="AO12" i="1"/>
  <c r="AP12" i="1"/>
  <c r="AQ12" i="1"/>
  <c r="AR12" i="1"/>
  <c r="AS12" i="1"/>
  <c r="AT12" i="1"/>
  <c r="AU12" i="1"/>
  <c r="AW12" i="1"/>
  <c r="AX12" i="1"/>
  <c r="AY12" i="1"/>
  <c r="AZ12" i="1"/>
  <c r="BB12" i="1"/>
  <c r="BC12" i="1"/>
  <c r="BD12" i="1"/>
  <c r="AH13" i="1"/>
  <c r="AI13" i="1"/>
  <c r="AJ13" i="1"/>
  <c r="AK13" i="1"/>
  <c r="AL13" i="1"/>
  <c r="AN13" i="1"/>
  <c r="AO13" i="1"/>
  <c r="AP13" i="1"/>
  <c r="AQ13" i="1"/>
  <c r="AR13" i="1"/>
  <c r="AS13" i="1"/>
  <c r="AT13" i="1"/>
  <c r="AU13" i="1"/>
  <c r="AW13" i="1"/>
  <c r="AX13" i="1"/>
  <c r="AY13" i="1"/>
  <c r="AZ13" i="1"/>
  <c r="BB13" i="1"/>
  <c r="BC13" i="1"/>
  <c r="BD13" i="1"/>
  <c r="AH14" i="1"/>
  <c r="AI14" i="1"/>
  <c r="AJ14" i="1"/>
  <c r="AK14" i="1"/>
  <c r="AL14" i="1"/>
  <c r="AN14" i="1"/>
  <c r="AO14" i="1"/>
  <c r="AP14" i="1"/>
  <c r="AQ14" i="1"/>
  <c r="AR14" i="1"/>
  <c r="AS14" i="1"/>
  <c r="AT14" i="1"/>
  <c r="AU14" i="1"/>
  <c r="AW14" i="1"/>
  <c r="AX14" i="1"/>
  <c r="AY14" i="1"/>
  <c r="AZ14" i="1"/>
  <c r="BB14" i="1"/>
  <c r="BC14" i="1"/>
  <c r="BD14" i="1"/>
  <c r="E8" i="2"/>
  <c r="AH15" i="1"/>
  <c r="F8" i="2" s="1"/>
  <c r="AI15" i="1"/>
  <c r="G8" i="2" s="1"/>
  <c r="AJ15" i="1"/>
  <c r="H8" i="2" s="1"/>
  <c r="AK15" i="1"/>
  <c r="I8" i="2" s="1"/>
  <c r="AL15" i="1"/>
  <c r="J8" i="2" s="1"/>
  <c r="AN15" i="1"/>
  <c r="L8" i="2" s="1"/>
  <c r="AO15" i="1"/>
  <c r="M8" i="2" s="1"/>
  <c r="AP15" i="1"/>
  <c r="N8" i="2" s="1"/>
  <c r="AQ15" i="1"/>
  <c r="AR15" i="1"/>
  <c r="P8" i="2" s="1"/>
  <c r="AS15" i="1"/>
  <c r="Q8" i="2" s="1"/>
  <c r="AT15" i="1"/>
  <c r="R8" i="2" s="1"/>
  <c r="AU15" i="1"/>
  <c r="S8" i="2" s="1"/>
  <c r="AW15" i="1"/>
  <c r="U8" i="2" s="1"/>
  <c r="AX15" i="1"/>
  <c r="V8" i="2" s="1"/>
  <c r="AY15" i="1"/>
  <c r="W8" i="2" s="1"/>
  <c r="AZ15" i="1"/>
  <c r="X8" i="2" s="1"/>
  <c r="BB15" i="1"/>
  <c r="Z8" i="2" s="1"/>
  <c r="BC15" i="1"/>
  <c r="AA8" i="2" s="1"/>
  <c r="E9" i="2"/>
  <c r="AH16" i="1"/>
  <c r="F9" i="2" s="1"/>
  <c r="AI16" i="1"/>
  <c r="G9" i="2" s="1"/>
  <c r="AJ16" i="1"/>
  <c r="H9" i="2" s="1"/>
  <c r="AK16" i="1"/>
  <c r="I9" i="2" s="1"/>
  <c r="AL16" i="1"/>
  <c r="J9" i="2" s="1"/>
  <c r="AN16" i="1"/>
  <c r="L9" i="2" s="1"/>
  <c r="AO16" i="1"/>
  <c r="M9" i="2" s="1"/>
  <c r="AP16" i="1"/>
  <c r="N9" i="2" s="1"/>
  <c r="AQ16" i="1"/>
  <c r="AR16" i="1"/>
  <c r="P9" i="2" s="1"/>
  <c r="AS16" i="1"/>
  <c r="Q9" i="2" s="1"/>
  <c r="AT16" i="1"/>
  <c r="R9" i="2" s="1"/>
  <c r="AU16" i="1"/>
  <c r="S9" i="2" s="1"/>
  <c r="AW16" i="1"/>
  <c r="U9" i="2" s="1"/>
  <c r="AX16" i="1"/>
  <c r="AY16" i="1"/>
  <c r="W9" i="2" s="1"/>
  <c r="AZ16" i="1"/>
  <c r="X9" i="2" s="1"/>
  <c r="BB16" i="1"/>
  <c r="Z9" i="2" s="1"/>
  <c r="BC16" i="1"/>
  <c r="AA9" i="2" s="1"/>
  <c r="E10" i="2"/>
  <c r="AH17" i="1"/>
  <c r="F10" i="2" s="1"/>
  <c r="AI17" i="1"/>
  <c r="G10" i="2" s="1"/>
  <c r="AJ17" i="1"/>
  <c r="H10" i="2" s="1"/>
  <c r="AK17" i="1"/>
  <c r="I10" i="2" s="1"/>
  <c r="AL17" i="1"/>
  <c r="J10" i="2" s="1"/>
  <c r="AN17" i="1"/>
  <c r="L10" i="2" s="1"/>
  <c r="AO17" i="1"/>
  <c r="M10" i="2" s="1"/>
  <c r="AP17" i="1"/>
  <c r="N10" i="2" s="1"/>
  <c r="AQ17" i="1"/>
  <c r="AR17" i="1"/>
  <c r="P10" i="2" s="1"/>
  <c r="AS17" i="1"/>
  <c r="Q10" i="2" s="1"/>
  <c r="AT17" i="1"/>
  <c r="R10" i="2" s="1"/>
  <c r="AU17" i="1"/>
  <c r="S10" i="2" s="1"/>
  <c r="AW17" i="1"/>
  <c r="U10" i="2" s="1"/>
  <c r="AX17" i="1"/>
  <c r="V10" i="2" s="1"/>
  <c r="AY17" i="1"/>
  <c r="W10" i="2" s="1"/>
  <c r="AZ17" i="1"/>
  <c r="BB17" i="1"/>
  <c r="Z10" i="2" s="1"/>
  <c r="BC17" i="1"/>
  <c r="AA10" i="2" s="1"/>
  <c r="E11" i="2"/>
  <c r="AI11" i="2" s="1"/>
  <c r="AH18" i="1"/>
  <c r="F11" i="2" s="1"/>
  <c r="AI18" i="1"/>
  <c r="G11" i="2" s="1"/>
  <c r="AJ18" i="1"/>
  <c r="H11" i="2" s="1"/>
  <c r="AK18" i="1"/>
  <c r="I11" i="2" s="1"/>
  <c r="AL18" i="1"/>
  <c r="J11" i="2" s="1"/>
  <c r="AN18" i="1"/>
  <c r="AO18" i="1"/>
  <c r="M11" i="2" s="1"/>
  <c r="AP18" i="1"/>
  <c r="N11" i="2" s="1"/>
  <c r="AQ18" i="1"/>
  <c r="O11" i="2" s="1"/>
  <c r="AR18" i="1"/>
  <c r="P11" i="2" s="1"/>
  <c r="AS18" i="1"/>
  <c r="Q11" i="2" s="1"/>
  <c r="AT18" i="1"/>
  <c r="R11" i="2" s="1"/>
  <c r="AU18" i="1"/>
  <c r="S11" i="2" s="1"/>
  <c r="AW18" i="1"/>
  <c r="U11" i="2" s="1"/>
  <c r="AX11" i="2" s="1"/>
  <c r="AX18" i="1"/>
  <c r="V11" i="2" s="1"/>
  <c r="AY18" i="1"/>
  <c r="W11" i="2" s="1"/>
  <c r="AZ18" i="1"/>
  <c r="X11" i="2" s="1"/>
  <c r="BB18" i="1"/>
  <c r="Z11" i="2" s="1"/>
  <c r="AY11" i="2" s="1"/>
  <c r="BC18" i="1"/>
  <c r="AA11" i="2" s="1"/>
  <c r="E12" i="2"/>
  <c r="AI12" i="2" s="1"/>
  <c r="AH19" i="1"/>
  <c r="F12" i="2" s="1"/>
  <c r="AJ12" i="2" s="1"/>
  <c r="AI19" i="1"/>
  <c r="G12" i="2" s="1"/>
  <c r="AJ19" i="1"/>
  <c r="AK19" i="1"/>
  <c r="I12" i="2" s="1"/>
  <c r="AL19" i="1"/>
  <c r="J12" i="2" s="1"/>
  <c r="AN19" i="1"/>
  <c r="L12" i="2" s="1"/>
  <c r="AO19" i="1"/>
  <c r="M12" i="2" s="1"/>
  <c r="AQ12" i="2" s="1"/>
  <c r="AP19" i="1"/>
  <c r="N12" i="2" s="1"/>
  <c r="AQ19" i="1"/>
  <c r="O12" i="2" s="1"/>
  <c r="AR19" i="1"/>
  <c r="P12" i="2" s="1"/>
  <c r="AS19" i="1"/>
  <c r="AT19" i="1"/>
  <c r="R12" i="2" s="1"/>
  <c r="AU19" i="1"/>
  <c r="S12" i="2" s="1"/>
  <c r="AW19" i="1"/>
  <c r="U12" i="2" s="1"/>
  <c r="AX12" i="2" s="1"/>
  <c r="AX19" i="1"/>
  <c r="AY19" i="1"/>
  <c r="W12" i="2" s="1"/>
  <c r="AZ19" i="1"/>
  <c r="X12" i="2" s="1"/>
  <c r="BB19" i="1"/>
  <c r="Z12" i="2" s="1"/>
  <c r="AY12" i="2" s="1"/>
  <c r="BC19" i="1"/>
  <c r="AA12" i="2" s="1"/>
  <c r="F21" i="4" l="1"/>
  <c r="N21" i="4"/>
  <c r="D21" i="4"/>
  <c r="V21" i="4" s="1"/>
  <c r="G21" i="4"/>
  <c r="O21" i="4"/>
  <c r="H21" i="4"/>
  <c r="P21" i="4"/>
  <c r="I21" i="4"/>
  <c r="Q21" i="4"/>
  <c r="J21" i="4"/>
  <c r="R21" i="4"/>
  <c r="L21" i="4"/>
  <c r="T21" i="4"/>
  <c r="K21" i="4"/>
  <c r="S21" i="4"/>
  <c r="E21" i="4"/>
  <c r="M21" i="4"/>
  <c r="U21" i="4"/>
  <c r="H14" i="4"/>
  <c r="I14" i="4"/>
  <c r="J14" i="4"/>
  <c r="K14" i="4"/>
  <c r="L14" i="4"/>
  <c r="S14" i="4"/>
  <c r="E14" i="4"/>
  <c r="T14" i="4"/>
  <c r="G14" i="4"/>
  <c r="E17" i="4"/>
  <c r="T17" i="4"/>
  <c r="G17" i="4"/>
  <c r="H17" i="4"/>
  <c r="I17" i="4"/>
  <c r="J17" i="4"/>
  <c r="K17" i="4"/>
  <c r="L17" i="4"/>
  <c r="S17" i="4"/>
  <c r="AE17" i="2"/>
  <c r="G15" i="4"/>
  <c r="H15" i="4"/>
  <c r="I15" i="4"/>
  <c r="L15" i="4"/>
  <c r="S15" i="4"/>
  <c r="T15" i="4"/>
  <c r="E15" i="4"/>
  <c r="V15" i="4" s="1"/>
  <c r="E13" i="4"/>
  <c r="G13" i="4"/>
  <c r="H13" i="4"/>
  <c r="T13" i="4"/>
  <c r="I13" i="4"/>
  <c r="L13" i="4"/>
  <c r="S13" i="4"/>
  <c r="AD13" i="2"/>
  <c r="T18" i="4"/>
  <c r="E18" i="4"/>
  <c r="G18" i="4"/>
  <c r="L18" i="4"/>
  <c r="H18" i="4"/>
  <c r="I18" i="4"/>
  <c r="S18" i="4"/>
  <c r="AD18" i="2"/>
  <c r="BD19" i="1"/>
  <c r="AB12" i="2" s="1"/>
  <c r="AE12" i="2" s="1"/>
  <c r="AJ5" i="2"/>
  <c r="AI7" i="2"/>
  <c r="AX7" i="2"/>
  <c r="AS5" i="2"/>
  <c r="AP6" i="2"/>
  <c r="AF7" i="2"/>
  <c r="AC6" i="2"/>
  <c r="AD6" i="2" s="1"/>
  <c r="AQ7" i="2"/>
  <c r="AC10" i="2"/>
  <c r="AC8" i="2"/>
  <c r="AC11" i="2"/>
  <c r="BD18" i="1"/>
  <c r="V12" i="2"/>
  <c r="AC12" i="2" s="1"/>
  <c r="AP5" i="2"/>
  <c r="AU7" i="2"/>
  <c r="AL7" i="2"/>
  <c r="AV6" i="2"/>
  <c r="AU5" i="2"/>
  <c r="AZ5" i="2"/>
  <c r="AW5" i="2"/>
  <c r="AC5" i="2"/>
  <c r="AD5" i="2" s="1"/>
  <c r="AW10" i="2"/>
  <c r="AT7" i="2"/>
  <c r="AK7" i="2"/>
  <c r="AU6" i="2"/>
  <c r="AY5" i="2"/>
  <c r="AW8" i="2"/>
  <c r="AS7" i="2"/>
  <c r="AJ7" i="2"/>
  <c r="AT6" i="2"/>
  <c r="AK6" i="2"/>
  <c r="AW12" i="2"/>
  <c r="AM6" i="2"/>
  <c r="AS6" i="2"/>
  <c r="AJ6" i="2"/>
  <c r="AM5" i="2"/>
  <c r="AW11" i="2"/>
  <c r="AE7" i="2"/>
  <c r="AR6" i="2"/>
  <c r="AI6" i="2"/>
  <c r="AL5" i="2"/>
  <c r="AK5" i="2"/>
  <c r="AR5" i="2"/>
  <c r="AI5" i="2"/>
  <c r="AW9" i="2"/>
  <c r="AZ6" i="2"/>
  <c r="AX5" i="2"/>
  <c r="AE5" i="2"/>
  <c r="AN6" i="2"/>
  <c r="AC7" i="2"/>
  <c r="AD7" i="2" s="1"/>
  <c r="AQ5" i="2"/>
  <c r="AF5" i="2"/>
  <c r="AQ6" i="2"/>
  <c r="AF6" i="2"/>
  <c r="AN5" i="2"/>
  <c r="BD17" i="1"/>
  <c r="BD16" i="1"/>
  <c r="AB9" i="2"/>
  <c r="AM9" i="2" s="1"/>
  <c r="V9" i="2"/>
  <c r="AC9" i="2" s="1"/>
  <c r="AF9" i="2"/>
  <c r="BD15" i="1"/>
  <c r="AF8" i="2"/>
  <c r="V14" i="4" l="1"/>
  <c r="V17" i="4"/>
  <c r="V13" i="4"/>
  <c r="V18" i="4"/>
  <c r="AJ9" i="2"/>
  <c r="AD12" i="2"/>
  <c r="AB11" i="2"/>
  <c r="AX9" i="2"/>
  <c r="AD9" i="2"/>
  <c r="AN9" i="2"/>
  <c r="AB10" i="2"/>
  <c r="AQ9" i="2"/>
  <c r="AE9" i="2"/>
  <c r="AL9" i="2"/>
  <c r="AP9" i="2"/>
  <c r="AZ9" i="2"/>
  <c r="AR9" i="2"/>
  <c r="AS9" i="2"/>
  <c r="AT9" i="2"/>
  <c r="AU9" i="2"/>
  <c r="AV9" i="2"/>
  <c r="AI9" i="2"/>
  <c r="AY9" i="2"/>
  <c r="AB8" i="2"/>
  <c r="AE11" i="2" l="1"/>
  <c r="AD11" i="2"/>
  <c r="AI10" i="2"/>
  <c r="AU10" i="2"/>
  <c r="AV10" i="2"/>
  <c r="AL10" i="2"/>
  <c r="AN10" i="2"/>
  <c r="AX10" i="2"/>
  <c r="AY10" i="2"/>
  <c r="AS10" i="2"/>
  <c r="AP10" i="2"/>
  <c r="AZ10" i="2"/>
  <c r="AT10" i="2"/>
  <c r="AD10" i="2"/>
  <c r="AM10" i="2"/>
  <c r="AJ10" i="2"/>
  <c r="AE10" i="2"/>
  <c r="AP8" i="2"/>
  <c r="AR8" i="2"/>
  <c r="AS8" i="2"/>
  <c r="AT8" i="2"/>
  <c r="AY8" i="2"/>
  <c r="AZ8" i="2"/>
  <c r="AN8" i="2"/>
  <c r="AI8" i="2"/>
  <c r="AU8" i="2"/>
  <c r="AK8" i="2"/>
  <c r="AV8" i="2"/>
  <c r="AL8" i="2"/>
  <c r="AJ8" i="2"/>
  <c r="AD8" i="2"/>
  <c r="AQ8" i="2"/>
  <c r="AX8" i="2"/>
  <c r="AE8" i="2"/>
  <c r="AM8" i="2"/>
</calcChain>
</file>

<file path=xl/sharedStrings.xml><?xml version="1.0" encoding="utf-8"?>
<sst xmlns="http://schemas.openxmlformats.org/spreadsheetml/2006/main" count="203" uniqueCount="94">
  <si>
    <t>Chl c3</t>
  </si>
  <si>
    <t>cantha</t>
  </si>
  <si>
    <t>Chl c2</t>
  </si>
  <si>
    <t>Chl b</t>
  </si>
  <si>
    <t>(Area*Coeff.*V.Extr.)/(V.Iniet.*V.Filtr.*0.5/0.75)*1000</t>
  </si>
  <si>
    <t>All. Chl a</t>
  </si>
  <si>
    <t>19'ButaFuco</t>
  </si>
  <si>
    <t>Chl a</t>
  </si>
  <si>
    <t>Chl a'</t>
  </si>
  <si>
    <t>19'HexoFuco</t>
  </si>
  <si>
    <t>div-chl a</t>
  </si>
  <si>
    <t>ß carotene</t>
  </si>
  <si>
    <t xml:space="preserve"> Chl c2</t>
  </si>
  <si>
    <t>19'BF</t>
  </si>
  <si>
    <t>19'HF</t>
  </si>
  <si>
    <t>CHL a tot</t>
  </si>
  <si>
    <t>Viola</t>
  </si>
  <si>
    <t>OTT2003</t>
  </si>
  <si>
    <t>CHL A</t>
  </si>
  <si>
    <t>div chl a</t>
  </si>
  <si>
    <t>DATE</t>
  </si>
  <si>
    <t>Sample</t>
  </si>
  <si>
    <t>Method: Vidussi</t>
  </si>
  <si>
    <t>peak area</t>
  </si>
  <si>
    <t xml:space="preserve"> file name</t>
  </si>
  <si>
    <t>Station</t>
  </si>
  <si>
    <t>Vol extr (ml)</t>
  </si>
  <si>
    <t>Vol filtr (L)</t>
  </si>
  <si>
    <t xml:space="preserve">Vol iniet (µl) </t>
  </si>
  <si>
    <t>RT 11.6</t>
  </si>
  <si>
    <t>Lut</t>
  </si>
  <si>
    <t>Prasinoxanthin</t>
  </si>
  <si>
    <t>PHAEO a</t>
  </si>
  <si>
    <t>Perid</t>
  </si>
  <si>
    <t xml:space="preserve"> Fuco</t>
  </si>
  <si>
    <t>Diadino</t>
  </si>
  <si>
    <t xml:space="preserve"> Allo</t>
  </si>
  <si>
    <t>Anthe</t>
  </si>
  <si>
    <t>Diato</t>
  </si>
  <si>
    <t xml:space="preserve"> Zea</t>
  </si>
  <si>
    <t>div-Chl a</t>
  </si>
  <si>
    <t xml:space="preserve"> ß-car</t>
  </si>
  <si>
    <t>dv-Chla</t>
  </si>
  <si>
    <t>RT 5,74</t>
  </si>
  <si>
    <t>RAPPORTI</t>
  </si>
  <si>
    <t>name file</t>
  </si>
  <si>
    <t>Sample file</t>
  </si>
  <si>
    <t>ANTERAXANTIN</t>
  </si>
  <si>
    <t>RT8,6</t>
  </si>
  <si>
    <t>ANTHE</t>
  </si>
  <si>
    <t>RT 8,3</t>
  </si>
  <si>
    <t>Pig TOT</t>
  </si>
  <si>
    <t xml:space="preserve">%chla </t>
  </si>
  <si>
    <t>su Pig Tot</t>
  </si>
  <si>
    <t>DD+DT/Chla</t>
  </si>
  <si>
    <t>%DT/(DD+DT)</t>
  </si>
  <si>
    <t>Myxoxanthophyll</t>
  </si>
  <si>
    <t>Mixo</t>
  </si>
  <si>
    <t xml:space="preserve"> Mixo</t>
  </si>
  <si>
    <t>Canth</t>
  </si>
  <si>
    <t xml:space="preserve"> Final Concentration of Pigment (µg/l):</t>
  </si>
  <si>
    <t>Formula for trasformation:</t>
  </si>
  <si>
    <t>Coefficient for  vidussi</t>
  </si>
  <si>
    <t>Peridinin</t>
  </si>
  <si>
    <t>Fucoxantin</t>
  </si>
  <si>
    <t>Violaxantin</t>
  </si>
  <si>
    <t>Diadinoxantin</t>
  </si>
  <si>
    <t>Alloxantin</t>
  </si>
  <si>
    <t>Diatoxantin</t>
  </si>
  <si>
    <t>Zeaxantin</t>
  </si>
  <si>
    <t>Lutein</t>
  </si>
  <si>
    <t>concentration</t>
  </si>
  <si>
    <t>AS1905 1.5.9</t>
  </si>
  <si>
    <t>AS1905 1.2.9</t>
  </si>
  <si>
    <t>AS1905 1.7.11</t>
  </si>
  <si>
    <t>AS1905 2.6.12</t>
  </si>
  <si>
    <t>AS1905 1.7.5</t>
  </si>
  <si>
    <t>AS1905 2.2.3</t>
  </si>
  <si>
    <t>AS1905 1.7.3</t>
  </si>
  <si>
    <t>Prasin</t>
  </si>
  <si>
    <t>AS1905 2.1.12</t>
  </si>
  <si>
    <t>AS1905 2.6.10</t>
  </si>
  <si>
    <t>AS1905 2.1.6</t>
  </si>
  <si>
    <t>AS1905 2.1.4</t>
  </si>
  <si>
    <t>AS1905 2.6.6</t>
  </si>
  <si>
    <t>AS1905 2.2.5</t>
  </si>
  <si>
    <t>AS1905 1.5.4</t>
  </si>
  <si>
    <t>AS1905 2.2.11</t>
  </si>
  <si>
    <t>AS1905 2.1.10</t>
  </si>
  <si>
    <t>AS1905 1.2.11</t>
  </si>
  <si>
    <t>AS1905 1.7.9</t>
  </si>
  <si>
    <t>AS1905 1.5.11</t>
  </si>
  <si>
    <t>Date HPLC Ran:</t>
  </si>
  <si>
    <t>AS1905 1.1.blk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</si>
</sst>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k_r_-;\-* #,##0.00\ _k_r_-;_-* &quot;-&quot;??\ _k_r_-;_-@_-"/>
    <numFmt numFmtId="165" formatCode="0.0000000"/>
    <numFmt numFmtId="166" formatCode="0.000"/>
    <numFmt numFmtId="168" formatCode="0.000000"/>
    <numFmt numFmtId="169" formatCode="0.0000"/>
  </numFmts>
  <fonts count="4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i/>
      <sz val="11"/>
      <color indexed="12"/>
      <name val="Arial"/>
      <family val="2"/>
    </font>
    <font>
      <i/>
      <sz val="11"/>
      <color indexed="14"/>
      <name val="Arial"/>
      <family val="2"/>
    </font>
    <font>
      <i/>
      <sz val="11"/>
      <color indexed="10"/>
      <name val="Arial"/>
      <family val="2"/>
    </font>
    <font>
      <b/>
      <sz val="11"/>
      <color indexed="17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4"/>
      <name val="Arial"/>
    </font>
    <font>
      <b/>
      <sz val="14"/>
      <name val="Arial"/>
    </font>
    <font>
      <b/>
      <sz val="12"/>
      <color indexed="10"/>
      <name val="Arial"/>
      <family val="2"/>
    </font>
    <font>
      <sz val="14"/>
      <name val="Times New Roman"/>
      <family val="1"/>
    </font>
    <font>
      <b/>
      <sz val="14"/>
      <color indexed="10"/>
      <name val="Arial"/>
    </font>
    <font>
      <b/>
      <sz val="14"/>
      <color indexed="10"/>
      <name val="Arial"/>
      <family val="2"/>
    </font>
    <font>
      <b/>
      <sz val="11"/>
      <name val="Arial"/>
    </font>
    <font>
      <sz val="10"/>
      <color indexed="10"/>
      <name val="Arial"/>
    </font>
    <font>
      <b/>
      <sz val="10"/>
      <color indexed="12"/>
      <name val="Arial"/>
      <family val="2"/>
    </font>
    <font>
      <sz val="14"/>
      <color indexed="10"/>
      <name val="Arial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sz val="10"/>
      <color indexed="12"/>
      <name val="Arial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i/>
      <sz val="10"/>
      <name val="Arial"/>
      <family val="2"/>
    </font>
    <font>
      <sz val="12"/>
      <color indexed="10"/>
      <name val="Times New Roman"/>
      <family val="1"/>
    </font>
    <font>
      <sz val="16"/>
      <name val="Arial"/>
      <family val="2"/>
    </font>
    <font>
      <i/>
      <sz val="11"/>
      <color indexed="12"/>
      <name val="Arial"/>
      <family val="2"/>
    </font>
    <font>
      <sz val="10"/>
      <name val="Arial"/>
    </font>
    <font>
      <b/>
      <sz val="14"/>
      <name val="Arial"/>
      <family val="2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90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0" applyFont="1"/>
    <xf numFmtId="0" fontId="4" fillId="3" borderId="7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11" fillId="4" borderId="1" xfId="0" applyFont="1" applyFill="1" applyBorder="1"/>
    <xf numFmtId="0" fontId="0" fillId="4" borderId="3" xfId="0" applyFill="1" applyBorder="1"/>
    <xf numFmtId="0" fontId="12" fillId="5" borderId="1" xfId="0" applyFont="1" applyFill="1" applyBorder="1"/>
    <xf numFmtId="0" fontId="13" fillId="5" borderId="3" xfId="0" applyFont="1" applyFill="1" applyBorder="1"/>
    <xf numFmtId="0" fontId="0" fillId="4" borderId="11" xfId="0" applyFill="1" applyBorder="1"/>
    <xf numFmtId="0" fontId="0" fillId="4" borderId="9" xfId="0" applyFill="1" applyBorder="1"/>
    <xf numFmtId="0" fontId="13" fillId="5" borderId="11" xfId="0" applyFont="1" applyFill="1" applyBorder="1"/>
    <xf numFmtId="0" fontId="13" fillId="5" borderId="0" xfId="0" applyFont="1" applyFill="1" applyBorder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Border="1"/>
    <xf numFmtId="165" fontId="5" fillId="2" borderId="6" xfId="0" applyNumberFormat="1" applyFont="1" applyFill="1" applyBorder="1"/>
    <xf numFmtId="0" fontId="9" fillId="6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4" borderId="3" xfId="0" applyFill="1" applyBorder="1" applyAlignment="1">
      <alignment horizontal="left" indent="1"/>
    </xf>
    <xf numFmtId="0" fontId="0" fillId="4" borderId="9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ill="1"/>
    <xf numFmtId="0" fontId="3" fillId="2" borderId="3" xfId="0" applyFont="1" applyFill="1" applyBorder="1"/>
    <xf numFmtId="0" fontId="6" fillId="7" borderId="0" xfId="0" applyFont="1" applyFill="1"/>
    <xf numFmtId="0" fontId="13" fillId="5" borderId="12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0" fillId="7" borderId="14" xfId="0" applyFill="1" applyBorder="1"/>
    <xf numFmtId="0" fontId="5" fillId="0" borderId="14" xfId="0" applyFont="1" applyBorder="1"/>
    <xf numFmtId="0" fontId="0" fillId="0" borderId="14" xfId="0" applyBorder="1"/>
    <xf numFmtId="0" fontId="0" fillId="0" borderId="15" xfId="0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9" xfId="0" applyFill="1" applyBorder="1"/>
    <xf numFmtId="0" fontId="7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2" borderId="16" xfId="0" applyFont="1" applyFill="1" applyBorder="1"/>
    <xf numFmtId="0" fontId="0" fillId="0" borderId="0" xfId="0" applyFill="1" applyBorder="1" applyAlignment="1">
      <alignment horizontal="center"/>
    </xf>
    <xf numFmtId="0" fontId="17" fillId="0" borderId="0" xfId="0" applyFont="1"/>
    <xf numFmtId="168" fontId="19" fillId="0" borderId="17" xfId="0" applyNumberFormat="1" applyFont="1" applyFill="1" applyBorder="1"/>
    <xf numFmtId="168" fontId="19" fillId="0" borderId="18" xfId="0" applyNumberFormat="1" applyFont="1" applyFill="1" applyBorder="1"/>
    <xf numFmtId="168" fontId="19" fillId="8" borderId="18" xfId="0" applyNumberFormat="1" applyFont="1" applyFill="1" applyBorder="1"/>
    <xf numFmtId="0" fontId="20" fillId="3" borderId="18" xfId="0" applyFont="1" applyFill="1" applyBorder="1"/>
    <xf numFmtId="0" fontId="0" fillId="4" borderId="0" xfId="0" applyFill="1" applyBorder="1"/>
    <xf numFmtId="0" fontId="0" fillId="4" borderId="0" xfId="0" applyFill="1"/>
    <xf numFmtId="0" fontId="18" fillId="9" borderId="2" xfId="0" applyFont="1" applyFill="1" applyBorder="1" applyAlignment="1">
      <alignment horizontal="center"/>
    </xf>
    <xf numFmtId="0" fontId="21" fillId="4" borderId="19" xfId="0" applyFont="1" applyFill="1" applyBorder="1" applyAlignment="1">
      <alignment horizontal="center"/>
    </xf>
    <xf numFmtId="0" fontId="23" fillId="10" borderId="20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left"/>
    </xf>
    <xf numFmtId="168" fontId="19" fillId="0" borderId="0" xfId="1" applyNumberFormat="1" applyFont="1" applyFill="1" applyAlignment="1">
      <alignment horizontal="right"/>
    </xf>
    <xf numFmtId="166" fontId="3" fillId="0" borderId="0" xfId="0" applyNumberFormat="1" applyFont="1" applyFill="1" applyBorder="1"/>
    <xf numFmtId="0" fontId="24" fillId="0" borderId="0" xfId="0" applyFont="1"/>
    <xf numFmtId="0" fontId="0" fillId="10" borderId="3" xfId="0" applyFill="1" applyBorder="1"/>
    <xf numFmtId="0" fontId="0" fillId="10" borderId="0" xfId="0" applyFill="1" applyBorder="1"/>
    <xf numFmtId="0" fontId="0" fillId="10" borderId="0" xfId="0" applyFill="1"/>
    <xf numFmtId="166" fontId="13" fillId="0" borderId="0" xfId="0" applyNumberFormat="1" applyFont="1" applyFill="1" applyBorder="1"/>
    <xf numFmtId="0" fontId="26" fillId="4" borderId="0" xfId="0" applyFont="1" applyFill="1"/>
    <xf numFmtId="0" fontId="8" fillId="0" borderId="20" xfId="0" applyFont="1" applyFill="1" applyBorder="1" applyAlignment="1">
      <alignment horizontal="center"/>
    </xf>
    <xf numFmtId="168" fontId="19" fillId="0" borderId="0" xfId="0" applyNumberFormat="1" applyFont="1" applyFill="1" applyBorder="1"/>
    <xf numFmtId="0" fontId="15" fillId="0" borderId="0" xfId="0" applyFont="1" applyAlignment="1">
      <alignment horizontal="center"/>
    </xf>
    <xf numFmtId="0" fontId="14" fillId="0" borderId="0" xfId="0" applyFont="1"/>
    <xf numFmtId="0" fontId="14" fillId="4" borderId="0" xfId="0" applyFont="1" applyFill="1"/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2" fontId="29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1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17" fillId="0" borderId="0" xfId="0" applyFont="1" applyFill="1" applyAlignment="1">
      <alignment horizontal="center"/>
    </xf>
    <xf numFmtId="0" fontId="13" fillId="0" borderId="0" xfId="0" applyFont="1" applyFill="1" applyBorder="1"/>
    <xf numFmtId="2" fontId="13" fillId="0" borderId="0" xfId="0" applyNumberFormat="1" applyFont="1" applyFill="1" applyBorder="1"/>
    <xf numFmtId="0" fontId="36" fillId="0" borderId="0" xfId="0" applyFont="1" applyFill="1" applyBorder="1" applyAlignment="1">
      <alignment horizontal="right"/>
    </xf>
    <xf numFmtId="0" fontId="30" fillId="10" borderId="0" xfId="0" applyFont="1" applyFill="1" applyBorder="1"/>
    <xf numFmtId="0" fontId="5" fillId="0" borderId="0" xfId="0" applyFont="1" applyFill="1" applyBorder="1"/>
    <xf numFmtId="166" fontId="5" fillId="0" borderId="0" xfId="0" applyNumberFormat="1" applyFont="1" applyFill="1" applyBorder="1"/>
    <xf numFmtId="166" fontId="25" fillId="0" borderId="0" xfId="0" applyNumberFormat="1" applyFont="1" applyFill="1" applyBorder="1"/>
    <xf numFmtId="2" fontId="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2" fontId="15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center"/>
    </xf>
    <xf numFmtId="0" fontId="14" fillId="0" borderId="0" xfId="0" applyFont="1" applyBorder="1"/>
    <xf numFmtId="0" fontId="14" fillId="0" borderId="0" xfId="0" applyFont="1" applyFill="1" applyBorder="1"/>
    <xf numFmtId="2" fontId="29" fillId="0" borderId="0" xfId="0" applyNumberFormat="1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8" fillId="0" borderId="0" xfId="0" applyFont="1" applyBorder="1"/>
    <xf numFmtId="0" fontId="14" fillId="4" borderId="0" xfId="0" applyFont="1" applyFill="1" applyBorder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15" fillId="0" borderId="0" xfId="0" applyFont="1" applyFill="1" applyBorder="1"/>
    <xf numFmtId="2" fontId="29" fillId="0" borderId="22" xfId="0" applyNumberFormat="1" applyFont="1" applyBorder="1" applyAlignment="1">
      <alignment horizontal="center"/>
    </xf>
    <xf numFmtId="1" fontId="28" fillId="0" borderId="16" xfId="0" applyNumberFormat="1" applyFont="1" applyBorder="1" applyAlignment="1">
      <alignment horizontal="center"/>
    </xf>
    <xf numFmtId="166" fontId="31" fillId="0" borderId="16" xfId="0" applyNumberFormat="1" applyFont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2" fontId="29" fillId="0" borderId="24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166" fontId="31" fillId="0" borderId="12" xfId="0" applyNumberFormat="1" applyFont="1" applyBorder="1" applyAlignment="1">
      <alignment horizontal="center"/>
    </xf>
    <xf numFmtId="1" fontId="32" fillId="0" borderId="0" xfId="0" applyNumberFormat="1" applyFont="1" applyBorder="1" applyAlignment="1">
      <alignment horizontal="center"/>
    </xf>
    <xf numFmtId="166" fontId="14" fillId="0" borderId="16" xfId="0" applyNumberFormat="1" applyFont="1" applyBorder="1"/>
    <xf numFmtId="166" fontId="14" fillId="0" borderId="0" xfId="0" applyNumberFormat="1" applyFont="1" applyBorder="1"/>
    <xf numFmtId="166" fontId="14" fillId="0" borderId="12" xfId="0" applyNumberFormat="1" applyFont="1" applyBorder="1"/>
    <xf numFmtId="0" fontId="14" fillId="0" borderId="16" xfId="0" applyFont="1" applyBorder="1"/>
    <xf numFmtId="166" fontId="37" fillId="0" borderId="16" xfId="0" applyNumberFormat="1" applyFont="1" applyBorder="1"/>
    <xf numFmtId="166" fontId="14" fillId="0" borderId="25" xfId="0" applyNumberFormat="1" applyFont="1" applyBorder="1"/>
    <xf numFmtId="166" fontId="37" fillId="0" borderId="0" xfId="0" applyNumberFormat="1" applyFont="1" applyBorder="1"/>
    <xf numFmtId="166" fontId="14" fillId="0" borderId="14" xfId="0" applyNumberFormat="1" applyFont="1" applyBorder="1"/>
    <xf numFmtId="0" fontId="14" fillId="0" borderId="12" xfId="0" applyFont="1" applyBorder="1"/>
    <xf numFmtId="166" fontId="37" fillId="0" borderId="12" xfId="0" applyNumberFormat="1" applyFont="1" applyBorder="1"/>
    <xf numFmtId="166" fontId="14" fillId="0" borderId="26" xfId="0" applyNumberFormat="1" applyFont="1" applyBorder="1"/>
    <xf numFmtId="0" fontId="14" fillId="9" borderId="0" xfId="0" applyFont="1" applyFill="1" applyBorder="1" applyAlignment="1">
      <alignment horizontal="center"/>
    </xf>
    <xf numFmtId="166" fontId="28" fillId="11" borderId="0" xfId="0" applyNumberFormat="1" applyFont="1" applyFill="1" applyBorder="1" applyAlignment="1">
      <alignment horizontal="center"/>
    </xf>
    <xf numFmtId="166" fontId="14" fillId="4" borderId="0" xfId="0" applyNumberFormat="1" applyFont="1" applyFill="1" applyBorder="1"/>
    <xf numFmtId="0" fontId="14" fillId="0" borderId="6" xfId="0" applyFont="1" applyBorder="1"/>
    <xf numFmtId="166" fontId="14" fillId="0" borderId="6" xfId="0" applyNumberFormat="1" applyFont="1" applyBorder="1"/>
    <xf numFmtId="166" fontId="37" fillId="0" borderId="6" xfId="0" applyNumberFormat="1" applyFont="1" applyBorder="1"/>
    <xf numFmtId="166" fontId="14" fillId="0" borderId="27" xfId="0" applyNumberFormat="1" applyFont="1" applyBorder="1"/>
    <xf numFmtId="2" fontId="29" fillId="4" borderId="0" xfId="0" applyNumberFormat="1" applyFont="1" applyFill="1" applyBorder="1" applyAlignment="1">
      <alignment horizontal="center"/>
    </xf>
    <xf numFmtId="1" fontId="28" fillId="4" borderId="0" xfId="0" applyNumberFormat="1" applyFont="1" applyFill="1" applyBorder="1" applyAlignment="1">
      <alignment horizontal="center"/>
    </xf>
    <xf numFmtId="1" fontId="31" fillId="4" borderId="0" xfId="0" applyNumberFormat="1" applyFont="1" applyFill="1" applyBorder="1" applyAlignment="1">
      <alignment horizontal="center"/>
    </xf>
    <xf numFmtId="2" fontId="29" fillId="0" borderId="21" xfId="0" applyNumberFormat="1" applyFont="1" applyBorder="1" applyAlignment="1">
      <alignment horizontal="center"/>
    </xf>
    <xf numFmtId="1" fontId="28" fillId="0" borderId="6" xfId="0" applyNumberFormat="1" applyFont="1" applyBorder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0" fontId="0" fillId="9" borderId="0" xfId="0" applyFill="1" applyBorder="1"/>
    <xf numFmtId="0" fontId="21" fillId="4" borderId="4" xfId="0" applyFont="1" applyFill="1" applyBorder="1" applyAlignment="1">
      <alignment horizontal="center"/>
    </xf>
    <xf numFmtId="0" fontId="21" fillId="8" borderId="19" xfId="0" applyFont="1" applyFill="1" applyBorder="1" applyAlignment="1">
      <alignment horizontal="center"/>
    </xf>
    <xf numFmtId="0" fontId="21" fillId="12" borderId="19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6" fillId="10" borderId="19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18" fillId="10" borderId="19" xfId="0" applyFont="1" applyFill="1" applyBorder="1" applyAlignment="1">
      <alignment horizontal="center"/>
    </xf>
    <xf numFmtId="0" fontId="18" fillId="0" borderId="19" xfId="0" applyFont="1" applyBorder="1"/>
    <xf numFmtId="0" fontId="28" fillId="0" borderId="0" xfId="0" applyFont="1"/>
    <xf numFmtId="2" fontId="11" fillId="0" borderId="0" xfId="0" applyNumberFormat="1" applyFont="1" applyBorder="1" applyAlignment="1">
      <alignment horizontal="center"/>
    </xf>
    <xf numFmtId="166" fontId="28" fillId="0" borderId="0" xfId="0" applyNumberFormat="1" applyFont="1" applyBorder="1" applyAlignment="1">
      <alignment horizontal="center"/>
    </xf>
    <xf numFmtId="166" fontId="28" fillId="0" borderId="0" xfId="0" applyNumberFormat="1" applyFont="1" applyBorder="1"/>
    <xf numFmtId="166" fontId="27" fillId="0" borderId="0" xfId="0" applyNumberFormat="1" applyFont="1" applyBorder="1"/>
    <xf numFmtId="0" fontId="17" fillId="9" borderId="28" xfId="0" applyFont="1" applyFill="1" applyBorder="1"/>
    <xf numFmtId="0" fontId="16" fillId="9" borderId="2" xfId="0" applyFont="1" applyFill="1" applyBorder="1" applyAlignment="1">
      <alignment horizontal="center"/>
    </xf>
    <xf numFmtId="0" fontId="21" fillId="1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2" fontId="3" fillId="0" borderId="0" xfId="0" applyNumberFormat="1" applyFont="1" applyFill="1" applyBorder="1"/>
    <xf numFmtId="166" fontId="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left" indent="1"/>
    </xf>
    <xf numFmtId="0" fontId="13" fillId="1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44" fillId="0" borderId="0" xfId="0" applyFont="1"/>
    <xf numFmtId="0" fontId="44" fillId="0" borderId="0" xfId="0" applyFont="1" applyAlignment="1">
      <alignment horizontal="left" indent="1"/>
    </xf>
    <xf numFmtId="0" fontId="44" fillId="10" borderId="0" xfId="0" applyFont="1" applyFill="1"/>
    <xf numFmtId="0" fontId="44" fillId="0" borderId="0" xfId="0" applyFont="1" applyFill="1" applyAlignment="1">
      <alignment horizontal="center"/>
    </xf>
    <xf numFmtId="0" fontId="44" fillId="0" borderId="0" xfId="0" applyFont="1" applyBorder="1"/>
    <xf numFmtId="0" fontId="13" fillId="0" borderId="3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13" fillId="0" borderId="9" xfId="0" applyFont="1" applyFill="1" applyBorder="1" applyAlignment="1">
      <alignment horizontal="right"/>
    </xf>
    <xf numFmtId="0" fontId="43" fillId="6" borderId="3" xfId="0" applyFont="1" applyFill="1" applyBorder="1" applyAlignment="1">
      <alignment horizontal="right"/>
    </xf>
    <xf numFmtId="0" fontId="10" fillId="6" borderId="3" xfId="0" applyFont="1" applyFill="1" applyBorder="1" applyAlignment="1">
      <alignment horizontal="right"/>
    </xf>
    <xf numFmtId="0" fontId="13" fillId="6" borderId="3" xfId="0" applyFont="1" applyFill="1" applyBorder="1" applyAlignment="1">
      <alignment horizontal="right"/>
    </xf>
    <xf numFmtId="0" fontId="13" fillId="6" borderId="0" xfId="0" applyFont="1" applyFill="1" applyBorder="1" applyAlignment="1">
      <alignment horizontal="right"/>
    </xf>
    <xf numFmtId="0" fontId="16" fillId="9" borderId="2" xfId="0" applyFont="1" applyFill="1" applyBorder="1" applyAlignment="1">
      <alignment horizontal="right"/>
    </xf>
    <xf numFmtId="0" fontId="16" fillId="9" borderId="7" xfId="0" applyFont="1" applyFill="1" applyBorder="1" applyAlignment="1">
      <alignment horizontal="right"/>
    </xf>
    <xf numFmtId="0" fontId="16" fillId="9" borderId="19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6" fillId="10" borderId="0" xfId="0" applyFont="1" applyFill="1" applyBorder="1"/>
    <xf numFmtId="166" fontId="2" fillId="0" borderId="0" xfId="0" applyNumberFormat="1" applyFont="1" applyFill="1" applyBorder="1"/>
    <xf numFmtId="2" fontId="16" fillId="0" borderId="0" xfId="0" applyNumberFormat="1" applyFont="1" applyFill="1" applyBorder="1"/>
    <xf numFmtId="166" fontId="16" fillId="0" borderId="0" xfId="0" applyNumberFormat="1" applyFont="1" applyFill="1" applyBorder="1"/>
    <xf numFmtId="166" fontId="19" fillId="0" borderId="0" xfId="0" applyNumberFormat="1" applyFont="1" applyFill="1" applyBorder="1" applyAlignment="1">
      <alignment horizontal="center"/>
    </xf>
    <xf numFmtId="0" fontId="46" fillId="0" borderId="0" xfId="0" applyFont="1" applyBorder="1"/>
    <xf numFmtId="0" fontId="28" fillId="11" borderId="22" xfId="0" applyFont="1" applyFill="1" applyBorder="1" applyAlignment="1">
      <alignment horizontal="center"/>
    </xf>
    <xf numFmtId="0" fontId="28" fillId="11" borderId="16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28" fillId="2" borderId="16" xfId="0" applyFont="1" applyFill="1" applyBorder="1" applyAlignment="1">
      <alignment horizontal="center"/>
    </xf>
    <xf numFmtId="0" fontId="28" fillId="3" borderId="16" xfId="0" applyFont="1" applyFill="1" applyBorder="1" applyAlignment="1">
      <alignment horizontal="center"/>
    </xf>
    <xf numFmtId="0" fontId="14" fillId="10" borderId="25" xfId="0" applyFont="1" applyFill="1" applyBorder="1" applyAlignment="1">
      <alignment horizontal="center"/>
    </xf>
    <xf numFmtId="0" fontId="14" fillId="4" borderId="14" xfId="0" applyFont="1" applyFill="1" applyBorder="1"/>
    <xf numFmtId="0" fontId="34" fillId="0" borderId="23" xfId="0" applyFont="1" applyFill="1" applyBorder="1" applyAlignment="1">
      <alignment horizontal="justify" vertical="top" wrapText="1"/>
    </xf>
    <xf numFmtId="0" fontId="34" fillId="0" borderId="24" xfId="0" applyFont="1" applyFill="1" applyBorder="1" applyAlignment="1">
      <alignment horizontal="justify" vertical="top" wrapText="1"/>
    </xf>
    <xf numFmtId="0" fontId="34" fillId="0" borderId="22" xfId="0" applyFont="1" applyFill="1" applyBorder="1" applyAlignment="1">
      <alignment horizontal="justify" vertical="top" wrapText="1"/>
    </xf>
    <xf numFmtId="0" fontId="34" fillId="0" borderId="0" xfId="0" applyFont="1" applyFill="1" applyBorder="1" applyAlignment="1">
      <alignment horizontal="justify" vertical="top" wrapText="1"/>
    </xf>
    <xf numFmtId="0" fontId="41" fillId="0" borderId="23" xfId="0" applyFont="1" applyFill="1" applyBorder="1" applyAlignment="1">
      <alignment horizontal="justify" vertical="top" wrapText="1"/>
    </xf>
    <xf numFmtId="0" fontId="41" fillId="0" borderId="24" xfId="0" applyFont="1" applyFill="1" applyBorder="1" applyAlignment="1">
      <alignment horizontal="justify" vertical="top" wrapText="1"/>
    </xf>
    <xf numFmtId="0" fontId="3" fillId="0" borderId="0" xfId="0" applyFont="1" applyFill="1" applyAlignment="1">
      <alignment horizontal="center"/>
    </xf>
    <xf numFmtId="0" fontId="14" fillId="0" borderId="0" xfId="0" applyFont="1" applyFill="1"/>
    <xf numFmtId="0" fontId="42" fillId="0" borderId="0" xfId="0" applyFont="1"/>
    <xf numFmtId="0" fontId="28" fillId="11" borderId="25" xfId="0" applyFont="1" applyFill="1" applyBorder="1" applyAlignment="1">
      <alignment horizontal="center"/>
    </xf>
    <xf numFmtId="166" fontId="28" fillId="0" borderId="14" xfId="0" applyNumberFormat="1" applyFont="1" applyBorder="1"/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166" fontId="21" fillId="0" borderId="0" xfId="0" applyNumberFormat="1" applyFont="1" applyFill="1" applyBorder="1" applyAlignment="1">
      <alignment horizontal="center"/>
    </xf>
    <xf numFmtId="0" fontId="44" fillId="0" borderId="0" xfId="0" applyFont="1" applyFill="1" applyBorder="1"/>
    <xf numFmtId="166" fontId="18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4" fillId="10" borderId="0" xfId="0" applyFont="1" applyFill="1" applyBorder="1"/>
    <xf numFmtId="0" fontId="4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vertical="top" wrapText="1"/>
    </xf>
    <xf numFmtId="2" fontId="13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 indent="1"/>
    </xf>
    <xf numFmtId="0" fontId="26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right"/>
    </xf>
    <xf numFmtId="0" fontId="30" fillId="0" borderId="0" xfId="0" applyFont="1" applyFill="1" applyBorder="1"/>
    <xf numFmtId="0" fontId="30" fillId="0" borderId="0" xfId="0" applyFont="1" applyFill="1" applyBorder="1" applyAlignment="1">
      <alignment horizontal="left" indent="1"/>
    </xf>
    <xf numFmtId="0" fontId="3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indent="1"/>
    </xf>
    <xf numFmtId="0" fontId="44" fillId="0" borderId="0" xfId="0" applyFont="1" applyFill="1" applyBorder="1" applyAlignment="1">
      <alignment horizontal="left" indent="1"/>
    </xf>
    <xf numFmtId="0" fontId="17" fillId="0" borderId="0" xfId="0" applyFont="1" applyFill="1" applyBorder="1"/>
    <xf numFmtId="0" fontId="21" fillId="10" borderId="0" xfId="0" applyFont="1" applyFill="1" applyBorder="1" applyAlignment="1">
      <alignment horizontal="center"/>
    </xf>
    <xf numFmtId="0" fontId="18" fillId="10" borderId="0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4" fillId="0" borderId="23" xfId="0" applyFont="1" applyFill="1" applyBorder="1"/>
    <xf numFmtId="0" fontId="14" fillId="0" borderId="14" xfId="0" applyFont="1" applyFill="1" applyBorder="1"/>
    <xf numFmtId="166" fontId="14" fillId="0" borderId="0" xfId="0" applyNumberFormat="1" applyFont="1" applyFill="1" applyBorder="1"/>
    <xf numFmtId="2" fontId="15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166" fontId="14" fillId="0" borderId="0" xfId="0" applyNumberFormat="1" applyFont="1" applyFill="1" applyBorder="1" applyAlignment="1">
      <alignment horizontal="center"/>
    </xf>
    <xf numFmtId="0" fontId="35" fillId="0" borderId="22" xfId="0" applyFont="1" applyFill="1" applyBorder="1" applyAlignment="1">
      <alignment vertical="top" wrapText="1"/>
    </xf>
    <xf numFmtId="0" fontId="35" fillId="0" borderId="25" xfId="0" applyFont="1" applyFill="1" applyBorder="1" applyAlignment="1">
      <alignment vertical="top" wrapText="1"/>
    </xf>
    <xf numFmtId="2" fontId="29" fillId="0" borderId="0" xfId="0" applyNumberFormat="1" applyFont="1" applyFill="1" applyBorder="1" applyAlignment="1">
      <alignment horizontal="center"/>
    </xf>
    <xf numFmtId="0" fontId="34" fillId="0" borderId="23" xfId="0" applyFont="1" applyFill="1" applyBorder="1" applyAlignment="1">
      <alignment vertical="top" wrapText="1"/>
    </xf>
    <xf numFmtId="0" fontId="34" fillId="0" borderId="14" xfId="0" applyFont="1" applyFill="1" applyBorder="1" applyAlignment="1">
      <alignment vertical="top" wrapText="1"/>
    </xf>
    <xf numFmtId="0" fontId="34" fillId="0" borderId="24" xfId="0" applyFont="1" applyFill="1" applyBorder="1" applyAlignment="1">
      <alignment vertical="top" wrapText="1"/>
    </xf>
    <xf numFmtId="0" fontId="34" fillId="0" borderId="26" xfId="0" applyFont="1" applyFill="1" applyBorder="1" applyAlignment="1">
      <alignment vertical="top" wrapText="1"/>
    </xf>
    <xf numFmtId="0" fontId="16" fillId="0" borderId="28" xfId="0" applyFont="1" applyFill="1" applyBorder="1" applyAlignment="1">
      <alignment horizontal="center"/>
    </xf>
    <xf numFmtId="0" fontId="14" fillId="0" borderId="21" xfId="0" applyFont="1" applyFill="1" applyBorder="1"/>
    <xf numFmtId="166" fontId="14" fillId="0" borderId="6" xfId="0" applyNumberFormat="1" applyFont="1" applyFill="1" applyBorder="1"/>
    <xf numFmtId="166" fontId="14" fillId="0" borderId="27" xfId="0" applyNumberFormat="1" applyFont="1" applyFill="1" applyBorder="1"/>
    <xf numFmtId="166" fontId="14" fillId="0" borderId="6" xfId="0" applyNumberFormat="1" applyFont="1" applyFill="1" applyBorder="1" applyAlignment="1">
      <alignment horizontal="center"/>
    </xf>
    <xf numFmtId="2" fontId="39" fillId="0" borderId="6" xfId="0" applyNumberFormat="1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166" fontId="14" fillId="0" borderId="14" xfId="0" applyNumberFormat="1" applyFont="1" applyFill="1" applyBorder="1"/>
    <xf numFmtId="2" fontId="38" fillId="0" borderId="14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4" fillId="0" borderId="12" xfId="0" applyFont="1" applyFill="1" applyBorder="1" applyAlignment="1">
      <alignment vertical="top" wrapText="1"/>
    </xf>
    <xf numFmtId="0" fontId="14" fillId="0" borderId="24" xfId="0" applyFont="1" applyFill="1" applyBorder="1"/>
    <xf numFmtId="166" fontId="14" fillId="0" borderId="12" xfId="0" applyNumberFormat="1" applyFont="1" applyFill="1" applyBorder="1"/>
    <xf numFmtId="166" fontId="14" fillId="0" borderId="26" xfId="0" applyNumberFormat="1" applyFont="1" applyFill="1" applyBorder="1"/>
    <xf numFmtId="166" fontId="14" fillId="0" borderId="12" xfId="0" applyNumberFormat="1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4" fillId="0" borderId="16" xfId="0" applyFont="1" applyFill="1" applyBorder="1" applyAlignment="1">
      <alignment vertical="top" wrapText="1"/>
    </xf>
    <xf numFmtId="0" fontId="14" fillId="0" borderId="22" xfId="0" applyFont="1" applyFill="1" applyBorder="1"/>
    <xf numFmtId="166" fontId="14" fillId="0" borderId="16" xfId="0" applyNumberFormat="1" applyFont="1" applyFill="1" applyBorder="1"/>
    <xf numFmtId="166" fontId="14" fillId="0" borderId="25" xfId="0" applyNumberFormat="1" applyFont="1" applyFill="1" applyBorder="1"/>
    <xf numFmtId="166" fontId="14" fillId="0" borderId="16" xfId="0" applyNumberFormat="1" applyFont="1" applyFill="1" applyBorder="1" applyAlignment="1">
      <alignment horizontal="center"/>
    </xf>
    <xf numFmtId="2" fontId="38" fillId="0" borderId="25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2" fontId="29" fillId="0" borderId="14" xfId="0" applyNumberFormat="1" applyFont="1" applyFill="1" applyBorder="1" applyAlignment="1">
      <alignment horizontal="center"/>
    </xf>
    <xf numFmtId="2" fontId="29" fillId="0" borderId="26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4" fillId="0" borderId="22" xfId="0" applyFont="1" applyFill="1" applyBorder="1" applyAlignment="1">
      <alignment vertical="top" wrapText="1"/>
    </xf>
    <xf numFmtId="0" fontId="36" fillId="0" borderId="23" xfId="0" applyFont="1" applyFill="1" applyBorder="1"/>
    <xf numFmtId="0" fontId="36" fillId="0" borderId="0" xfId="0" applyFont="1" applyFill="1" applyBorder="1"/>
    <xf numFmtId="0" fontId="36" fillId="0" borderId="14" xfId="0" applyFont="1" applyFill="1" applyBorder="1"/>
    <xf numFmtId="0" fontId="37" fillId="0" borderId="0" xfId="0" applyFont="1" applyFill="1" applyBorder="1" applyAlignment="1">
      <alignment horizontal="center"/>
    </xf>
    <xf numFmtId="2" fontId="43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1" fillId="0" borderId="22" xfId="0" applyFont="1" applyFill="1" applyBorder="1" applyAlignment="1">
      <alignment vertical="top" wrapText="1"/>
    </xf>
    <xf numFmtId="0" fontId="28" fillId="0" borderId="23" xfId="0" applyFont="1" applyFill="1" applyBorder="1"/>
    <xf numFmtId="0" fontId="28" fillId="0" borderId="14" xfId="0" applyFont="1" applyFill="1" applyBorder="1"/>
    <xf numFmtId="0" fontId="27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41" fillId="0" borderId="23" xfId="0" applyFont="1" applyFill="1" applyBorder="1" applyAlignment="1">
      <alignment vertical="top" wrapText="1"/>
    </xf>
    <xf numFmtId="0" fontId="41" fillId="0" borderId="24" xfId="0" applyFont="1" applyFill="1" applyBorder="1" applyAlignment="1">
      <alignment vertical="top" wrapText="1"/>
    </xf>
    <xf numFmtId="0" fontId="28" fillId="0" borderId="24" xfId="0" applyFont="1" applyFill="1" applyBorder="1"/>
    <xf numFmtId="0" fontId="28" fillId="0" borderId="12" xfId="0" applyFont="1" applyFill="1" applyBorder="1"/>
    <xf numFmtId="0" fontId="28" fillId="0" borderId="26" xfId="0" applyFont="1" applyFill="1" applyBorder="1"/>
    <xf numFmtId="0" fontId="14" fillId="0" borderId="14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166" fontId="28" fillId="0" borderId="0" xfId="0" applyNumberFormat="1" applyFont="1" applyFill="1" applyBorder="1" applyAlignment="1">
      <alignment horizontal="center"/>
    </xf>
    <xf numFmtId="0" fontId="0" fillId="0" borderId="12" xfId="0" applyFill="1" applyBorder="1"/>
    <xf numFmtId="0" fontId="14" fillId="0" borderId="12" xfId="0" applyFont="1" applyFill="1" applyBorder="1"/>
    <xf numFmtId="0" fontId="15" fillId="0" borderId="12" xfId="0" applyFont="1" applyFill="1" applyBorder="1" applyAlignment="1">
      <alignment horizontal="center"/>
    </xf>
    <xf numFmtId="2" fontId="29" fillId="0" borderId="12" xfId="0" applyNumberFormat="1" applyFont="1" applyFill="1" applyBorder="1" applyAlignment="1">
      <alignment horizontal="center"/>
    </xf>
    <xf numFmtId="1" fontId="32" fillId="0" borderId="6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" fontId="32" fillId="0" borderId="16" xfId="0" applyNumberFormat="1" applyFont="1" applyBorder="1" applyAlignment="1">
      <alignment horizontal="center"/>
    </xf>
    <xf numFmtId="0" fontId="41" fillId="0" borderId="0" xfId="0" applyFont="1" applyFill="1" applyBorder="1" applyAlignment="1">
      <alignment horizontal="justify" vertical="top" wrapText="1"/>
    </xf>
    <xf numFmtId="0" fontId="41" fillId="0" borderId="0" xfId="0" applyFont="1" applyFill="1" applyBorder="1" applyAlignment="1">
      <alignment vertical="top" wrapText="1"/>
    </xf>
    <xf numFmtId="2" fontId="14" fillId="0" borderId="0" xfId="0" applyNumberFormat="1" applyFont="1" applyFill="1" applyBorder="1" applyAlignment="1">
      <alignment horizontal="left"/>
    </xf>
    <xf numFmtId="2" fontId="13" fillId="1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1" fontId="14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Protection="1">
      <protection locked="0"/>
    </xf>
    <xf numFmtId="0" fontId="28" fillId="11" borderId="28" xfId="0" applyFont="1" applyFill="1" applyBorder="1" applyAlignment="1">
      <alignment horizontal="center"/>
    </xf>
    <xf numFmtId="14" fontId="14" fillId="0" borderId="0" xfId="0" applyNumberFormat="1" applyFont="1" applyFill="1" applyBorder="1" applyProtection="1">
      <protection locked="0"/>
    </xf>
    <xf numFmtId="166" fontId="3" fillId="0" borderId="0" xfId="0" applyNumberFormat="1" applyFont="1" applyFill="1" applyBorder="1" applyProtection="1"/>
    <xf numFmtId="0" fontId="0" fillId="3" borderId="0" xfId="0" applyFill="1" applyBorder="1"/>
    <xf numFmtId="166" fontId="13" fillId="0" borderId="0" xfId="0" applyNumberFormat="1" applyFont="1" applyFill="1" applyBorder="1" applyAlignment="1">
      <alignment horizontal="left" indent="1"/>
    </xf>
    <xf numFmtId="166" fontId="13" fillId="0" borderId="0" xfId="0" applyNumberFormat="1" applyFont="1" applyFill="1" applyBorder="1" applyAlignment="1" applyProtection="1">
      <alignment horizontal="right"/>
      <protection locked="0"/>
    </xf>
    <xf numFmtId="166" fontId="1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 applyBorder="1" applyAlignment="1"/>
    <xf numFmtId="166" fontId="6" fillId="0" borderId="0" xfId="0" applyNumberFormat="1" applyFont="1" applyFill="1" applyBorder="1" applyAlignment="1">
      <alignment horizontal="right"/>
    </xf>
    <xf numFmtId="0" fontId="14" fillId="13" borderId="30" xfId="0" applyFont="1" applyFill="1" applyBorder="1"/>
    <xf numFmtId="0" fontId="0" fillId="13" borderId="30" xfId="0" applyFill="1" applyBorder="1"/>
    <xf numFmtId="0" fontId="14" fillId="13" borderId="31" xfId="0" applyFont="1" applyFill="1" applyBorder="1"/>
    <xf numFmtId="0" fontId="3" fillId="13" borderId="30" xfId="0" applyFont="1" applyFill="1" applyBorder="1" applyAlignment="1">
      <alignment horizontal="left"/>
    </xf>
    <xf numFmtId="0" fontId="14" fillId="13" borderId="30" xfId="0" applyFont="1" applyFill="1" applyBorder="1" applyAlignment="1">
      <alignment horizontal="left"/>
    </xf>
    <xf numFmtId="166" fontId="14" fillId="13" borderId="30" xfId="0" applyNumberFormat="1" applyFont="1" applyFill="1" applyBorder="1"/>
    <xf numFmtId="2" fontId="15" fillId="13" borderId="30" xfId="0" applyNumberFormat="1" applyFont="1" applyFill="1" applyBorder="1" applyAlignment="1">
      <alignment horizontal="center"/>
    </xf>
    <xf numFmtId="2" fontId="29" fillId="13" borderId="30" xfId="0" applyNumberFormat="1" applyFont="1" applyFill="1" applyBorder="1" applyAlignment="1">
      <alignment horizontal="center"/>
    </xf>
    <xf numFmtId="1" fontId="28" fillId="13" borderId="30" xfId="0" applyNumberFormat="1" applyFont="1" applyFill="1" applyBorder="1" applyAlignment="1">
      <alignment horizontal="center"/>
    </xf>
    <xf numFmtId="1" fontId="31" fillId="13" borderId="30" xfId="0" applyNumberFormat="1" applyFont="1" applyFill="1" applyBorder="1" applyAlignment="1">
      <alignment horizontal="center"/>
    </xf>
    <xf numFmtId="0" fontId="15" fillId="13" borderId="30" xfId="0" applyFont="1" applyFill="1" applyBorder="1" applyAlignment="1">
      <alignment horizontal="left"/>
    </xf>
    <xf numFmtId="166" fontId="31" fillId="13" borderId="30" xfId="0" applyNumberFormat="1" applyFont="1" applyFill="1" applyBorder="1" applyAlignment="1">
      <alignment horizontal="center"/>
    </xf>
    <xf numFmtId="1" fontId="32" fillId="13" borderId="30" xfId="0" applyNumberFormat="1" applyFont="1" applyFill="1" applyBorder="1" applyAlignment="1">
      <alignment horizontal="center"/>
    </xf>
    <xf numFmtId="169" fontId="14" fillId="13" borderId="30" xfId="0" applyNumberFormat="1" applyFont="1" applyFill="1" applyBorder="1"/>
    <xf numFmtId="0" fontId="15" fillId="13" borderId="30" xfId="0" applyFont="1" applyFill="1" applyBorder="1"/>
    <xf numFmtId="0" fontId="5" fillId="13" borderId="30" xfId="0" applyFont="1" applyFill="1" applyBorder="1" applyAlignment="1">
      <alignment horizontal="left"/>
    </xf>
    <xf numFmtId="0" fontId="28" fillId="13" borderId="30" xfId="0" applyFont="1" applyFill="1" applyBorder="1"/>
    <xf numFmtId="0" fontId="13" fillId="13" borderId="30" xfId="0" applyFont="1" applyFill="1" applyBorder="1" applyAlignment="1">
      <alignment horizontal="left"/>
    </xf>
    <xf numFmtId="166" fontId="13" fillId="13" borderId="30" xfId="0" applyNumberFormat="1" applyFont="1" applyFill="1" applyBorder="1"/>
    <xf numFmtId="0" fontId="6" fillId="13" borderId="30" xfId="0" applyFont="1" applyFill="1" applyBorder="1" applyAlignment="1">
      <alignment horizontal="left"/>
    </xf>
    <xf numFmtId="0" fontId="3" fillId="13" borderId="30" xfId="0" applyFont="1" applyFill="1" applyBorder="1" applyAlignment="1">
      <alignment horizontal="center"/>
    </xf>
    <xf numFmtId="0" fontId="3" fillId="13" borderId="30" xfId="0" applyFont="1" applyFill="1" applyBorder="1"/>
    <xf numFmtId="0" fontId="14" fillId="13" borderId="30" xfId="0" applyFont="1" applyFill="1" applyBorder="1" applyAlignment="1">
      <alignment horizontal="center"/>
    </xf>
    <xf numFmtId="2" fontId="14" fillId="13" borderId="30" xfId="0" applyNumberFormat="1" applyFont="1" applyFill="1" applyBorder="1" applyAlignment="1">
      <alignment horizontal="center"/>
    </xf>
    <xf numFmtId="166" fontId="14" fillId="13" borderId="30" xfId="0" applyNumberFormat="1" applyFont="1" applyFill="1" applyBorder="1" applyAlignment="1">
      <alignment horizontal="center"/>
    </xf>
    <xf numFmtId="0" fontId="33" fillId="13" borderId="30" xfId="0" applyFont="1" applyFill="1" applyBorder="1" applyAlignment="1">
      <alignment vertical="top" wrapText="1"/>
    </xf>
    <xf numFmtId="0" fontId="2" fillId="13" borderId="30" xfId="0" applyFont="1" applyFill="1" applyBorder="1"/>
    <xf numFmtId="0" fontId="16" fillId="13" borderId="30" xfId="0" applyFont="1" applyFill="1" applyBorder="1" applyAlignment="1">
      <alignment horizontal="left"/>
    </xf>
    <xf numFmtId="0" fontId="2" fillId="13" borderId="30" xfId="0" applyFont="1" applyFill="1" applyBorder="1" applyAlignment="1">
      <alignment horizontal="center"/>
    </xf>
    <xf numFmtId="0" fontId="2" fillId="13" borderId="30" xfId="0" applyFont="1" applyFill="1" applyBorder="1" applyAlignment="1">
      <alignment horizontal="left"/>
    </xf>
    <xf numFmtId="0" fontId="16" fillId="13" borderId="30" xfId="0" applyFont="1" applyFill="1" applyBorder="1"/>
    <xf numFmtId="0" fontId="35" fillId="13" borderId="30" xfId="0" applyFont="1" applyFill="1" applyBorder="1" applyAlignment="1">
      <alignment vertical="top" wrapText="1"/>
    </xf>
    <xf numFmtId="0" fontId="34" fillId="13" borderId="30" xfId="0" applyFont="1" applyFill="1" applyBorder="1" applyAlignment="1">
      <alignment vertical="top" wrapText="1"/>
    </xf>
    <xf numFmtId="166" fontId="14" fillId="0" borderId="29" xfId="0" applyNumberFormat="1" applyFont="1" applyBorder="1"/>
    <xf numFmtId="166" fontId="14" fillId="0" borderId="23" xfId="0" applyNumberFormat="1" applyFont="1" applyBorder="1"/>
    <xf numFmtId="166" fontId="14" fillId="0" borderId="0" xfId="0" applyNumberFormat="1" applyFont="1"/>
    <xf numFmtId="0" fontId="14" fillId="13" borderId="32" xfId="0" applyFont="1" applyFill="1" applyBorder="1"/>
    <xf numFmtId="0" fontId="14" fillId="13" borderId="33" xfId="0" applyFont="1" applyFill="1" applyBorder="1"/>
    <xf numFmtId="0" fontId="0" fillId="13" borderId="31" xfId="0" applyFill="1" applyBorder="1"/>
    <xf numFmtId="0" fontId="14" fillId="13" borderId="34" xfId="0" applyFont="1" applyFill="1" applyBorder="1"/>
    <xf numFmtId="0" fontId="0" fillId="13" borderId="34" xfId="0" applyFill="1" applyBorder="1"/>
    <xf numFmtId="0" fontId="28" fillId="13" borderId="30" xfId="0" applyFont="1" applyFill="1" applyBorder="1" applyAlignment="1">
      <alignment horizontal="center"/>
    </xf>
    <xf numFmtId="0" fontId="17" fillId="13" borderId="30" xfId="0" applyFont="1" applyFill="1" applyBorder="1"/>
    <xf numFmtId="2" fontId="28" fillId="11" borderId="22" xfId="0" applyNumberFormat="1" applyFont="1" applyFill="1" applyBorder="1" applyAlignment="1">
      <alignment horizontal="center"/>
    </xf>
    <xf numFmtId="2" fontId="28" fillId="11" borderId="16" xfId="0" applyNumberFormat="1" applyFont="1" applyFill="1" applyBorder="1" applyAlignment="1">
      <alignment horizontal="center"/>
    </xf>
    <xf numFmtId="2" fontId="28" fillId="4" borderId="16" xfId="0" applyNumberFormat="1" applyFont="1" applyFill="1" applyBorder="1" applyAlignment="1">
      <alignment horizontal="center"/>
    </xf>
    <xf numFmtId="2" fontId="28" fillId="11" borderId="25" xfId="0" applyNumberFormat="1" applyFont="1" applyFill="1" applyBorder="1" applyAlignment="1">
      <alignment horizontal="center"/>
    </xf>
    <xf numFmtId="2" fontId="28" fillId="11" borderId="28" xfId="0" applyNumberFormat="1" applyFont="1" applyFill="1" applyBorder="1" applyAlignment="1">
      <alignment horizontal="center"/>
    </xf>
    <xf numFmtId="2" fontId="17" fillId="0" borderId="0" xfId="0" applyNumberFormat="1" applyFont="1"/>
    <xf numFmtId="2" fontId="14" fillId="0" borderId="0" xfId="0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Style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'PERCENT PIGMENTS'!$C$5</c:f>
              <c:strCache>
                <c:ptCount val="1"/>
                <c:pt idx="0">
                  <c:v>AS1905 1.5.9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2-44B1-85B2-74082CA24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42-44B1-85B2-74082CA24C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2-44B1-85B2-74082CA24C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2-44B1-85B2-74082CA24C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42-44B1-85B2-74082CA24C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42-44B1-85B2-74082CA24C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2-44B1-85B2-74082CA24C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42-44B1-85B2-74082CA24C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2-44B1-85B2-74082CA24C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2-44B1-85B2-74082CA24C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42-44B1-85B2-74082CA24C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142-44B1-85B2-74082CA24C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42-44B1-85B2-74082CA24C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2-44B1-85B2-74082CA24C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42-44B1-85B2-74082CA24C7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42-44B1-85B2-74082CA24C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2-44B1-85B2-74082CA24C7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2-44B1-85B2-74082CA24C7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8-3142-44B1-85B2-74082CA24C78}"/>
                </c:ext>
              </c:extLst>
            </c:dLbl>
            <c:dLbl>
              <c:idx val="1"/>
              <c:layout>
                <c:manualLayout>
                  <c:x val="2.0538713910761154E-2"/>
                  <c:y val="-0.11888670166229222"/>
                </c:manualLayout>
              </c:layout>
              <c:tx>
                <c:rich>
                  <a:bodyPr/>
                  <a:lstStyle/>
                  <a:p>
                    <a:fld id="{9B61DBBE-E22D-4EAA-BFF9-E918CFB2D7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B702D1-9FEA-4F3B-89C7-C01BA7F2ED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142-44B1-85B2-74082CA24C78}"/>
                </c:ext>
              </c:extLst>
            </c:dLbl>
            <c:dLbl>
              <c:idx val="2"/>
              <c:layout>
                <c:manualLayout>
                  <c:x val="5.1779418197725281E-2"/>
                  <c:y val="-2.1245261009040537E-2"/>
                </c:manualLayout>
              </c:layout>
              <c:tx>
                <c:rich>
                  <a:bodyPr/>
                  <a:lstStyle/>
                  <a:p>
                    <a:fld id="{90AC300B-D70A-48C1-864F-78D5115D1C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236423-22F1-42BE-B8E7-0A8573BF7E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142-44B1-85B2-74082CA24C78}"/>
                </c:ext>
              </c:extLst>
            </c:dLbl>
            <c:dLbl>
              <c:idx val="3"/>
              <c:layout>
                <c:manualLayout>
                  <c:x val="4.4549431321084867E-3"/>
                  <c:y val="4.6404928550597843E-2"/>
                </c:manualLayout>
              </c:layout>
              <c:tx>
                <c:rich>
                  <a:bodyPr/>
                  <a:lstStyle/>
                  <a:p>
                    <a:fld id="{7A0A6321-2E1F-4ACA-8EC4-1EC1814090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98B455-7D98-4F44-89F2-91E76E595A6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142-44B1-85B2-74082CA24C78}"/>
                </c:ext>
              </c:extLst>
            </c:dLbl>
            <c:dLbl>
              <c:idx val="4"/>
              <c:layout>
                <c:manualLayout>
                  <c:x val="-4.5370406824146982E-2"/>
                  <c:y val="-3.119021580635754E-2"/>
                </c:manualLayout>
              </c:layout>
              <c:tx>
                <c:rich>
                  <a:bodyPr/>
                  <a:lstStyle/>
                  <a:p>
                    <a:fld id="{CA0D8F7E-A772-4CAD-95B5-D538B6D43E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3DEA58-4F34-4055-B451-830948EBE4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142-44B1-85B2-74082CA24C7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9-3142-44B1-85B2-74082CA24C7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A-3142-44B1-85B2-74082CA24C7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B-3142-44B1-85B2-74082CA24C78}"/>
                </c:ext>
              </c:extLst>
            </c:dLbl>
            <c:dLbl>
              <c:idx val="8"/>
              <c:layout>
                <c:manualLayout>
                  <c:x val="-3.991765091863516E-2"/>
                  <c:y val="9.1881743948673076E-3"/>
                </c:manualLayout>
              </c:layout>
              <c:tx>
                <c:rich>
                  <a:bodyPr/>
                  <a:lstStyle/>
                  <a:p>
                    <a:fld id="{297A9CBA-9AA6-4DE1-BBA5-EA63C10DC3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BCFCE5-28DB-47FD-B332-F8713804EE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42-44B1-85B2-74082CA24C7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C-3142-44B1-85B2-74082CA24C7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D-3142-44B1-85B2-74082CA24C7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E-3142-44B1-85B2-74082CA24C78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F-3142-44B1-85B2-74082CA24C78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0-3142-44B1-85B2-74082CA24C7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1-3142-44B1-85B2-74082CA24C78}"/>
                </c:ext>
              </c:extLst>
            </c:dLbl>
            <c:dLbl>
              <c:idx val="15"/>
              <c:layout>
                <c:manualLayout>
                  <c:x val="-4.1375328083989499E-2"/>
                  <c:y val="-1.7961504811898513E-2"/>
                </c:manualLayout>
              </c:layout>
              <c:tx>
                <c:rich>
                  <a:bodyPr/>
                  <a:lstStyle/>
                  <a:p>
                    <a:fld id="{EC07B2E4-698D-40F0-8417-2CD70740EC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0496A1-E51F-4345-AC86-7A40D43BA6C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42-44B1-85B2-74082CA24C78}"/>
                </c:ext>
              </c:extLst>
            </c:dLbl>
            <c:dLbl>
              <c:idx val="16"/>
              <c:layout>
                <c:manualLayout>
                  <c:x val="-6.96923665791776E-2"/>
                  <c:y val="-3.9358413531641878E-2"/>
                </c:manualLayout>
              </c:layout>
              <c:tx>
                <c:rich>
                  <a:bodyPr/>
                  <a:lstStyle/>
                  <a:p>
                    <a:fld id="{01DD59F2-03BF-4516-A047-BAE53887A6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6666111-80BE-4728-AED2-A875120F92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142-44B1-85B2-74082CA24C78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2-3142-44B1-85B2-74082CA24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'PERCENT PIGMENTS'!$D$5:$U$5</c:f>
              <c:numCache>
                <c:formatCode>0.00</c:formatCode>
                <c:ptCount val="18"/>
                <c:pt idx="1">
                  <c:v>35.619109873805414</c:v>
                </c:pt>
                <c:pt idx="2">
                  <c:v>4.2354686715254592</c:v>
                </c:pt>
                <c:pt idx="3">
                  <c:v>2.3966141992331162</c:v>
                </c:pt>
                <c:pt idx="4">
                  <c:v>34.165100713045184</c:v>
                </c:pt>
                <c:pt idx="8">
                  <c:v>4.7099101724091677</c:v>
                </c:pt>
                <c:pt idx="15">
                  <c:v>10.368415806282179</c:v>
                </c:pt>
                <c:pt idx="16">
                  <c:v>8.5053805636994859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'PERCENT PIGMENTS'!$D$4:$U$4</c15:f>
                <c15:dlblRangeCache>
                  <c:ptCount val="18"/>
                  <c:pt idx="0">
                    <c:v>Chl c3</c:v>
                  </c:pt>
                  <c:pt idx="1">
                    <c:v> Chl c2</c:v>
                  </c:pt>
                  <c:pt idx="2">
                    <c:v>Perid</c:v>
                  </c:pt>
                  <c:pt idx="3">
                    <c:v>19'BF</c:v>
                  </c:pt>
                  <c:pt idx="4">
                    <c:v> Fuco</c:v>
                  </c:pt>
                  <c:pt idx="5">
                    <c:v>19'HF</c:v>
                  </c:pt>
                  <c:pt idx="6">
                    <c:v>Prasin</c:v>
                  </c:pt>
                  <c:pt idx="7">
                    <c:v>Viola</c:v>
                  </c:pt>
                  <c:pt idx="8">
                    <c:v>Diadino</c:v>
                  </c:pt>
                  <c:pt idx="9">
                    <c:v> Allo</c:v>
                  </c:pt>
                  <c:pt idx="10">
                    <c:v>Anthe</c:v>
                  </c:pt>
                  <c:pt idx="11">
                    <c:v>Diato</c:v>
                  </c:pt>
                  <c:pt idx="12">
                    <c:v> Zea</c:v>
                  </c:pt>
                  <c:pt idx="13">
                    <c:v>Lut</c:v>
                  </c:pt>
                  <c:pt idx="14">
                    <c:v>Canth</c:v>
                  </c:pt>
                  <c:pt idx="15">
                    <c:v>Chl b</c:v>
                  </c:pt>
                  <c:pt idx="16">
                    <c:v> ß-car</c:v>
                  </c:pt>
                  <c:pt idx="17">
                    <c:v> Mixo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42-44B1-85B2-74082CA2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24</xdr:row>
      <xdr:rowOff>114300</xdr:rowOff>
    </xdr:from>
    <xdr:to>
      <xdr:col>8</xdr:col>
      <xdr:colOff>85725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453"/>
  <sheetViews>
    <sheetView tabSelected="1" workbookViewId="0">
      <pane xSplit="2" topLeftCell="Z1" activePane="topRight" state="frozen"/>
      <selection pane="topRight" activeCell="E29" sqref="E29"/>
    </sheetView>
  </sheetViews>
  <sheetFormatPr defaultRowHeight="12.75" x14ac:dyDescent="0.2"/>
  <cols>
    <col min="1" max="1" width="12.28515625" style="24" customWidth="1"/>
    <col min="2" max="2" width="33.85546875" style="23" customWidth="1"/>
    <col min="3" max="3" width="27.85546875" style="23" customWidth="1"/>
    <col min="4" max="4" width="19.85546875" style="23" customWidth="1"/>
    <col min="5" max="5" width="13.7109375" style="193" customWidth="1"/>
    <col min="6" max="6" width="13.140625" style="193" customWidth="1"/>
    <col min="7" max="7" width="12.7109375" style="193" customWidth="1"/>
    <col min="8" max="8" width="12.85546875" customWidth="1"/>
    <col min="9" max="9" width="10.7109375" customWidth="1"/>
    <col min="10" max="10" width="11.7109375" style="32" bestFit="1" customWidth="1"/>
    <col min="11" max="11" width="11.7109375" style="32" customWidth="1"/>
    <col min="16" max="16" width="10.7109375" customWidth="1"/>
    <col min="17" max="18" width="11.42578125" customWidth="1"/>
    <col min="19" max="19" width="9.7109375" customWidth="1"/>
    <col min="24" max="24" width="11.140625" customWidth="1"/>
    <col min="26" max="26" width="10.85546875" customWidth="1"/>
    <col min="27" max="27" width="9.28515625" bestFit="1" customWidth="1"/>
    <col min="29" max="29" width="11" customWidth="1"/>
    <col min="32" max="32" width="4.28515625" style="68" customWidth="1"/>
    <col min="33" max="33" width="11.85546875" bestFit="1" customWidth="1"/>
    <col min="34" max="34" width="10.140625" customWidth="1"/>
    <col min="35" max="35" width="9.5703125" bestFit="1" customWidth="1"/>
    <col min="37" max="37" width="9.7109375" customWidth="1"/>
    <col min="39" max="39" width="9.85546875" bestFit="1" customWidth="1"/>
    <col min="40" max="40" width="10.42578125" customWidth="1"/>
    <col min="41" max="41" width="12.85546875" customWidth="1"/>
    <col min="42" max="42" width="8.85546875" customWidth="1"/>
    <col min="43" max="43" width="10.140625" customWidth="1"/>
    <col min="44" max="44" width="11.42578125" customWidth="1"/>
    <col min="45" max="45" width="12.5703125" customWidth="1"/>
    <col min="46" max="47" width="12.85546875" customWidth="1"/>
    <col min="48" max="48" width="10.85546875" customWidth="1"/>
    <col min="49" max="49" width="11.7109375" customWidth="1"/>
    <col min="50" max="50" width="12.7109375" customWidth="1"/>
    <col min="51" max="51" width="10.85546875" customWidth="1"/>
    <col min="53" max="53" width="13.42578125" customWidth="1"/>
    <col min="56" max="56" width="14.85546875" customWidth="1"/>
    <col min="57" max="57" width="11.85546875" style="84" customWidth="1"/>
  </cols>
  <sheetData>
    <row r="1" spans="1:57" ht="15.75" x14ac:dyDescent="0.25">
      <c r="A1" s="29"/>
      <c r="B1" s="43"/>
      <c r="C1" s="43"/>
      <c r="D1" s="43"/>
      <c r="E1" s="183"/>
      <c r="F1" s="183"/>
      <c r="G1" s="183"/>
      <c r="H1" s="29"/>
      <c r="I1" s="44"/>
      <c r="J1" s="45"/>
      <c r="K1" s="45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66"/>
      <c r="AG1" s="44"/>
      <c r="AH1" s="44"/>
      <c r="AI1" s="44"/>
      <c r="AJ1" s="44"/>
      <c r="AK1" s="44"/>
      <c r="AL1" s="44"/>
      <c r="AM1" s="44"/>
      <c r="AN1" s="1" t="s">
        <v>62</v>
      </c>
      <c r="AO1" s="2"/>
      <c r="AP1" s="3"/>
      <c r="AQ1" s="3"/>
      <c r="AR1" s="34" t="s">
        <v>17</v>
      </c>
      <c r="AS1" s="2"/>
      <c r="AT1" s="3"/>
      <c r="AU1" s="3"/>
      <c r="AV1" s="3"/>
      <c r="AW1" s="4"/>
      <c r="AX1" s="35"/>
      <c r="AY1" s="39"/>
      <c r="AZ1" s="29"/>
      <c r="BA1" s="29"/>
      <c r="BB1" s="29"/>
      <c r="BC1" s="29"/>
      <c r="BD1" s="29"/>
    </row>
    <row r="2" spans="1:57" ht="16.5" thickBot="1" x14ac:dyDescent="0.3">
      <c r="A2" s="29"/>
      <c r="B2" s="28"/>
      <c r="C2" s="28"/>
      <c r="D2" s="28"/>
      <c r="E2" s="174"/>
      <c r="F2" s="174"/>
      <c r="G2" s="174"/>
      <c r="H2" s="33"/>
      <c r="I2" s="29"/>
      <c r="J2" s="46"/>
      <c r="K2" s="46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67"/>
      <c r="AG2" s="29"/>
      <c r="AH2" s="29"/>
      <c r="AI2" s="29"/>
      <c r="AJ2" s="29"/>
      <c r="AK2" s="29"/>
      <c r="AL2" s="29"/>
      <c r="AM2" s="29"/>
      <c r="AN2" s="5" t="s">
        <v>0</v>
      </c>
      <c r="AO2" s="53">
        <v>3.8299999999999999E-4</v>
      </c>
      <c r="AP2" s="25" t="s">
        <v>47</v>
      </c>
      <c r="AQ2" s="25"/>
      <c r="AR2" s="6"/>
      <c r="AS2" s="72">
        <v>2.05E-4</v>
      </c>
      <c r="AT2" s="6" t="s">
        <v>1</v>
      </c>
      <c r="AU2" s="6"/>
      <c r="AV2" s="6"/>
      <c r="AW2" s="54">
        <v>2.9100000000000003E-4</v>
      </c>
      <c r="AX2" s="22" t="s">
        <v>18</v>
      </c>
      <c r="AY2" s="40"/>
      <c r="AZ2" s="29"/>
      <c r="BA2" s="29"/>
      <c r="BB2" s="29"/>
      <c r="BC2" s="29"/>
      <c r="BD2" s="29"/>
    </row>
    <row r="3" spans="1:57" ht="16.5" thickBot="1" x14ac:dyDescent="0.3">
      <c r="A3" s="29"/>
      <c r="B3" s="28"/>
      <c r="C3" s="28"/>
      <c r="D3" s="28"/>
      <c r="E3" s="174"/>
      <c r="F3" s="174"/>
      <c r="G3" s="174"/>
      <c r="H3" s="33"/>
      <c r="I3" s="29"/>
      <c r="J3" s="46"/>
      <c r="K3" s="46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67"/>
      <c r="AG3" s="29"/>
      <c r="AH3" s="8" t="s">
        <v>61</v>
      </c>
      <c r="AI3" s="9"/>
      <c r="AJ3" s="9"/>
      <c r="AK3" s="9"/>
      <c r="AL3" s="10"/>
      <c r="AM3" s="332"/>
      <c r="AN3" s="5" t="s">
        <v>2</v>
      </c>
      <c r="AO3" s="54">
        <v>2.42E-4</v>
      </c>
      <c r="AP3" s="6" t="s">
        <v>65</v>
      </c>
      <c r="AQ3" s="6"/>
      <c r="AR3" s="6"/>
      <c r="AS3" s="54">
        <v>1.6899999999999999E-4</v>
      </c>
      <c r="AT3" s="6" t="s">
        <v>3</v>
      </c>
      <c r="AU3" s="6"/>
      <c r="AV3" s="6"/>
      <c r="AW3" s="54">
        <v>1.011E-3</v>
      </c>
      <c r="AX3" s="22" t="s">
        <v>19</v>
      </c>
      <c r="AY3" s="40"/>
      <c r="AZ3" s="29"/>
      <c r="BA3" s="29"/>
      <c r="BB3" s="29"/>
      <c r="BC3" s="29"/>
      <c r="BD3" s="29"/>
    </row>
    <row r="4" spans="1:57" ht="16.5" thickBot="1" x14ac:dyDescent="0.3">
      <c r="A4" s="29"/>
      <c r="B4" s="28"/>
      <c r="C4" s="28"/>
      <c r="D4" s="28"/>
      <c r="E4" s="174"/>
      <c r="F4" s="174"/>
      <c r="G4" s="174"/>
      <c r="H4" s="33"/>
      <c r="I4" s="29"/>
      <c r="J4" s="46"/>
      <c r="K4" s="46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67"/>
      <c r="AG4" s="29"/>
      <c r="AH4" s="11" t="s">
        <v>4</v>
      </c>
      <c r="AI4" s="12"/>
      <c r="AJ4" s="12"/>
      <c r="AK4" s="12"/>
      <c r="AL4" s="13"/>
      <c r="AM4" s="332"/>
      <c r="AN4" s="5" t="s">
        <v>63</v>
      </c>
      <c r="AO4" s="54">
        <v>4.2000000000000002E-4</v>
      </c>
      <c r="AP4" s="6" t="s">
        <v>66</v>
      </c>
      <c r="AQ4" s="6"/>
      <c r="AR4" s="6"/>
      <c r="AS4" s="63">
        <v>1.8000000000000001E-4</v>
      </c>
      <c r="AT4" s="6" t="s">
        <v>5</v>
      </c>
      <c r="AU4" s="6"/>
      <c r="AV4" s="6"/>
      <c r="AW4" s="55">
        <v>8.2299999999999995E-4</v>
      </c>
      <c r="AX4" s="61" t="s">
        <v>32</v>
      </c>
      <c r="AY4" s="54"/>
      <c r="AZ4" s="29"/>
      <c r="BA4" s="29"/>
      <c r="BB4" s="29"/>
      <c r="BC4" s="29"/>
      <c r="BD4" s="29"/>
    </row>
    <row r="5" spans="1:57" ht="15.75" x14ac:dyDescent="0.25">
      <c r="A5" s="29"/>
      <c r="B5" s="48"/>
      <c r="C5" s="48"/>
      <c r="D5" s="48"/>
      <c r="E5" s="184"/>
      <c r="F5" s="174"/>
      <c r="G5" s="174"/>
      <c r="H5" s="29"/>
      <c r="I5" s="29"/>
      <c r="J5" s="46"/>
      <c r="K5" s="46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67"/>
      <c r="AG5" s="29"/>
      <c r="AH5" s="29"/>
      <c r="AI5" s="29"/>
      <c r="AJ5" s="29"/>
      <c r="AK5" s="29"/>
      <c r="AL5" s="29"/>
      <c r="AM5" s="29"/>
      <c r="AN5" s="5" t="s">
        <v>6</v>
      </c>
      <c r="AO5" s="54">
        <v>2.6499999999999999E-4</v>
      </c>
      <c r="AP5" s="6" t="s">
        <v>67</v>
      </c>
      <c r="AQ5" s="6"/>
      <c r="AR5" s="6"/>
      <c r="AS5" s="54">
        <v>1.9100000000000001E-4</v>
      </c>
      <c r="AT5" s="6" t="s">
        <v>7</v>
      </c>
      <c r="AU5" s="6"/>
      <c r="AV5" s="6"/>
      <c r="AW5" s="55">
        <v>8.2299999999999995E-4</v>
      </c>
      <c r="AY5" s="41"/>
      <c r="AZ5" s="29"/>
      <c r="BA5" s="29"/>
      <c r="BB5" s="29"/>
      <c r="BC5" s="29"/>
      <c r="BD5" s="29"/>
    </row>
    <row r="6" spans="1:57" ht="15.75" x14ac:dyDescent="0.25">
      <c r="A6" s="29"/>
      <c r="B6" s="48"/>
      <c r="C6" s="48"/>
      <c r="D6" s="48"/>
      <c r="E6" s="184"/>
      <c r="F6" s="174"/>
      <c r="G6" s="174"/>
      <c r="H6" s="29"/>
      <c r="I6" s="29"/>
      <c r="J6" s="46"/>
      <c r="K6" s="46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67"/>
      <c r="AG6" s="29"/>
      <c r="AH6" s="29"/>
      <c r="AI6" s="29"/>
      <c r="AJ6" s="29"/>
      <c r="AK6" s="29"/>
      <c r="AL6" s="29"/>
      <c r="AM6" s="29"/>
      <c r="AN6" s="5" t="s">
        <v>64</v>
      </c>
      <c r="AO6" s="54">
        <v>2.9300000000000002E-4</v>
      </c>
      <c r="AP6" s="6" t="s">
        <v>68</v>
      </c>
      <c r="AQ6" s="6"/>
      <c r="AR6" s="6"/>
      <c r="AS6" s="54">
        <v>1.6200000000000001E-4</v>
      </c>
      <c r="AT6" s="6" t="s">
        <v>8</v>
      </c>
      <c r="AU6" s="6"/>
      <c r="AV6" s="6"/>
      <c r="AW6" s="55">
        <v>8.2299999999999995E-4</v>
      </c>
      <c r="AY6" s="41"/>
      <c r="AZ6" s="29"/>
      <c r="BA6" s="29"/>
      <c r="BB6" s="29"/>
      <c r="BC6" s="29"/>
      <c r="BD6" s="29"/>
    </row>
    <row r="7" spans="1:57" ht="15.75" x14ac:dyDescent="0.25">
      <c r="A7" s="29"/>
      <c r="B7" s="28" t="s">
        <v>92</v>
      </c>
      <c r="C7" s="48"/>
      <c r="D7" s="48"/>
      <c r="E7" s="184"/>
      <c r="F7" s="174"/>
      <c r="G7" s="174"/>
      <c r="H7" s="29"/>
      <c r="I7" s="29"/>
      <c r="J7" s="46"/>
      <c r="K7" s="46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67"/>
      <c r="AG7" s="29"/>
      <c r="AH7" s="29"/>
      <c r="AI7" s="29"/>
      <c r="AJ7" s="29"/>
      <c r="AK7" s="29" t="s">
        <v>56</v>
      </c>
      <c r="AL7" s="29">
        <v>3.59E-4</v>
      </c>
      <c r="AM7" s="29"/>
      <c r="AN7" s="5" t="s">
        <v>9</v>
      </c>
      <c r="AO7" s="54">
        <v>2.8600000000000001E-4</v>
      </c>
      <c r="AP7" s="6" t="s">
        <v>69</v>
      </c>
      <c r="AQ7" s="6"/>
      <c r="AR7" s="6"/>
      <c r="AS7" s="54">
        <v>2.13E-4</v>
      </c>
      <c r="AT7" s="6" t="s">
        <v>10</v>
      </c>
      <c r="AU7" s="6"/>
      <c r="AV7" s="6"/>
      <c r="AW7" s="54">
        <v>6.3400000000000001E-4</v>
      </c>
      <c r="AY7" s="41"/>
      <c r="AZ7" s="29"/>
      <c r="BA7" s="29"/>
      <c r="BB7" s="29"/>
      <c r="BC7" s="29"/>
      <c r="BD7" s="29"/>
    </row>
    <row r="8" spans="1:57" ht="15" customHeight="1" thickBot="1" x14ac:dyDescent="0.35">
      <c r="A8" s="29"/>
      <c r="B8" s="62" t="s">
        <v>22</v>
      </c>
      <c r="C8" s="49"/>
      <c r="D8" s="49"/>
      <c r="E8" s="185"/>
      <c r="F8" s="185"/>
      <c r="G8" s="185"/>
      <c r="H8" s="47"/>
      <c r="I8" s="29"/>
      <c r="J8" s="46"/>
      <c r="K8" s="46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67"/>
      <c r="AG8" s="29"/>
      <c r="AH8" s="29"/>
      <c r="AI8" s="29"/>
      <c r="AJ8" s="29"/>
      <c r="AK8" s="29"/>
      <c r="AL8" s="29"/>
      <c r="AM8" s="29"/>
      <c r="AN8" s="56" t="s">
        <v>31</v>
      </c>
      <c r="AO8" s="54">
        <v>2.8800000000000001E-4</v>
      </c>
      <c r="AP8" s="38" t="s">
        <v>70</v>
      </c>
      <c r="AQ8" s="38"/>
      <c r="AR8" s="38"/>
      <c r="AS8" s="54">
        <v>1.7899999999999999E-4</v>
      </c>
      <c r="AT8" s="37" t="s">
        <v>11</v>
      </c>
      <c r="AU8" s="50"/>
      <c r="AV8" s="50"/>
      <c r="AW8" s="54">
        <v>2.6699999999999998E-4</v>
      </c>
      <c r="AY8" s="42"/>
      <c r="AZ8" s="29"/>
      <c r="BA8" s="29"/>
      <c r="BB8" s="29"/>
      <c r="BC8" s="29"/>
      <c r="BD8" s="29"/>
    </row>
    <row r="9" spans="1:57" ht="18.75" thickBot="1" x14ac:dyDescent="0.3">
      <c r="B9" s="252" t="s">
        <v>21</v>
      </c>
      <c r="C9" s="26"/>
      <c r="D9" s="26"/>
      <c r="E9" s="186"/>
      <c r="F9" s="187"/>
      <c r="G9" s="188"/>
      <c r="H9" s="14" t="s">
        <v>23</v>
      </c>
      <c r="I9" s="30"/>
      <c r="J9" s="15"/>
      <c r="K9" s="15"/>
      <c r="L9" s="15"/>
      <c r="M9" s="15"/>
      <c r="N9" s="15"/>
      <c r="O9" s="15"/>
      <c r="P9" s="15"/>
      <c r="Q9" s="15"/>
      <c r="R9" s="71" t="s">
        <v>50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66"/>
      <c r="AG9" s="16" t="s">
        <v>60</v>
      </c>
      <c r="AH9" s="17"/>
      <c r="AI9" s="17"/>
      <c r="AJ9" s="17"/>
      <c r="AK9" s="17"/>
      <c r="AL9" s="17"/>
      <c r="AM9" s="17"/>
      <c r="AN9" s="17"/>
      <c r="AO9" s="21"/>
      <c r="AP9" s="21"/>
      <c r="AQ9" s="21"/>
      <c r="AR9" s="17"/>
      <c r="AS9" s="17"/>
      <c r="AT9" s="17"/>
      <c r="AU9" s="17"/>
      <c r="AV9" s="17"/>
      <c r="AW9" s="17"/>
      <c r="AX9" s="17"/>
      <c r="AY9" s="17"/>
      <c r="AZ9" s="21"/>
      <c r="BA9" s="21"/>
      <c r="BB9" s="21"/>
      <c r="BC9" s="21"/>
      <c r="BD9" s="21"/>
    </row>
    <row r="10" spans="1:57" ht="18.75" thickBot="1" x14ac:dyDescent="0.3">
      <c r="B10" s="253"/>
      <c r="C10" s="27"/>
      <c r="D10" s="27"/>
      <c r="E10" s="189"/>
      <c r="F10" s="189"/>
      <c r="G10" s="189"/>
      <c r="H10" s="18"/>
      <c r="I10" s="31"/>
      <c r="J10" s="19"/>
      <c r="K10" s="19"/>
      <c r="L10" s="19"/>
      <c r="M10" s="19"/>
      <c r="N10" s="19"/>
      <c r="O10" s="19"/>
      <c r="P10" s="19"/>
      <c r="Q10" s="19"/>
      <c r="R10" s="71" t="s">
        <v>48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57"/>
      <c r="AD10" s="19"/>
      <c r="AE10" s="57"/>
      <c r="AF10" s="67"/>
      <c r="AG10" s="20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36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7" s="52" customFormat="1" ht="18" x14ac:dyDescent="0.25">
      <c r="A11" s="166" t="s">
        <v>20</v>
      </c>
      <c r="B11" s="59" t="s">
        <v>25</v>
      </c>
      <c r="C11" s="167" t="s">
        <v>45</v>
      </c>
      <c r="D11" s="167" t="s">
        <v>46</v>
      </c>
      <c r="E11" s="190" t="s">
        <v>27</v>
      </c>
      <c r="F11" s="191" t="s">
        <v>26</v>
      </c>
      <c r="G11" s="192" t="s">
        <v>28</v>
      </c>
      <c r="H11" s="60" t="s">
        <v>0</v>
      </c>
      <c r="I11" s="60" t="s">
        <v>12</v>
      </c>
      <c r="J11" s="60" t="s">
        <v>33</v>
      </c>
      <c r="K11" s="152" t="s">
        <v>43</v>
      </c>
      <c r="L11" s="60" t="s">
        <v>13</v>
      </c>
      <c r="M11" s="60" t="s">
        <v>34</v>
      </c>
      <c r="N11" s="60" t="s">
        <v>14</v>
      </c>
      <c r="O11" s="60" t="s">
        <v>79</v>
      </c>
      <c r="P11" s="60" t="s">
        <v>16</v>
      </c>
      <c r="Q11" s="60" t="s">
        <v>35</v>
      </c>
      <c r="R11" s="70" t="s">
        <v>49</v>
      </c>
      <c r="S11" s="60" t="s">
        <v>36</v>
      </c>
      <c r="T11" s="60" t="s">
        <v>38</v>
      </c>
      <c r="U11" s="60" t="s">
        <v>39</v>
      </c>
      <c r="V11" s="60" t="s">
        <v>30</v>
      </c>
      <c r="W11" s="60" t="s">
        <v>59</v>
      </c>
      <c r="X11" s="60" t="s">
        <v>29</v>
      </c>
      <c r="Y11" s="60" t="s">
        <v>3</v>
      </c>
      <c r="Z11" s="153" t="s">
        <v>42</v>
      </c>
      <c r="AA11" s="154" t="s">
        <v>7</v>
      </c>
      <c r="AB11" s="155" t="s">
        <v>8</v>
      </c>
      <c r="AC11" s="156" t="s">
        <v>32</v>
      </c>
      <c r="AD11" s="151" t="s">
        <v>41</v>
      </c>
      <c r="AE11" s="151" t="s">
        <v>57</v>
      </c>
      <c r="AF11" s="168"/>
      <c r="AG11" s="157" t="s">
        <v>0</v>
      </c>
      <c r="AH11" s="157" t="s">
        <v>12</v>
      </c>
      <c r="AI11" s="157" t="s">
        <v>33</v>
      </c>
      <c r="AJ11" s="157" t="s">
        <v>13</v>
      </c>
      <c r="AK11" s="157" t="s">
        <v>34</v>
      </c>
      <c r="AL11" s="157" t="s">
        <v>14</v>
      </c>
      <c r="AM11" s="157" t="s">
        <v>79</v>
      </c>
      <c r="AN11" s="157" t="s">
        <v>16</v>
      </c>
      <c r="AO11" s="157" t="s">
        <v>35</v>
      </c>
      <c r="AP11" s="157" t="s">
        <v>36</v>
      </c>
      <c r="AQ11" s="158" t="s">
        <v>37</v>
      </c>
      <c r="AR11" s="157" t="s">
        <v>38</v>
      </c>
      <c r="AS11" s="157" t="s">
        <v>39</v>
      </c>
      <c r="AT11" s="157" t="s">
        <v>30</v>
      </c>
      <c r="AU11" s="157" t="s">
        <v>59</v>
      </c>
      <c r="AV11" s="60" t="s">
        <v>29</v>
      </c>
      <c r="AW11" s="157" t="s">
        <v>3</v>
      </c>
      <c r="AX11" s="153" t="s">
        <v>40</v>
      </c>
      <c r="AY11" s="154" t="s">
        <v>7</v>
      </c>
      <c r="AZ11" s="154" t="s">
        <v>8</v>
      </c>
      <c r="BA11" s="159" t="s">
        <v>32</v>
      </c>
      <c r="BB11" s="157" t="s">
        <v>41</v>
      </c>
      <c r="BC11" s="157" t="s">
        <v>57</v>
      </c>
      <c r="BD11" s="160" t="s">
        <v>15</v>
      </c>
      <c r="BE11" s="85"/>
    </row>
    <row r="12" spans="1:57" s="7" customFormat="1" ht="15.75" x14ac:dyDescent="0.25">
      <c r="A12" s="330"/>
      <c r="B12" s="96" t="s">
        <v>72</v>
      </c>
      <c r="C12" s="114"/>
      <c r="D12" s="114"/>
      <c r="E12" s="173">
        <v>0.2</v>
      </c>
      <c r="F12" s="327">
        <v>3</v>
      </c>
      <c r="G12" s="327">
        <v>200</v>
      </c>
      <c r="H12" s="334"/>
      <c r="I12" s="334">
        <v>21.498999999999999</v>
      </c>
      <c r="J12" s="334">
        <v>1.4730000000000001</v>
      </c>
      <c r="K12" s="334"/>
      <c r="L12" s="334">
        <v>1.321</v>
      </c>
      <c r="M12" s="334">
        <v>17.032</v>
      </c>
      <c r="N12" s="334"/>
      <c r="O12" s="334"/>
      <c r="P12" s="334"/>
      <c r="Q12" s="334">
        <v>3.8220000000000001</v>
      </c>
      <c r="R12" s="334"/>
      <c r="S12" s="334"/>
      <c r="T12" s="334"/>
      <c r="U12" s="334"/>
      <c r="V12" s="334"/>
      <c r="W12" s="334"/>
      <c r="X12" s="334"/>
      <c r="Y12" s="334">
        <v>1.498</v>
      </c>
      <c r="Z12" s="334">
        <v>4.6219999999999999</v>
      </c>
      <c r="AA12" s="334">
        <v>35.976999999999997</v>
      </c>
      <c r="AB12" s="334"/>
      <c r="AC12" s="334"/>
      <c r="AD12" s="334">
        <v>4.6529999999999996</v>
      </c>
      <c r="AE12" s="334"/>
      <c r="AF12" s="170"/>
      <c r="AG12" s="331">
        <f>($H12*$AO$2*$F12)/($G12*$E12*0.5/0.75)*1000</f>
        <v>0</v>
      </c>
      <c r="AH12" s="331">
        <f>($I12*$AO$3*$F12)/($G12*$E12*0.5/0.75)*1000</f>
        <v>0.58531027499999999</v>
      </c>
      <c r="AI12" s="331">
        <f>($J12*$AO$4*$F12)/($G12*$E12*0.5/0.75)*1000</f>
        <v>6.9599250000000001E-2</v>
      </c>
      <c r="AJ12" s="331">
        <f>($L12*$AO$5*$F12)/($G12*$E12*0.5/0.75)*1000</f>
        <v>3.9382312499999995E-2</v>
      </c>
      <c r="AK12" s="331">
        <f>($M12*$AO$6*$F12)/($G12*$E12*0.5/0.75)*1000</f>
        <v>0.56141730000000001</v>
      </c>
      <c r="AL12" s="331">
        <f>($N12*$AO$7*$F12)/($G12*$E12*0.5/0.75)*1000</f>
        <v>0</v>
      </c>
      <c r="AM12" s="331">
        <f>($O12*$AO$8*$F12)/($G12*$E12*0.5/0.75)*1000</f>
        <v>0</v>
      </c>
      <c r="AN12" s="331">
        <f>($P12*$AS$3*$F12)/($G12*$E12*0.5/0.75)*1000</f>
        <v>0</v>
      </c>
      <c r="AO12" s="331">
        <f>($Q12*$AS$4*$F12)/($G12*$E12*0.5/0.75)*1000</f>
        <v>7.7395500000000006E-2</v>
      </c>
      <c r="AP12" s="331">
        <f>($S12*$AS$5*$F12)/($G12*$E12*0.5/0.75)*1000</f>
        <v>0</v>
      </c>
      <c r="AQ12" s="331">
        <f>($R12*$AS$2*$F12)/($G12*$E12*0.5/0.75)*1000</f>
        <v>0</v>
      </c>
      <c r="AR12" s="331">
        <f>($T12*$AS$6*$F12)/($G12*$E12*0.5/0.75)*1000</f>
        <v>0</v>
      </c>
      <c r="AS12" s="331">
        <f>($U12*$AS$7*$F12)/($G12*$E12*0.5/0.75)*1000</f>
        <v>0</v>
      </c>
      <c r="AT12" s="331">
        <f>($V12*$AS$8*$F12)/($G12*$E12*0.5/0.75)*1000</f>
        <v>0</v>
      </c>
      <c r="AU12" s="331">
        <f>($W12*$AW$2*$F12)/($G12*$E12*0.5/0.75)*1000</f>
        <v>0</v>
      </c>
      <c r="AV12" s="331"/>
      <c r="AW12" s="331">
        <f>($Y12*$AW$3*$F12)/($G12*$E12*0.5/0.75)*1000</f>
        <v>0.17037877499999998</v>
      </c>
      <c r="AX12" s="331">
        <f>($Z12*$AW$7*$F12)/($G12*$E12*0.5/0.75)*1000</f>
        <v>0.32966415000000004</v>
      </c>
      <c r="AY12" s="331">
        <f>($AA12*$AW$5*$F12)/($G12*$E12*0.5/0.75)*1000</f>
        <v>3.3310204874999991</v>
      </c>
      <c r="AZ12" s="331">
        <f>($AB12*$AW$6*$F12)/($G12*$E12*0.5/0.75)*1000</f>
        <v>0</v>
      </c>
      <c r="BA12" s="331"/>
      <c r="BB12" s="331">
        <f>($AD12*$AW$8*$F12)/($G12*$E12*0.5/0.75)*1000</f>
        <v>0.13976448749999995</v>
      </c>
      <c r="BC12" s="331">
        <f>($AE12*$AL$7*$F12)/($G12*$E12*0.5/0.75)*1000</f>
        <v>0</v>
      </c>
      <c r="BD12" s="331">
        <f>AX12+AY12+AZ12</f>
        <v>3.6606846374999993</v>
      </c>
      <c r="BE12" s="172"/>
    </row>
    <row r="13" spans="1:57" s="29" customFormat="1" ht="15" x14ac:dyDescent="0.2">
      <c r="A13" s="330"/>
      <c r="B13" s="96" t="s">
        <v>73</v>
      </c>
      <c r="C13" s="107"/>
      <c r="D13" s="107"/>
      <c r="E13" s="173">
        <v>1.0840000000000001</v>
      </c>
      <c r="F13" s="327">
        <v>2</v>
      </c>
      <c r="G13" s="327">
        <v>200</v>
      </c>
      <c r="H13" s="334"/>
      <c r="I13" s="334">
        <v>10.076000000000001</v>
      </c>
      <c r="J13" s="334"/>
      <c r="K13" s="334"/>
      <c r="L13" s="334">
        <v>5.827</v>
      </c>
      <c r="M13" s="334">
        <v>2.7269999999999999</v>
      </c>
      <c r="N13" s="334">
        <v>3.016</v>
      </c>
      <c r="O13" s="334"/>
      <c r="P13" s="334">
        <v>1.7490000000000001</v>
      </c>
      <c r="Q13" s="334">
        <v>1.7170000000000001</v>
      </c>
      <c r="R13" s="334"/>
      <c r="S13" s="334"/>
      <c r="T13" s="334"/>
      <c r="U13" s="334"/>
      <c r="V13" s="334"/>
      <c r="W13" s="334"/>
      <c r="X13" s="334"/>
      <c r="Y13" s="334">
        <v>6.79</v>
      </c>
      <c r="Z13" s="334">
        <v>2.4449999999999998</v>
      </c>
      <c r="AA13" s="334">
        <v>15.23</v>
      </c>
      <c r="AB13" s="334"/>
      <c r="AC13" s="334"/>
      <c r="AD13" s="334">
        <v>16.515000000000001</v>
      </c>
      <c r="AE13" s="334"/>
      <c r="AF13" s="176"/>
      <c r="AG13" s="331">
        <f t="shared" ref="AG13:AG34" si="0">($H13*$AO$2*$F13)/($G13*$E13*0.5/0.75)*1000</f>
        <v>0</v>
      </c>
      <c r="AH13" s="331">
        <f t="shared" ref="AH13:AH34" si="1">($I13*$AO$3*$F13)/($G13*$E13*0.5/0.75)*1000</f>
        <v>3.3741586715867161E-2</v>
      </c>
      <c r="AI13" s="331">
        <f t="shared" ref="AI13:AI34" si="2">($J13*$AO$4*$F13)/($G13*$E13*0.5/0.75)*1000</f>
        <v>0</v>
      </c>
      <c r="AJ13" s="331">
        <f t="shared" ref="AJ13:AJ34" si="3">($L13*$AO$5*$F13)/($G13*$E13*0.5/0.75)*1000</f>
        <v>2.1367458487084871E-2</v>
      </c>
      <c r="AK13" s="331">
        <f t="shared" ref="AK13:AK34" si="4">($M13*$AO$6*$F13)/($G13*$E13*0.5/0.75)*1000</f>
        <v>1.1056425276752766E-2</v>
      </c>
      <c r="AL13" s="331">
        <f t="shared" ref="AL13:AL34" si="5">($N13*$AO$7*$F13)/($G13*$E13*0.5/0.75)*1000</f>
        <v>1.1936014760147601E-2</v>
      </c>
      <c r="AM13" s="331">
        <f t="shared" ref="AM13:AM34" si="6">($O13*$AO$8*$F13)/($G13*$E13*0.5/0.75)*1000</f>
        <v>0</v>
      </c>
      <c r="AN13" s="331">
        <f t="shared" ref="AN13:AN34" si="7">($P13*$AS$3*$F13)/($G13*$E13*0.5/0.75)*1000</f>
        <v>4.0901429889298891E-3</v>
      </c>
      <c r="AO13" s="331">
        <f t="shared" ref="AO13:AO34" si="8">($Q13*$AS$4*$F13)/($G13*$E13*0.5/0.75)*1000</f>
        <v>4.2766605166051665E-3</v>
      </c>
      <c r="AP13" s="331">
        <f t="shared" ref="AP13:AP34" si="9">($S13*$AS$5*$F13)/($G13*$E13*0.5/0.75)*1000</f>
        <v>0</v>
      </c>
      <c r="AQ13" s="331">
        <f t="shared" ref="AQ13:AQ34" si="10">($R13*$AS$2*$F13)/($G13*$E13*0.5/0.75)*1000</f>
        <v>0</v>
      </c>
      <c r="AR13" s="331">
        <f t="shared" ref="AR13:AR34" si="11">($T13*$AS$6*$F13)/($G13*$E13*0.5/0.75)*1000</f>
        <v>0</v>
      </c>
      <c r="AS13" s="331">
        <f t="shared" ref="AS13:AS34" si="12">($U13*$AS$7*$F13)/($G13*$E13*0.5/0.75)*1000</f>
        <v>0</v>
      </c>
      <c r="AT13" s="331">
        <f t="shared" ref="AT13:AT34" si="13">($V13*$AS$8*$F13)/($G13*$E13*0.5/0.75)*1000</f>
        <v>0</v>
      </c>
      <c r="AU13" s="331">
        <f t="shared" ref="AU13:AU34" si="14">($W13*$AW$2*$F13)/($G13*$E13*0.5/0.75)*1000</f>
        <v>0</v>
      </c>
      <c r="AV13" s="331"/>
      <c r="AW13" s="331">
        <f t="shared" ref="AW13:AW34" si="15">($Y13*$AW$3*$F13)/($G13*$E13*0.5/0.75)*1000</f>
        <v>9.4991097785977849E-2</v>
      </c>
      <c r="AX13" s="331">
        <f t="shared" ref="AX13:AX34" si="16">($Z13*$AW$7*$F13)/($G13*$E13*0.5/0.75)*1000</f>
        <v>2.1450138376383765E-2</v>
      </c>
      <c r="AY13" s="331">
        <f t="shared" ref="AY13:AY34" si="17">($AA13*$AW$5*$F13)/($G13*$E13*0.5/0.75)*1000</f>
        <v>0.17344497232472325</v>
      </c>
      <c r="AZ13" s="331">
        <f t="shared" ref="AZ13:AZ34" si="18">($AB13*$AW$6*$F13)/($G13*$E13*0.5/0.75)*1000</f>
        <v>0</v>
      </c>
      <c r="BA13" s="331"/>
      <c r="BB13" s="331">
        <f t="shared" ref="BB13:BB34" si="19">($AD13*$AW$8*$F13)/($G13*$E13*0.5/0.75)*1000</f>
        <v>6.1017135608856091E-2</v>
      </c>
      <c r="BC13" s="331">
        <f t="shared" ref="BC13:BC34" si="20">($AE13*$AL$7*$F13)/($G13*$E13*0.5/0.75)*1000</f>
        <v>0</v>
      </c>
      <c r="BD13" s="331">
        <f t="shared" ref="BD13:BD19" si="21">AX13+AY13+AZ13</f>
        <v>0.19489511070110702</v>
      </c>
      <c r="BE13" s="172"/>
    </row>
    <row r="14" spans="1:57" s="29" customFormat="1" ht="14.25" x14ac:dyDescent="0.2">
      <c r="A14" s="330"/>
      <c r="B14" s="96" t="s">
        <v>74</v>
      </c>
      <c r="C14" s="97"/>
      <c r="D14" s="97"/>
      <c r="E14" s="173">
        <v>0.2</v>
      </c>
      <c r="F14" s="327">
        <v>3</v>
      </c>
      <c r="G14" s="327">
        <v>200</v>
      </c>
      <c r="H14" s="334"/>
      <c r="I14" s="69">
        <v>9.5820000000000007</v>
      </c>
      <c r="J14" s="334">
        <v>1.306</v>
      </c>
      <c r="K14" s="334"/>
      <c r="L14" s="334">
        <v>1.57</v>
      </c>
      <c r="M14" s="334">
        <v>7.4290000000000003</v>
      </c>
      <c r="N14" s="334">
        <v>1.3089999999999999</v>
      </c>
      <c r="O14" s="334"/>
      <c r="P14" s="334"/>
      <c r="Q14" s="334">
        <v>2.238</v>
      </c>
      <c r="R14" s="334"/>
      <c r="S14" s="334"/>
      <c r="T14" s="334"/>
      <c r="U14" s="334"/>
      <c r="V14" s="334"/>
      <c r="W14" s="334"/>
      <c r="X14" s="334"/>
      <c r="Y14" s="334">
        <v>1.2869999999999999</v>
      </c>
      <c r="Z14" s="334">
        <v>2.4940000000000002</v>
      </c>
      <c r="AA14" s="334">
        <v>21.425000000000001</v>
      </c>
      <c r="AB14" s="334"/>
      <c r="AC14" s="334"/>
      <c r="AD14" s="334">
        <v>2.012</v>
      </c>
      <c r="AE14" s="334"/>
      <c r="AF14" s="176"/>
      <c r="AG14" s="331">
        <f t="shared" si="0"/>
        <v>0</v>
      </c>
      <c r="AH14" s="331">
        <f>($I14*$AO$3*$F14)/($G14*$E14*0.5/0.75)*1000</f>
        <v>0.26086995000000002</v>
      </c>
      <c r="AI14" s="331">
        <f t="shared" si="2"/>
        <v>6.1708500000000006E-2</v>
      </c>
      <c r="AJ14" s="331">
        <f t="shared" si="3"/>
        <v>4.680562499999999E-2</v>
      </c>
      <c r="AK14" s="331">
        <f t="shared" si="4"/>
        <v>0.24487841250000006</v>
      </c>
      <c r="AL14" s="331">
        <f t="shared" si="5"/>
        <v>4.2117075000000004E-2</v>
      </c>
      <c r="AM14" s="331">
        <f t="shared" si="6"/>
        <v>0</v>
      </c>
      <c r="AN14" s="331">
        <f t="shared" si="7"/>
        <v>0</v>
      </c>
      <c r="AO14" s="331">
        <f t="shared" si="8"/>
        <v>4.5319499999999999E-2</v>
      </c>
      <c r="AP14" s="331">
        <f t="shared" si="9"/>
        <v>0</v>
      </c>
      <c r="AQ14" s="331">
        <f t="shared" si="10"/>
        <v>0</v>
      </c>
      <c r="AR14" s="331">
        <f t="shared" si="11"/>
        <v>0</v>
      </c>
      <c r="AS14" s="331">
        <f t="shared" si="12"/>
        <v>0</v>
      </c>
      <c r="AT14" s="331">
        <f t="shared" si="13"/>
        <v>0</v>
      </c>
      <c r="AU14" s="331">
        <f t="shared" si="14"/>
        <v>0</v>
      </c>
      <c r="AV14" s="331"/>
      <c r="AW14" s="331">
        <f t="shared" si="15"/>
        <v>0.14638016249999997</v>
      </c>
      <c r="AX14" s="331">
        <f t="shared" si="16"/>
        <v>0.17788455000000003</v>
      </c>
      <c r="AY14" s="331">
        <f t="shared" si="17"/>
        <v>1.9836871874999999</v>
      </c>
      <c r="AZ14" s="331">
        <f t="shared" si="18"/>
        <v>0</v>
      </c>
      <c r="BA14" s="331"/>
      <c r="BB14" s="331">
        <f t="shared" si="19"/>
        <v>6.0435450000000002E-2</v>
      </c>
      <c r="BC14" s="331">
        <f t="shared" si="20"/>
        <v>0</v>
      </c>
      <c r="BD14" s="331">
        <f t="shared" si="21"/>
        <v>2.1615717375000001</v>
      </c>
      <c r="BE14" s="172"/>
    </row>
    <row r="15" spans="1:57" s="22" customFormat="1" ht="15" x14ac:dyDescent="0.25">
      <c r="A15" s="330"/>
      <c r="B15" s="96" t="s">
        <v>75</v>
      </c>
      <c r="C15" s="177"/>
      <c r="D15" s="104"/>
      <c r="E15" s="173">
        <v>0.2</v>
      </c>
      <c r="F15" s="327">
        <v>3</v>
      </c>
      <c r="G15" s="327">
        <v>200</v>
      </c>
      <c r="H15" s="334"/>
      <c r="I15" s="334">
        <v>31.440999999999999</v>
      </c>
      <c r="J15" s="334"/>
      <c r="K15" s="334"/>
      <c r="L15" s="334"/>
      <c r="M15" s="334">
        <v>22.79</v>
      </c>
      <c r="N15" s="334"/>
      <c r="O15" s="334"/>
      <c r="P15" s="334"/>
      <c r="Q15" s="334">
        <v>5.3630000000000004</v>
      </c>
      <c r="R15" s="334"/>
      <c r="S15" s="334"/>
      <c r="T15" s="334"/>
      <c r="U15" s="334"/>
      <c r="V15" s="334"/>
      <c r="W15" s="334"/>
      <c r="X15" s="334"/>
      <c r="Y15" s="334">
        <v>4.032</v>
      </c>
      <c r="Z15" s="334">
        <v>9.7420000000000009</v>
      </c>
      <c r="AA15" s="334">
        <v>52.256</v>
      </c>
      <c r="AB15" s="334">
        <v>5.8029999999999999</v>
      </c>
      <c r="AC15" s="334"/>
      <c r="AD15" s="334">
        <v>10.227</v>
      </c>
      <c r="AE15" s="334"/>
      <c r="AF15" s="170"/>
      <c r="AG15" s="331">
        <f t="shared" si="0"/>
        <v>0</v>
      </c>
      <c r="AH15" s="331">
        <f>($I15*$AO$3*$F15)/($G15*$E15*0.5/0.75)*1000</f>
        <v>0.85598122499999996</v>
      </c>
      <c r="AI15" s="331">
        <f t="shared" si="2"/>
        <v>0</v>
      </c>
      <c r="AJ15" s="331">
        <f t="shared" si="3"/>
        <v>0</v>
      </c>
      <c r="AK15" s="331">
        <f t="shared" si="4"/>
        <v>0.75121537500000002</v>
      </c>
      <c r="AL15" s="331">
        <f t="shared" si="5"/>
        <v>0</v>
      </c>
      <c r="AM15" s="331">
        <f t="shared" si="6"/>
        <v>0</v>
      </c>
      <c r="AN15" s="331">
        <f t="shared" si="7"/>
        <v>0</v>
      </c>
      <c r="AO15" s="331">
        <f t="shared" si="8"/>
        <v>0.10860075000000001</v>
      </c>
      <c r="AP15" s="331">
        <f t="shared" si="9"/>
        <v>0</v>
      </c>
      <c r="AQ15" s="331">
        <f t="shared" si="10"/>
        <v>0</v>
      </c>
      <c r="AR15" s="331">
        <f t="shared" si="11"/>
        <v>0</v>
      </c>
      <c r="AS15" s="331">
        <f t="shared" si="12"/>
        <v>0</v>
      </c>
      <c r="AT15" s="331">
        <f t="shared" si="13"/>
        <v>0</v>
      </c>
      <c r="AU15" s="331">
        <f t="shared" si="14"/>
        <v>0</v>
      </c>
      <c r="AV15" s="331"/>
      <c r="AW15" s="331">
        <f t="shared" si="15"/>
        <v>0.45858959999999999</v>
      </c>
      <c r="AX15" s="331">
        <f t="shared" si="16"/>
        <v>0.69484815</v>
      </c>
      <c r="AY15" s="331">
        <f t="shared" si="17"/>
        <v>4.8382524</v>
      </c>
      <c r="AZ15" s="331">
        <f t="shared" si="18"/>
        <v>0.53728526249999986</v>
      </c>
      <c r="BA15" s="331"/>
      <c r="BB15" s="331">
        <f t="shared" si="19"/>
        <v>0.30719351249999993</v>
      </c>
      <c r="BC15" s="331">
        <f t="shared" si="20"/>
        <v>0</v>
      </c>
      <c r="BD15" s="331">
        <f t="shared" si="21"/>
        <v>6.0703858125000005</v>
      </c>
      <c r="BE15" s="172"/>
    </row>
    <row r="16" spans="1:57" s="86" customFormat="1" ht="14.25" x14ac:dyDescent="0.2">
      <c r="A16" s="330"/>
      <c r="B16" s="96" t="s">
        <v>76</v>
      </c>
      <c r="C16" s="97"/>
      <c r="D16" s="97"/>
      <c r="E16" s="173">
        <v>0.2</v>
      </c>
      <c r="F16" s="327">
        <v>3</v>
      </c>
      <c r="G16" s="327">
        <v>200</v>
      </c>
      <c r="H16" s="334"/>
      <c r="I16" s="334">
        <v>9.6890000000000001</v>
      </c>
      <c r="J16" s="334"/>
      <c r="K16" s="334"/>
      <c r="L16" s="334">
        <v>2.2549999999999999</v>
      </c>
      <c r="M16" s="334">
        <v>5.9169999999999998</v>
      </c>
      <c r="N16" s="334">
        <v>1.429</v>
      </c>
      <c r="O16" s="334"/>
      <c r="P16" s="334"/>
      <c r="Q16" s="334">
        <v>1.498</v>
      </c>
      <c r="R16" s="334"/>
      <c r="S16" s="334"/>
      <c r="T16" s="334"/>
      <c r="U16" s="334"/>
      <c r="V16" s="334"/>
      <c r="W16" s="334"/>
      <c r="X16" s="334"/>
      <c r="Y16" s="334">
        <v>1.1419999999999999</v>
      </c>
      <c r="Z16" s="334">
        <v>1.7030000000000001</v>
      </c>
      <c r="AA16" s="334">
        <v>12.635</v>
      </c>
      <c r="AB16" s="334">
        <v>1.64</v>
      </c>
      <c r="AC16" s="334"/>
      <c r="AD16" s="334">
        <v>19.914000000000001</v>
      </c>
      <c r="AE16" s="334"/>
      <c r="AF16" s="176"/>
      <c r="AG16" s="331">
        <f t="shared" si="0"/>
        <v>0</v>
      </c>
      <c r="AH16" s="331">
        <f t="shared" si="1"/>
        <v>0.26378302499999995</v>
      </c>
      <c r="AI16" s="331">
        <f t="shared" si="2"/>
        <v>0</v>
      </c>
      <c r="AJ16" s="331">
        <f t="shared" si="3"/>
        <v>6.7227187499999994E-2</v>
      </c>
      <c r="AK16" s="331">
        <f t="shared" si="4"/>
        <v>0.19503911250000003</v>
      </c>
      <c r="AL16" s="331">
        <f t="shared" si="5"/>
        <v>4.5978075E-2</v>
      </c>
      <c r="AM16" s="331">
        <f t="shared" si="6"/>
        <v>0</v>
      </c>
      <c r="AN16" s="331">
        <f t="shared" si="7"/>
        <v>0</v>
      </c>
      <c r="AO16" s="331">
        <f t="shared" si="8"/>
        <v>3.0334500000000004E-2</v>
      </c>
      <c r="AP16" s="331">
        <f t="shared" si="9"/>
        <v>0</v>
      </c>
      <c r="AQ16" s="331">
        <f t="shared" si="10"/>
        <v>0</v>
      </c>
      <c r="AR16" s="331">
        <f t="shared" si="11"/>
        <v>0</v>
      </c>
      <c r="AS16" s="331">
        <f t="shared" si="12"/>
        <v>0</v>
      </c>
      <c r="AT16" s="331">
        <f t="shared" si="13"/>
        <v>0</v>
      </c>
      <c r="AU16" s="331">
        <f t="shared" si="14"/>
        <v>0</v>
      </c>
      <c r="AV16" s="331"/>
      <c r="AW16" s="331">
        <f t="shared" si="15"/>
        <v>0.129888225</v>
      </c>
      <c r="AX16" s="331">
        <f t="shared" si="16"/>
        <v>0.121466475</v>
      </c>
      <c r="AY16" s="331">
        <f t="shared" si="17"/>
        <v>1.1698430625</v>
      </c>
      <c r="AZ16" s="331">
        <f t="shared" si="18"/>
        <v>0.15184349999999999</v>
      </c>
      <c r="BA16" s="331"/>
      <c r="BB16" s="331">
        <f t="shared" si="19"/>
        <v>0.59816677500000004</v>
      </c>
      <c r="BC16" s="331">
        <f t="shared" si="20"/>
        <v>0</v>
      </c>
      <c r="BD16" s="331">
        <f t="shared" si="21"/>
        <v>1.4431530375000001</v>
      </c>
      <c r="BE16" s="234"/>
    </row>
    <row r="17" spans="1:57" s="326" customFormat="1" ht="14.25" x14ac:dyDescent="0.2">
      <c r="A17" s="330"/>
      <c r="B17" s="96" t="s">
        <v>77</v>
      </c>
      <c r="C17" s="323"/>
      <c r="D17" s="323"/>
      <c r="E17" s="173">
        <v>0.2</v>
      </c>
      <c r="F17" s="327">
        <v>3</v>
      </c>
      <c r="G17" s="327">
        <v>200</v>
      </c>
      <c r="H17" s="334"/>
      <c r="I17" s="334">
        <v>5.2779999999999996</v>
      </c>
      <c r="J17" s="334"/>
      <c r="K17" s="334"/>
      <c r="L17" s="334"/>
      <c r="M17" s="334">
        <v>4.6269999999999998</v>
      </c>
      <c r="N17" s="334"/>
      <c r="O17" s="334"/>
      <c r="P17" s="334"/>
      <c r="Q17" s="334">
        <v>1.22</v>
      </c>
      <c r="R17" s="334"/>
      <c r="S17" s="334"/>
      <c r="T17" s="334"/>
      <c r="U17" s="334"/>
      <c r="V17" s="334"/>
      <c r="W17" s="334"/>
      <c r="X17" s="334"/>
      <c r="Y17" s="334"/>
      <c r="Z17" s="334"/>
      <c r="AA17" s="334">
        <v>6.6390000000000002</v>
      </c>
      <c r="AB17" s="334"/>
      <c r="AC17" s="334"/>
      <c r="AD17" s="334">
        <v>16.341999999999999</v>
      </c>
      <c r="AE17" s="334"/>
      <c r="AF17" s="324"/>
      <c r="AG17" s="331">
        <f t="shared" si="0"/>
        <v>0</v>
      </c>
      <c r="AH17" s="331">
        <f t="shared" si="1"/>
        <v>0.14369355</v>
      </c>
      <c r="AI17" s="331">
        <f t="shared" si="2"/>
        <v>0</v>
      </c>
      <c r="AJ17" s="331">
        <f t="shared" si="3"/>
        <v>0</v>
      </c>
      <c r="AK17" s="331">
        <f t="shared" si="4"/>
        <v>0.15251748750000002</v>
      </c>
      <c r="AL17" s="331">
        <f t="shared" si="5"/>
        <v>0</v>
      </c>
      <c r="AM17" s="331">
        <f t="shared" si="6"/>
        <v>0</v>
      </c>
      <c r="AN17" s="331">
        <f t="shared" si="7"/>
        <v>0</v>
      </c>
      <c r="AO17" s="331">
        <f t="shared" si="8"/>
        <v>2.4704999999999998E-2</v>
      </c>
      <c r="AP17" s="331">
        <f t="shared" si="9"/>
        <v>0</v>
      </c>
      <c r="AQ17" s="331">
        <f t="shared" si="10"/>
        <v>0</v>
      </c>
      <c r="AR17" s="331">
        <f t="shared" si="11"/>
        <v>0</v>
      </c>
      <c r="AS17" s="331">
        <f t="shared" si="12"/>
        <v>0</v>
      </c>
      <c r="AT17" s="331">
        <f t="shared" si="13"/>
        <v>0</v>
      </c>
      <c r="AU17" s="331">
        <f t="shared" si="14"/>
        <v>0</v>
      </c>
      <c r="AV17" s="331"/>
      <c r="AW17" s="331">
        <f t="shared" si="15"/>
        <v>0</v>
      </c>
      <c r="AX17" s="331">
        <f t="shared" si="16"/>
        <v>0</v>
      </c>
      <c r="AY17" s="331">
        <f t="shared" si="17"/>
        <v>0.61468841249999995</v>
      </c>
      <c r="AZ17" s="331">
        <f t="shared" si="18"/>
        <v>0</v>
      </c>
      <c r="BA17" s="331"/>
      <c r="BB17" s="331">
        <f t="shared" si="19"/>
        <v>0.4908728249999999</v>
      </c>
      <c r="BC17" s="331">
        <f t="shared" si="20"/>
        <v>0</v>
      </c>
      <c r="BD17" s="331">
        <f t="shared" si="21"/>
        <v>0.61468841249999995</v>
      </c>
      <c r="BE17" s="325"/>
    </row>
    <row r="18" spans="1:57" s="326" customFormat="1" ht="14.25" x14ac:dyDescent="0.2">
      <c r="A18" s="330"/>
      <c r="B18" s="96" t="s">
        <v>78</v>
      </c>
      <c r="C18" s="323"/>
      <c r="D18" s="323"/>
      <c r="E18" s="173">
        <v>0.2</v>
      </c>
      <c r="F18" s="327">
        <v>3</v>
      </c>
      <c r="G18" s="327">
        <v>200</v>
      </c>
      <c r="H18" s="334"/>
      <c r="I18" s="334">
        <v>4.0679999999999996</v>
      </c>
      <c r="J18" s="334"/>
      <c r="K18" s="334"/>
      <c r="L18" s="334">
        <v>1.6970000000000001</v>
      </c>
      <c r="M18" s="334">
        <v>2.5640000000000001</v>
      </c>
      <c r="N18" s="334"/>
      <c r="O18" s="334">
        <v>1.29</v>
      </c>
      <c r="P18" s="334"/>
      <c r="Q18" s="334"/>
      <c r="R18" s="334"/>
      <c r="S18" s="334"/>
      <c r="T18" s="334"/>
      <c r="U18" s="334"/>
      <c r="V18" s="334"/>
      <c r="W18" s="334"/>
      <c r="X18" s="334"/>
      <c r="Y18" s="334">
        <v>1.4330000000000001</v>
      </c>
      <c r="Z18" s="334"/>
      <c r="AA18" s="334">
        <v>5.5789999999999997</v>
      </c>
      <c r="AB18" s="334">
        <v>1.3380000000000001</v>
      </c>
      <c r="AC18" s="334"/>
      <c r="AD18" s="334">
        <v>4.5259999999999998</v>
      </c>
      <c r="AE18" s="334"/>
      <c r="AF18" s="324"/>
      <c r="AG18" s="331">
        <f t="shared" si="0"/>
        <v>0</v>
      </c>
      <c r="AH18" s="331">
        <f t="shared" si="1"/>
        <v>0.11075129999999998</v>
      </c>
      <c r="AI18" s="331">
        <f t="shared" si="2"/>
        <v>0</v>
      </c>
      <c r="AJ18" s="331">
        <f t="shared" si="3"/>
        <v>5.0591812500000007E-2</v>
      </c>
      <c r="AK18" s="331">
        <f t="shared" si="4"/>
        <v>8.4515850000000017E-2</v>
      </c>
      <c r="AL18" s="331">
        <f t="shared" si="5"/>
        <v>0</v>
      </c>
      <c r="AM18" s="331">
        <f t="shared" si="6"/>
        <v>4.1796000000000007E-2</v>
      </c>
      <c r="AN18" s="331">
        <f t="shared" si="7"/>
        <v>0</v>
      </c>
      <c r="AO18" s="331">
        <f t="shared" si="8"/>
        <v>0</v>
      </c>
      <c r="AP18" s="331">
        <f t="shared" si="9"/>
        <v>0</v>
      </c>
      <c r="AQ18" s="331">
        <f t="shared" si="10"/>
        <v>0</v>
      </c>
      <c r="AR18" s="331">
        <f t="shared" si="11"/>
        <v>0</v>
      </c>
      <c r="AS18" s="331">
        <f t="shared" si="12"/>
        <v>0</v>
      </c>
      <c r="AT18" s="331">
        <f t="shared" si="13"/>
        <v>0</v>
      </c>
      <c r="AU18" s="331">
        <f t="shared" si="14"/>
        <v>0</v>
      </c>
      <c r="AV18" s="331"/>
      <c r="AW18" s="331">
        <f t="shared" si="15"/>
        <v>0.16298583749999998</v>
      </c>
      <c r="AX18" s="331">
        <f t="shared" si="16"/>
        <v>0</v>
      </c>
      <c r="AY18" s="331">
        <f t="shared" si="17"/>
        <v>0.51654566249999989</v>
      </c>
      <c r="AZ18" s="331">
        <f t="shared" si="18"/>
        <v>0.12388207499999999</v>
      </c>
      <c r="BA18" s="331"/>
      <c r="BB18" s="331">
        <f t="shared" si="19"/>
        <v>0.13594972499999999</v>
      </c>
      <c r="BC18" s="331">
        <f t="shared" si="20"/>
        <v>0</v>
      </c>
      <c r="BD18" s="331">
        <f t="shared" si="21"/>
        <v>0.64042773749999993</v>
      </c>
      <c r="BE18" s="325"/>
    </row>
    <row r="19" spans="1:57" s="29" customFormat="1" ht="14.25" x14ac:dyDescent="0.2">
      <c r="A19" s="330"/>
      <c r="B19" s="96" t="s">
        <v>87</v>
      </c>
      <c r="C19" s="323"/>
      <c r="D19" s="323"/>
      <c r="E19" s="173">
        <v>0.2</v>
      </c>
      <c r="F19" s="327">
        <v>3</v>
      </c>
      <c r="G19" s="327">
        <v>200</v>
      </c>
      <c r="H19" s="334">
        <v>6.6050000000000004</v>
      </c>
      <c r="I19" s="334">
        <v>25.187000000000001</v>
      </c>
      <c r="J19" s="334"/>
      <c r="K19" s="334"/>
      <c r="L19" s="334"/>
      <c r="M19" s="334">
        <v>32.484999999999999</v>
      </c>
      <c r="N19" s="334"/>
      <c r="O19" s="334"/>
      <c r="P19" s="334"/>
      <c r="Q19" s="334">
        <v>7.3620000000000001</v>
      </c>
      <c r="R19" s="334"/>
      <c r="S19" s="334"/>
      <c r="T19" s="334"/>
      <c r="U19" s="334"/>
      <c r="V19" s="334"/>
      <c r="W19" s="334"/>
      <c r="X19" s="334"/>
      <c r="Y19" s="334">
        <v>11.218999999999999</v>
      </c>
      <c r="Z19" s="334">
        <v>17.577999999999999</v>
      </c>
      <c r="AA19" s="334">
        <v>68.807000000000002</v>
      </c>
      <c r="AB19" s="334">
        <v>15.875999999999999</v>
      </c>
      <c r="AC19" s="334"/>
      <c r="AD19" s="334">
        <v>10.202</v>
      </c>
      <c r="AE19" s="334"/>
      <c r="AF19" s="324"/>
      <c r="AG19" s="331">
        <f t="shared" si="0"/>
        <v>0.28459293750000003</v>
      </c>
      <c r="AH19" s="331">
        <f t="shared" si="1"/>
        <v>0.68571607499999998</v>
      </c>
      <c r="AI19" s="331">
        <f t="shared" si="2"/>
        <v>0</v>
      </c>
      <c r="AJ19" s="331">
        <f t="shared" si="3"/>
        <v>0</v>
      </c>
      <c r="AK19" s="331">
        <f t="shared" si="4"/>
        <v>1.0707868125</v>
      </c>
      <c r="AL19" s="331">
        <f t="shared" si="5"/>
        <v>0</v>
      </c>
      <c r="AM19" s="331">
        <f t="shared" si="6"/>
        <v>0</v>
      </c>
      <c r="AN19" s="331">
        <f t="shared" si="7"/>
        <v>0</v>
      </c>
      <c r="AO19" s="331">
        <f t="shared" si="8"/>
        <v>0.14908049999999998</v>
      </c>
      <c r="AP19" s="331">
        <f t="shared" si="9"/>
        <v>0</v>
      </c>
      <c r="AQ19" s="331">
        <f t="shared" si="10"/>
        <v>0</v>
      </c>
      <c r="AR19" s="331">
        <f t="shared" si="11"/>
        <v>0</v>
      </c>
      <c r="AS19" s="331">
        <f t="shared" si="12"/>
        <v>0</v>
      </c>
      <c r="AT19" s="331">
        <f t="shared" si="13"/>
        <v>0</v>
      </c>
      <c r="AU19" s="331">
        <f t="shared" si="14"/>
        <v>0</v>
      </c>
      <c r="AV19" s="331"/>
      <c r="AW19" s="331">
        <f t="shared" si="15"/>
        <v>1.2760210125</v>
      </c>
      <c r="AX19" s="331">
        <f t="shared" si="16"/>
        <v>1.2537508499999999</v>
      </c>
      <c r="AY19" s="331">
        <f t="shared" si="17"/>
        <v>6.370668112499998</v>
      </c>
      <c r="AZ19" s="331">
        <f t="shared" si="18"/>
        <v>1.4699191499999997</v>
      </c>
      <c r="BA19" s="331"/>
      <c r="BB19" s="331">
        <f t="shared" si="19"/>
        <v>0.30644257499999994</v>
      </c>
      <c r="BC19" s="331">
        <f t="shared" si="20"/>
        <v>0</v>
      </c>
      <c r="BD19" s="331">
        <f t="shared" si="21"/>
        <v>9.0943381124999974</v>
      </c>
      <c r="BE19" s="172"/>
    </row>
    <row r="20" spans="1:57" s="29" customFormat="1" ht="14.25" x14ac:dyDescent="0.2">
      <c r="A20" s="100"/>
      <c r="B20" s="96" t="s">
        <v>88</v>
      </c>
      <c r="C20" s="97"/>
      <c r="D20" s="97"/>
      <c r="E20" s="173">
        <v>0.4</v>
      </c>
      <c r="F20" s="327">
        <v>3</v>
      </c>
      <c r="G20" s="327">
        <v>200</v>
      </c>
      <c r="H20" s="334"/>
      <c r="I20" s="335">
        <v>10.576000000000001</v>
      </c>
      <c r="J20" s="335"/>
      <c r="K20" s="335"/>
      <c r="L20" s="335">
        <v>3.7810000000000001</v>
      </c>
      <c r="M20" s="335">
        <v>4.9009999999999998</v>
      </c>
      <c r="N20" s="335">
        <v>2.3199999999999998</v>
      </c>
      <c r="O20" s="335"/>
      <c r="P20" s="335"/>
      <c r="Q20" s="335">
        <v>1.6950000000000001</v>
      </c>
      <c r="R20" s="335"/>
      <c r="S20" s="335"/>
      <c r="T20" s="335"/>
      <c r="U20" s="335"/>
      <c r="V20" s="335"/>
      <c r="W20" s="335"/>
      <c r="X20" s="335"/>
      <c r="Y20" s="335">
        <v>2.032</v>
      </c>
      <c r="Z20" s="335">
        <v>3.282</v>
      </c>
      <c r="AA20" s="335">
        <v>14.316000000000001</v>
      </c>
      <c r="AB20" s="335">
        <v>4.8330000000000002</v>
      </c>
      <c r="AC20" s="335"/>
      <c r="AD20" s="335">
        <v>8.0579999999999998</v>
      </c>
      <c r="AE20" s="335"/>
      <c r="AF20" s="176"/>
      <c r="AG20" s="331">
        <f t="shared" si="0"/>
        <v>0</v>
      </c>
      <c r="AH20" s="331">
        <f t="shared" si="1"/>
        <v>0.1439658</v>
      </c>
      <c r="AI20" s="331">
        <f t="shared" si="2"/>
        <v>0</v>
      </c>
      <c r="AJ20" s="331">
        <f t="shared" si="3"/>
        <v>5.6360531249999998E-2</v>
      </c>
      <c r="AK20" s="331">
        <f t="shared" si="4"/>
        <v>8.0774606250000006E-2</v>
      </c>
      <c r="AL20" s="331">
        <f t="shared" si="5"/>
        <v>3.7323000000000002E-2</v>
      </c>
      <c r="AM20" s="331">
        <f t="shared" si="6"/>
        <v>0</v>
      </c>
      <c r="AN20" s="331">
        <f t="shared" si="7"/>
        <v>0</v>
      </c>
      <c r="AO20" s="331">
        <f t="shared" si="8"/>
        <v>1.7161875000000004E-2</v>
      </c>
      <c r="AP20" s="331">
        <f t="shared" si="9"/>
        <v>0</v>
      </c>
      <c r="AQ20" s="331">
        <f t="shared" si="10"/>
        <v>0</v>
      </c>
      <c r="AR20" s="331">
        <f t="shared" si="11"/>
        <v>0</v>
      </c>
      <c r="AS20" s="331">
        <f t="shared" si="12"/>
        <v>0</v>
      </c>
      <c r="AT20" s="331">
        <f t="shared" si="13"/>
        <v>0</v>
      </c>
      <c r="AU20" s="331">
        <f t="shared" si="14"/>
        <v>0</v>
      </c>
      <c r="AV20" s="331"/>
      <c r="AW20" s="331">
        <f t="shared" si="15"/>
        <v>0.11555729999999999</v>
      </c>
      <c r="AX20" s="331">
        <f t="shared" si="16"/>
        <v>0.117044325</v>
      </c>
      <c r="AY20" s="331">
        <f t="shared" si="17"/>
        <v>0.66274132500000005</v>
      </c>
      <c r="AZ20" s="331">
        <f t="shared" si="18"/>
        <v>0.22373769374999999</v>
      </c>
      <c r="BA20" s="331"/>
      <c r="BB20" s="331">
        <f t="shared" si="19"/>
        <v>0.1210210875</v>
      </c>
      <c r="BC20" s="331">
        <f t="shared" si="20"/>
        <v>0</v>
      </c>
      <c r="BD20" s="331">
        <f t="shared" ref="BD20:BD34" si="22">AX20+AY20+AZ20</f>
        <v>1.00352334375</v>
      </c>
      <c r="BE20" s="172"/>
    </row>
    <row r="21" spans="1:57" s="29" customFormat="1" ht="14.25" x14ac:dyDescent="0.2">
      <c r="A21" s="100"/>
      <c r="B21" s="96" t="s">
        <v>89</v>
      </c>
      <c r="C21" s="97"/>
      <c r="D21" s="97"/>
      <c r="E21" s="173">
        <v>0.4</v>
      </c>
      <c r="F21" s="327">
        <v>3</v>
      </c>
      <c r="G21" s="327">
        <v>200</v>
      </c>
      <c r="H21" s="334"/>
      <c r="I21" s="335">
        <v>6.2690000000000001</v>
      </c>
      <c r="J21" s="335"/>
      <c r="K21" s="335"/>
      <c r="L21" s="335">
        <v>7.1479999999999997</v>
      </c>
      <c r="M21" s="335">
        <v>4.0869999999999997</v>
      </c>
      <c r="N21" s="335">
        <v>4.4189999999999996</v>
      </c>
      <c r="O21" s="335">
        <v>3.5720000000000001</v>
      </c>
      <c r="P21" s="335">
        <v>1.7889999999999999</v>
      </c>
      <c r="Q21" s="335">
        <v>1.798</v>
      </c>
      <c r="R21" s="335"/>
      <c r="S21" s="335">
        <v>1.27</v>
      </c>
      <c r="T21" s="335"/>
      <c r="U21" s="335"/>
      <c r="V21" s="335"/>
      <c r="W21" s="335"/>
      <c r="X21" s="335"/>
      <c r="Y21" s="335">
        <v>4.6710000000000003</v>
      </c>
      <c r="Z21" s="335">
        <v>3.5019999999999998</v>
      </c>
      <c r="AA21" s="335">
        <v>13.365</v>
      </c>
      <c r="AB21" s="335">
        <v>2.4809999999999999</v>
      </c>
      <c r="AC21" s="335"/>
      <c r="AD21" s="335">
        <v>9.3989999999999991</v>
      </c>
      <c r="AE21" s="335"/>
      <c r="AF21" s="176"/>
      <c r="AG21" s="331">
        <f t="shared" si="0"/>
        <v>0</v>
      </c>
      <c r="AH21" s="331">
        <f t="shared" si="1"/>
        <v>8.5336762499999996E-2</v>
      </c>
      <c r="AI21" s="331">
        <f t="shared" si="2"/>
        <v>0</v>
      </c>
      <c r="AJ21" s="331">
        <f t="shared" si="3"/>
        <v>0.10654987499999997</v>
      </c>
      <c r="AK21" s="331">
        <f t="shared" si="4"/>
        <v>6.7358868749999981E-2</v>
      </c>
      <c r="AL21" s="331">
        <f t="shared" si="5"/>
        <v>7.1090662499999999E-2</v>
      </c>
      <c r="AM21" s="331">
        <f t="shared" si="6"/>
        <v>5.7866400000000005E-2</v>
      </c>
      <c r="AN21" s="331">
        <f t="shared" si="7"/>
        <v>1.7006681249999999E-2</v>
      </c>
      <c r="AO21" s="331">
        <f t="shared" si="8"/>
        <v>1.8204750000000002E-2</v>
      </c>
      <c r="AP21" s="331">
        <f t="shared" si="9"/>
        <v>1.3644562499999999E-2</v>
      </c>
      <c r="AQ21" s="331">
        <f t="shared" si="10"/>
        <v>0</v>
      </c>
      <c r="AR21" s="331">
        <f t="shared" si="11"/>
        <v>0</v>
      </c>
      <c r="AS21" s="331">
        <f t="shared" si="12"/>
        <v>0</v>
      </c>
      <c r="AT21" s="331">
        <f t="shared" si="13"/>
        <v>0</v>
      </c>
      <c r="AU21" s="331">
        <f t="shared" si="14"/>
        <v>0</v>
      </c>
      <c r="AV21" s="331"/>
      <c r="AW21" s="331">
        <f t="shared" si="15"/>
        <v>0.26563393125000001</v>
      </c>
      <c r="AX21" s="331">
        <f t="shared" si="16"/>
        <v>0.124890075</v>
      </c>
      <c r="AY21" s="331">
        <f t="shared" si="17"/>
        <v>0.61871596875000001</v>
      </c>
      <c r="AZ21" s="331">
        <f t="shared" si="18"/>
        <v>0.11485479374999998</v>
      </c>
      <c r="BA21" s="331"/>
      <c r="BB21" s="331">
        <f t="shared" si="19"/>
        <v>0.14116123124999996</v>
      </c>
      <c r="BC21" s="331">
        <f t="shared" si="20"/>
        <v>0</v>
      </c>
      <c r="BD21" s="331">
        <f t="shared" si="22"/>
        <v>0.85846083750000002</v>
      </c>
      <c r="BE21" s="172"/>
    </row>
    <row r="22" spans="1:57" s="29" customFormat="1" ht="14.25" x14ac:dyDescent="0.2">
      <c r="A22" s="100"/>
      <c r="B22" s="96" t="s">
        <v>80</v>
      </c>
      <c r="C22" s="97"/>
      <c r="D22" s="97"/>
      <c r="E22" s="173">
        <v>0.4</v>
      </c>
      <c r="F22" s="327">
        <v>3</v>
      </c>
      <c r="G22" s="327">
        <v>200</v>
      </c>
      <c r="H22" s="334"/>
      <c r="I22" s="335">
        <v>8.9369999999999994</v>
      </c>
      <c r="J22" s="335"/>
      <c r="K22" s="335"/>
      <c r="L22" s="335">
        <v>3.47</v>
      </c>
      <c r="M22" s="335">
        <v>4.7850000000000001</v>
      </c>
      <c r="N22" s="335">
        <v>2.278</v>
      </c>
      <c r="O22" s="335"/>
      <c r="P22" s="335"/>
      <c r="Q22" s="335">
        <v>1.8779999999999999</v>
      </c>
      <c r="R22" s="335"/>
      <c r="S22" s="335"/>
      <c r="T22" s="335"/>
      <c r="U22" s="335"/>
      <c r="V22" s="335"/>
      <c r="W22" s="335"/>
      <c r="X22" s="335"/>
      <c r="Y22" s="335">
        <v>1.409</v>
      </c>
      <c r="Z22" s="335">
        <v>1.657</v>
      </c>
      <c r="AA22" s="335">
        <v>13.106999999999999</v>
      </c>
      <c r="AB22" s="335">
        <v>1.5109999999999999</v>
      </c>
      <c r="AC22" s="335"/>
      <c r="AD22" s="335">
        <v>2.0870000000000002</v>
      </c>
      <c r="AE22" s="335"/>
      <c r="AF22" s="176"/>
      <c r="AG22" s="331">
        <f t="shared" si="0"/>
        <v>0</v>
      </c>
      <c r="AH22" s="331">
        <f t="shared" si="1"/>
        <v>0.1216549125</v>
      </c>
      <c r="AI22" s="331">
        <f t="shared" si="2"/>
        <v>0</v>
      </c>
      <c r="AJ22" s="331">
        <f t="shared" si="3"/>
        <v>5.1724687499999998E-2</v>
      </c>
      <c r="AK22" s="331">
        <f t="shared" si="4"/>
        <v>7.886278125E-2</v>
      </c>
      <c r="AL22" s="331">
        <f t="shared" si="5"/>
        <v>3.6647325000000001E-2</v>
      </c>
      <c r="AM22" s="331">
        <f t="shared" si="6"/>
        <v>0</v>
      </c>
      <c r="AN22" s="331">
        <f t="shared" si="7"/>
        <v>0</v>
      </c>
      <c r="AO22" s="331">
        <f t="shared" si="8"/>
        <v>1.901475E-2</v>
      </c>
      <c r="AP22" s="331">
        <f t="shared" si="9"/>
        <v>0</v>
      </c>
      <c r="AQ22" s="331">
        <f t="shared" si="10"/>
        <v>0</v>
      </c>
      <c r="AR22" s="331">
        <f t="shared" si="11"/>
        <v>0</v>
      </c>
      <c r="AS22" s="331">
        <f t="shared" si="12"/>
        <v>0</v>
      </c>
      <c r="AT22" s="331">
        <f t="shared" si="13"/>
        <v>0</v>
      </c>
      <c r="AU22" s="331">
        <f t="shared" si="14"/>
        <v>0</v>
      </c>
      <c r="AV22" s="331"/>
      <c r="AW22" s="331">
        <f t="shared" si="15"/>
        <v>8.0128068750000003E-2</v>
      </c>
      <c r="AX22" s="331">
        <f t="shared" si="16"/>
        <v>5.9092762499999993E-2</v>
      </c>
      <c r="AY22" s="331">
        <f t="shared" si="17"/>
        <v>0.60677218124999988</v>
      </c>
      <c r="AZ22" s="331">
        <f t="shared" si="18"/>
        <v>6.9949856249999998E-2</v>
      </c>
      <c r="BA22" s="331"/>
      <c r="BB22" s="331">
        <f t="shared" si="19"/>
        <v>3.1344131250000004E-2</v>
      </c>
      <c r="BC22" s="331">
        <f t="shared" si="20"/>
        <v>0</v>
      </c>
      <c r="BD22" s="331">
        <f t="shared" si="22"/>
        <v>0.73581479999999977</v>
      </c>
      <c r="BE22" s="172"/>
    </row>
    <row r="23" spans="1:57" s="86" customFormat="1" ht="14.25" x14ac:dyDescent="0.2">
      <c r="A23" s="100"/>
      <c r="B23" s="96" t="s">
        <v>81</v>
      </c>
      <c r="C23" s="97"/>
      <c r="D23" s="97"/>
      <c r="E23" s="173">
        <v>0.2</v>
      </c>
      <c r="F23" s="327">
        <v>3</v>
      </c>
      <c r="G23" s="327">
        <v>200</v>
      </c>
      <c r="H23" s="334">
        <v>19.492999999999999</v>
      </c>
      <c r="I23" s="337">
        <v>37.890999999999998</v>
      </c>
      <c r="J23" s="335"/>
      <c r="K23" s="335"/>
      <c r="L23" s="335"/>
      <c r="M23" s="335">
        <v>30.22</v>
      </c>
      <c r="N23" s="335"/>
      <c r="O23" s="335"/>
      <c r="P23" s="335"/>
      <c r="Q23" s="335">
        <v>7.29</v>
      </c>
      <c r="R23" s="335"/>
      <c r="S23" s="335"/>
      <c r="T23" s="335"/>
      <c r="U23" s="335"/>
      <c r="V23" s="335"/>
      <c r="W23" s="335"/>
      <c r="X23" s="335"/>
      <c r="Y23" s="335">
        <v>4.26</v>
      </c>
      <c r="Z23" s="335">
        <v>11.805999999999999</v>
      </c>
      <c r="AA23" s="335">
        <v>65.418000000000006</v>
      </c>
      <c r="AB23" s="335">
        <v>7.726</v>
      </c>
      <c r="AC23" s="335"/>
      <c r="AD23" s="335">
        <v>6.78</v>
      </c>
      <c r="AE23" s="335"/>
      <c r="AF23" s="176"/>
      <c r="AG23" s="331">
        <f t="shared" si="0"/>
        <v>0.83990463749999988</v>
      </c>
      <c r="AH23" s="331">
        <f t="shared" si="1"/>
        <v>1.031582475</v>
      </c>
      <c r="AI23" s="331">
        <f t="shared" si="2"/>
        <v>0</v>
      </c>
      <c r="AJ23" s="331">
        <f t="shared" si="3"/>
        <v>0</v>
      </c>
      <c r="AK23" s="331">
        <f t="shared" si="4"/>
        <v>0.99612674999999973</v>
      </c>
      <c r="AL23" s="331">
        <f t="shared" si="5"/>
        <v>0</v>
      </c>
      <c r="AM23" s="331">
        <f t="shared" si="6"/>
        <v>0</v>
      </c>
      <c r="AN23" s="331">
        <f t="shared" si="7"/>
        <v>0</v>
      </c>
      <c r="AO23" s="331">
        <f t="shared" si="8"/>
        <v>0.14762250000000002</v>
      </c>
      <c r="AP23" s="331">
        <f t="shared" si="9"/>
        <v>0</v>
      </c>
      <c r="AQ23" s="331">
        <f t="shared" si="10"/>
        <v>0</v>
      </c>
      <c r="AR23" s="331">
        <f t="shared" si="11"/>
        <v>0</v>
      </c>
      <c r="AS23" s="331">
        <f t="shared" si="12"/>
        <v>0</v>
      </c>
      <c r="AT23" s="331">
        <f t="shared" si="13"/>
        <v>0</v>
      </c>
      <c r="AU23" s="331">
        <f t="shared" si="14"/>
        <v>0</v>
      </c>
      <c r="AV23" s="331"/>
      <c r="AW23" s="331">
        <f t="shared" si="15"/>
        <v>0.48452175000000003</v>
      </c>
      <c r="AX23" s="331">
        <f t="shared" si="16"/>
        <v>0.84206294999999998</v>
      </c>
      <c r="AY23" s="331">
        <f t="shared" si="17"/>
        <v>6.0568890749999991</v>
      </c>
      <c r="AZ23" s="331">
        <f t="shared" si="18"/>
        <v>0.7153310249999999</v>
      </c>
      <c r="BA23" s="331"/>
      <c r="BB23" s="331">
        <f t="shared" si="19"/>
        <v>0.20365424999999998</v>
      </c>
      <c r="BC23" s="331">
        <f t="shared" si="20"/>
        <v>0</v>
      </c>
      <c r="BD23" s="331">
        <f t="shared" si="22"/>
        <v>7.6142830499999992</v>
      </c>
      <c r="BE23" s="234"/>
    </row>
    <row r="24" spans="1:57" s="22" customFormat="1" ht="15" x14ac:dyDescent="0.25">
      <c r="A24" s="100"/>
      <c r="B24" s="96" t="s">
        <v>82</v>
      </c>
      <c r="C24" s="104"/>
      <c r="D24" s="104"/>
      <c r="E24" s="173">
        <v>1.097</v>
      </c>
      <c r="F24" s="327">
        <v>3</v>
      </c>
      <c r="G24" s="327">
        <v>200</v>
      </c>
      <c r="H24" s="334"/>
      <c r="I24" s="69">
        <v>16.535</v>
      </c>
      <c r="J24" s="335"/>
      <c r="K24" s="335"/>
      <c r="L24" s="335">
        <v>8.6080000000000005</v>
      </c>
      <c r="M24" s="335">
        <v>7.2709999999999999</v>
      </c>
      <c r="N24" s="335">
        <v>5.7949999999999999</v>
      </c>
      <c r="O24" s="335">
        <v>5.6219999999999999</v>
      </c>
      <c r="P24" s="335">
        <v>5.4470000000000001</v>
      </c>
      <c r="Q24" s="335">
        <v>7.6680000000000001</v>
      </c>
      <c r="R24" s="335"/>
      <c r="S24" s="335"/>
      <c r="T24" s="335"/>
      <c r="U24" s="335"/>
      <c r="V24" s="335"/>
      <c r="W24" s="335"/>
      <c r="X24" s="335"/>
      <c r="Y24" s="335">
        <v>11.987</v>
      </c>
      <c r="Z24" s="335">
        <v>11.76</v>
      </c>
      <c r="AA24" s="335">
        <v>21.030999999999999</v>
      </c>
      <c r="AB24" s="335">
        <v>17.454999999999998</v>
      </c>
      <c r="AC24" s="335"/>
      <c r="AD24" s="335">
        <v>32.021000000000001</v>
      </c>
      <c r="AE24" s="336"/>
      <c r="AF24" s="170"/>
      <c r="AG24" s="331">
        <f t="shared" si="0"/>
        <v>0</v>
      </c>
      <c r="AH24" s="331">
        <f t="shared" si="1"/>
        <v>8.2072082953509568E-2</v>
      </c>
      <c r="AI24" s="331">
        <f t="shared" si="2"/>
        <v>0</v>
      </c>
      <c r="AJ24" s="331">
        <f t="shared" si="3"/>
        <v>4.678687329079307E-2</v>
      </c>
      <c r="AK24" s="331">
        <f t="shared" si="4"/>
        <v>4.3695594804010945E-2</v>
      </c>
      <c r="AL24" s="331">
        <f t="shared" si="5"/>
        <v>3.3993459434822244E-2</v>
      </c>
      <c r="AM24" s="331">
        <f t="shared" si="6"/>
        <v>3.3209261622607102E-2</v>
      </c>
      <c r="AN24" s="331">
        <f t="shared" si="7"/>
        <v>1.8880781677301728E-2</v>
      </c>
      <c r="AO24" s="331">
        <f t="shared" si="8"/>
        <v>2.8309389243391068E-2</v>
      </c>
      <c r="AP24" s="331">
        <f t="shared" si="9"/>
        <v>0</v>
      </c>
      <c r="AQ24" s="331">
        <f t="shared" si="10"/>
        <v>0</v>
      </c>
      <c r="AR24" s="331">
        <f t="shared" si="11"/>
        <v>0</v>
      </c>
      <c r="AS24" s="331">
        <f t="shared" si="12"/>
        <v>0</v>
      </c>
      <c r="AT24" s="331">
        <f t="shared" si="13"/>
        <v>0</v>
      </c>
      <c r="AU24" s="331">
        <f t="shared" si="14"/>
        <v>0</v>
      </c>
      <c r="AV24" s="331"/>
      <c r="AW24" s="331">
        <f t="shared" si="15"/>
        <v>0.24856361212397449</v>
      </c>
      <c r="AX24" s="331">
        <f t="shared" si="16"/>
        <v>0.1529228805834093</v>
      </c>
      <c r="AY24" s="331">
        <f t="shared" si="17"/>
        <v>0.35500596399270729</v>
      </c>
      <c r="AZ24" s="331">
        <f t="shared" si="18"/>
        <v>0.29464262762078391</v>
      </c>
      <c r="BA24" s="331"/>
      <c r="BB24" s="331">
        <f t="shared" si="19"/>
        <v>0.17535657019143111</v>
      </c>
      <c r="BC24" s="331">
        <f t="shared" si="20"/>
        <v>0</v>
      </c>
      <c r="BD24" s="331">
        <f t="shared" si="22"/>
        <v>0.80257147219690039</v>
      </c>
      <c r="BE24" s="172"/>
    </row>
    <row r="25" spans="1:57" s="22" customFormat="1" ht="15" x14ac:dyDescent="0.25">
      <c r="A25" s="116"/>
      <c r="B25" s="96" t="s">
        <v>83</v>
      </c>
      <c r="C25" s="104"/>
      <c r="D25" s="104"/>
      <c r="E25" s="173">
        <v>0.4</v>
      </c>
      <c r="F25" s="327">
        <v>3</v>
      </c>
      <c r="G25" s="327">
        <v>200</v>
      </c>
      <c r="H25" s="334"/>
      <c r="I25" s="69">
        <v>5.5259999999999998</v>
      </c>
      <c r="J25" s="335"/>
      <c r="K25" s="335"/>
      <c r="L25" s="335">
        <v>2.766</v>
      </c>
      <c r="M25" s="335">
        <v>5.4779999999999998</v>
      </c>
      <c r="N25" s="335">
        <v>2.4140000000000001</v>
      </c>
      <c r="O25" s="335"/>
      <c r="P25" s="335"/>
      <c r="Q25" s="335">
        <v>2.3260000000000001</v>
      </c>
      <c r="R25" s="335"/>
      <c r="S25" s="335"/>
      <c r="T25" s="335"/>
      <c r="U25" s="335"/>
      <c r="V25" s="335"/>
      <c r="W25" s="335"/>
      <c r="X25" s="335"/>
      <c r="Y25" s="335">
        <v>4.21</v>
      </c>
      <c r="Z25" s="335">
        <v>6.69</v>
      </c>
      <c r="AA25" s="335">
        <v>18.204000000000001</v>
      </c>
      <c r="AB25" s="335">
        <v>6.89</v>
      </c>
      <c r="AC25" s="335"/>
      <c r="AD25" s="335">
        <v>3.7530000000000001</v>
      </c>
      <c r="AE25" s="336"/>
      <c r="AF25" s="170"/>
      <c r="AG25" s="331">
        <f t="shared" si="0"/>
        <v>0</v>
      </c>
      <c r="AH25" s="331">
        <f t="shared" si="1"/>
        <v>7.5222674999999975E-2</v>
      </c>
      <c r="AI25" s="331">
        <f t="shared" si="2"/>
        <v>0</v>
      </c>
      <c r="AJ25" s="331">
        <f t="shared" si="3"/>
        <v>4.1230687499999995E-2</v>
      </c>
      <c r="AK25" s="331">
        <f t="shared" si="4"/>
        <v>9.0284287500000004E-2</v>
      </c>
      <c r="AL25" s="331">
        <f t="shared" si="5"/>
        <v>3.8835225000000008E-2</v>
      </c>
      <c r="AM25" s="331">
        <f t="shared" si="6"/>
        <v>0</v>
      </c>
      <c r="AN25" s="331">
        <f t="shared" si="7"/>
        <v>0</v>
      </c>
      <c r="AO25" s="331">
        <f t="shared" si="8"/>
        <v>2.3550750000000002E-2</v>
      </c>
      <c r="AP25" s="331">
        <f t="shared" si="9"/>
        <v>0</v>
      </c>
      <c r="AQ25" s="331">
        <f t="shared" si="10"/>
        <v>0</v>
      </c>
      <c r="AR25" s="331">
        <f t="shared" si="11"/>
        <v>0</v>
      </c>
      <c r="AS25" s="331">
        <f t="shared" si="12"/>
        <v>0</v>
      </c>
      <c r="AT25" s="331">
        <f t="shared" si="13"/>
        <v>0</v>
      </c>
      <c r="AU25" s="331">
        <f t="shared" si="14"/>
        <v>0</v>
      </c>
      <c r="AV25" s="331"/>
      <c r="AW25" s="331">
        <f t="shared" si="15"/>
        <v>0.2394174375</v>
      </c>
      <c r="AX25" s="331">
        <f t="shared" si="16"/>
        <v>0.23858212500000003</v>
      </c>
      <c r="AY25" s="331">
        <f t="shared" si="17"/>
        <v>0.84273142499999998</v>
      </c>
      <c r="AZ25" s="331">
        <f t="shared" si="18"/>
        <v>0.31896393749999996</v>
      </c>
      <c r="BA25" s="331"/>
      <c r="BB25" s="331">
        <f t="shared" si="19"/>
        <v>5.6365368749999992E-2</v>
      </c>
      <c r="BC25" s="331">
        <f t="shared" si="20"/>
        <v>0</v>
      </c>
      <c r="BD25" s="331">
        <f t="shared" si="22"/>
        <v>1.4002774874999999</v>
      </c>
      <c r="BE25" s="172"/>
    </row>
    <row r="26" spans="1:57" s="22" customFormat="1" ht="15" x14ac:dyDescent="0.25">
      <c r="A26" s="116"/>
      <c r="B26" s="96" t="s">
        <v>84</v>
      </c>
      <c r="C26" s="104"/>
      <c r="D26" s="104"/>
      <c r="E26" s="173">
        <v>0.2</v>
      </c>
      <c r="F26" s="327">
        <v>3</v>
      </c>
      <c r="G26" s="327">
        <v>200</v>
      </c>
      <c r="H26" s="334"/>
      <c r="I26" s="69">
        <v>9.0749999999999993</v>
      </c>
      <c r="J26" s="335"/>
      <c r="K26" s="335"/>
      <c r="L26" s="335"/>
      <c r="M26" s="335">
        <v>13.66</v>
      </c>
      <c r="N26" s="335"/>
      <c r="O26" s="335"/>
      <c r="P26" s="335"/>
      <c r="Q26" s="335">
        <v>3.2050000000000001</v>
      </c>
      <c r="R26" s="335"/>
      <c r="S26" s="335"/>
      <c r="T26" s="335"/>
      <c r="U26" s="335"/>
      <c r="V26" s="335"/>
      <c r="W26" s="335"/>
      <c r="X26" s="335"/>
      <c r="Y26" s="335"/>
      <c r="Z26" s="335">
        <v>1.831</v>
      </c>
      <c r="AA26" s="335">
        <v>18.913</v>
      </c>
      <c r="AB26" s="335">
        <v>1.4430000000000001</v>
      </c>
      <c r="AC26" s="335"/>
      <c r="AD26" s="335">
        <v>4.7359999999999998</v>
      </c>
      <c r="AE26" s="336"/>
      <c r="AF26" s="170"/>
      <c r="AG26" s="331">
        <f t="shared" si="0"/>
        <v>0</v>
      </c>
      <c r="AH26" s="331">
        <f t="shared" si="1"/>
        <v>0.24706687499999996</v>
      </c>
      <c r="AI26" s="331">
        <f t="shared" si="2"/>
        <v>0</v>
      </c>
      <c r="AJ26" s="331">
        <f t="shared" si="3"/>
        <v>0</v>
      </c>
      <c r="AK26" s="331">
        <f t="shared" si="4"/>
        <v>0.45026775000000013</v>
      </c>
      <c r="AL26" s="331">
        <f t="shared" si="5"/>
        <v>0</v>
      </c>
      <c r="AM26" s="331">
        <f t="shared" si="6"/>
        <v>0</v>
      </c>
      <c r="AN26" s="331">
        <f t="shared" si="7"/>
        <v>0</v>
      </c>
      <c r="AO26" s="331">
        <f t="shared" si="8"/>
        <v>6.4901250000000008E-2</v>
      </c>
      <c r="AP26" s="331">
        <f t="shared" si="9"/>
        <v>0</v>
      </c>
      <c r="AQ26" s="331">
        <f t="shared" si="10"/>
        <v>0</v>
      </c>
      <c r="AR26" s="331">
        <f t="shared" si="11"/>
        <v>0</v>
      </c>
      <c r="AS26" s="331">
        <f t="shared" si="12"/>
        <v>0</v>
      </c>
      <c r="AT26" s="331">
        <f t="shared" si="13"/>
        <v>0</v>
      </c>
      <c r="AU26" s="331">
        <f t="shared" si="14"/>
        <v>0</v>
      </c>
      <c r="AV26" s="331"/>
      <c r="AW26" s="331">
        <f t="shared" si="15"/>
        <v>0</v>
      </c>
      <c r="AX26" s="331">
        <f t="shared" si="16"/>
        <v>0.13059607500000001</v>
      </c>
      <c r="AY26" s="331">
        <f t="shared" si="17"/>
        <v>1.7511073874999998</v>
      </c>
      <c r="AZ26" s="331">
        <f t="shared" si="18"/>
        <v>0.13360376249999997</v>
      </c>
      <c r="BA26" s="331"/>
      <c r="BB26" s="331">
        <f t="shared" si="19"/>
        <v>0.14225760000000001</v>
      </c>
      <c r="BC26" s="331">
        <f t="shared" si="20"/>
        <v>0</v>
      </c>
      <c r="BD26" s="331">
        <f t="shared" si="22"/>
        <v>2.0153072249999999</v>
      </c>
      <c r="BE26" s="172"/>
    </row>
    <row r="27" spans="1:57" s="22" customFormat="1" ht="15" x14ac:dyDescent="0.25">
      <c r="A27" s="116"/>
      <c r="B27" s="96" t="s">
        <v>85</v>
      </c>
      <c r="C27" s="104"/>
      <c r="D27" s="104"/>
      <c r="E27" s="173">
        <v>0.2</v>
      </c>
      <c r="F27" s="327">
        <v>3</v>
      </c>
      <c r="G27" s="327">
        <v>200</v>
      </c>
      <c r="H27" s="334">
        <v>9.3089999999999993</v>
      </c>
      <c r="I27" s="69">
        <v>23.28</v>
      </c>
      <c r="J27" s="335"/>
      <c r="K27" s="335"/>
      <c r="L27" s="335"/>
      <c r="M27" s="335">
        <v>34.427999999999997</v>
      </c>
      <c r="N27" s="335"/>
      <c r="O27" s="335"/>
      <c r="P27" s="335"/>
      <c r="Q27" s="335">
        <v>7.6280000000000001</v>
      </c>
      <c r="R27" s="335"/>
      <c r="S27" s="335"/>
      <c r="T27" s="335"/>
      <c r="U27" s="335"/>
      <c r="V27" s="335"/>
      <c r="W27" s="335"/>
      <c r="X27" s="335"/>
      <c r="Y27" s="335">
        <v>1.5609999999999999</v>
      </c>
      <c r="Z27" s="335">
        <v>5.3890000000000002</v>
      </c>
      <c r="AA27" s="335">
        <v>56.277999999999999</v>
      </c>
      <c r="AB27" s="335">
        <v>5.3140000000000001</v>
      </c>
      <c r="AC27" s="335"/>
      <c r="AD27" s="335">
        <v>7.4649999999999999</v>
      </c>
      <c r="AE27" s="336"/>
      <c r="AF27" s="170"/>
      <c r="AG27" s="331">
        <f t="shared" si="0"/>
        <v>0.40110153749999994</v>
      </c>
      <c r="AH27" s="331">
        <f t="shared" si="1"/>
        <v>0.63379799999999997</v>
      </c>
      <c r="AI27" s="331">
        <f t="shared" si="2"/>
        <v>0</v>
      </c>
      <c r="AJ27" s="331">
        <f t="shared" si="3"/>
        <v>0</v>
      </c>
      <c r="AK27" s="331">
        <f t="shared" si="4"/>
        <v>1.1348329499999998</v>
      </c>
      <c r="AL27" s="331">
        <f t="shared" si="5"/>
        <v>0</v>
      </c>
      <c r="AM27" s="331">
        <f t="shared" si="6"/>
        <v>0</v>
      </c>
      <c r="AN27" s="331">
        <f t="shared" si="7"/>
        <v>0</v>
      </c>
      <c r="AO27" s="331">
        <f t="shared" si="8"/>
        <v>0.15446700000000002</v>
      </c>
      <c r="AP27" s="331">
        <f t="shared" si="9"/>
        <v>0</v>
      </c>
      <c r="AQ27" s="331">
        <f t="shared" si="10"/>
        <v>0</v>
      </c>
      <c r="AR27" s="331">
        <f t="shared" si="11"/>
        <v>0</v>
      </c>
      <c r="AS27" s="331">
        <f t="shared" si="12"/>
        <v>0</v>
      </c>
      <c r="AT27" s="331">
        <f t="shared" si="13"/>
        <v>0</v>
      </c>
      <c r="AU27" s="331">
        <f t="shared" si="14"/>
        <v>0</v>
      </c>
      <c r="AV27" s="331"/>
      <c r="AW27" s="331">
        <f t="shared" si="15"/>
        <v>0.17754423749999998</v>
      </c>
      <c r="AX27" s="331">
        <f t="shared" si="16"/>
        <v>0.38437042500000002</v>
      </c>
      <c r="AY27" s="331">
        <f t="shared" si="17"/>
        <v>5.2106393249999998</v>
      </c>
      <c r="AZ27" s="331">
        <f t="shared" si="18"/>
        <v>0.49200997499999999</v>
      </c>
      <c r="BA27" s="331"/>
      <c r="BB27" s="331">
        <f t="shared" si="19"/>
        <v>0.2242299375</v>
      </c>
      <c r="BC27" s="331">
        <f t="shared" si="20"/>
        <v>0</v>
      </c>
      <c r="BD27" s="331">
        <f t="shared" si="22"/>
        <v>6.0870197250000002</v>
      </c>
      <c r="BE27" s="172"/>
    </row>
    <row r="28" spans="1:57" s="29" customFormat="1" ht="14.25" x14ac:dyDescent="0.2">
      <c r="A28" s="100"/>
      <c r="B28" s="96" t="s">
        <v>86</v>
      </c>
      <c r="C28" s="97"/>
      <c r="D28" s="97"/>
      <c r="E28" s="173">
        <v>0.8</v>
      </c>
      <c r="F28" s="327">
        <v>3</v>
      </c>
      <c r="G28" s="327">
        <v>200</v>
      </c>
      <c r="H28" s="334"/>
      <c r="I28" s="69"/>
      <c r="J28" s="335"/>
      <c r="K28" s="335"/>
      <c r="L28" s="338"/>
      <c r="M28" s="335"/>
      <c r="N28" s="335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>
        <v>1.883</v>
      </c>
      <c r="AB28" s="335"/>
      <c r="AC28" s="335"/>
      <c r="AD28" s="335"/>
      <c r="AE28" s="335"/>
      <c r="AF28" s="176"/>
      <c r="AG28" s="331">
        <f t="shared" si="0"/>
        <v>0</v>
      </c>
      <c r="AH28" s="331">
        <f t="shared" si="1"/>
        <v>0</v>
      </c>
      <c r="AI28" s="331">
        <f t="shared" si="2"/>
        <v>0</v>
      </c>
      <c r="AJ28" s="331">
        <f t="shared" si="3"/>
        <v>0</v>
      </c>
      <c r="AK28" s="331">
        <f t="shared" si="4"/>
        <v>0</v>
      </c>
      <c r="AL28" s="331">
        <f t="shared" si="5"/>
        <v>0</v>
      </c>
      <c r="AM28" s="331">
        <f t="shared" si="6"/>
        <v>0</v>
      </c>
      <c r="AN28" s="331">
        <f t="shared" si="7"/>
        <v>0</v>
      </c>
      <c r="AO28" s="331">
        <f t="shared" si="8"/>
        <v>0</v>
      </c>
      <c r="AP28" s="331">
        <f t="shared" si="9"/>
        <v>0</v>
      </c>
      <c r="AQ28" s="331">
        <f t="shared" si="10"/>
        <v>0</v>
      </c>
      <c r="AR28" s="331">
        <f t="shared" si="11"/>
        <v>0</v>
      </c>
      <c r="AS28" s="331">
        <f t="shared" si="12"/>
        <v>0</v>
      </c>
      <c r="AT28" s="331">
        <f t="shared" si="13"/>
        <v>0</v>
      </c>
      <c r="AU28" s="331">
        <f t="shared" si="14"/>
        <v>0</v>
      </c>
      <c r="AV28" s="331"/>
      <c r="AW28" s="331">
        <f t="shared" si="15"/>
        <v>0</v>
      </c>
      <c r="AX28" s="331">
        <f t="shared" si="16"/>
        <v>0</v>
      </c>
      <c r="AY28" s="331">
        <f t="shared" si="17"/>
        <v>4.3585565624999996E-2</v>
      </c>
      <c r="AZ28" s="331">
        <f t="shared" si="18"/>
        <v>0</v>
      </c>
      <c r="BA28" s="331"/>
      <c r="BB28" s="331">
        <f t="shared" si="19"/>
        <v>0</v>
      </c>
      <c r="BC28" s="331">
        <f t="shared" si="20"/>
        <v>0</v>
      </c>
      <c r="BD28" s="331">
        <f t="shared" si="22"/>
        <v>4.3585565624999996E-2</v>
      </c>
      <c r="BE28" s="172"/>
    </row>
    <row r="29" spans="1:57" s="86" customFormat="1" ht="14.25" x14ac:dyDescent="0.2">
      <c r="A29" s="100"/>
      <c r="B29" s="96" t="s">
        <v>90</v>
      </c>
      <c r="C29" s="97"/>
      <c r="D29" s="97"/>
      <c r="E29" s="173">
        <v>0.2</v>
      </c>
      <c r="F29" s="327">
        <v>3</v>
      </c>
      <c r="G29" s="327">
        <v>200</v>
      </c>
      <c r="H29" s="334"/>
      <c r="I29" s="335">
        <v>6.4370000000000003</v>
      </c>
      <c r="J29" s="335"/>
      <c r="K29" s="335"/>
      <c r="L29" s="335">
        <v>1.6339999999999999</v>
      </c>
      <c r="M29" s="335">
        <v>5.819</v>
      </c>
      <c r="N29" s="335">
        <v>1.1200000000000001</v>
      </c>
      <c r="O29" s="335"/>
      <c r="P29" s="335"/>
      <c r="Q29" s="335">
        <v>1.6850000000000001</v>
      </c>
      <c r="R29" s="335"/>
      <c r="S29" s="335"/>
      <c r="T29" s="335"/>
      <c r="U29" s="335"/>
      <c r="V29" s="335"/>
      <c r="W29" s="335"/>
      <c r="X29" s="69"/>
      <c r="Y29" s="335">
        <v>2.6709999999999998</v>
      </c>
      <c r="Z29" s="335">
        <v>7.1559999999999997</v>
      </c>
      <c r="AA29" s="335">
        <v>21.131</v>
      </c>
      <c r="AB29" s="335"/>
      <c r="AC29" s="335"/>
      <c r="AD29" s="335">
        <v>22.167999999999999</v>
      </c>
      <c r="AE29" s="335"/>
      <c r="AF29" s="176"/>
      <c r="AG29" s="331">
        <f t="shared" si="0"/>
        <v>0</v>
      </c>
      <c r="AH29" s="331">
        <f t="shared" si="1"/>
        <v>0.17524732500000004</v>
      </c>
      <c r="AI29" s="331">
        <f t="shared" si="2"/>
        <v>0</v>
      </c>
      <c r="AJ29" s="331">
        <f t="shared" si="3"/>
        <v>4.871362499999999E-2</v>
      </c>
      <c r="AK29" s="331">
        <f t="shared" si="4"/>
        <v>0.19180878750000002</v>
      </c>
      <c r="AL29" s="331">
        <f t="shared" si="5"/>
        <v>3.6035999999999999E-2</v>
      </c>
      <c r="AM29" s="331">
        <f t="shared" si="6"/>
        <v>0</v>
      </c>
      <c r="AN29" s="331">
        <f t="shared" si="7"/>
        <v>0</v>
      </c>
      <c r="AO29" s="331">
        <f t="shared" si="8"/>
        <v>3.4121250000000006E-2</v>
      </c>
      <c r="AP29" s="331">
        <f t="shared" si="9"/>
        <v>0</v>
      </c>
      <c r="AQ29" s="331">
        <f t="shared" si="10"/>
        <v>0</v>
      </c>
      <c r="AR29" s="331">
        <f t="shared" si="11"/>
        <v>0</v>
      </c>
      <c r="AS29" s="331">
        <f t="shared" si="12"/>
        <v>0</v>
      </c>
      <c r="AT29" s="331">
        <f t="shared" si="13"/>
        <v>0</v>
      </c>
      <c r="AU29" s="331">
        <f t="shared" si="14"/>
        <v>0</v>
      </c>
      <c r="AV29" s="331"/>
      <c r="AW29" s="331">
        <f t="shared" si="15"/>
        <v>0.30379286249999993</v>
      </c>
      <c r="AX29" s="331">
        <f t="shared" si="16"/>
        <v>0.51040169999999996</v>
      </c>
      <c r="AY29" s="331">
        <f t="shared" si="17"/>
        <v>1.9564664624999997</v>
      </c>
      <c r="AZ29" s="331">
        <f t="shared" si="18"/>
        <v>0</v>
      </c>
      <c r="BA29" s="331"/>
      <c r="BB29" s="331">
        <f t="shared" si="19"/>
        <v>0.66587129999999983</v>
      </c>
      <c r="BC29" s="331">
        <f t="shared" si="20"/>
        <v>0</v>
      </c>
      <c r="BD29" s="331">
        <f t="shared" si="22"/>
        <v>2.4668681624999995</v>
      </c>
      <c r="BE29" s="234"/>
    </row>
    <row r="30" spans="1:57" s="22" customFormat="1" ht="15" x14ac:dyDescent="0.25">
      <c r="A30" s="100"/>
      <c r="B30" s="96" t="s">
        <v>91</v>
      </c>
      <c r="C30" s="104"/>
      <c r="D30" s="104"/>
      <c r="E30" s="173">
        <v>0.2</v>
      </c>
      <c r="F30" s="327">
        <v>3</v>
      </c>
      <c r="G30" s="327">
        <v>200</v>
      </c>
      <c r="H30" s="334"/>
      <c r="I30" s="69">
        <v>19.273</v>
      </c>
      <c r="J30" s="335"/>
      <c r="K30" s="335"/>
      <c r="L30" s="335"/>
      <c r="M30" s="335">
        <v>13.515000000000001</v>
      </c>
      <c r="N30" s="335"/>
      <c r="O30" s="335"/>
      <c r="P30" s="335"/>
      <c r="Q30" s="335">
        <v>2.819</v>
      </c>
      <c r="R30" s="335"/>
      <c r="S30" s="335"/>
      <c r="T30" s="335"/>
      <c r="U30" s="335"/>
      <c r="V30" s="335"/>
      <c r="W30" s="335"/>
      <c r="X30" s="335"/>
      <c r="Y30" s="335">
        <v>7.452</v>
      </c>
      <c r="Z30" s="335">
        <v>10.884</v>
      </c>
      <c r="AA30" s="335">
        <v>33.316000000000003</v>
      </c>
      <c r="AB30" s="335">
        <v>9.7759999999999998</v>
      </c>
      <c r="AC30" s="335"/>
      <c r="AD30" s="335">
        <v>3.9940000000000002</v>
      </c>
      <c r="AE30" s="336"/>
      <c r="AF30" s="170"/>
      <c r="AG30" s="331">
        <f t="shared" si="0"/>
        <v>0</v>
      </c>
      <c r="AH30" s="331">
        <f t="shared" si="1"/>
        <v>0.52470742499999989</v>
      </c>
      <c r="AI30" s="331">
        <f t="shared" si="2"/>
        <v>0</v>
      </c>
      <c r="AJ30" s="331">
        <f t="shared" si="3"/>
        <v>0</v>
      </c>
      <c r="AK30" s="331">
        <f t="shared" si="4"/>
        <v>0.44548818750000002</v>
      </c>
      <c r="AL30" s="331">
        <f t="shared" si="5"/>
        <v>0</v>
      </c>
      <c r="AM30" s="331">
        <f t="shared" si="6"/>
        <v>0</v>
      </c>
      <c r="AN30" s="331">
        <f t="shared" si="7"/>
        <v>0</v>
      </c>
      <c r="AO30" s="331">
        <f t="shared" si="8"/>
        <v>5.7084750000000004E-2</v>
      </c>
      <c r="AP30" s="331">
        <f t="shared" si="9"/>
        <v>0</v>
      </c>
      <c r="AQ30" s="331">
        <f t="shared" si="10"/>
        <v>0</v>
      </c>
      <c r="AR30" s="331">
        <f t="shared" si="11"/>
        <v>0</v>
      </c>
      <c r="AS30" s="331">
        <f t="shared" si="12"/>
        <v>0</v>
      </c>
      <c r="AT30" s="331">
        <f t="shared" si="13"/>
        <v>0</v>
      </c>
      <c r="AU30" s="331">
        <f t="shared" si="14"/>
        <v>0</v>
      </c>
      <c r="AV30" s="331"/>
      <c r="AW30" s="331">
        <f t="shared" si="15"/>
        <v>0.8475718499999999</v>
      </c>
      <c r="AX30" s="331">
        <f t="shared" si="16"/>
        <v>0.77630129999999997</v>
      </c>
      <c r="AY30" s="331">
        <f t="shared" si="17"/>
        <v>3.0846451500000001</v>
      </c>
      <c r="AZ30" s="331">
        <f t="shared" si="18"/>
        <v>0.90513539999999981</v>
      </c>
      <c r="BA30" s="331"/>
      <c r="BB30" s="331">
        <f t="shared" si="19"/>
        <v>0.11996977500000001</v>
      </c>
      <c r="BC30" s="331">
        <f t="shared" si="20"/>
        <v>0</v>
      </c>
      <c r="BD30" s="331">
        <f t="shared" si="22"/>
        <v>4.76608185</v>
      </c>
      <c r="BE30" s="172"/>
    </row>
    <row r="31" spans="1:57" s="22" customFormat="1" ht="15" x14ac:dyDescent="0.25">
      <c r="A31" s="100"/>
      <c r="B31" s="96" t="s">
        <v>93</v>
      </c>
      <c r="C31" s="177"/>
      <c r="D31" s="104"/>
      <c r="E31" s="173">
        <v>0.2</v>
      </c>
      <c r="F31" s="327">
        <v>3</v>
      </c>
      <c r="G31" s="327">
        <v>200</v>
      </c>
      <c r="H31" s="334"/>
      <c r="I31" s="64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36"/>
      <c r="AA31" s="336"/>
      <c r="AB31" s="336"/>
      <c r="AC31" s="336"/>
      <c r="AD31" s="336"/>
      <c r="AE31" s="336"/>
      <c r="AF31" s="170"/>
      <c r="AG31" s="331">
        <f t="shared" si="0"/>
        <v>0</v>
      </c>
      <c r="AH31" s="331">
        <f t="shared" si="1"/>
        <v>0</v>
      </c>
      <c r="AI31" s="331">
        <f t="shared" si="2"/>
        <v>0</v>
      </c>
      <c r="AJ31" s="331">
        <f t="shared" si="3"/>
        <v>0</v>
      </c>
      <c r="AK31" s="331">
        <f t="shared" si="4"/>
        <v>0</v>
      </c>
      <c r="AL31" s="331">
        <f t="shared" si="5"/>
        <v>0</v>
      </c>
      <c r="AM31" s="331">
        <f t="shared" si="6"/>
        <v>0</v>
      </c>
      <c r="AN31" s="331">
        <f t="shared" si="7"/>
        <v>0</v>
      </c>
      <c r="AO31" s="331">
        <f t="shared" si="8"/>
        <v>0</v>
      </c>
      <c r="AP31" s="331">
        <f t="shared" si="9"/>
        <v>0</v>
      </c>
      <c r="AQ31" s="331">
        <f t="shared" si="10"/>
        <v>0</v>
      </c>
      <c r="AR31" s="331">
        <f t="shared" si="11"/>
        <v>0</v>
      </c>
      <c r="AS31" s="331">
        <f t="shared" si="12"/>
        <v>0</v>
      </c>
      <c r="AT31" s="331">
        <f t="shared" si="13"/>
        <v>0</v>
      </c>
      <c r="AU31" s="331">
        <f t="shared" si="14"/>
        <v>0</v>
      </c>
      <c r="AV31" s="331"/>
      <c r="AW31" s="331">
        <f t="shared" si="15"/>
        <v>0</v>
      </c>
      <c r="AX31" s="331">
        <f t="shared" si="16"/>
        <v>0</v>
      </c>
      <c r="AY31" s="331">
        <f t="shared" si="17"/>
        <v>0</v>
      </c>
      <c r="AZ31" s="331">
        <f t="shared" si="18"/>
        <v>0</v>
      </c>
      <c r="BA31" s="331"/>
      <c r="BB31" s="331">
        <f t="shared" si="19"/>
        <v>0</v>
      </c>
      <c r="BC31" s="331">
        <f t="shared" si="20"/>
        <v>0</v>
      </c>
      <c r="BD31" s="331">
        <f t="shared" si="22"/>
        <v>0</v>
      </c>
      <c r="BE31" s="172"/>
    </row>
    <row r="32" spans="1:57" s="22" customFormat="1" ht="15" x14ac:dyDescent="0.25">
      <c r="A32" s="100"/>
      <c r="B32" s="94"/>
      <c r="C32" s="104"/>
      <c r="D32" s="104"/>
      <c r="E32" s="173"/>
      <c r="F32" s="327"/>
      <c r="G32" s="327"/>
      <c r="H32" s="334"/>
      <c r="I32" s="64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  <c r="AA32" s="336"/>
      <c r="AB32" s="336"/>
      <c r="AC32" s="336"/>
      <c r="AD32" s="336"/>
      <c r="AE32" s="336"/>
      <c r="AF32" s="170"/>
      <c r="AG32" s="331"/>
      <c r="AH32" s="331"/>
      <c r="AI32" s="331"/>
      <c r="AJ32" s="331"/>
      <c r="AK32" s="331"/>
      <c r="AL32" s="331"/>
      <c r="AM32" s="331"/>
      <c r="AN32" s="331"/>
      <c r="AO32" s="331"/>
      <c r="AP32" s="331"/>
      <c r="AQ32" s="331"/>
      <c r="AR32" s="331"/>
      <c r="AS32" s="331"/>
      <c r="AT32" s="331"/>
      <c r="AU32" s="331"/>
      <c r="AV32" s="331"/>
      <c r="AW32" s="331"/>
      <c r="AX32" s="331"/>
      <c r="AY32" s="331"/>
      <c r="AZ32" s="331"/>
      <c r="BA32" s="331"/>
      <c r="BB32" s="331"/>
      <c r="BC32" s="331"/>
      <c r="BD32" s="331"/>
      <c r="BE32" s="172"/>
    </row>
    <row r="33" spans="1:57" s="86" customFormat="1" ht="14.25" x14ac:dyDescent="0.2">
      <c r="A33" s="100"/>
      <c r="B33" s="96"/>
      <c r="C33" s="97"/>
      <c r="D33" s="97"/>
      <c r="E33" s="173"/>
      <c r="F33" s="327"/>
      <c r="G33" s="327"/>
      <c r="H33" s="334"/>
      <c r="I33" s="333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  <c r="AB33" s="335"/>
      <c r="AC33" s="335"/>
      <c r="AD33" s="335"/>
      <c r="AE33" s="335"/>
      <c r="AF33" s="176"/>
      <c r="AG33" s="331"/>
      <c r="AH33" s="331"/>
      <c r="AI33" s="331"/>
      <c r="AJ33" s="331"/>
      <c r="AK33" s="331"/>
      <c r="AL33" s="331"/>
      <c r="AM33" s="331"/>
      <c r="AN33" s="331"/>
      <c r="AO33" s="331"/>
      <c r="AP33" s="331"/>
      <c r="AQ33" s="331"/>
      <c r="AR33" s="331"/>
      <c r="AS33" s="331"/>
      <c r="AT33" s="331"/>
      <c r="AU33" s="331"/>
      <c r="AV33" s="331"/>
      <c r="AW33" s="331"/>
      <c r="AX33" s="331"/>
      <c r="AY33" s="331"/>
      <c r="AZ33" s="331"/>
      <c r="BA33" s="331"/>
      <c r="BB33" s="331"/>
      <c r="BC33" s="331"/>
      <c r="BD33" s="331"/>
      <c r="BE33" s="234"/>
    </row>
    <row r="34" spans="1:57" s="22" customFormat="1" ht="15" x14ac:dyDescent="0.25">
      <c r="A34" s="100"/>
      <c r="B34" s="96"/>
      <c r="C34" s="104"/>
      <c r="D34" s="104"/>
      <c r="E34" s="173"/>
      <c r="F34" s="83"/>
      <c r="G34" s="327"/>
      <c r="H34" s="334"/>
      <c r="I34" s="64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36"/>
      <c r="AA34" s="336"/>
      <c r="AB34" s="336"/>
      <c r="AC34" s="336"/>
      <c r="AD34" s="336"/>
      <c r="AE34" s="336"/>
      <c r="AF34" s="170"/>
      <c r="AG34" s="331"/>
      <c r="AH34" s="331"/>
      <c r="AI34" s="331"/>
      <c r="AJ34" s="331"/>
      <c r="AK34" s="331"/>
      <c r="AL34" s="331"/>
      <c r="AM34" s="331"/>
      <c r="AN34" s="331"/>
      <c r="AO34" s="331"/>
      <c r="AP34" s="331"/>
      <c r="AQ34" s="331"/>
      <c r="AR34" s="331"/>
      <c r="AS34" s="331"/>
      <c r="AT34" s="331"/>
      <c r="AU34" s="331"/>
      <c r="AV34" s="331"/>
      <c r="AW34" s="331"/>
      <c r="AX34" s="331"/>
      <c r="AY34" s="331"/>
      <c r="AZ34" s="331"/>
      <c r="BA34" s="331"/>
      <c r="BB34" s="331"/>
      <c r="BC34" s="331"/>
      <c r="BD34" s="331"/>
      <c r="BE34" s="172"/>
    </row>
    <row r="35" spans="1:57" s="22" customFormat="1" ht="15" x14ac:dyDescent="0.25">
      <c r="A35" s="100"/>
      <c r="B35" s="96"/>
      <c r="C35" s="104"/>
      <c r="D35" s="104"/>
      <c r="E35" s="173"/>
      <c r="F35" s="83"/>
      <c r="G35" s="83"/>
      <c r="H35" s="334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70"/>
      <c r="AQ35" s="64"/>
      <c r="AY35" s="171"/>
      <c r="BD35" s="64"/>
      <c r="BE35" s="172"/>
    </row>
    <row r="36" spans="1:57" s="86" customFormat="1" ht="14.25" x14ac:dyDescent="0.2">
      <c r="A36" s="100"/>
      <c r="B36" s="96"/>
      <c r="C36" s="97"/>
      <c r="D36" s="97"/>
      <c r="E36" s="173"/>
      <c r="F36" s="83"/>
      <c r="G36" s="83"/>
      <c r="H36" s="334"/>
      <c r="I36" s="175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6"/>
      <c r="AY36" s="87"/>
      <c r="BD36" s="64"/>
      <c r="BE36" s="234"/>
    </row>
    <row r="37" spans="1:57" s="22" customFormat="1" ht="15" x14ac:dyDescent="0.25">
      <c r="A37" s="100"/>
      <c r="B37" s="96"/>
      <c r="C37" s="104"/>
      <c r="D37" s="104"/>
      <c r="E37" s="173"/>
      <c r="F37" s="83"/>
      <c r="G37" s="83"/>
      <c r="H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70"/>
      <c r="AQ37" s="64"/>
      <c r="AY37" s="171"/>
      <c r="BD37" s="64"/>
      <c r="BE37" s="172"/>
    </row>
    <row r="38" spans="1:57" s="22" customFormat="1" ht="15" x14ac:dyDescent="0.25">
      <c r="A38" s="100"/>
      <c r="B38" s="96"/>
      <c r="C38" s="104"/>
      <c r="D38" s="104"/>
      <c r="E38" s="173"/>
      <c r="F38" s="83"/>
      <c r="G38" s="83"/>
      <c r="H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70"/>
      <c r="AQ38" s="64"/>
      <c r="AY38" s="171"/>
      <c r="BD38" s="64"/>
      <c r="BE38" s="172"/>
    </row>
    <row r="39" spans="1:57" s="22" customFormat="1" ht="15" x14ac:dyDescent="0.25">
      <c r="A39" s="100"/>
      <c r="B39" s="96"/>
      <c r="C39" s="104"/>
      <c r="D39" s="104"/>
      <c r="E39" s="173"/>
      <c r="F39" s="83"/>
      <c r="G39" s="83"/>
      <c r="H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70"/>
      <c r="AQ39" s="64"/>
      <c r="AY39" s="171"/>
      <c r="BD39" s="64"/>
      <c r="BE39" s="172"/>
    </row>
    <row r="40" spans="1:57" s="22" customFormat="1" ht="15" x14ac:dyDescent="0.25">
      <c r="A40" s="100"/>
      <c r="B40" s="96"/>
      <c r="C40" s="104"/>
      <c r="D40" s="104"/>
      <c r="E40" s="173"/>
      <c r="F40" s="83"/>
      <c r="G40" s="83"/>
      <c r="H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70"/>
      <c r="AQ40" s="64"/>
      <c r="AY40" s="171"/>
      <c r="BD40" s="64"/>
      <c r="BE40" s="172"/>
    </row>
    <row r="41" spans="1:57" s="86" customFormat="1" ht="14.25" x14ac:dyDescent="0.2">
      <c r="A41" s="100"/>
      <c r="B41" s="96"/>
      <c r="C41" s="97"/>
      <c r="D41" s="97"/>
      <c r="E41" s="173"/>
      <c r="F41" s="83"/>
      <c r="G41" s="83"/>
      <c r="H41" s="174"/>
      <c r="I41" s="175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6"/>
      <c r="AY41" s="87"/>
      <c r="BD41" s="64"/>
      <c r="BE41" s="234"/>
    </row>
    <row r="42" spans="1:57" s="86" customFormat="1" ht="15" x14ac:dyDescent="0.25">
      <c r="A42" s="116"/>
      <c r="B42" s="108"/>
      <c r="C42" s="97"/>
      <c r="D42" s="97"/>
      <c r="E42" s="173"/>
      <c r="F42" s="83"/>
      <c r="G42" s="83"/>
      <c r="H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6"/>
      <c r="AQ42" s="64"/>
      <c r="AY42" s="87"/>
      <c r="BD42" s="69"/>
      <c r="BE42" s="172"/>
    </row>
    <row r="43" spans="1:57" s="86" customFormat="1" ht="14.25" x14ac:dyDescent="0.2">
      <c r="A43" s="100"/>
      <c r="B43" s="108"/>
      <c r="C43" s="97"/>
      <c r="D43" s="97"/>
      <c r="E43" s="173"/>
      <c r="F43" s="83"/>
      <c r="G43" s="83"/>
      <c r="H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6"/>
      <c r="AQ43" s="64"/>
      <c r="AY43" s="87"/>
      <c r="BD43" s="69"/>
      <c r="BE43" s="172"/>
    </row>
    <row r="44" spans="1:57" s="86" customFormat="1" ht="14.25" x14ac:dyDescent="0.2">
      <c r="A44" s="100"/>
      <c r="B44" s="108"/>
      <c r="C44" s="97"/>
      <c r="D44" s="97"/>
      <c r="E44" s="173"/>
      <c r="F44" s="83"/>
      <c r="G44" s="83"/>
      <c r="H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6"/>
      <c r="AQ44" s="64"/>
      <c r="AY44" s="87"/>
      <c r="BD44" s="69"/>
      <c r="BE44" s="172"/>
    </row>
    <row r="45" spans="1:57" s="86" customFormat="1" ht="14.25" x14ac:dyDescent="0.2">
      <c r="A45" s="100"/>
      <c r="B45" s="108"/>
      <c r="C45" s="97"/>
      <c r="D45" s="97"/>
      <c r="E45" s="173"/>
      <c r="F45" s="83"/>
      <c r="G45" s="83"/>
      <c r="H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6"/>
      <c r="AQ45" s="64"/>
      <c r="AY45" s="87"/>
      <c r="BD45" s="69"/>
      <c r="BE45" s="172"/>
    </row>
    <row r="46" spans="1:57" s="86" customFormat="1" ht="14.25" x14ac:dyDescent="0.2">
      <c r="A46" s="100"/>
      <c r="B46" s="108"/>
      <c r="C46" s="97"/>
      <c r="D46" s="97"/>
      <c r="E46" s="173"/>
      <c r="F46" s="83"/>
      <c r="G46" s="83"/>
      <c r="H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6"/>
      <c r="AQ46" s="64"/>
      <c r="AY46" s="87"/>
      <c r="BD46" s="69"/>
      <c r="BE46" s="172"/>
    </row>
    <row r="47" spans="1:57" s="86" customFormat="1" ht="14.25" x14ac:dyDescent="0.2">
      <c r="A47" s="100"/>
      <c r="B47" s="96"/>
      <c r="C47" s="97"/>
      <c r="D47" s="97"/>
      <c r="E47" s="173"/>
      <c r="F47" s="83"/>
      <c r="G47" s="83"/>
      <c r="H47" s="174"/>
      <c r="I47" s="175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6"/>
      <c r="AY47" s="87"/>
      <c r="BD47" s="64"/>
      <c r="BE47" s="234"/>
    </row>
    <row r="48" spans="1:57" s="86" customFormat="1" ht="15" x14ac:dyDescent="0.25">
      <c r="A48" s="116"/>
      <c r="B48" s="106"/>
      <c r="C48" s="97"/>
      <c r="D48" s="97"/>
      <c r="E48" s="173"/>
      <c r="F48" s="83"/>
      <c r="G48" s="83"/>
      <c r="H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6"/>
      <c r="AQ48" s="64"/>
      <c r="AY48" s="87"/>
      <c r="BD48" s="69"/>
      <c r="BE48" s="172"/>
    </row>
    <row r="49" spans="1:57" s="29" customFormat="1" ht="14.25" x14ac:dyDescent="0.2">
      <c r="B49" s="105"/>
      <c r="C49" s="96"/>
      <c r="D49" s="28"/>
      <c r="E49" s="173"/>
      <c r="F49" s="83"/>
      <c r="G49" s="83"/>
      <c r="H49" s="174"/>
      <c r="I49" s="86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64"/>
      <c r="AR49" s="86"/>
      <c r="AS49" s="86"/>
      <c r="AT49" s="86"/>
      <c r="AU49" s="86"/>
      <c r="AV49" s="86"/>
      <c r="AW49" s="86"/>
      <c r="AX49" s="86"/>
      <c r="AY49" s="87"/>
      <c r="AZ49" s="86"/>
      <c r="BA49" s="86"/>
      <c r="BB49" s="86"/>
      <c r="BC49" s="86"/>
      <c r="BD49" s="69"/>
      <c r="BE49" s="172"/>
    </row>
    <row r="50" spans="1:57" s="86" customFormat="1" ht="14.25" x14ac:dyDescent="0.2">
      <c r="A50" s="100"/>
      <c r="B50" s="96"/>
      <c r="C50" s="97"/>
      <c r="D50" s="97"/>
      <c r="E50" s="173"/>
      <c r="F50" s="83"/>
      <c r="G50" s="83"/>
      <c r="H50" s="174"/>
      <c r="I50" s="175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6"/>
      <c r="AY50" s="87"/>
      <c r="BD50" s="64"/>
      <c r="BE50" s="234"/>
    </row>
    <row r="51" spans="1:57" s="86" customFormat="1" ht="15" x14ac:dyDescent="0.25">
      <c r="A51" s="116"/>
      <c r="B51" s="106"/>
      <c r="C51" s="111"/>
      <c r="D51" s="97"/>
      <c r="E51" s="173"/>
      <c r="F51" s="83"/>
      <c r="G51" s="83"/>
      <c r="H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6"/>
      <c r="AQ51" s="64"/>
      <c r="AY51" s="87"/>
      <c r="BD51" s="69"/>
      <c r="BE51" s="172"/>
    </row>
    <row r="52" spans="1:57" s="29" customFormat="1" ht="14.25" x14ac:dyDescent="0.2">
      <c r="B52" s="105"/>
      <c r="C52" s="28"/>
      <c r="D52" s="28"/>
      <c r="E52" s="173"/>
      <c r="F52" s="83"/>
      <c r="G52" s="83"/>
      <c r="H52" s="174"/>
      <c r="I52" s="86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64"/>
      <c r="AR52" s="86"/>
      <c r="AS52" s="86"/>
      <c r="AT52" s="86"/>
      <c r="AU52" s="86"/>
      <c r="AV52" s="86"/>
      <c r="AW52" s="86"/>
      <c r="AX52" s="86"/>
      <c r="AY52" s="87"/>
      <c r="AZ52" s="86"/>
      <c r="BA52" s="86"/>
      <c r="BB52" s="86"/>
      <c r="BC52" s="86"/>
      <c r="BD52" s="69"/>
      <c r="BE52" s="172"/>
    </row>
    <row r="53" spans="1:57" s="29" customFormat="1" ht="14.25" x14ac:dyDescent="0.2">
      <c r="B53" s="28"/>
      <c r="C53" s="28"/>
      <c r="D53" s="28"/>
      <c r="E53" s="173"/>
      <c r="F53" s="83"/>
      <c r="G53" s="83"/>
      <c r="J53" s="46"/>
      <c r="K53" s="174"/>
      <c r="AF53" s="67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64"/>
      <c r="AR53" s="86"/>
      <c r="AS53" s="86"/>
      <c r="AT53" s="86"/>
      <c r="AU53" s="86"/>
      <c r="AV53" s="86"/>
      <c r="AW53" s="86"/>
      <c r="AX53" s="86"/>
      <c r="AY53" s="87"/>
      <c r="AZ53" s="86"/>
      <c r="BA53" s="86"/>
      <c r="BB53" s="86"/>
      <c r="BC53" s="86"/>
      <c r="BD53" s="69"/>
      <c r="BE53" s="172"/>
    </row>
    <row r="54" spans="1:57" s="29" customFormat="1" ht="14.25" x14ac:dyDescent="0.2">
      <c r="B54" s="28"/>
      <c r="C54" s="28"/>
      <c r="D54" s="28"/>
      <c r="E54" s="173"/>
      <c r="F54" s="83"/>
      <c r="G54" s="83"/>
      <c r="J54" s="46"/>
      <c r="K54" s="174"/>
      <c r="AF54" s="67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64"/>
      <c r="AR54" s="86"/>
      <c r="AS54" s="86"/>
      <c r="AT54" s="86"/>
      <c r="AU54" s="86"/>
      <c r="AV54" s="86"/>
      <c r="AW54" s="86"/>
      <c r="AX54" s="86"/>
      <c r="AY54" s="87"/>
      <c r="AZ54" s="86"/>
      <c r="BA54" s="86"/>
      <c r="BB54" s="86"/>
      <c r="BC54" s="86"/>
      <c r="BD54" s="69"/>
      <c r="BE54" s="172"/>
    </row>
    <row r="55" spans="1:57" s="29" customFormat="1" ht="14.25" x14ac:dyDescent="0.2">
      <c r="B55" s="28"/>
      <c r="C55" s="28"/>
      <c r="D55" s="28"/>
      <c r="E55" s="173"/>
      <c r="F55" s="83"/>
      <c r="G55" s="83"/>
      <c r="J55" s="46"/>
      <c r="K55" s="174"/>
      <c r="AF55" s="67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64"/>
      <c r="AR55" s="86"/>
      <c r="AS55" s="86"/>
      <c r="AT55" s="86"/>
      <c r="AU55" s="86"/>
      <c r="AV55" s="86"/>
      <c r="AW55" s="86"/>
      <c r="AX55" s="86"/>
      <c r="AY55" s="87"/>
      <c r="AZ55" s="86"/>
      <c r="BA55" s="86"/>
      <c r="BB55" s="86"/>
      <c r="BC55" s="86"/>
      <c r="BD55" s="69"/>
      <c r="BE55" s="172"/>
    </row>
    <row r="56" spans="1:57" s="29" customFormat="1" ht="14.25" x14ac:dyDescent="0.2">
      <c r="B56" s="28"/>
      <c r="C56" s="28"/>
      <c r="D56" s="28"/>
      <c r="E56" s="173"/>
      <c r="F56" s="83"/>
      <c r="G56" s="83"/>
      <c r="J56" s="46"/>
      <c r="K56" s="174"/>
      <c r="AF56" s="67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64"/>
      <c r="AR56" s="86"/>
      <c r="AS56" s="86"/>
      <c r="AT56" s="86"/>
      <c r="AU56" s="86"/>
      <c r="AV56" s="86"/>
      <c r="AW56" s="86"/>
      <c r="AX56" s="86"/>
      <c r="AY56" s="87"/>
      <c r="AZ56" s="86"/>
      <c r="BA56" s="86"/>
      <c r="BB56" s="86"/>
      <c r="BC56" s="86"/>
      <c r="BD56" s="69"/>
      <c r="BE56" s="172"/>
    </row>
    <row r="57" spans="1:57" s="29" customFormat="1" ht="14.25" x14ac:dyDescent="0.2">
      <c r="B57" s="235"/>
      <c r="C57" s="28"/>
      <c r="D57" s="28"/>
      <c r="E57" s="173"/>
      <c r="F57" s="83"/>
      <c r="G57" s="83"/>
      <c r="J57" s="46"/>
      <c r="K57" s="174"/>
      <c r="AF57" s="67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64"/>
      <c r="AR57" s="86"/>
      <c r="AS57" s="86"/>
      <c r="AT57" s="86"/>
      <c r="AU57" s="86"/>
      <c r="AV57" s="86"/>
      <c r="AW57" s="86"/>
      <c r="AX57" s="86"/>
      <c r="AY57" s="87"/>
      <c r="AZ57" s="86"/>
      <c r="BA57" s="86"/>
      <c r="BB57" s="86"/>
      <c r="BC57" s="86"/>
      <c r="BD57" s="69"/>
      <c r="BE57" s="172"/>
    </row>
    <row r="58" spans="1:57" s="29" customFormat="1" ht="14.25" x14ac:dyDescent="0.2">
      <c r="B58" s="235"/>
      <c r="C58" s="28"/>
      <c r="D58" s="28"/>
      <c r="E58" s="173"/>
      <c r="F58" s="83"/>
      <c r="G58" s="83"/>
      <c r="J58" s="46"/>
      <c r="K58" s="174"/>
      <c r="AF58" s="67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64"/>
      <c r="AR58" s="86"/>
      <c r="AS58" s="86"/>
      <c r="AT58" s="86"/>
      <c r="AU58" s="86"/>
      <c r="AV58" s="86"/>
      <c r="AW58" s="86"/>
      <c r="AX58" s="86"/>
      <c r="AY58" s="87"/>
      <c r="AZ58" s="86"/>
      <c r="BA58" s="86"/>
      <c r="BB58" s="86"/>
      <c r="BC58" s="86"/>
      <c r="BD58" s="69"/>
      <c r="BE58" s="172"/>
    </row>
    <row r="59" spans="1:57" s="29" customFormat="1" ht="14.25" x14ac:dyDescent="0.2">
      <c r="B59" s="235"/>
      <c r="C59" s="28"/>
      <c r="D59" s="28"/>
      <c r="E59" s="173"/>
      <c r="F59" s="83"/>
      <c r="G59" s="83"/>
      <c r="J59" s="46"/>
      <c r="K59" s="174"/>
      <c r="AF59" s="67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64"/>
      <c r="AR59" s="86"/>
      <c r="AS59" s="86"/>
      <c r="AT59" s="86"/>
      <c r="AU59" s="86"/>
      <c r="AV59" s="86"/>
      <c r="AW59" s="86"/>
      <c r="AX59" s="86"/>
      <c r="AY59" s="87"/>
      <c r="AZ59" s="86"/>
      <c r="BA59" s="86"/>
      <c r="BB59" s="86"/>
      <c r="BC59" s="86"/>
      <c r="BD59" s="69"/>
      <c r="BE59" s="172"/>
    </row>
    <row r="60" spans="1:57" s="29" customFormat="1" ht="14.25" x14ac:dyDescent="0.2">
      <c r="B60" s="235"/>
      <c r="C60" s="28"/>
      <c r="D60" s="28"/>
      <c r="E60" s="173"/>
      <c r="F60" s="83"/>
      <c r="G60" s="83"/>
      <c r="J60" s="46"/>
      <c r="K60" s="174"/>
      <c r="AF60" s="67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64"/>
      <c r="AR60" s="86"/>
      <c r="AS60" s="86"/>
      <c r="AT60" s="86"/>
      <c r="AU60" s="86"/>
      <c r="AV60" s="86"/>
      <c r="AW60" s="86"/>
      <c r="AX60" s="86"/>
      <c r="AY60" s="87"/>
      <c r="AZ60" s="86"/>
      <c r="BA60" s="86"/>
      <c r="BB60" s="86"/>
      <c r="BC60" s="86"/>
      <c r="BD60" s="69"/>
      <c r="BE60" s="172"/>
    </row>
    <row r="61" spans="1:57" s="86" customFormat="1" ht="14.25" x14ac:dyDescent="0.2">
      <c r="A61" s="100"/>
      <c r="B61" s="96"/>
      <c r="C61" s="97"/>
      <c r="D61" s="97"/>
      <c r="E61" s="173"/>
      <c r="F61" s="83"/>
      <c r="G61" s="83"/>
      <c r="H61" s="174"/>
      <c r="I61" s="175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6"/>
      <c r="AY61" s="87"/>
      <c r="BD61" s="64"/>
      <c r="BE61" s="234"/>
    </row>
    <row r="62" spans="1:57" s="29" customFormat="1" ht="15" x14ac:dyDescent="0.25">
      <c r="A62" s="116"/>
      <c r="B62" s="96"/>
      <c r="C62" s="28"/>
      <c r="D62" s="28"/>
      <c r="E62" s="236"/>
      <c r="F62" s="83"/>
      <c r="G62" s="83"/>
      <c r="J62" s="46"/>
      <c r="K62" s="46"/>
      <c r="AF62" s="67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64"/>
      <c r="AR62" s="86"/>
      <c r="AS62" s="86"/>
      <c r="AT62" s="86"/>
      <c r="AU62" s="86"/>
      <c r="AV62" s="86"/>
      <c r="AW62" s="86"/>
      <c r="AX62" s="86"/>
      <c r="AY62" s="87"/>
      <c r="AZ62" s="86"/>
      <c r="BA62" s="86"/>
      <c r="BB62" s="86"/>
      <c r="BC62" s="86"/>
      <c r="BD62" s="69"/>
      <c r="BE62" s="172"/>
    </row>
    <row r="63" spans="1:57" s="29" customFormat="1" ht="14.25" x14ac:dyDescent="0.2">
      <c r="B63" s="96"/>
      <c r="C63" s="28"/>
      <c r="D63" s="28"/>
      <c r="E63" s="236"/>
      <c r="F63" s="83"/>
      <c r="G63" s="83"/>
      <c r="J63" s="46"/>
      <c r="K63" s="46"/>
      <c r="AF63" s="67"/>
      <c r="BE63" s="51"/>
    </row>
    <row r="64" spans="1:57" s="86" customFormat="1" ht="14.25" x14ac:dyDescent="0.2">
      <c r="A64" s="100"/>
      <c r="B64" s="96"/>
      <c r="C64" s="97"/>
      <c r="D64" s="97"/>
      <c r="E64" s="173"/>
      <c r="F64" s="83"/>
      <c r="G64" s="83"/>
      <c r="H64" s="174"/>
      <c r="I64" s="175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6"/>
      <c r="AY64" s="87"/>
      <c r="BD64" s="64"/>
      <c r="BE64" s="234"/>
    </row>
    <row r="65" spans="1:68" s="197" customFormat="1" ht="15.75" x14ac:dyDescent="0.25">
      <c r="A65" s="194"/>
      <c r="B65" s="107"/>
      <c r="C65" s="196"/>
      <c r="D65" s="114"/>
      <c r="E65" s="237"/>
      <c r="F65" s="195"/>
      <c r="G65" s="195"/>
      <c r="J65" s="238"/>
      <c r="K65" s="238"/>
      <c r="AF65" s="198"/>
      <c r="AQ65" s="199"/>
      <c r="AY65" s="200"/>
      <c r="BD65" s="201"/>
      <c r="BE65" s="202"/>
    </row>
    <row r="66" spans="1:68" s="86" customFormat="1" ht="18" x14ac:dyDescent="0.25">
      <c r="A66" s="100"/>
      <c r="B66" s="96"/>
      <c r="C66" s="97"/>
      <c r="D66" s="97"/>
      <c r="E66" s="173"/>
      <c r="F66" s="83"/>
      <c r="G66" s="8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39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112"/>
      <c r="AD66" s="223"/>
      <c r="AE66" s="223"/>
      <c r="AF66" s="250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4"/>
      <c r="AR66" s="223"/>
      <c r="AS66" s="223"/>
      <c r="AT66" s="223"/>
      <c r="AU66" s="223"/>
      <c r="AV66" s="223"/>
      <c r="AW66" s="223"/>
      <c r="AX66" s="223"/>
      <c r="AY66" s="223"/>
      <c r="AZ66" s="223"/>
      <c r="BA66" s="225"/>
      <c r="BB66" s="223"/>
      <c r="BC66" s="223"/>
      <c r="BD66" s="226"/>
      <c r="BE66" s="240"/>
    </row>
    <row r="67" spans="1:68" s="197" customFormat="1" ht="15.75" x14ac:dyDescent="0.25">
      <c r="A67" s="194"/>
      <c r="B67" s="114"/>
      <c r="C67" s="107"/>
      <c r="D67" s="107"/>
      <c r="E67" s="237"/>
      <c r="F67" s="195"/>
      <c r="G67" s="195"/>
      <c r="H67" s="196"/>
      <c r="I67" s="112"/>
      <c r="J67" s="112"/>
      <c r="K67" s="112"/>
      <c r="L67" s="112"/>
      <c r="M67" s="112"/>
      <c r="N67" s="112"/>
      <c r="O67" s="112"/>
      <c r="P67" s="112"/>
      <c r="Q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98"/>
      <c r="AQ67" s="199"/>
      <c r="AY67" s="200"/>
      <c r="BD67" s="201"/>
      <c r="BE67" s="112"/>
    </row>
    <row r="68" spans="1:68" s="197" customFormat="1" ht="15.75" x14ac:dyDescent="0.25">
      <c r="B68" s="114"/>
      <c r="C68" s="107"/>
      <c r="D68" s="107"/>
      <c r="E68" s="237"/>
      <c r="F68" s="195"/>
      <c r="G68" s="195"/>
      <c r="H68" s="196"/>
      <c r="I68" s="112"/>
      <c r="J68" s="112"/>
      <c r="K68" s="112"/>
      <c r="L68" s="112"/>
      <c r="M68" s="112"/>
      <c r="N68" s="112"/>
      <c r="O68" s="112"/>
      <c r="P68" s="112"/>
      <c r="Q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98"/>
      <c r="AQ68" s="199"/>
      <c r="AY68" s="200"/>
      <c r="BD68" s="201"/>
      <c r="BE68" s="112"/>
    </row>
    <row r="69" spans="1:68" s="86" customFormat="1" ht="18" x14ac:dyDescent="0.25">
      <c r="A69" s="100"/>
      <c r="B69" s="96"/>
      <c r="C69" s="97"/>
      <c r="D69" s="97"/>
      <c r="E69" s="173"/>
      <c r="F69" s="83"/>
      <c r="G69" s="8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39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112"/>
      <c r="AD69" s="223"/>
      <c r="AE69" s="223"/>
      <c r="AF69" s="250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4"/>
      <c r="AR69" s="223"/>
      <c r="AS69" s="223"/>
      <c r="AT69" s="223"/>
      <c r="AU69" s="223"/>
      <c r="AV69" s="223"/>
      <c r="AW69" s="223"/>
      <c r="AX69" s="223"/>
      <c r="AY69" s="223"/>
      <c r="AZ69" s="223"/>
      <c r="BA69" s="225"/>
      <c r="BB69" s="223"/>
      <c r="BC69" s="223"/>
      <c r="BD69" s="226"/>
      <c r="BE69" s="240"/>
    </row>
    <row r="70" spans="1:68" s="243" customFormat="1" ht="15.75" x14ac:dyDescent="0.25">
      <c r="A70" s="116"/>
      <c r="B70" s="28"/>
      <c r="C70" s="241"/>
      <c r="D70" s="241"/>
      <c r="E70" s="242"/>
      <c r="F70" s="88"/>
      <c r="G70" s="242"/>
      <c r="J70" s="244"/>
      <c r="K70" s="244"/>
      <c r="AF70" s="89"/>
      <c r="AG70" s="90"/>
      <c r="AH70" s="90"/>
      <c r="AI70" s="90"/>
      <c r="AJ70" s="90"/>
      <c r="AK70" s="90"/>
      <c r="AL70" s="90"/>
      <c r="AM70" s="90"/>
      <c r="AN70" s="90"/>
      <c r="AO70" s="91"/>
      <c r="AP70" s="90"/>
      <c r="AQ70" s="92"/>
      <c r="AR70" s="91"/>
      <c r="AS70" s="91"/>
      <c r="AT70" s="90"/>
      <c r="AU70" s="90"/>
      <c r="AV70" s="90"/>
      <c r="AW70" s="90"/>
      <c r="AX70" s="90"/>
      <c r="AY70" s="93"/>
      <c r="AZ70" s="90"/>
      <c r="BA70" s="90"/>
      <c r="BB70" s="90"/>
      <c r="BC70" s="90"/>
      <c r="BD70" s="91"/>
      <c r="BE70" s="231"/>
    </row>
    <row r="71" spans="1:68" s="29" customFormat="1" ht="15.75" x14ac:dyDescent="0.2">
      <c r="B71" s="28"/>
      <c r="C71" s="245"/>
      <c r="D71" s="245"/>
      <c r="E71" s="174"/>
      <c r="F71" s="83"/>
      <c r="G71" s="174"/>
      <c r="J71" s="46"/>
      <c r="K71" s="46"/>
      <c r="AF71" s="67"/>
      <c r="AG71" s="86"/>
      <c r="AH71" s="86"/>
      <c r="AI71" s="86"/>
      <c r="AJ71" s="86"/>
      <c r="AK71" s="86"/>
      <c r="AL71" s="86"/>
      <c r="AM71" s="86"/>
      <c r="AN71" s="86"/>
      <c r="AO71" s="69"/>
      <c r="AP71" s="86"/>
      <c r="AQ71" s="64"/>
      <c r="AR71" s="69"/>
      <c r="AS71" s="69"/>
      <c r="AT71" s="86"/>
      <c r="AU71" s="86"/>
      <c r="AV71" s="86"/>
      <c r="AW71" s="86"/>
      <c r="AX71" s="86"/>
      <c r="AY71" s="87"/>
      <c r="AZ71" s="86"/>
      <c r="BA71" s="86"/>
      <c r="BB71" s="86"/>
      <c r="BC71" s="86"/>
      <c r="BD71" s="69"/>
      <c r="BE71" s="231"/>
    </row>
    <row r="72" spans="1:68" s="29" customFormat="1" ht="15.75" x14ac:dyDescent="0.2">
      <c r="B72" s="28"/>
      <c r="C72" s="245"/>
      <c r="D72" s="245"/>
      <c r="E72" s="174"/>
      <c r="F72" s="83"/>
      <c r="G72" s="174"/>
      <c r="J72" s="46"/>
      <c r="K72" s="46"/>
      <c r="AF72" s="67"/>
      <c r="AG72" s="86"/>
      <c r="AH72" s="86"/>
      <c r="AI72" s="86"/>
      <c r="AJ72" s="86"/>
      <c r="AK72" s="86"/>
      <c r="AL72" s="86"/>
      <c r="AM72" s="86"/>
      <c r="AN72" s="86"/>
      <c r="AO72" s="69"/>
      <c r="AP72" s="86"/>
      <c r="AQ72" s="64"/>
      <c r="AR72" s="69"/>
      <c r="AS72" s="69"/>
      <c r="AT72" s="86"/>
      <c r="AU72" s="86"/>
      <c r="AV72" s="86"/>
      <c r="AW72" s="86"/>
      <c r="AX72" s="86"/>
      <c r="AY72" s="87"/>
      <c r="AZ72" s="86"/>
      <c r="BA72" s="86"/>
      <c r="BB72" s="86"/>
      <c r="BC72" s="86"/>
      <c r="BD72" s="69"/>
      <c r="BE72" s="231"/>
    </row>
    <row r="73" spans="1:68" s="29" customFormat="1" ht="15.75" x14ac:dyDescent="0.2">
      <c r="B73" s="28"/>
      <c r="C73" s="245"/>
      <c r="D73" s="245"/>
      <c r="E73" s="174"/>
      <c r="F73" s="83"/>
      <c r="G73" s="174"/>
      <c r="J73" s="46"/>
      <c r="K73" s="46"/>
      <c r="AF73" s="67"/>
      <c r="AG73" s="86"/>
      <c r="AH73" s="86"/>
      <c r="AI73" s="86"/>
      <c r="AJ73" s="86"/>
      <c r="AK73" s="86"/>
      <c r="AL73" s="86"/>
      <c r="AM73" s="86"/>
      <c r="AN73" s="86"/>
      <c r="AO73" s="69"/>
      <c r="AP73" s="86"/>
      <c r="AQ73" s="64"/>
      <c r="AR73" s="69"/>
      <c r="AS73" s="69"/>
      <c r="AT73" s="86"/>
      <c r="AU73" s="86"/>
      <c r="AV73" s="86"/>
      <c r="AW73" s="86"/>
      <c r="AX73" s="86"/>
      <c r="AY73" s="87"/>
      <c r="AZ73" s="86"/>
      <c r="BA73" s="86"/>
      <c r="BB73" s="86"/>
      <c r="BC73" s="86"/>
      <c r="BD73" s="69"/>
      <c r="BE73" s="231"/>
    </row>
    <row r="74" spans="1:68" s="29" customFormat="1" ht="15.75" x14ac:dyDescent="0.2">
      <c r="B74" s="28"/>
      <c r="C74" s="245"/>
      <c r="D74" s="245"/>
      <c r="E74" s="174"/>
      <c r="F74" s="83"/>
      <c r="G74" s="174"/>
      <c r="J74" s="46"/>
      <c r="K74" s="46"/>
      <c r="AF74" s="67"/>
      <c r="AG74" s="86"/>
      <c r="AH74" s="86"/>
      <c r="AI74" s="86"/>
      <c r="AJ74" s="86"/>
      <c r="AK74" s="86"/>
      <c r="AL74" s="86"/>
      <c r="AM74" s="86"/>
      <c r="AN74" s="86"/>
      <c r="AO74" s="69"/>
      <c r="AP74" s="86"/>
      <c r="AQ74" s="64"/>
      <c r="AR74" s="69"/>
      <c r="AS74" s="69"/>
      <c r="AT74" s="86"/>
      <c r="AU74" s="86"/>
      <c r="AV74" s="86"/>
      <c r="AW74" s="86"/>
      <c r="AX74" s="86"/>
      <c r="AY74" s="87"/>
      <c r="AZ74" s="86"/>
      <c r="BA74" s="86"/>
      <c r="BB74" s="86"/>
      <c r="BC74" s="86"/>
      <c r="BD74" s="69"/>
      <c r="BE74" s="231"/>
    </row>
    <row r="75" spans="1:68" s="29" customFormat="1" ht="15.75" x14ac:dyDescent="0.2">
      <c r="B75" s="28"/>
      <c r="C75" s="245"/>
      <c r="D75" s="245"/>
      <c r="E75" s="174"/>
      <c r="F75" s="83"/>
      <c r="G75" s="174"/>
      <c r="J75" s="46"/>
      <c r="K75" s="46"/>
      <c r="AF75" s="67"/>
      <c r="AG75" s="86"/>
      <c r="AH75" s="86"/>
      <c r="AI75" s="86"/>
      <c r="AJ75" s="86"/>
      <c r="AK75" s="86"/>
      <c r="AL75" s="86"/>
      <c r="AM75" s="86"/>
      <c r="AN75" s="86"/>
      <c r="AO75" s="69"/>
      <c r="AP75" s="86"/>
      <c r="AQ75" s="64"/>
      <c r="AR75" s="69"/>
      <c r="AS75" s="69"/>
      <c r="AT75" s="86"/>
      <c r="AU75" s="86"/>
      <c r="AV75" s="86"/>
      <c r="AW75" s="86"/>
      <c r="AX75" s="86"/>
      <c r="AY75" s="87"/>
      <c r="AZ75" s="86"/>
      <c r="BA75" s="86"/>
      <c r="BB75" s="86"/>
      <c r="BC75" s="86"/>
      <c r="BD75" s="69"/>
      <c r="BE75" s="231"/>
    </row>
    <row r="76" spans="1:68" s="29" customFormat="1" ht="15.75" x14ac:dyDescent="0.2">
      <c r="B76" s="28"/>
      <c r="C76" s="245"/>
      <c r="D76" s="245"/>
      <c r="E76" s="174"/>
      <c r="F76" s="83"/>
      <c r="G76" s="174"/>
      <c r="J76" s="46"/>
      <c r="K76" s="46"/>
      <c r="AF76" s="67"/>
      <c r="AG76" s="86"/>
      <c r="AH76" s="86"/>
      <c r="AI76" s="86"/>
      <c r="AJ76" s="86"/>
      <c r="AK76" s="86"/>
      <c r="AL76" s="86"/>
      <c r="AM76" s="86"/>
      <c r="AN76" s="86"/>
      <c r="AO76" s="69"/>
      <c r="AP76" s="86"/>
      <c r="AQ76" s="64"/>
      <c r="AR76" s="69"/>
      <c r="AS76" s="69"/>
      <c r="AT76" s="86"/>
      <c r="AU76" s="86"/>
      <c r="AV76" s="86"/>
      <c r="AW76" s="86"/>
      <c r="AX76" s="86"/>
      <c r="AY76" s="87"/>
      <c r="AZ76" s="86"/>
      <c r="BA76" s="86"/>
      <c r="BB76" s="86"/>
      <c r="BC76" s="86"/>
      <c r="BD76" s="69"/>
      <c r="BE76" s="231"/>
    </row>
    <row r="77" spans="1:68" s="29" customFormat="1" ht="15.75" x14ac:dyDescent="0.2">
      <c r="B77" s="28"/>
      <c r="C77" s="245"/>
      <c r="D77" s="245"/>
      <c r="E77" s="174"/>
      <c r="F77" s="83"/>
      <c r="G77" s="174"/>
      <c r="J77" s="46"/>
      <c r="K77" s="46"/>
      <c r="AF77" s="67"/>
      <c r="AG77" s="86"/>
      <c r="AH77" s="86"/>
      <c r="AI77" s="86"/>
      <c r="AJ77" s="86"/>
      <c r="AK77" s="86"/>
      <c r="AL77" s="86"/>
      <c r="AM77" s="86"/>
      <c r="AN77" s="86"/>
      <c r="AO77" s="69"/>
      <c r="AP77" s="86"/>
      <c r="AQ77" s="64"/>
      <c r="AR77" s="69"/>
      <c r="AS77" s="69"/>
      <c r="AT77" s="86"/>
      <c r="AU77" s="86"/>
      <c r="AV77" s="86"/>
      <c r="AW77" s="86"/>
      <c r="AX77" s="86"/>
      <c r="AY77" s="87"/>
      <c r="AZ77" s="86"/>
      <c r="BA77" s="86"/>
      <c r="BB77" s="86"/>
      <c r="BC77" s="86"/>
      <c r="BD77" s="69"/>
      <c r="BE77" s="231"/>
    </row>
    <row r="78" spans="1:68" s="86" customFormat="1" ht="18" x14ac:dyDescent="0.25">
      <c r="A78" s="100"/>
      <c r="B78" s="96"/>
      <c r="C78" s="97"/>
      <c r="D78" s="97"/>
      <c r="E78" s="173"/>
      <c r="F78" s="83"/>
      <c r="G78" s="8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39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112"/>
      <c r="AD78" s="223"/>
      <c r="AE78" s="223"/>
      <c r="AF78" s="250"/>
      <c r="AG78" s="223"/>
      <c r="AH78" s="223"/>
      <c r="AI78" s="223"/>
      <c r="AJ78" s="223"/>
      <c r="AK78" s="223"/>
      <c r="AL78" s="223"/>
      <c r="AM78" s="223"/>
      <c r="AN78" s="223"/>
      <c r="AO78" s="223"/>
      <c r="AP78" s="223"/>
      <c r="AQ78" s="224"/>
      <c r="AR78" s="223"/>
      <c r="AS78" s="223"/>
      <c r="AT78" s="223"/>
      <c r="AU78" s="223"/>
      <c r="AV78" s="223"/>
      <c r="AW78" s="223"/>
      <c r="AX78" s="223"/>
      <c r="AY78" s="223"/>
      <c r="AZ78" s="223"/>
      <c r="BA78" s="225"/>
      <c r="BB78" s="223"/>
      <c r="BC78" s="223"/>
      <c r="BD78" s="226"/>
      <c r="BE78" s="246"/>
    </row>
    <row r="79" spans="1:68" s="90" customFormat="1" ht="15.75" x14ac:dyDescent="0.25">
      <c r="A79" s="116"/>
      <c r="B79" s="94"/>
      <c r="C79" s="241"/>
      <c r="D79" s="241"/>
      <c r="E79" s="242"/>
      <c r="F79" s="88"/>
      <c r="G79" s="242"/>
      <c r="H79" s="243"/>
      <c r="I79" s="243"/>
      <c r="J79" s="244"/>
      <c r="K79" s="244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89"/>
      <c r="AO79" s="91"/>
      <c r="AQ79" s="92"/>
      <c r="AR79" s="91"/>
      <c r="AS79" s="91"/>
      <c r="AY79" s="93"/>
      <c r="BD79" s="91"/>
      <c r="BE79" s="231"/>
      <c r="BF79" s="29"/>
      <c r="BG79" s="29"/>
      <c r="BH79" s="29"/>
      <c r="BI79" s="243"/>
      <c r="BJ79" s="243"/>
      <c r="BK79" s="243"/>
      <c r="BL79" s="243"/>
      <c r="BM79" s="243"/>
      <c r="BN79" s="243"/>
      <c r="BO79" s="243"/>
      <c r="BP79" s="243"/>
    </row>
    <row r="80" spans="1:68" s="29" customFormat="1" ht="15.75" x14ac:dyDescent="0.2">
      <c r="B80" s="28"/>
      <c r="C80" s="245"/>
      <c r="D80" s="245"/>
      <c r="E80" s="174"/>
      <c r="F80" s="83"/>
      <c r="G80" s="174"/>
      <c r="J80" s="46"/>
      <c r="K80" s="46"/>
      <c r="AF80" s="67"/>
      <c r="AG80" s="86"/>
      <c r="AH80" s="86"/>
      <c r="AI80" s="86"/>
      <c r="AJ80" s="86"/>
      <c r="AK80" s="86"/>
      <c r="AL80" s="86"/>
      <c r="AM80" s="86"/>
      <c r="AN80" s="86"/>
      <c r="AO80" s="69"/>
      <c r="AP80" s="86"/>
      <c r="AQ80" s="64"/>
      <c r="AR80" s="69"/>
      <c r="AS80" s="69"/>
      <c r="AT80" s="86"/>
      <c r="AU80" s="86"/>
      <c r="AV80" s="86"/>
      <c r="AW80" s="86"/>
      <c r="AX80" s="86"/>
      <c r="AY80" s="87"/>
      <c r="AZ80" s="86"/>
      <c r="BA80" s="86"/>
      <c r="BB80" s="86"/>
      <c r="BC80" s="86"/>
      <c r="BD80" s="69"/>
      <c r="BE80" s="231"/>
    </row>
    <row r="81" spans="1:57" s="29" customFormat="1" ht="15.75" x14ac:dyDescent="0.2">
      <c r="B81" s="28"/>
      <c r="C81" s="245"/>
      <c r="D81" s="245"/>
      <c r="E81" s="174"/>
      <c r="F81" s="83"/>
      <c r="G81" s="174"/>
      <c r="J81" s="46"/>
      <c r="K81" s="46"/>
      <c r="AF81" s="67"/>
      <c r="AG81" s="86"/>
      <c r="AH81" s="86"/>
      <c r="AI81" s="86"/>
      <c r="AJ81" s="86"/>
      <c r="AK81" s="86"/>
      <c r="AL81" s="86"/>
      <c r="AM81" s="86"/>
      <c r="AN81" s="86"/>
      <c r="AO81" s="69"/>
      <c r="AP81" s="86"/>
      <c r="AQ81" s="64"/>
      <c r="AR81" s="69"/>
      <c r="AS81" s="69"/>
      <c r="AT81" s="86"/>
      <c r="AU81" s="86"/>
      <c r="AV81" s="86"/>
      <c r="AW81" s="86"/>
      <c r="AX81" s="86"/>
      <c r="AY81" s="87"/>
      <c r="AZ81" s="86"/>
      <c r="BA81" s="86"/>
      <c r="BB81" s="86"/>
      <c r="BC81" s="86"/>
      <c r="BD81" s="69"/>
      <c r="BE81" s="231"/>
    </row>
    <row r="82" spans="1:57" s="29" customFormat="1" ht="15.75" x14ac:dyDescent="0.2">
      <c r="B82" s="28"/>
      <c r="C82" s="245"/>
      <c r="D82" s="245"/>
      <c r="E82" s="174"/>
      <c r="F82" s="83"/>
      <c r="G82" s="174"/>
      <c r="J82" s="46"/>
      <c r="K82" s="46"/>
      <c r="AF82" s="67"/>
      <c r="AG82" s="86"/>
      <c r="AH82" s="86"/>
      <c r="AI82" s="86"/>
      <c r="AJ82" s="86"/>
      <c r="AK82" s="86"/>
      <c r="AL82" s="86"/>
      <c r="AM82" s="86"/>
      <c r="AN82" s="86"/>
      <c r="AO82" s="69"/>
      <c r="AP82" s="86"/>
      <c r="AQ82" s="64"/>
      <c r="AR82" s="69"/>
      <c r="AS82" s="69"/>
      <c r="AT82" s="86"/>
      <c r="AU82" s="86"/>
      <c r="AV82" s="86"/>
      <c r="AW82" s="86"/>
      <c r="AX82" s="86"/>
      <c r="AY82" s="87"/>
      <c r="AZ82" s="86"/>
      <c r="BA82" s="86"/>
      <c r="BB82" s="86"/>
      <c r="BC82" s="86"/>
      <c r="BD82" s="69"/>
      <c r="BE82" s="231"/>
    </row>
    <row r="83" spans="1:57" s="29" customFormat="1" ht="15.75" x14ac:dyDescent="0.2">
      <c r="B83" s="28"/>
      <c r="C83" s="245"/>
      <c r="D83" s="245"/>
      <c r="E83" s="174"/>
      <c r="F83" s="83"/>
      <c r="G83" s="174"/>
      <c r="J83" s="46"/>
      <c r="K83" s="46"/>
      <c r="AF83" s="67"/>
      <c r="AG83" s="86"/>
      <c r="AH83" s="86"/>
      <c r="AI83" s="86"/>
      <c r="AJ83" s="86"/>
      <c r="AK83" s="86"/>
      <c r="AL83" s="86"/>
      <c r="AM83" s="86"/>
      <c r="AN83" s="86"/>
      <c r="AO83" s="69"/>
      <c r="AP83" s="86"/>
      <c r="AQ83" s="64"/>
      <c r="AR83" s="69"/>
      <c r="AS83" s="69"/>
      <c r="AT83" s="86"/>
      <c r="AU83" s="86"/>
      <c r="AV83" s="86"/>
      <c r="AW83" s="86"/>
      <c r="AX83" s="86"/>
      <c r="AY83" s="87"/>
      <c r="AZ83" s="86"/>
      <c r="BA83" s="86"/>
      <c r="BB83" s="86"/>
      <c r="BC83" s="86"/>
      <c r="BD83" s="69"/>
      <c r="BE83" s="231"/>
    </row>
    <row r="84" spans="1:57" s="29" customFormat="1" ht="15.75" x14ac:dyDescent="0.2">
      <c r="B84" s="28"/>
      <c r="C84" s="245"/>
      <c r="D84" s="245"/>
      <c r="E84" s="174"/>
      <c r="F84" s="83"/>
      <c r="G84" s="174"/>
      <c r="J84" s="46"/>
      <c r="K84" s="46"/>
      <c r="AF84" s="67"/>
      <c r="AG84" s="86"/>
      <c r="AH84" s="86"/>
      <c r="AI84" s="86"/>
      <c r="AJ84" s="86"/>
      <c r="AK84" s="86"/>
      <c r="AL84" s="86"/>
      <c r="AM84" s="86"/>
      <c r="AN84" s="86"/>
      <c r="AO84" s="69"/>
      <c r="AP84" s="86"/>
      <c r="AQ84" s="64"/>
      <c r="AR84" s="69"/>
      <c r="AS84" s="69"/>
      <c r="AT84" s="86"/>
      <c r="AU84" s="86"/>
      <c r="AV84" s="86"/>
      <c r="AW84" s="86"/>
      <c r="AX84" s="86"/>
      <c r="AY84" s="87"/>
      <c r="AZ84" s="86"/>
      <c r="BA84" s="86"/>
      <c r="BB84" s="86"/>
      <c r="BC84" s="86"/>
      <c r="BD84" s="69"/>
      <c r="BE84" s="231"/>
    </row>
    <row r="85" spans="1:57" s="29" customFormat="1" ht="15.75" x14ac:dyDescent="0.2">
      <c r="B85" s="28"/>
      <c r="C85" s="245"/>
      <c r="D85" s="245"/>
      <c r="E85" s="174"/>
      <c r="F85" s="83"/>
      <c r="G85" s="174"/>
      <c r="J85" s="46"/>
      <c r="K85" s="46"/>
      <c r="AF85" s="67"/>
      <c r="AG85" s="86"/>
      <c r="AH85" s="86"/>
      <c r="AI85" s="86"/>
      <c r="AJ85" s="86"/>
      <c r="AK85" s="86"/>
      <c r="AL85" s="86"/>
      <c r="AM85" s="86"/>
      <c r="AN85" s="86"/>
      <c r="AO85" s="69"/>
      <c r="AP85" s="86"/>
      <c r="AQ85" s="64"/>
      <c r="AR85" s="69"/>
      <c r="AS85" s="69"/>
      <c r="AT85" s="86"/>
      <c r="AU85" s="86"/>
      <c r="AV85" s="86"/>
      <c r="AW85" s="86"/>
      <c r="AX85" s="86"/>
      <c r="AY85" s="87"/>
      <c r="AZ85" s="86"/>
      <c r="BA85" s="86"/>
      <c r="BB85" s="86"/>
      <c r="BC85" s="86"/>
      <c r="BD85" s="69"/>
      <c r="BE85" s="231"/>
    </row>
    <row r="86" spans="1:57" s="86" customFormat="1" ht="18" x14ac:dyDescent="0.25">
      <c r="A86" s="100"/>
      <c r="B86" s="96"/>
      <c r="C86" s="97"/>
      <c r="D86" s="97"/>
      <c r="E86" s="173"/>
      <c r="F86" s="83"/>
      <c r="G86" s="8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39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112"/>
      <c r="AD86" s="223"/>
      <c r="AE86" s="223"/>
      <c r="AF86" s="250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4"/>
      <c r="AR86" s="223"/>
      <c r="AS86" s="223"/>
      <c r="AT86" s="223"/>
      <c r="AU86" s="223"/>
      <c r="AV86" s="223"/>
      <c r="AW86" s="223"/>
      <c r="AX86" s="223"/>
      <c r="AY86" s="223"/>
      <c r="AZ86" s="223"/>
      <c r="BA86" s="225"/>
      <c r="BB86" s="223"/>
      <c r="BC86" s="223"/>
      <c r="BD86" s="226"/>
      <c r="BE86" s="246"/>
    </row>
    <row r="87" spans="1:57" s="86" customFormat="1" ht="15.75" x14ac:dyDescent="0.25">
      <c r="A87" s="116"/>
      <c r="B87" s="112"/>
      <c r="C87" s="177"/>
      <c r="D87" s="177"/>
      <c r="E87" s="174"/>
      <c r="F87" s="83"/>
      <c r="G87" s="174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67"/>
      <c r="AO87" s="69"/>
      <c r="AQ87" s="64"/>
      <c r="AR87" s="69"/>
      <c r="AS87" s="69"/>
      <c r="AY87" s="87"/>
      <c r="BD87" s="69"/>
      <c r="BE87" s="231"/>
    </row>
    <row r="88" spans="1:57" s="29" customFormat="1" ht="15.75" x14ac:dyDescent="0.2">
      <c r="B88" s="112"/>
      <c r="C88" s="215"/>
      <c r="D88" s="245"/>
      <c r="E88" s="174"/>
      <c r="F88" s="83"/>
      <c r="G88" s="174"/>
      <c r="H88" s="83"/>
      <c r="I88" s="83"/>
      <c r="J88" s="247"/>
      <c r="K88" s="247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67"/>
      <c r="AH88" s="86"/>
      <c r="AO88" s="69"/>
      <c r="AQ88" s="64"/>
      <c r="AR88" s="69"/>
      <c r="AS88" s="69"/>
      <c r="AY88" s="87"/>
      <c r="BB88" s="86"/>
      <c r="BC88" s="86"/>
      <c r="BD88" s="69"/>
      <c r="BE88" s="231"/>
    </row>
    <row r="89" spans="1:57" s="29" customFormat="1" ht="15.75" x14ac:dyDescent="0.2">
      <c r="B89" s="28"/>
      <c r="C89" s="215"/>
      <c r="D89" s="245"/>
      <c r="E89" s="174"/>
      <c r="F89" s="83"/>
      <c r="G89" s="174"/>
      <c r="H89" s="83"/>
      <c r="I89" s="83"/>
      <c r="J89" s="247"/>
      <c r="K89" s="247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67"/>
      <c r="AH89" s="86"/>
      <c r="AO89" s="69"/>
      <c r="AQ89" s="64"/>
      <c r="AR89" s="69"/>
      <c r="AS89" s="69"/>
      <c r="AY89" s="87"/>
      <c r="BB89" s="86"/>
      <c r="BC89" s="86"/>
      <c r="BD89" s="69"/>
      <c r="BE89" s="231"/>
    </row>
    <row r="90" spans="1:57" s="29" customFormat="1" ht="15.75" x14ac:dyDescent="0.2">
      <c r="B90" s="28"/>
      <c r="C90" s="215"/>
      <c r="D90" s="245"/>
      <c r="E90" s="174"/>
      <c r="F90" s="83"/>
      <c r="G90" s="174"/>
      <c r="H90" s="83"/>
      <c r="I90" s="83"/>
      <c r="J90" s="247"/>
      <c r="K90" s="247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67"/>
      <c r="AH90" s="86"/>
      <c r="AO90" s="69"/>
      <c r="AQ90" s="64"/>
      <c r="AR90" s="69"/>
      <c r="AS90" s="69"/>
      <c r="AY90" s="87"/>
      <c r="BB90" s="86"/>
      <c r="BC90" s="86"/>
      <c r="BD90" s="69"/>
      <c r="BE90" s="51"/>
    </row>
    <row r="91" spans="1:57" s="29" customFormat="1" ht="15.75" x14ac:dyDescent="0.2">
      <c r="B91" s="28"/>
      <c r="C91" s="215"/>
      <c r="D91" s="245"/>
      <c r="E91" s="174"/>
      <c r="F91" s="83"/>
      <c r="G91" s="174"/>
      <c r="H91" s="83"/>
      <c r="I91" s="83"/>
      <c r="J91" s="247"/>
      <c r="K91" s="247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67"/>
      <c r="AH91" s="86"/>
      <c r="AO91" s="69"/>
      <c r="AQ91" s="64"/>
      <c r="AR91" s="69"/>
      <c r="AS91" s="69"/>
      <c r="AY91" s="87"/>
      <c r="BB91" s="86"/>
      <c r="BC91" s="86"/>
      <c r="BD91" s="69"/>
      <c r="BE91" s="51"/>
    </row>
    <row r="92" spans="1:57" s="29" customFormat="1" ht="15.75" x14ac:dyDescent="0.2">
      <c r="B92" s="28"/>
      <c r="C92" s="215"/>
      <c r="D92" s="245"/>
      <c r="E92" s="174"/>
      <c r="F92" s="83"/>
      <c r="G92" s="174"/>
      <c r="H92" s="83"/>
      <c r="I92" s="83"/>
      <c r="J92" s="247"/>
      <c r="K92" s="247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67"/>
      <c r="AH92" s="86"/>
      <c r="AO92" s="69"/>
      <c r="AQ92" s="64"/>
      <c r="AR92" s="69"/>
      <c r="AS92" s="69"/>
      <c r="AY92" s="87"/>
      <c r="BB92" s="86"/>
      <c r="BC92" s="86"/>
      <c r="BD92" s="69"/>
      <c r="BE92" s="51"/>
    </row>
    <row r="93" spans="1:57" s="29" customFormat="1" ht="15.75" x14ac:dyDescent="0.2">
      <c r="B93" s="28"/>
      <c r="C93" s="215"/>
      <c r="D93" s="245"/>
      <c r="E93" s="174"/>
      <c r="F93" s="83"/>
      <c r="G93" s="174"/>
      <c r="H93" s="83"/>
      <c r="I93" s="83"/>
      <c r="J93" s="247"/>
      <c r="K93" s="247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67"/>
      <c r="AH93" s="86"/>
      <c r="AO93" s="69"/>
      <c r="AQ93" s="64"/>
      <c r="AR93" s="69"/>
      <c r="AS93" s="69"/>
      <c r="AY93" s="87"/>
      <c r="BB93" s="86"/>
      <c r="BC93" s="86"/>
      <c r="BD93" s="69"/>
      <c r="BE93" s="51"/>
    </row>
    <row r="94" spans="1:57" s="29" customFormat="1" ht="15.75" x14ac:dyDescent="0.2">
      <c r="B94" s="28"/>
      <c r="C94" s="215"/>
      <c r="D94" s="245"/>
      <c r="E94" s="174"/>
      <c r="F94" s="83"/>
      <c r="G94" s="174"/>
      <c r="H94" s="83"/>
      <c r="I94" s="83"/>
      <c r="J94" s="247"/>
      <c r="K94" s="247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67"/>
      <c r="AH94" s="86"/>
      <c r="AO94" s="69"/>
      <c r="AQ94" s="64"/>
      <c r="AR94" s="69"/>
      <c r="AS94" s="69"/>
      <c r="AY94" s="87"/>
      <c r="BB94" s="86"/>
      <c r="BC94" s="86"/>
      <c r="BD94" s="69"/>
      <c r="BE94" s="51"/>
    </row>
    <row r="95" spans="1:57" s="29" customFormat="1" ht="15.75" x14ac:dyDescent="0.2">
      <c r="B95" s="28"/>
      <c r="C95" s="215"/>
      <c r="D95" s="245"/>
      <c r="E95" s="174"/>
      <c r="F95" s="83"/>
      <c r="G95" s="174"/>
      <c r="H95" s="83"/>
      <c r="I95" s="83"/>
      <c r="J95" s="247"/>
      <c r="K95" s="247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67"/>
      <c r="AH95" s="86"/>
      <c r="AO95" s="69"/>
      <c r="AQ95" s="64"/>
      <c r="AR95" s="69"/>
      <c r="AS95" s="69"/>
      <c r="AY95" s="87"/>
      <c r="BB95" s="86"/>
      <c r="BC95" s="86"/>
      <c r="BD95" s="69"/>
      <c r="BE95" s="51"/>
    </row>
    <row r="96" spans="1:57" s="86" customFormat="1" ht="18" x14ac:dyDescent="0.25">
      <c r="A96" s="100"/>
      <c r="B96" s="96"/>
      <c r="C96" s="97"/>
      <c r="D96" s="97"/>
      <c r="E96" s="173"/>
      <c r="F96" s="83"/>
      <c r="G96" s="8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39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112"/>
      <c r="AD96" s="223"/>
      <c r="AE96" s="223"/>
      <c r="AF96" s="250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4"/>
      <c r="AR96" s="223"/>
      <c r="AS96" s="223"/>
      <c r="AT96" s="223"/>
      <c r="AU96" s="223"/>
      <c r="AV96" s="223"/>
      <c r="AW96" s="223"/>
      <c r="AX96" s="223"/>
      <c r="AY96" s="223"/>
      <c r="AZ96" s="223"/>
      <c r="BA96" s="225"/>
      <c r="BB96" s="223"/>
      <c r="BC96" s="223"/>
      <c r="BD96" s="226"/>
      <c r="BE96" s="246"/>
    </row>
    <row r="97" spans="1:57" s="29" customFormat="1" ht="15.75" x14ac:dyDescent="0.2">
      <c r="B97" s="112"/>
      <c r="C97" s="215"/>
      <c r="D97" s="245"/>
      <c r="E97" s="174"/>
      <c r="F97" s="83"/>
      <c r="G97" s="174"/>
      <c r="I97" s="83"/>
      <c r="J97" s="46"/>
      <c r="K97" s="46"/>
      <c r="Q97" s="83"/>
      <c r="R97" s="83"/>
      <c r="T97" s="83"/>
      <c r="U97" s="83"/>
      <c r="AA97" s="83"/>
      <c r="AD97" s="83"/>
      <c r="AE97" s="83"/>
      <c r="AF97" s="67"/>
      <c r="AH97" s="69"/>
      <c r="AO97" s="69"/>
      <c r="AQ97" s="64"/>
      <c r="AR97" s="69"/>
      <c r="AS97" s="69"/>
      <c r="AY97" s="87"/>
      <c r="BB97" s="86"/>
      <c r="BC97" s="86"/>
      <c r="BD97" s="69"/>
      <c r="BE97" s="51"/>
    </row>
    <row r="98" spans="1:57" s="29" customFormat="1" ht="15.75" x14ac:dyDescent="0.2">
      <c r="B98" s="28"/>
      <c r="C98" s="215"/>
      <c r="D98" s="245"/>
      <c r="E98" s="174"/>
      <c r="F98" s="83"/>
      <c r="G98" s="174"/>
      <c r="I98" s="83"/>
      <c r="J98" s="46"/>
      <c r="K98" s="46"/>
      <c r="Q98" s="83"/>
      <c r="R98" s="83"/>
      <c r="T98" s="83"/>
      <c r="U98" s="83"/>
      <c r="AA98" s="83"/>
      <c r="AD98" s="83"/>
      <c r="AE98" s="83"/>
      <c r="AF98" s="67"/>
      <c r="AH98" s="69"/>
      <c r="AO98" s="69"/>
      <c r="AQ98" s="64"/>
      <c r="AR98" s="69"/>
      <c r="AS98" s="69"/>
      <c r="AY98" s="87"/>
      <c r="BB98" s="86"/>
      <c r="BC98" s="86"/>
      <c r="BD98" s="69"/>
      <c r="BE98" s="51"/>
    </row>
    <row r="99" spans="1:57" s="29" customFormat="1" ht="15.75" x14ac:dyDescent="0.2">
      <c r="B99" s="28"/>
      <c r="C99" s="215"/>
      <c r="D99" s="245"/>
      <c r="E99" s="174"/>
      <c r="F99" s="83"/>
      <c r="G99" s="174"/>
      <c r="I99" s="83"/>
      <c r="J99" s="46"/>
      <c r="K99" s="46"/>
      <c r="Q99" s="83"/>
      <c r="R99" s="83"/>
      <c r="T99" s="83"/>
      <c r="U99" s="83"/>
      <c r="AA99" s="83"/>
      <c r="AD99" s="83"/>
      <c r="AE99" s="83"/>
      <c r="AF99" s="67"/>
      <c r="AH99" s="69"/>
      <c r="AO99" s="69"/>
      <c r="AQ99" s="64"/>
      <c r="AR99" s="69"/>
      <c r="AS99" s="69"/>
      <c r="AY99" s="87"/>
      <c r="BB99" s="86"/>
      <c r="BC99" s="86"/>
      <c r="BD99" s="69"/>
      <c r="BE99" s="51"/>
    </row>
    <row r="100" spans="1:57" s="29" customFormat="1" ht="15.75" x14ac:dyDescent="0.2">
      <c r="B100" s="28"/>
      <c r="C100" s="215"/>
      <c r="D100" s="245"/>
      <c r="E100" s="174"/>
      <c r="F100" s="83"/>
      <c r="G100" s="174"/>
      <c r="I100" s="83"/>
      <c r="J100" s="46"/>
      <c r="K100" s="46"/>
      <c r="Q100" s="83"/>
      <c r="R100" s="83"/>
      <c r="T100" s="83"/>
      <c r="U100" s="83"/>
      <c r="AA100" s="83"/>
      <c r="AD100" s="83"/>
      <c r="AE100" s="83"/>
      <c r="AF100" s="67"/>
      <c r="AH100" s="69"/>
      <c r="AO100" s="69"/>
      <c r="AQ100" s="64"/>
      <c r="AR100" s="69"/>
      <c r="AS100" s="69"/>
      <c r="AY100" s="87"/>
      <c r="BB100" s="86"/>
      <c r="BC100" s="86"/>
      <c r="BD100" s="69"/>
      <c r="BE100" s="51"/>
    </row>
    <row r="101" spans="1:57" s="29" customFormat="1" ht="15.75" x14ac:dyDescent="0.2">
      <c r="B101" s="28"/>
      <c r="C101" s="215"/>
      <c r="D101" s="245"/>
      <c r="E101" s="174"/>
      <c r="F101" s="83"/>
      <c r="G101" s="174"/>
      <c r="I101" s="83"/>
      <c r="J101" s="46"/>
      <c r="K101" s="46"/>
      <c r="Q101" s="83"/>
      <c r="R101" s="83"/>
      <c r="T101" s="83"/>
      <c r="U101" s="83"/>
      <c r="AA101" s="83"/>
      <c r="AD101" s="83"/>
      <c r="AE101" s="83"/>
      <c r="AF101" s="67"/>
      <c r="AH101" s="69"/>
      <c r="AO101" s="69"/>
      <c r="AQ101" s="64"/>
      <c r="AR101" s="69"/>
      <c r="AS101" s="69"/>
      <c r="AY101" s="87"/>
      <c r="BB101" s="86"/>
      <c r="BC101" s="86"/>
      <c r="BD101" s="69"/>
      <c r="BE101" s="51"/>
    </row>
    <row r="102" spans="1:57" s="29" customFormat="1" ht="15.75" x14ac:dyDescent="0.2">
      <c r="B102" s="28"/>
      <c r="C102" s="215"/>
      <c r="D102" s="245"/>
      <c r="E102" s="174"/>
      <c r="F102" s="83"/>
      <c r="G102" s="174"/>
      <c r="I102" s="83"/>
      <c r="J102" s="46"/>
      <c r="K102" s="46"/>
      <c r="Q102" s="83"/>
      <c r="R102" s="83"/>
      <c r="T102" s="83"/>
      <c r="U102" s="83"/>
      <c r="AA102" s="83"/>
      <c r="AD102" s="83"/>
      <c r="AE102" s="83"/>
      <c r="AF102" s="67"/>
      <c r="AH102" s="69"/>
      <c r="AO102" s="69"/>
      <c r="AQ102" s="64"/>
      <c r="AR102" s="69"/>
      <c r="AS102" s="69"/>
      <c r="AY102" s="87"/>
      <c r="BB102" s="86"/>
      <c r="BC102" s="86"/>
      <c r="BD102" s="69"/>
      <c r="BE102" s="51"/>
    </row>
    <row r="103" spans="1:57" s="29" customFormat="1" ht="15.75" x14ac:dyDescent="0.2">
      <c r="B103" s="28"/>
      <c r="C103" s="215"/>
      <c r="D103" s="245"/>
      <c r="E103" s="174"/>
      <c r="F103" s="83"/>
      <c r="G103" s="174"/>
      <c r="I103" s="83"/>
      <c r="J103" s="46"/>
      <c r="K103" s="46"/>
      <c r="Q103" s="83"/>
      <c r="R103" s="83"/>
      <c r="T103" s="83"/>
      <c r="U103" s="83"/>
      <c r="AA103" s="83"/>
      <c r="AD103" s="83"/>
      <c r="AE103" s="83"/>
      <c r="AF103" s="67"/>
      <c r="AH103" s="69"/>
      <c r="AO103" s="69"/>
      <c r="AQ103" s="64"/>
      <c r="AR103" s="69"/>
      <c r="AS103" s="69"/>
      <c r="AY103" s="87"/>
      <c r="BB103" s="86"/>
      <c r="BC103" s="86"/>
      <c r="BD103" s="69"/>
      <c r="BE103" s="51"/>
    </row>
    <row r="104" spans="1:57" s="29" customFormat="1" ht="15.75" x14ac:dyDescent="0.2">
      <c r="B104" s="28"/>
      <c r="C104" s="215"/>
      <c r="D104" s="245"/>
      <c r="E104" s="174"/>
      <c r="F104" s="83"/>
      <c r="G104" s="174"/>
      <c r="I104" s="83"/>
      <c r="J104" s="46"/>
      <c r="K104" s="46"/>
      <c r="Q104" s="83"/>
      <c r="R104" s="83"/>
      <c r="T104" s="83"/>
      <c r="U104" s="83"/>
      <c r="AA104" s="83"/>
      <c r="AD104" s="83"/>
      <c r="AE104" s="83"/>
      <c r="AF104" s="67"/>
      <c r="AH104" s="69"/>
      <c r="AO104" s="69"/>
      <c r="AQ104" s="64"/>
      <c r="AR104" s="69"/>
      <c r="AS104" s="69"/>
      <c r="AY104" s="87"/>
      <c r="BB104" s="86"/>
      <c r="BC104" s="86"/>
      <c r="BD104" s="69"/>
      <c r="BE104" s="51"/>
    </row>
    <row r="105" spans="1:57" s="86" customFormat="1" ht="18" x14ac:dyDescent="0.25">
      <c r="A105" s="100"/>
      <c r="B105" s="96"/>
      <c r="C105" s="97"/>
      <c r="D105" s="97"/>
      <c r="E105" s="173"/>
      <c r="F105" s="83"/>
      <c r="G105" s="8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39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112"/>
      <c r="AD105" s="223"/>
      <c r="AE105" s="223"/>
      <c r="AF105" s="250"/>
      <c r="AG105" s="223"/>
      <c r="AH105" s="227"/>
      <c r="AI105" s="223"/>
      <c r="AJ105" s="223"/>
      <c r="AK105" s="223"/>
      <c r="AL105" s="223"/>
      <c r="AM105" s="223"/>
      <c r="AN105" s="223"/>
      <c r="AO105" s="223"/>
      <c r="AP105" s="223"/>
      <c r="AQ105" s="224"/>
      <c r="AR105" s="223"/>
      <c r="AS105" s="223"/>
      <c r="AT105" s="223"/>
      <c r="AU105" s="223"/>
      <c r="AV105" s="223"/>
      <c r="AW105" s="223"/>
      <c r="AX105" s="223"/>
      <c r="AY105" s="223"/>
      <c r="AZ105" s="223"/>
      <c r="BA105" s="225"/>
      <c r="BB105" s="223"/>
      <c r="BC105" s="223"/>
      <c r="BD105" s="226"/>
      <c r="BE105" s="246"/>
    </row>
    <row r="106" spans="1:57" s="29" customFormat="1" ht="15.75" x14ac:dyDescent="0.25">
      <c r="A106" s="194"/>
      <c r="B106" s="112"/>
      <c r="C106" s="215"/>
      <c r="D106" s="245"/>
      <c r="E106" s="174"/>
      <c r="F106" s="83"/>
      <c r="G106" s="174"/>
      <c r="I106" s="83"/>
      <c r="J106" s="46"/>
      <c r="K106" s="46"/>
      <c r="Q106" s="83"/>
      <c r="R106" s="83"/>
      <c r="T106" s="83"/>
      <c r="U106" s="83"/>
      <c r="AA106" s="83"/>
      <c r="AD106" s="83"/>
      <c r="AE106" s="83"/>
      <c r="AF106" s="67"/>
      <c r="AH106" s="69"/>
      <c r="AO106" s="69"/>
      <c r="AQ106" s="64"/>
      <c r="AR106" s="69"/>
      <c r="AS106" s="69"/>
      <c r="AY106" s="87"/>
      <c r="BB106" s="86"/>
      <c r="BC106" s="86"/>
      <c r="BD106" s="69"/>
      <c r="BE106" s="51"/>
    </row>
    <row r="107" spans="1:57" s="29" customFormat="1" ht="15.75" x14ac:dyDescent="0.2">
      <c r="B107" s="28"/>
      <c r="C107" s="215"/>
      <c r="D107" s="245"/>
      <c r="E107" s="174"/>
      <c r="F107" s="83"/>
      <c r="G107" s="174"/>
      <c r="I107" s="83"/>
      <c r="J107" s="46"/>
      <c r="K107" s="46"/>
      <c r="Q107" s="83"/>
      <c r="R107" s="83"/>
      <c r="T107" s="83"/>
      <c r="U107" s="83"/>
      <c r="AA107" s="83"/>
      <c r="AD107" s="83"/>
      <c r="AE107" s="83"/>
      <c r="AF107" s="67"/>
      <c r="AH107" s="69"/>
      <c r="AO107" s="69"/>
      <c r="AQ107" s="64"/>
      <c r="AR107" s="69"/>
      <c r="AS107" s="69"/>
      <c r="AY107" s="87"/>
      <c r="BB107" s="86"/>
      <c r="BC107" s="86"/>
      <c r="BD107" s="69"/>
      <c r="BE107" s="51"/>
    </row>
    <row r="108" spans="1:57" s="29" customFormat="1" ht="15.75" x14ac:dyDescent="0.2">
      <c r="B108" s="28"/>
      <c r="C108" s="215"/>
      <c r="D108" s="245"/>
      <c r="E108" s="174"/>
      <c r="F108" s="83"/>
      <c r="G108" s="174"/>
      <c r="I108" s="83"/>
      <c r="J108" s="46"/>
      <c r="K108" s="46"/>
      <c r="Q108" s="83"/>
      <c r="R108" s="83"/>
      <c r="T108" s="83"/>
      <c r="U108" s="83"/>
      <c r="AA108" s="83"/>
      <c r="AD108" s="83"/>
      <c r="AE108" s="83"/>
      <c r="AF108" s="67"/>
      <c r="AH108" s="69"/>
      <c r="AO108" s="69"/>
      <c r="AQ108" s="64"/>
      <c r="AR108" s="69"/>
      <c r="AS108" s="69"/>
      <c r="AY108" s="87"/>
      <c r="BB108" s="86"/>
      <c r="BC108" s="86"/>
      <c r="BD108" s="69"/>
      <c r="BE108" s="51"/>
    </row>
    <row r="109" spans="1:57" s="29" customFormat="1" ht="15.75" x14ac:dyDescent="0.2">
      <c r="B109" s="28"/>
      <c r="C109" s="215"/>
      <c r="D109" s="245"/>
      <c r="E109" s="174"/>
      <c r="F109" s="83"/>
      <c r="G109" s="174"/>
      <c r="I109" s="83"/>
      <c r="J109" s="46"/>
      <c r="K109" s="46"/>
      <c r="Q109" s="83"/>
      <c r="R109" s="83"/>
      <c r="T109" s="83"/>
      <c r="U109" s="83"/>
      <c r="AA109" s="83"/>
      <c r="AD109" s="83"/>
      <c r="AE109" s="83"/>
      <c r="AF109" s="67"/>
      <c r="AH109" s="69"/>
      <c r="AO109" s="69"/>
      <c r="AQ109" s="64"/>
      <c r="AR109" s="69"/>
      <c r="AS109" s="69"/>
      <c r="AY109" s="87"/>
      <c r="BB109" s="86"/>
      <c r="BC109" s="86"/>
      <c r="BD109" s="69"/>
      <c r="BE109" s="51"/>
    </row>
    <row r="110" spans="1:57" s="29" customFormat="1" ht="15.75" x14ac:dyDescent="0.2">
      <c r="B110" s="28"/>
      <c r="C110" s="215"/>
      <c r="D110" s="245"/>
      <c r="E110" s="174"/>
      <c r="F110" s="83"/>
      <c r="G110" s="174"/>
      <c r="I110" s="83"/>
      <c r="J110" s="46"/>
      <c r="K110" s="46"/>
      <c r="Q110" s="83"/>
      <c r="R110" s="83"/>
      <c r="T110" s="83"/>
      <c r="U110" s="83"/>
      <c r="AA110" s="83"/>
      <c r="AD110" s="83"/>
      <c r="AE110" s="83"/>
      <c r="AF110" s="67"/>
      <c r="AH110" s="69"/>
      <c r="AO110" s="69"/>
      <c r="AQ110" s="64"/>
      <c r="AR110" s="69"/>
      <c r="AS110" s="69"/>
      <c r="AY110" s="87"/>
      <c r="BB110" s="86"/>
      <c r="BC110" s="86"/>
      <c r="BD110" s="69"/>
      <c r="BE110" s="51"/>
    </row>
    <row r="111" spans="1:57" s="29" customFormat="1" ht="15.75" x14ac:dyDescent="0.2">
      <c r="B111" s="28"/>
      <c r="C111" s="215"/>
      <c r="D111" s="245"/>
      <c r="E111" s="174"/>
      <c r="F111" s="83"/>
      <c r="G111" s="174"/>
      <c r="I111" s="83"/>
      <c r="J111" s="46"/>
      <c r="K111" s="46"/>
      <c r="Q111" s="83"/>
      <c r="R111" s="83"/>
      <c r="T111" s="83"/>
      <c r="U111" s="83"/>
      <c r="AA111" s="83"/>
      <c r="AD111" s="83"/>
      <c r="AE111" s="83"/>
      <c r="AF111" s="67"/>
      <c r="AH111" s="69"/>
      <c r="AO111" s="69"/>
      <c r="AQ111" s="64"/>
      <c r="AR111" s="69"/>
      <c r="AS111" s="69"/>
      <c r="AY111" s="87"/>
      <c r="BB111" s="86"/>
      <c r="BC111" s="86"/>
      <c r="BD111" s="69"/>
      <c r="BE111" s="51"/>
    </row>
    <row r="112" spans="1:57" s="29" customFormat="1" ht="15.75" x14ac:dyDescent="0.2">
      <c r="B112" s="28"/>
      <c r="C112" s="215"/>
      <c r="D112" s="245"/>
      <c r="E112" s="174"/>
      <c r="F112" s="83"/>
      <c r="G112" s="174"/>
      <c r="I112" s="83"/>
      <c r="J112" s="46"/>
      <c r="K112" s="46"/>
      <c r="Q112" s="83"/>
      <c r="R112" s="83"/>
      <c r="T112" s="83"/>
      <c r="U112" s="83"/>
      <c r="AA112" s="83"/>
      <c r="AD112" s="83"/>
      <c r="AE112" s="83"/>
      <c r="AF112" s="67"/>
      <c r="AH112" s="69"/>
      <c r="AO112" s="69"/>
      <c r="AQ112" s="64"/>
      <c r="AR112" s="69"/>
      <c r="AS112" s="69"/>
      <c r="AY112" s="87"/>
      <c r="BB112" s="86"/>
      <c r="BC112" s="86"/>
      <c r="BD112" s="69"/>
      <c r="BE112" s="51"/>
    </row>
    <row r="113" spans="1:57" s="29" customFormat="1" ht="15.75" x14ac:dyDescent="0.2">
      <c r="B113" s="28"/>
      <c r="C113" s="215"/>
      <c r="D113" s="245"/>
      <c r="E113" s="174"/>
      <c r="F113" s="83"/>
      <c r="G113" s="174"/>
      <c r="I113" s="83"/>
      <c r="J113" s="46"/>
      <c r="K113" s="46"/>
      <c r="Q113" s="83"/>
      <c r="R113" s="83"/>
      <c r="T113" s="83"/>
      <c r="AA113" s="83"/>
      <c r="AD113" s="83"/>
      <c r="AE113" s="83"/>
      <c r="AF113" s="67"/>
      <c r="AH113" s="69"/>
      <c r="AO113" s="69"/>
      <c r="AQ113" s="64"/>
      <c r="AR113" s="69"/>
      <c r="AS113" s="69"/>
      <c r="AY113" s="87"/>
      <c r="BB113" s="86"/>
      <c r="BC113" s="86"/>
      <c r="BD113" s="69"/>
      <c r="BE113" s="51"/>
    </row>
    <row r="114" spans="1:57" s="86" customFormat="1" ht="18" x14ac:dyDescent="0.25">
      <c r="A114" s="100"/>
      <c r="B114" s="96"/>
      <c r="C114" s="97"/>
      <c r="D114" s="97"/>
      <c r="E114" s="173"/>
      <c r="F114" s="83"/>
      <c r="G114" s="8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39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112"/>
      <c r="AD114" s="223"/>
      <c r="AE114" s="223"/>
      <c r="AF114" s="250"/>
      <c r="AG114" s="223"/>
      <c r="AH114" s="227"/>
      <c r="AI114" s="223"/>
      <c r="AJ114" s="223"/>
      <c r="AK114" s="223"/>
      <c r="AL114" s="223"/>
      <c r="AM114" s="223"/>
      <c r="AN114" s="223"/>
      <c r="AO114" s="223"/>
      <c r="AP114" s="223"/>
      <c r="AQ114" s="224"/>
      <c r="AR114" s="223"/>
      <c r="AS114" s="223"/>
      <c r="AT114" s="223"/>
      <c r="AU114" s="223"/>
      <c r="AV114" s="223"/>
      <c r="AW114" s="223"/>
      <c r="AX114" s="223"/>
      <c r="AY114" s="223"/>
      <c r="AZ114" s="223"/>
      <c r="BA114" s="225"/>
      <c r="BB114" s="223"/>
      <c r="BC114" s="223"/>
      <c r="BD114" s="226"/>
      <c r="BE114" s="246"/>
    </row>
    <row r="115" spans="1:57" s="29" customFormat="1" ht="15.75" x14ac:dyDescent="0.2">
      <c r="B115" s="112"/>
      <c r="C115" s="215"/>
      <c r="D115" s="245"/>
      <c r="E115" s="174"/>
      <c r="F115" s="83"/>
      <c r="G115" s="174"/>
      <c r="I115" s="83"/>
      <c r="J115" s="46"/>
      <c r="K115" s="46"/>
      <c r="Q115" s="83"/>
      <c r="R115" s="83"/>
      <c r="T115" s="83"/>
      <c r="U115" s="83"/>
      <c r="AA115" s="83"/>
      <c r="AD115" s="83"/>
      <c r="AE115" s="83"/>
      <c r="AF115" s="67"/>
      <c r="AH115" s="69"/>
      <c r="AO115" s="69"/>
      <c r="AQ115" s="64"/>
      <c r="AR115" s="69"/>
      <c r="AS115" s="69"/>
      <c r="AY115" s="87"/>
      <c r="BB115" s="86"/>
      <c r="BC115" s="86"/>
      <c r="BD115" s="69"/>
      <c r="BE115" s="51"/>
    </row>
    <row r="116" spans="1:57" s="29" customFormat="1" ht="15.75" x14ac:dyDescent="0.2">
      <c r="B116" s="28"/>
      <c r="C116" s="215"/>
      <c r="D116" s="245"/>
      <c r="E116" s="174"/>
      <c r="F116" s="83"/>
      <c r="G116" s="174"/>
      <c r="I116" s="83"/>
      <c r="J116" s="46"/>
      <c r="K116" s="46"/>
      <c r="Q116" s="83"/>
      <c r="R116" s="83"/>
      <c r="T116" s="83"/>
      <c r="U116" s="83"/>
      <c r="AA116" s="83"/>
      <c r="AD116" s="83"/>
      <c r="AE116" s="83"/>
      <c r="AF116" s="67"/>
      <c r="AH116" s="69"/>
      <c r="AO116" s="69"/>
      <c r="AQ116" s="64"/>
      <c r="AR116" s="69"/>
      <c r="AS116" s="69"/>
      <c r="AY116" s="87"/>
      <c r="BB116" s="86"/>
      <c r="BC116" s="86"/>
      <c r="BD116" s="69"/>
      <c r="BE116" s="51"/>
    </row>
    <row r="117" spans="1:57" s="29" customFormat="1" ht="15.75" x14ac:dyDescent="0.2">
      <c r="B117" s="28"/>
      <c r="C117" s="215"/>
      <c r="D117" s="245"/>
      <c r="E117" s="174"/>
      <c r="F117" s="83"/>
      <c r="G117" s="174"/>
      <c r="I117" s="83"/>
      <c r="J117" s="46"/>
      <c r="K117" s="46"/>
      <c r="Q117" s="83"/>
      <c r="R117" s="83"/>
      <c r="T117" s="83"/>
      <c r="U117" s="83"/>
      <c r="AA117" s="83"/>
      <c r="AD117" s="83"/>
      <c r="AE117" s="83"/>
      <c r="AF117" s="67"/>
      <c r="AH117" s="69"/>
      <c r="AO117" s="69"/>
      <c r="AQ117" s="64"/>
      <c r="AR117" s="69"/>
      <c r="AS117" s="69"/>
      <c r="AY117" s="87"/>
      <c r="BB117" s="86"/>
      <c r="BC117" s="86"/>
      <c r="BD117" s="69"/>
      <c r="BE117" s="51"/>
    </row>
    <row r="118" spans="1:57" s="29" customFormat="1" ht="15.75" x14ac:dyDescent="0.2">
      <c r="B118" s="28"/>
      <c r="C118" s="215"/>
      <c r="D118" s="245"/>
      <c r="E118" s="174"/>
      <c r="F118" s="83"/>
      <c r="G118" s="174"/>
      <c r="I118" s="83"/>
      <c r="J118" s="46"/>
      <c r="K118" s="46"/>
      <c r="Q118" s="83"/>
      <c r="R118" s="83"/>
      <c r="T118" s="83"/>
      <c r="U118" s="83"/>
      <c r="AA118" s="83"/>
      <c r="AD118" s="83"/>
      <c r="AE118" s="83"/>
      <c r="AF118" s="67"/>
      <c r="AH118" s="69"/>
      <c r="AO118" s="69"/>
      <c r="AQ118" s="64"/>
      <c r="AR118" s="69"/>
      <c r="AS118" s="69"/>
      <c r="AY118" s="87"/>
      <c r="BB118" s="86"/>
      <c r="BC118" s="86"/>
      <c r="BD118" s="69"/>
      <c r="BE118" s="51"/>
    </row>
    <row r="119" spans="1:57" s="29" customFormat="1" ht="15.75" x14ac:dyDescent="0.2">
      <c r="B119" s="28"/>
      <c r="C119" s="215"/>
      <c r="D119" s="245"/>
      <c r="E119" s="174"/>
      <c r="F119" s="83"/>
      <c r="G119" s="174"/>
      <c r="I119" s="83"/>
      <c r="J119" s="46"/>
      <c r="K119" s="46"/>
      <c r="Q119" s="83"/>
      <c r="R119" s="83"/>
      <c r="T119" s="83"/>
      <c r="U119" s="83"/>
      <c r="AA119" s="83"/>
      <c r="AD119" s="83"/>
      <c r="AE119" s="83"/>
      <c r="AF119" s="67"/>
      <c r="AH119" s="69"/>
      <c r="AO119" s="69"/>
      <c r="AQ119" s="64"/>
      <c r="AR119" s="69"/>
      <c r="AS119" s="69"/>
      <c r="AY119" s="87"/>
      <c r="BB119" s="86"/>
      <c r="BC119" s="86"/>
      <c r="BD119" s="69"/>
      <c r="BE119" s="51"/>
    </row>
    <row r="120" spans="1:57" s="29" customFormat="1" ht="15.75" x14ac:dyDescent="0.2">
      <c r="B120" s="28"/>
      <c r="C120" s="215"/>
      <c r="D120" s="245"/>
      <c r="E120" s="174"/>
      <c r="F120" s="83"/>
      <c r="G120" s="174"/>
      <c r="I120" s="83"/>
      <c r="J120" s="46"/>
      <c r="K120" s="46"/>
      <c r="Q120" s="83"/>
      <c r="R120" s="83"/>
      <c r="T120" s="83"/>
      <c r="U120" s="83"/>
      <c r="AA120" s="83"/>
      <c r="AD120" s="83"/>
      <c r="AE120" s="83"/>
      <c r="AF120" s="67"/>
      <c r="AH120" s="69"/>
      <c r="AO120" s="69"/>
      <c r="AQ120" s="64"/>
      <c r="AR120" s="69"/>
      <c r="AS120" s="69"/>
      <c r="AY120" s="87"/>
      <c r="BB120" s="86"/>
      <c r="BC120" s="86"/>
      <c r="BD120" s="69"/>
      <c r="BE120" s="51"/>
    </row>
    <row r="121" spans="1:57" s="29" customFormat="1" ht="15.75" x14ac:dyDescent="0.2">
      <c r="B121" s="28"/>
      <c r="C121" s="215"/>
      <c r="D121" s="245"/>
      <c r="E121" s="174"/>
      <c r="F121" s="83"/>
      <c r="G121" s="174"/>
      <c r="I121" s="83"/>
      <c r="J121" s="46"/>
      <c r="K121" s="46"/>
      <c r="Q121" s="83"/>
      <c r="R121" s="83"/>
      <c r="T121" s="83"/>
      <c r="U121" s="83"/>
      <c r="AA121" s="83"/>
      <c r="AD121" s="83"/>
      <c r="AE121" s="83"/>
      <c r="AF121" s="67"/>
      <c r="AH121" s="69"/>
      <c r="AO121" s="69"/>
      <c r="AQ121" s="64"/>
      <c r="AR121" s="69"/>
      <c r="AS121" s="69"/>
      <c r="AY121" s="87"/>
      <c r="BB121" s="86"/>
      <c r="BC121" s="86"/>
      <c r="BD121" s="69"/>
      <c r="BE121" s="51"/>
    </row>
    <row r="122" spans="1:57" s="29" customFormat="1" ht="15.75" x14ac:dyDescent="0.2">
      <c r="B122" s="28"/>
      <c r="C122" s="215"/>
      <c r="D122" s="245"/>
      <c r="E122" s="174"/>
      <c r="F122" s="83"/>
      <c r="G122" s="174"/>
      <c r="I122" s="83"/>
      <c r="J122" s="46"/>
      <c r="K122" s="46"/>
      <c r="Q122" s="83"/>
      <c r="R122" s="83"/>
      <c r="T122" s="83"/>
      <c r="U122" s="83"/>
      <c r="AA122" s="83"/>
      <c r="AD122" s="83"/>
      <c r="AE122" s="83"/>
      <c r="AF122" s="67"/>
      <c r="AH122" s="69"/>
      <c r="AO122" s="69"/>
      <c r="AQ122" s="64"/>
      <c r="AR122" s="69"/>
      <c r="AS122" s="69"/>
      <c r="AY122" s="87"/>
      <c r="BB122" s="86"/>
      <c r="BC122" s="86"/>
      <c r="BD122" s="69"/>
      <c r="BE122" s="51"/>
    </row>
    <row r="123" spans="1:57" s="86" customFormat="1" ht="18" x14ac:dyDescent="0.25">
      <c r="A123" s="100"/>
      <c r="B123" s="96"/>
      <c r="C123" s="97"/>
      <c r="D123" s="97"/>
      <c r="E123" s="173"/>
      <c r="F123" s="83"/>
      <c r="G123" s="8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39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112"/>
      <c r="AD123" s="223"/>
      <c r="AE123" s="223"/>
      <c r="AF123" s="250"/>
      <c r="AG123" s="223"/>
      <c r="AH123" s="227"/>
      <c r="AI123" s="223"/>
      <c r="AJ123" s="223"/>
      <c r="AK123" s="223"/>
      <c r="AL123" s="223"/>
      <c r="AM123" s="223"/>
      <c r="AN123" s="223"/>
      <c r="AO123" s="223"/>
      <c r="AP123" s="223"/>
      <c r="AQ123" s="224"/>
      <c r="AR123" s="223"/>
      <c r="AS123" s="223"/>
      <c r="AT123" s="223"/>
      <c r="AU123" s="223"/>
      <c r="AV123" s="223"/>
      <c r="AW123" s="223"/>
      <c r="AX123" s="223"/>
      <c r="AY123" s="223"/>
      <c r="AZ123" s="223"/>
      <c r="BA123" s="225"/>
      <c r="BB123" s="223"/>
      <c r="BC123" s="223"/>
      <c r="BD123" s="226"/>
      <c r="BE123" s="246"/>
    </row>
    <row r="124" spans="1:57" s="29" customFormat="1" ht="15.75" x14ac:dyDescent="0.25">
      <c r="A124" s="194"/>
      <c r="B124" s="112"/>
      <c r="C124" s="215"/>
      <c r="D124" s="245"/>
      <c r="E124" s="174"/>
      <c r="F124" s="83"/>
      <c r="G124" s="174"/>
      <c r="I124" s="83"/>
      <c r="J124" s="46"/>
      <c r="K124" s="46"/>
      <c r="Q124" s="83"/>
      <c r="R124" s="83"/>
      <c r="T124" s="83"/>
      <c r="U124" s="83"/>
      <c r="AA124" s="83"/>
      <c r="AD124" s="83"/>
      <c r="AE124" s="83"/>
      <c r="AF124" s="67"/>
      <c r="AH124" s="69"/>
      <c r="AO124" s="69"/>
      <c r="AQ124" s="64"/>
      <c r="AR124" s="69"/>
      <c r="AS124" s="69"/>
      <c r="AY124" s="87"/>
      <c r="BB124" s="86"/>
      <c r="BC124" s="86"/>
      <c r="BD124" s="69"/>
      <c r="BE124" s="51"/>
    </row>
    <row r="125" spans="1:57" s="29" customFormat="1" ht="15.75" x14ac:dyDescent="0.2">
      <c r="B125" s="28"/>
      <c r="C125" s="215"/>
      <c r="D125" s="245"/>
      <c r="E125" s="174"/>
      <c r="F125" s="83"/>
      <c r="G125" s="174"/>
      <c r="I125" s="83"/>
      <c r="J125" s="46"/>
      <c r="K125" s="46"/>
      <c r="Q125" s="83"/>
      <c r="R125" s="83"/>
      <c r="T125" s="83"/>
      <c r="U125" s="83"/>
      <c r="AA125" s="83"/>
      <c r="AD125" s="83"/>
      <c r="AE125" s="83"/>
      <c r="AF125" s="67"/>
      <c r="AH125" s="69"/>
      <c r="AO125" s="69"/>
      <c r="AQ125" s="64"/>
      <c r="AR125" s="69"/>
      <c r="AS125" s="69"/>
      <c r="AY125" s="87"/>
      <c r="BB125" s="86"/>
      <c r="BC125" s="86"/>
      <c r="BD125" s="69"/>
      <c r="BE125" s="51"/>
    </row>
    <row r="126" spans="1:57" s="29" customFormat="1" ht="15.75" x14ac:dyDescent="0.2">
      <c r="B126" s="28"/>
      <c r="C126" s="215"/>
      <c r="D126" s="245"/>
      <c r="E126" s="174"/>
      <c r="F126" s="83"/>
      <c r="G126" s="174"/>
      <c r="I126" s="83"/>
      <c r="J126" s="46"/>
      <c r="K126" s="46"/>
      <c r="Q126" s="83"/>
      <c r="R126" s="83"/>
      <c r="T126" s="83"/>
      <c r="U126" s="83"/>
      <c r="AA126" s="83"/>
      <c r="AD126" s="83"/>
      <c r="AE126" s="83"/>
      <c r="AF126" s="67"/>
      <c r="AH126" s="69"/>
      <c r="AO126" s="69"/>
      <c r="AQ126" s="64"/>
      <c r="AR126" s="69"/>
      <c r="AS126" s="69"/>
      <c r="AY126" s="87"/>
      <c r="BB126" s="86"/>
      <c r="BC126" s="86"/>
      <c r="BD126" s="69"/>
      <c r="BE126" s="51"/>
    </row>
    <row r="127" spans="1:57" s="29" customFormat="1" ht="15.75" x14ac:dyDescent="0.2">
      <c r="B127" s="28"/>
      <c r="C127" s="215"/>
      <c r="D127" s="245"/>
      <c r="E127" s="174"/>
      <c r="F127" s="83"/>
      <c r="G127" s="174"/>
      <c r="I127" s="83"/>
      <c r="J127" s="46"/>
      <c r="K127" s="46"/>
      <c r="Q127" s="83"/>
      <c r="R127" s="83"/>
      <c r="T127" s="83"/>
      <c r="U127" s="83"/>
      <c r="AA127" s="83"/>
      <c r="AD127" s="83"/>
      <c r="AE127" s="83"/>
      <c r="AF127" s="67"/>
      <c r="AH127" s="69"/>
      <c r="AO127" s="69"/>
      <c r="AQ127" s="64"/>
      <c r="AR127" s="69"/>
      <c r="AS127" s="69"/>
      <c r="AY127" s="87"/>
      <c r="BB127" s="86"/>
      <c r="BC127" s="86"/>
      <c r="BD127" s="69"/>
      <c r="BE127" s="51"/>
    </row>
    <row r="128" spans="1:57" s="29" customFormat="1" ht="15.75" x14ac:dyDescent="0.2">
      <c r="B128" s="28"/>
      <c r="C128" s="215"/>
      <c r="D128" s="245"/>
      <c r="E128" s="174"/>
      <c r="F128" s="83"/>
      <c r="G128" s="174"/>
      <c r="I128" s="83"/>
      <c r="J128" s="46"/>
      <c r="K128" s="46"/>
      <c r="Q128" s="83"/>
      <c r="R128" s="83"/>
      <c r="T128" s="83"/>
      <c r="U128" s="83"/>
      <c r="AA128" s="83"/>
      <c r="AD128" s="83"/>
      <c r="AE128" s="83"/>
      <c r="AF128" s="67"/>
      <c r="AH128" s="69"/>
      <c r="AO128" s="69"/>
      <c r="AQ128" s="64"/>
      <c r="AR128" s="69"/>
      <c r="AS128" s="69"/>
      <c r="AY128" s="87"/>
      <c r="BB128" s="86"/>
      <c r="BC128" s="86"/>
      <c r="BD128" s="69"/>
      <c r="BE128" s="51"/>
    </row>
    <row r="129" spans="1:57" s="29" customFormat="1" ht="15.75" x14ac:dyDescent="0.2">
      <c r="B129" s="28"/>
      <c r="C129" s="215"/>
      <c r="D129" s="245"/>
      <c r="E129" s="174"/>
      <c r="F129" s="83"/>
      <c r="G129" s="174"/>
      <c r="I129" s="83"/>
      <c r="J129" s="46"/>
      <c r="K129" s="46"/>
      <c r="Q129" s="83"/>
      <c r="R129" s="83"/>
      <c r="T129" s="83"/>
      <c r="U129" s="83"/>
      <c r="AA129" s="83"/>
      <c r="AD129" s="83"/>
      <c r="AE129" s="83"/>
      <c r="AF129" s="67"/>
      <c r="AH129" s="69"/>
      <c r="AO129" s="69"/>
      <c r="AQ129" s="64"/>
      <c r="AR129" s="69"/>
      <c r="AS129" s="69"/>
      <c r="AY129" s="87"/>
      <c r="BB129" s="86"/>
      <c r="BC129" s="86"/>
      <c r="BD129" s="69"/>
      <c r="BE129" s="51"/>
    </row>
    <row r="130" spans="1:57" s="29" customFormat="1" ht="15.75" x14ac:dyDescent="0.2">
      <c r="B130" s="28"/>
      <c r="C130" s="215"/>
      <c r="D130" s="245"/>
      <c r="E130" s="174"/>
      <c r="F130" s="83"/>
      <c r="G130" s="174"/>
      <c r="I130" s="83"/>
      <c r="J130" s="46"/>
      <c r="K130" s="46"/>
      <c r="Q130" s="83"/>
      <c r="R130" s="83"/>
      <c r="T130" s="83"/>
      <c r="U130" s="83"/>
      <c r="AA130" s="83"/>
      <c r="AD130" s="83"/>
      <c r="AE130" s="83"/>
      <c r="AF130" s="67"/>
      <c r="AH130" s="69"/>
      <c r="AO130" s="69"/>
      <c r="AQ130" s="64"/>
      <c r="AR130" s="69"/>
      <c r="AS130" s="69"/>
      <c r="AY130" s="87"/>
      <c r="BB130" s="86"/>
      <c r="BC130" s="86"/>
      <c r="BD130" s="69"/>
      <c r="BE130" s="51"/>
    </row>
    <row r="131" spans="1:57" s="29" customFormat="1" ht="15.75" x14ac:dyDescent="0.2">
      <c r="B131" s="28"/>
      <c r="C131" s="215"/>
      <c r="D131" s="245"/>
      <c r="E131" s="174"/>
      <c r="F131" s="83"/>
      <c r="G131" s="174"/>
      <c r="I131" s="83"/>
      <c r="J131" s="46"/>
      <c r="K131" s="46"/>
      <c r="Q131" s="83"/>
      <c r="R131" s="83"/>
      <c r="T131" s="83"/>
      <c r="U131" s="83"/>
      <c r="AA131" s="83"/>
      <c r="AD131" s="83"/>
      <c r="AE131" s="83"/>
      <c r="AF131" s="67"/>
      <c r="AH131" s="69"/>
      <c r="AO131" s="69"/>
      <c r="AQ131" s="64"/>
      <c r="AR131" s="69"/>
      <c r="AS131" s="69"/>
      <c r="AY131" s="87"/>
      <c r="BB131" s="86"/>
      <c r="BC131" s="86"/>
      <c r="BD131" s="69"/>
      <c r="BE131" s="51"/>
    </row>
    <row r="132" spans="1:57" s="86" customFormat="1" ht="18" x14ac:dyDescent="0.25">
      <c r="A132" s="100"/>
      <c r="B132" s="96"/>
      <c r="C132" s="97"/>
      <c r="D132" s="97"/>
      <c r="E132" s="173"/>
      <c r="F132" s="83"/>
      <c r="G132" s="8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39"/>
      <c r="S132" s="223"/>
      <c r="T132" s="223"/>
      <c r="U132" s="223"/>
      <c r="V132" s="223"/>
      <c r="W132" s="223"/>
      <c r="X132" s="223"/>
      <c r="Y132" s="223"/>
      <c r="Z132" s="223"/>
      <c r="AA132" s="223"/>
      <c r="AB132" s="223"/>
      <c r="AC132" s="112"/>
      <c r="AD132" s="223"/>
      <c r="AE132" s="223"/>
      <c r="AF132" s="250"/>
      <c r="AG132" s="223"/>
      <c r="AH132" s="227"/>
      <c r="AI132" s="223"/>
      <c r="AJ132" s="223"/>
      <c r="AK132" s="223"/>
      <c r="AL132" s="223"/>
      <c r="AM132" s="223"/>
      <c r="AN132" s="223"/>
      <c r="AO132" s="223"/>
      <c r="AP132" s="223"/>
      <c r="AQ132" s="224"/>
      <c r="AR132" s="223"/>
      <c r="AS132" s="223"/>
      <c r="AT132" s="223"/>
      <c r="AU132" s="223"/>
      <c r="AV132" s="223"/>
      <c r="AW132" s="223"/>
      <c r="AX132" s="223"/>
      <c r="AY132" s="223"/>
      <c r="AZ132" s="223"/>
      <c r="BA132" s="225"/>
      <c r="BB132" s="223"/>
      <c r="BC132" s="223"/>
      <c r="BD132" s="226"/>
      <c r="BE132" s="246"/>
    </row>
    <row r="133" spans="1:57" s="29" customFormat="1" ht="15.75" x14ac:dyDescent="0.2">
      <c r="B133" s="112"/>
      <c r="C133" s="215"/>
      <c r="D133" s="245"/>
      <c r="E133" s="174"/>
      <c r="F133" s="83"/>
      <c r="G133" s="174"/>
      <c r="I133" s="83"/>
      <c r="J133" s="46"/>
      <c r="K133" s="46"/>
      <c r="Q133" s="83"/>
      <c r="R133" s="83"/>
      <c r="T133" s="83"/>
      <c r="U133" s="83"/>
      <c r="AA133" s="83"/>
      <c r="AD133" s="83"/>
      <c r="AE133" s="83"/>
      <c r="AF133" s="67"/>
      <c r="AH133" s="69"/>
      <c r="AO133" s="69"/>
      <c r="AQ133" s="64"/>
      <c r="AR133" s="69"/>
      <c r="AS133" s="69"/>
      <c r="AY133" s="87"/>
      <c r="BB133" s="86"/>
      <c r="BC133" s="86"/>
      <c r="BD133" s="69"/>
      <c r="BE133" s="51"/>
    </row>
    <row r="134" spans="1:57" s="29" customFormat="1" ht="15.75" x14ac:dyDescent="0.2">
      <c r="B134" s="28"/>
      <c r="C134" s="215"/>
      <c r="D134" s="245"/>
      <c r="E134" s="174"/>
      <c r="F134" s="83"/>
      <c r="G134" s="174"/>
      <c r="I134" s="83"/>
      <c r="J134" s="46"/>
      <c r="K134" s="46"/>
      <c r="Q134" s="83"/>
      <c r="R134" s="83"/>
      <c r="T134" s="83"/>
      <c r="U134" s="83"/>
      <c r="AA134" s="83"/>
      <c r="AD134" s="83"/>
      <c r="AE134" s="83"/>
      <c r="AF134" s="67"/>
      <c r="AH134" s="69"/>
      <c r="AO134" s="69"/>
      <c r="AQ134" s="64"/>
      <c r="AR134" s="69"/>
      <c r="AS134" s="69"/>
      <c r="AY134" s="87"/>
      <c r="BB134" s="86"/>
      <c r="BC134" s="86"/>
      <c r="BD134" s="69"/>
      <c r="BE134" s="51"/>
    </row>
    <row r="135" spans="1:57" s="29" customFormat="1" ht="15.75" x14ac:dyDescent="0.2">
      <c r="B135" s="28"/>
      <c r="C135" s="215"/>
      <c r="D135" s="245"/>
      <c r="E135" s="174"/>
      <c r="F135" s="83"/>
      <c r="G135" s="174"/>
      <c r="I135" s="83"/>
      <c r="J135" s="46"/>
      <c r="K135" s="46"/>
      <c r="Q135" s="83"/>
      <c r="R135" s="83"/>
      <c r="T135" s="83"/>
      <c r="U135" s="83"/>
      <c r="AA135" s="83"/>
      <c r="AD135" s="83"/>
      <c r="AE135" s="83"/>
      <c r="AF135" s="67"/>
      <c r="AH135" s="69"/>
      <c r="AO135" s="69"/>
      <c r="AQ135" s="64"/>
      <c r="AR135" s="69"/>
      <c r="AS135" s="69"/>
      <c r="AY135" s="87"/>
      <c r="BB135" s="86"/>
      <c r="BC135" s="86"/>
      <c r="BD135" s="69"/>
      <c r="BE135" s="51"/>
    </row>
    <row r="136" spans="1:57" s="29" customFormat="1" ht="15.75" x14ac:dyDescent="0.2">
      <c r="B136" s="28"/>
      <c r="C136" s="215"/>
      <c r="D136" s="245"/>
      <c r="E136" s="174"/>
      <c r="F136" s="83"/>
      <c r="G136" s="174"/>
      <c r="I136" s="83"/>
      <c r="J136" s="46"/>
      <c r="K136" s="46"/>
      <c r="Q136" s="83"/>
      <c r="R136" s="83"/>
      <c r="T136" s="83"/>
      <c r="U136" s="83"/>
      <c r="AA136" s="83"/>
      <c r="AD136" s="83"/>
      <c r="AE136" s="83"/>
      <c r="AF136" s="67"/>
      <c r="AH136" s="69"/>
      <c r="AO136" s="69"/>
      <c r="AQ136" s="64"/>
      <c r="AR136" s="69"/>
      <c r="AS136" s="69"/>
      <c r="AY136" s="87"/>
      <c r="BB136" s="86"/>
      <c r="BC136" s="86"/>
      <c r="BD136" s="69"/>
      <c r="BE136" s="51"/>
    </row>
    <row r="137" spans="1:57" s="29" customFormat="1" ht="15.75" x14ac:dyDescent="0.2">
      <c r="B137" s="28"/>
      <c r="C137" s="215"/>
      <c r="D137" s="245"/>
      <c r="E137" s="174"/>
      <c r="F137" s="83"/>
      <c r="G137" s="174"/>
      <c r="J137" s="46"/>
      <c r="K137" s="46"/>
      <c r="Q137" s="83"/>
      <c r="R137" s="83"/>
      <c r="T137" s="83"/>
      <c r="U137" s="83"/>
      <c r="AA137" s="83"/>
      <c r="AD137" s="83"/>
      <c r="AE137" s="83"/>
      <c r="AF137" s="67"/>
      <c r="AH137" s="69"/>
      <c r="AO137" s="69"/>
      <c r="AQ137" s="64"/>
      <c r="AR137" s="69"/>
      <c r="AS137" s="69"/>
      <c r="AY137" s="87"/>
      <c r="BB137" s="86"/>
      <c r="BC137" s="86"/>
      <c r="BD137" s="69"/>
      <c r="BE137" s="51"/>
    </row>
    <row r="138" spans="1:57" s="29" customFormat="1" ht="15.75" x14ac:dyDescent="0.2">
      <c r="B138" s="28"/>
      <c r="C138" s="215"/>
      <c r="D138" s="245"/>
      <c r="E138" s="174"/>
      <c r="F138" s="83"/>
      <c r="G138" s="174"/>
      <c r="I138" s="83"/>
      <c r="J138" s="46"/>
      <c r="K138" s="46"/>
      <c r="Q138" s="83"/>
      <c r="R138" s="83"/>
      <c r="T138" s="83"/>
      <c r="U138" s="83"/>
      <c r="AA138" s="83"/>
      <c r="AD138" s="83"/>
      <c r="AE138" s="83"/>
      <c r="AF138" s="67"/>
      <c r="AH138" s="69"/>
      <c r="AO138" s="69"/>
      <c r="AQ138" s="64"/>
      <c r="AR138" s="69"/>
      <c r="AS138" s="69"/>
      <c r="AY138" s="87"/>
      <c r="BB138" s="86"/>
      <c r="BC138" s="86"/>
      <c r="BD138" s="69"/>
      <c r="BE138" s="51"/>
    </row>
    <row r="139" spans="1:57" s="29" customFormat="1" ht="15.75" x14ac:dyDescent="0.2">
      <c r="B139" s="28"/>
      <c r="C139" s="215"/>
      <c r="D139" s="245"/>
      <c r="E139" s="174"/>
      <c r="F139" s="83"/>
      <c r="G139" s="174"/>
      <c r="I139" s="83"/>
      <c r="J139" s="46"/>
      <c r="K139" s="46"/>
      <c r="Q139" s="83"/>
      <c r="R139" s="83"/>
      <c r="T139" s="83"/>
      <c r="U139" s="83"/>
      <c r="AA139" s="83"/>
      <c r="AD139" s="83"/>
      <c r="AE139" s="83"/>
      <c r="AF139" s="67"/>
      <c r="AH139" s="69"/>
      <c r="AO139" s="69"/>
      <c r="AQ139" s="64"/>
      <c r="AR139" s="69"/>
      <c r="AS139" s="69"/>
      <c r="AY139" s="87"/>
      <c r="BB139" s="86"/>
      <c r="BC139" s="86"/>
      <c r="BD139" s="69"/>
      <c r="BE139" s="51"/>
    </row>
    <row r="140" spans="1:57" s="29" customFormat="1" ht="15.75" x14ac:dyDescent="0.2">
      <c r="B140" s="28"/>
      <c r="C140" s="215"/>
      <c r="D140" s="245"/>
      <c r="E140" s="174"/>
      <c r="F140" s="83"/>
      <c r="G140" s="174"/>
      <c r="I140" s="83"/>
      <c r="J140" s="46"/>
      <c r="K140" s="46"/>
      <c r="Q140" s="83"/>
      <c r="R140" s="83"/>
      <c r="T140" s="83"/>
      <c r="U140" s="83"/>
      <c r="AA140" s="83"/>
      <c r="AD140" s="83"/>
      <c r="AE140" s="83"/>
      <c r="AF140" s="67"/>
      <c r="AH140" s="69"/>
      <c r="AO140" s="69"/>
      <c r="AQ140" s="64"/>
      <c r="AR140" s="69"/>
      <c r="AS140" s="69"/>
      <c r="AY140" s="87"/>
      <c r="BB140" s="86"/>
      <c r="BC140" s="86"/>
      <c r="BD140" s="69"/>
      <c r="BE140" s="51"/>
    </row>
    <row r="141" spans="1:57" s="86" customFormat="1" ht="18" x14ac:dyDescent="0.25">
      <c r="A141" s="100"/>
      <c r="B141" s="96"/>
      <c r="C141" s="97"/>
      <c r="D141" s="97"/>
      <c r="E141" s="173"/>
      <c r="F141" s="83"/>
      <c r="G141" s="8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39"/>
      <c r="S141" s="223"/>
      <c r="T141" s="223"/>
      <c r="U141" s="223"/>
      <c r="V141" s="223"/>
      <c r="W141" s="223"/>
      <c r="X141" s="223"/>
      <c r="Y141" s="223"/>
      <c r="Z141" s="223"/>
      <c r="AA141" s="223"/>
      <c r="AB141" s="223"/>
      <c r="AC141" s="112"/>
      <c r="AD141" s="223"/>
      <c r="AE141" s="223"/>
      <c r="AF141" s="250"/>
      <c r="AG141" s="223"/>
      <c r="AH141" s="227"/>
      <c r="AI141" s="223"/>
      <c r="AJ141" s="223"/>
      <c r="AK141" s="223"/>
      <c r="AL141" s="223"/>
      <c r="AM141" s="223"/>
      <c r="AN141" s="223"/>
      <c r="AO141" s="223"/>
      <c r="AP141" s="223"/>
      <c r="AQ141" s="224"/>
      <c r="AR141" s="223"/>
      <c r="AS141" s="223"/>
      <c r="AT141" s="223"/>
      <c r="AU141" s="223"/>
      <c r="AV141" s="223"/>
      <c r="AW141" s="223"/>
      <c r="AX141" s="223"/>
      <c r="AY141" s="223"/>
      <c r="AZ141" s="223"/>
      <c r="BA141" s="225"/>
      <c r="BB141" s="223"/>
      <c r="BC141" s="223"/>
      <c r="BD141" s="226"/>
      <c r="BE141" s="246"/>
    </row>
    <row r="142" spans="1:57" s="228" customFormat="1" ht="15.75" x14ac:dyDescent="0.25">
      <c r="A142" s="194"/>
      <c r="B142" s="112"/>
      <c r="C142" s="215"/>
      <c r="D142" s="245"/>
      <c r="E142" s="174"/>
      <c r="F142" s="83"/>
      <c r="G142" s="174"/>
      <c r="I142" s="83"/>
      <c r="J142" s="248"/>
      <c r="K142" s="248"/>
      <c r="Q142" s="83"/>
      <c r="R142" s="83"/>
      <c r="T142" s="83"/>
      <c r="U142" s="83"/>
      <c r="AA142" s="83"/>
      <c r="AD142" s="83"/>
      <c r="AE142" s="83"/>
      <c r="AF142" s="232"/>
      <c r="AH142" s="69"/>
      <c r="AO142" s="69"/>
      <c r="AQ142" s="64"/>
      <c r="AR142" s="69"/>
      <c r="AS142" s="69"/>
      <c r="AY142" s="87"/>
      <c r="BB142" s="86"/>
      <c r="BC142" s="86"/>
      <c r="BD142" s="69"/>
      <c r="BE142" s="233"/>
    </row>
    <row r="143" spans="1:57" s="228" customFormat="1" ht="15.75" x14ac:dyDescent="0.2">
      <c r="B143" s="28"/>
      <c r="C143" s="215"/>
      <c r="D143" s="245"/>
      <c r="E143" s="174"/>
      <c r="F143" s="83"/>
      <c r="G143" s="174"/>
      <c r="I143" s="83"/>
      <c r="J143" s="248"/>
      <c r="K143" s="248"/>
      <c r="Q143" s="83"/>
      <c r="R143" s="83"/>
      <c r="T143" s="83"/>
      <c r="U143" s="83"/>
      <c r="AA143" s="83"/>
      <c r="AD143" s="83"/>
      <c r="AE143" s="83"/>
      <c r="AF143" s="232"/>
      <c r="AH143" s="69"/>
      <c r="AO143" s="69"/>
      <c r="AQ143" s="64"/>
      <c r="AR143" s="69"/>
      <c r="AS143" s="69"/>
      <c r="AY143" s="87"/>
      <c r="BB143" s="86"/>
      <c r="BC143" s="86"/>
      <c r="BD143" s="69"/>
      <c r="BE143" s="233"/>
    </row>
    <row r="144" spans="1:57" s="228" customFormat="1" ht="15.75" x14ac:dyDescent="0.2">
      <c r="B144" s="28"/>
      <c r="C144" s="215"/>
      <c r="D144" s="245"/>
      <c r="E144" s="174"/>
      <c r="F144" s="83"/>
      <c r="G144" s="174"/>
      <c r="I144" s="83"/>
      <c r="J144" s="248"/>
      <c r="K144" s="248"/>
      <c r="Q144" s="83"/>
      <c r="R144" s="83"/>
      <c r="T144" s="83"/>
      <c r="U144" s="83"/>
      <c r="AA144" s="83"/>
      <c r="AD144" s="83"/>
      <c r="AE144" s="83"/>
      <c r="AF144" s="232"/>
      <c r="AH144" s="69"/>
      <c r="AO144" s="69"/>
      <c r="AQ144" s="64"/>
      <c r="AR144" s="69"/>
      <c r="AS144" s="69"/>
      <c r="AY144" s="87"/>
      <c r="BB144" s="86"/>
      <c r="BC144" s="86"/>
      <c r="BD144" s="69"/>
      <c r="BE144" s="233"/>
    </row>
    <row r="145" spans="1:57" s="228" customFormat="1" ht="15.75" x14ac:dyDescent="0.2">
      <c r="B145" s="28"/>
      <c r="C145" s="215"/>
      <c r="D145" s="245"/>
      <c r="E145" s="174"/>
      <c r="F145" s="83"/>
      <c r="G145" s="174"/>
      <c r="I145" s="83"/>
      <c r="J145" s="248"/>
      <c r="K145" s="248"/>
      <c r="Q145" s="83"/>
      <c r="R145" s="83"/>
      <c r="T145" s="83"/>
      <c r="U145" s="83"/>
      <c r="AA145" s="83"/>
      <c r="AD145" s="83"/>
      <c r="AE145" s="83"/>
      <c r="AF145" s="232"/>
      <c r="AH145" s="69"/>
      <c r="AO145" s="69"/>
      <c r="AQ145" s="64"/>
      <c r="AR145" s="69"/>
      <c r="AS145" s="69"/>
      <c r="AY145" s="87"/>
      <c r="BB145" s="86"/>
      <c r="BC145" s="86"/>
      <c r="BD145" s="69"/>
      <c r="BE145" s="233"/>
    </row>
    <row r="146" spans="1:57" s="228" customFormat="1" ht="15.75" x14ac:dyDescent="0.2">
      <c r="B146" s="28"/>
      <c r="C146" s="215"/>
      <c r="D146" s="245"/>
      <c r="E146" s="174"/>
      <c r="F146" s="83"/>
      <c r="G146" s="174"/>
      <c r="I146" s="83"/>
      <c r="J146" s="248"/>
      <c r="K146" s="248"/>
      <c r="Q146" s="83"/>
      <c r="R146" s="83"/>
      <c r="T146" s="83"/>
      <c r="U146" s="83"/>
      <c r="AA146" s="83"/>
      <c r="AD146" s="83"/>
      <c r="AE146" s="83"/>
      <c r="AF146" s="232"/>
      <c r="AH146" s="69"/>
      <c r="AO146" s="69"/>
      <c r="AQ146" s="64"/>
      <c r="AR146" s="69"/>
      <c r="AS146" s="69"/>
      <c r="AY146" s="87"/>
      <c r="BB146" s="86"/>
      <c r="BC146" s="86"/>
      <c r="BD146" s="69"/>
      <c r="BE146" s="233"/>
    </row>
    <row r="147" spans="1:57" s="228" customFormat="1" ht="15.75" x14ac:dyDescent="0.2">
      <c r="B147" s="28"/>
      <c r="C147" s="215"/>
      <c r="D147" s="245"/>
      <c r="E147" s="174"/>
      <c r="F147" s="83"/>
      <c r="G147" s="174"/>
      <c r="I147" s="83"/>
      <c r="J147" s="248"/>
      <c r="K147" s="248"/>
      <c r="Q147" s="83"/>
      <c r="R147" s="83"/>
      <c r="T147" s="83"/>
      <c r="U147" s="83"/>
      <c r="AA147" s="83"/>
      <c r="AD147" s="83"/>
      <c r="AE147" s="83"/>
      <c r="AF147" s="232"/>
      <c r="AH147" s="69"/>
      <c r="AO147" s="69"/>
      <c r="AQ147" s="64"/>
      <c r="AR147" s="69"/>
      <c r="AS147" s="69"/>
      <c r="AY147" s="87"/>
      <c r="BB147" s="86"/>
      <c r="BC147" s="86"/>
      <c r="BD147" s="69"/>
      <c r="BE147" s="233"/>
    </row>
    <row r="148" spans="1:57" s="228" customFormat="1" ht="15.75" x14ac:dyDescent="0.2">
      <c r="B148" s="28"/>
      <c r="C148" s="215"/>
      <c r="D148" s="245"/>
      <c r="E148" s="174"/>
      <c r="F148" s="83"/>
      <c r="G148" s="174"/>
      <c r="I148" s="83"/>
      <c r="J148" s="248"/>
      <c r="K148" s="248"/>
      <c r="Q148" s="83"/>
      <c r="R148" s="83"/>
      <c r="T148" s="83"/>
      <c r="U148" s="83"/>
      <c r="AA148" s="83"/>
      <c r="AD148" s="83"/>
      <c r="AE148" s="83"/>
      <c r="AF148" s="232"/>
      <c r="AH148" s="69"/>
      <c r="AO148" s="69"/>
      <c r="AQ148" s="64"/>
      <c r="AR148" s="69"/>
      <c r="AS148" s="69"/>
      <c r="AY148" s="87"/>
      <c r="BB148" s="86"/>
      <c r="BC148" s="86"/>
      <c r="BD148" s="69"/>
      <c r="BE148" s="233"/>
    </row>
    <row r="149" spans="1:57" s="228" customFormat="1" ht="15.75" x14ac:dyDescent="0.2">
      <c r="B149" s="28"/>
      <c r="C149" s="215"/>
      <c r="D149" s="245"/>
      <c r="E149" s="174"/>
      <c r="F149" s="83"/>
      <c r="G149" s="174"/>
      <c r="I149" s="83"/>
      <c r="J149" s="248"/>
      <c r="K149" s="248"/>
      <c r="Q149" s="83"/>
      <c r="R149" s="83"/>
      <c r="T149" s="83"/>
      <c r="U149" s="83"/>
      <c r="AA149" s="83"/>
      <c r="AD149" s="83"/>
      <c r="AE149" s="83"/>
      <c r="AF149" s="232"/>
      <c r="AH149" s="69"/>
      <c r="AO149" s="69"/>
      <c r="AQ149" s="64"/>
      <c r="AR149" s="69"/>
      <c r="AS149" s="69"/>
      <c r="AY149" s="87"/>
      <c r="BB149" s="86"/>
      <c r="BC149" s="86"/>
      <c r="BD149" s="69"/>
      <c r="BE149" s="233"/>
    </row>
    <row r="150" spans="1:57" s="86" customFormat="1" ht="18" x14ac:dyDescent="0.25">
      <c r="A150" s="100"/>
      <c r="B150" s="96"/>
      <c r="C150" s="97"/>
      <c r="D150" s="97"/>
      <c r="E150" s="173"/>
      <c r="F150" s="83"/>
      <c r="G150" s="83"/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49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  <c r="AC150" s="112"/>
      <c r="AD150" s="225"/>
      <c r="AE150" s="225"/>
      <c r="AF150" s="251"/>
      <c r="AG150" s="225"/>
      <c r="AH150" s="229"/>
      <c r="AI150" s="225"/>
      <c r="AJ150" s="225"/>
      <c r="AK150" s="225"/>
      <c r="AL150" s="225"/>
      <c r="AM150" s="225"/>
      <c r="AN150" s="225"/>
      <c r="AO150" s="225"/>
      <c r="AP150" s="225"/>
      <c r="AQ150" s="230"/>
      <c r="AR150" s="225"/>
      <c r="AS150" s="225"/>
      <c r="AT150" s="225"/>
      <c r="AU150" s="225"/>
      <c r="AV150" s="225"/>
      <c r="AW150" s="225"/>
      <c r="AX150" s="225"/>
      <c r="AY150" s="225"/>
      <c r="AZ150" s="225"/>
      <c r="BA150" s="225"/>
      <c r="BB150" s="225"/>
      <c r="BC150" s="225"/>
      <c r="BD150" s="226"/>
      <c r="BE150" s="246"/>
    </row>
    <row r="151" spans="1:57" s="228" customFormat="1" ht="15.75" x14ac:dyDescent="0.2">
      <c r="B151" s="112"/>
      <c r="C151" s="215"/>
      <c r="D151" s="245"/>
      <c r="E151" s="174"/>
      <c r="F151" s="83"/>
      <c r="G151" s="174"/>
      <c r="I151" s="83"/>
      <c r="J151" s="248"/>
      <c r="K151" s="248"/>
      <c r="Q151" s="83"/>
      <c r="R151" s="83"/>
      <c r="T151" s="83"/>
      <c r="U151" s="83"/>
      <c r="AA151" s="83"/>
      <c r="AD151" s="83"/>
      <c r="AE151" s="83"/>
      <c r="AF151" s="232"/>
      <c r="AH151" s="69"/>
      <c r="AO151" s="69"/>
      <c r="AQ151" s="64"/>
      <c r="AR151" s="69"/>
      <c r="AS151" s="69"/>
      <c r="AY151" s="87"/>
      <c r="BB151" s="86"/>
      <c r="BC151" s="86"/>
      <c r="BD151" s="69"/>
      <c r="BE151" s="233"/>
    </row>
    <row r="152" spans="1:57" s="228" customFormat="1" ht="15.75" x14ac:dyDescent="0.2">
      <c r="B152" s="28"/>
      <c r="C152" s="215"/>
      <c r="D152" s="245"/>
      <c r="E152" s="174"/>
      <c r="F152" s="83"/>
      <c r="G152" s="174"/>
      <c r="I152" s="83"/>
      <c r="J152" s="248"/>
      <c r="K152" s="248"/>
      <c r="Q152" s="83"/>
      <c r="R152" s="83"/>
      <c r="T152" s="83"/>
      <c r="U152" s="83"/>
      <c r="AA152" s="83"/>
      <c r="AD152" s="83"/>
      <c r="AE152" s="83"/>
      <c r="AF152" s="232"/>
      <c r="AH152" s="69"/>
      <c r="AO152" s="69"/>
      <c r="AQ152" s="64"/>
      <c r="AR152" s="69"/>
      <c r="AS152" s="69"/>
      <c r="AY152" s="87"/>
      <c r="BB152" s="86"/>
      <c r="BC152" s="86"/>
      <c r="BD152" s="69"/>
      <c r="BE152" s="233"/>
    </row>
    <row r="153" spans="1:57" s="228" customFormat="1" ht="15.75" x14ac:dyDescent="0.2">
      <c r="B153" s="28"/>
      <c r="C153" s="215"/>
      <c r="D153" s="245"/>
      <c r="E153" s="174"/>
      <c r="F153" s="83"/>
      <c r="G153" s="174"/>
      <c r="J153" s="248"/>
      <c r="K153" s="248"/>
      <c r="AF153" s="232"/>
      <c r="AH153" s="69"/>
      <c r="AO153" s="69"/>
      <c r="AQ153" s="64"/>
      <c r="AR153" s="69"/>
      <c r="AS153" s="69"/>
      <c r="AY153" s="87"/>
      <c r="BB153" s="86"/>
      <c r="BC153" s="86"/>
      <c r="BD153" s="69"/>
      <c r="BE153" s="233"/>
    </row>
    <row r="154" spans="1:57" s="228" customFormat="1" ht="15.75" x14ac:dyDescent="0.2">
      <c r="B154" s="28"/>
      <c r="C154" s="215"/>
      <c r="D154" s="245"/>
      <c r="E154" s="174"/>
      <c r="F154" s="83"/>
      <c r="G154" s="174"/>
      <c r="J154" s="248"/>
      <c r="K154" s="248"/>
      <c r="AF154" s="232"/>
      <c r="AH154" s="69"/>
      <c r="AO154" s="69"/>
      <c r="AQ154" s="64"/>
      <c r="AR154" s="69"/>
      <c r="AS154" s="69"/>
      <c r="AY154" s="87"/>
      <c r="BB154" s="86"/>
      <c r="BC154" s="86"/>
      <c r="BD154" s="69"/>
      <c r="BE154" s="233"/>
    </row>
    <row r="155" spans="1:57" s="228" customFormat="1" ht="15.75" x14ac:dyDescent="0.2">
      <c r="B155" s="28"/>
      <c r="C155" s="215"/>
      <c r="D155" s="245"/>
      <c r="E155" s="174"/>
      <c r="F155" s="83"/>
      <c r="G155" s="174"/>
      <c r="I155" s="83"/>
      <c r="J155" s="248"/>
      <c r="K155" s="248"/>
      <c r="Q155" s="83"/>
      <c r="R155" s="83"/>
      <c r="T155" s="83"/>
      <c r="U155" s="83"/>
      <c r="AA155" s="83"/>
      <c r="AD155" s="83"/>
      <c r="AE155" s="83"/>
      <c r="AF155" s="232"/>
      <c r="AH155" s="69"/>
      <c r="AO155" s="69"/>
      <c r="AQ155" s="64"/>
      <c r="AR155" s="69"/>
      <c r="AS155" s="69"/>
      <c r="AY155" s="87"/>
      <c r="BB155" s="86"/>
      <c r="BC155" s="86"/>
      <c r="BD155" s="69"/>
      <c r="BE155" s="233"/>
    </row>
    <row r="156" spans="1:57" s="228" customFormat="1" ht="15.75" x14ac:dyDescent="0.2">
      <c r="B156" s="28"/>
      <c r="C156" s="215"/>
      <c r="D156" s="245"/>
      <c r="E156" s="174"/>
      <c r="F156" s="83"/>
      <c r="G156" s="174"/>
      <c r="J156" s="248"/>
      <c r="K156" s="248"/>
      <c r="AF156" s="232"/>
      <c r="AH156" s="69"/>
      <c r="AO156" s="69"/>
      <c r="AQ156" s="64"/>
      <c r="AR156" s="69"/>
      <c r="AS156" s="69"/>
      <c r="AY156" s="87"/>
      <c r="BB156" s="86"/>
      <c r="BC156" s="86"/>
      <c r="BD156" s="69"/>
      <c r="BE156" s="233"/>
    </row>
    <row r="157" spans="1:57" s="228" customFormat="1" ht="15.75" x14ac:dyDescent="0.2">
      <c r="B157" s="28"/>
      <c r="C157" s="215"/>
      <c r="D157" s="245"/>
      <c r="E157" s="174"/>
      <c r="F157" s="83"/>
      <c r="G157" s="174"/>
      <c r="J157" s="248"/>
      <c r="K157" s="248"/>
      <c r="AF157" s="232"/>
      <c r="AH157" s="69"/>
      <c r="AO157" s="69"/>
      <c r="AQ157" s="64"/>
      <c r="AR157" s="69"/>
      <c r="AS157" s="69"/>
      <c r="AY157" s="87"/>
      <c r="BB157" s="86"/>
      <c r="BC157" s="86"/>
      <c r="BD157" s="69"/>
      <c r="BE157" s="233"/>
    </row>
    <row r="158" spans="1:57" s="228" customFormat="1" ht="15.75" x14ac:dyDescent="0.2">
      <c r="B158" s="28"/>
      <c r="C158" s="215"/>
      <c r="D158" s="245"/>
      <c r="E158" s="174"/>
      <c r="F158" s="83"/>
      <c r="G158" s="174"/>
      <c r="J158" s="248"/>
      <c r="K158" s="248"/>
      <c r="AF158" s="232"/>
      <c r="AH158" s="69"/>
      <c r="AO158" s="69"/>
      <c r="AQ158" s="64"/>
      <c r="AR158" s="69"/>
      <c r="AS158" s="69"/>
      <c r="AY158" s="87"/>
      <c r="BB158" s="86"/>
      <c r="BC158" s="86"/>
      <c r="BD158" s="69"/>
      <c r="BE158" s="233"/>
    </row>
    <row r="159" spans="1:57" s="86" customFormat="1" ht="18" x14ac:dyDescent="0.25">
      <c r="A159" s="100"/>
      <c r="B159" s="96"/>
      <c r="C159" s="97"/>
      <c r="D159" s="97"/>
      <c r="E159" s="173"/>
      <c r="F159" s="83"/>
      <c r="G159" s="83"/>
      <c r="H159" s="225"/>
      <c r="I159" s="225"/>
      <c r="J159" s="225"/>
      <c r="K159" s="225"/>
      <c r="L159" s="225"/>
      <c r="M159" s="225"/>
      <c r="N159" s="225"/>
      <c r="O159" s="225"/>
      <c r="P159" s="225"/>
      <c r="Q159" s="225"/>
      <c r="R159" s="249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  <c r="AC159" s="112"/>
      <c r="AD159" s="225"/>
      <c r="AE159" s="225"/>
      <c r="AF159" s="251"/>
      <c r="AG159" s="225"/>
      <c r="AH159" s="229"/>
      <c r="AI159" s="225"/>
      <c r="AJ159" s="225"/>
      <c r="AK159" s="225"/>
      <c r="AL159" s="225"/>
      <c r="AM159" s="225"/>
      <c r="AN159" s="225"/>
      <c r="AO159" s="225"/>
      <c r="AP159" s="225"/>
      <c r="AQ159" s="230"/>
      <c r="AR159" s="225"/>
      <c r="AS159" s="225"/>
      <c r="AT159" s="225"/>
      <c r="AU159" s="225"/>
      <c r="AV159" s="225"/>
      <c r="AW159" s="225"/>
      <c r="AX159" s="225"/>
      <c r="AY159" s="225"/>
      <c r="AZ159" s="225"/>
      <c r="BA159" s="225"/>
      <c r="BB159" s="225"/>
      <c r="BC159" s="225"/>
      <c r="BD159" s="226"/>
      <c r="BE159" s="246"/>
    </row>
    <row r="160" spans="1:57" s="228" customFormat="1" ht="15.75" x14ac:dyDescent="0.2">
      <c r="B160" s="112"/>
      <c r="C160" s="215"/>
      <c r="D160" s="245"/>
      <c r="E160" s="174"/>
      <c r="F160" s="83"/>
      <c r="G160" s="174"/>
      <c r="J160" s="248"/>
      <c r="K160" s="248"/>
      <c r="AF160" s="232"/>
      <c r="AH160" s="69"/>
      <c r="AO160" s="69"/>
      <c r="AQ160" s="64"/>
      <c r="AR160" s="69"/>
      <c r="AS160" s="69"/>
      <c r="AY160" s="87"/>
      <c r="BB160" s="86"/>
      <c r="BC160" s="86"/>
      <c r="BD160" s="69"/>
      <c r="BE160" s="233"/>
    </row>
    <row r="161" spans="1:57" s="228" customFormat="1" ht="15.75" x14ac:dyDescent="0.2">
      <c r="B161" s="28"/>
      <c r="C161" s="215"/>
      <c r="D161" s="245"/>
      <c r="E161" s="174"/>
      <c r="F161" s="83"/>
      <c r="G161" s="174"/>
      <c r="J161" s="248"/>
      <c r="K161" s="248"/>
      <c r="AF161" s="232"/>
      <c r="AH161" s="69"/>
      <c r="AO161" s="69"/>
      <c r="AQ161" s="64"/>
      <c r="AR161" s="69"/>
      <c r="AS161" s="69"/>
      <c r="AY161" s="87"/>
      <c r="BB161" s="86"/>
      <c r="BC161" s="86"/>
      <c r="BD161" s="69"/>
      <c r="BE161" s="233"/>
    </row>
    <row r="162" spans="1:57" s="228" customFormat="1" ht="15.75" x14ac:dyDescent="0.2">
      <c r="B162" s="28"/>
      <c r="C162" s="215"/>
      <c r="D162" s="245"/>
      <c r="E162" s="174"/>
      <c r="F162" s="83"/>
      <c r="G162" s="174"/>
      <c r="J162" s="248"/>
      <c r="K162" s="248"/>
      <c r="AF162" s="232"/>
      <c r="AH162" s="69"/>
      <c r="AO162" s="69"/>
      <c r="AQ162" s="64"/>
      <c r="AR162" s="69"/>
      <c r="AS162" s="69"/>
      <c r="AY162" s="87"/>
      <c r="BB162" s="86"/>
      <c r="BC162" s="86"/>
      <c r="BD162" s="69"/>
      <c r="BE162" s="233"/>
    </row>
    <row r="163" spans="1:57" s="228" customFormat="1" ht="15.75" x14ac:dyDescent="0.2">
      <c r="B163" s="28"/>
      <c r="C163" s="215"/>
      <c r="D163" s="245"/>
      <c r="E163" s="174"/>
      <c r="F163" s="83"/>
      <c r="G163" s="174"/>
      <c r="J163" s="248"/>
      <c r="K163" s="248"/>
      <c r="AF163" s="232"/>
      <c r="AH163" s="69"/>
      <c r="AO163" s="69"/>
      <c r="AQ163" s="64"/>
      <c r="AR163" s="69"/>
      <c r="AS163" s="69"/>
      <c r="AY163" s="87"/>
      <c r="BB163" s="86"/>
      <c r="BC163" s="86"/>
      <c r="BD163" s="69"/>
      <c r="BE163" s="233"/>
    </row>
    <row r="164" spans="1:57" s="228" customFormat="1" ht="15.75" x14ac:dyDescent="0.2">
      <c r="B164" s="28"/>
      <c r="C164" s="215"/>
      <c r="D164" s="245"/>
      <c r="E164" s="174"/>
      <c r="F164" s="83"/>
      <c r="G164" s="174"/>
      <c r="J164" s="248"/>
      <c r="K164" s="248"/>
      <c r="AF164" s="232"/>
      <c r="AH164" s="69"/>
      <c r="AO164" s="69"/>
      <c r="AQ164" s="64"/>
      <c r="AR164" s="69"/>
      <c r="AS164" s="69"/>
      <c r="AY164" s="87"/>
      <c r="BB164" s="86"/>
      <c r="BC164" s="86"/>
      <c r="BD164" s="69"/>
      <c r="BE164" s="233"/>
    </row>
    <row r="165" spans="1:57" s="228" customFormat="1" ht="15.75" x14ac:dyDescent="0.2">
      <c r="B165" s="28"/>
      <c r="C165" s="215"/>
      <c r="D165" s="245"/>
      <c r="E165" s="174"/>
      <c r="F165" s="83"/>
      <c r="G165" s="174"/>
      <c r="J165" s="248"/>
      <c r="K165" s="248"/>
      <c r="AF165" s="232"/>
      <c r="AH165" s="69"/>
      <c r="AO165" s="69"/>
      <c r="AQ165" s="64"/>
      <c r="AR165" s="69"/>
      <c r="AS165" s="69"/>
      <c r="AY165" s="87"/>
      <c r="BB165" s="86"/>
      <c r="BC165" s="86"/>
      <c r="BD165" s="69"/>
      <c r="BE165" s="233"/>
    </row>
    <row r="166" spans="1:57" s="228" customFormat="1" ht="15.75" x14ac:dyDescent="0.2">
      <c r="B166" s="28"/>
      <c r="C166" s="215"/>
      <c r="D166" s="245"/>
      <c r="E166" s="174"/>
      <c r="F166" s="83"/>
      <c r="G166" s="174"/>
      <c r="J166" s="248"/>
      <c r="K166" s="248"/>
      <c r="AF166" s="232"/>
      <c r="AH166" s="69"/>
      <c r="AO166" s="69"/>
      <c r="AQ166" s="64"/>
      <c r="AR166" s="69"/>
      <c r="AS166" s="69"/>
      <c r="AY166" s="87"/>
      <c r="BB166" s="86"/>
      <c r="BC166" s="86"/>
      <c r="BD166" s="69"/>
      <c r="BE166" s="233"/>
    </row>
    <row r="167" spans="1:57" s="228" customFormat="1" ht="15.75" x14ac:dyDescent="0.2">
      <c r="B167" s="28"/>
      <c r="C167" s="215"/>
      <c r="D167" s="245"/>
      <c r="E167" s="174"/>
      <c r="F167" s="83"/>
      <c r="G167" s="174"/>
      <c r="J167" s="248"/>
      <c r="K167" s="248"/>
      <c r="AF167" s="232"/>
      <c r="AH167" s="69"/>
      <c r="AO167" s="69"/>
      <c r="AQ167" s="64"/>
      <c r="AR167" s="69"/>
      <c r="AS167" s="69"/>
      <c r="AY167" s="87"/>
      <c r="BB167" s="86"/>
      <c r="BC167" s="86"/>
      <c r="BD167" s="69"/>
      <c r="BE167" s="233"/>
    </row>
    <row r="168" spans="1:57" s="86" customFormat="1" ht="18" x14ac:dyDescent="0.25">
      <c r="A168" s="100"/>
      <c r="B168" s="96"/>
      <c r="C168" s="97"/>
      <c r="D168" s="97"/>
      <c r="E168" s="173"/>
      <c r="F168" s="83"/>
      <c r="G168" s="83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49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112"/>
      <c r="AD168" s="225"/>
      <c r="AE168" s="225"/>
      <c r="AF168" s="251"/>
      <c r="AG168" s="225"/>
      <c r="AH168" s="229"/>
      <c r="AI168" s="225"/>
      <c r="AJ168" s="225"/>
      <c r="AK168" s="225"/>
      <c r="AL168" s="225"/>
      <c r="AM168" s="225"/>
      <c r="AN168" s="225"/>
      <c r="AO168" s="225"/>
      <c r="AP168" s="225"/>
      <c r="AQ168" s="230"/>
      <c r="AR168" s="225"/>
      <c r="AS168" s="225"/>
      <c r="AT168" s="225"/>
      <c r="AU168" s="225"/>
      <c r="AV168" s="225"/>
      <c r="AW168" s="225"/>
      <c r="AX168" s="225"/>
      <c r="AY168" s="225"/>
      <c r="AZ168" s="225"/>
      <c r="BA168" s="225"/>
      <c r="BB168" s="225"/>
      <c r="BC168" s="225"/>
      <c r="BD168" s="226"/>
      <c r="BE168" s="246"/>
    </row>
    <row r="169" spans="1:57" s="228" customFormat="1" ht="15.75" x14ac:dyDescent="0.2">
      <c r="B169" s="112"/>
      <c r="C169" s="215"/>
      <c r="D169" s="245"/>
      <c r="E169" s="174"/>
      <c r="F169" s="83"/>
      <c r="G169" s="174"/>
      <c r="J169" s="248"/>
      <c r="K169" s="248"/>
      <c r="AF169" s="232"/>
      <c r="AH169" s="69"/>
      <c r="AO169" s="69"/>
      <c r="AQ169" s="64"/>
      <c r="AR169" s="69"/>
      <c r="AS169" s="69"/>
      <c r="AY169" s="87"/>
      <c r="BB169" s="86"/>
      <c r="BC169" s="86"/>
      <c r="BD169" s="69"/>
      <c r="BE169" s="233"/>
    </row>
    <row r="170" spans="1:57" s="228" customFormat="1" ht="15.75" x14ac:dyDescent="0.2">
      <c r="B170" s="28"/>
      <c r="C170" s="215"/>
      <c r="D170" s="245"/>
      <c r="E170" s="174"/>
      <c r="F170" s="83"/>
      <c r="G170" s="174"/>
      <c r="J170" s="248"/>
      <c r="K170" s="248"/>
      <c r="AF170" s="232"/>
      <c r="AH170" s="69"/>
      <c r="AO170" s="69"/>
      <c r="AQ170" s="64"/>
      <c r="AR170" s="69"/>
      <c r="AS170" s="69"/>
      <c r="AY170" s="87"/>
      <c r="BB170" s="86"/>
      <c r="BC170" s="86"/>
      <c r="BD170" s="69"/>
      <c r="BE170" s="233"/>
    </row>
    <row r="171" spans="1:57" s="228" customFormat="1" ht="15.75" x14ac:dyDescent="0.2">
      <c r="B171" s="28"/>
      <c r="C171" s="215"/>
      <c r="D171" s="245"/>
      <c r="E171" s="174"/>
      <c r="F171" s="83"/>
      <c r="G171" s="174"/>
      <c r="J171" s="248"/>
      <c r="K171" s="248"/>
      <c r="AF171" s="232"/>
      <c r="AH171" s="69"/>
      <c r="AO171" s="69"/>
      <c r="AQ171" s="64"/>
      <c r="AR171" s="69"/>
      <c r="AS171" s="69"/>
      <c r="AY171" s="87"/>
      <c r="BB171" s="86"/>
      <c r="BC171" s="86"/>
      <c r="BD171" s="69"/>
      <c r="BE171" s="233"/>
    </row>
    <row r="172" spans="1:57" s="228" customFormat="1" ht="15.75" x14ac:dyDescent="0.2">
      <c r="B172" s="28"/>
      <c r="C172" s="215"/>
      <c r="D172" s="245"/>
      <c r="E172" s="174"/>
      <c r="F172" s="83"/>
      <c r="G172" s="174"/>
      <c r="J172" s="248"/>
      <c r="K172" s="248"/>
      <c r="AF172" s="232"/>
      <c r="AH172" s="69"/>
      <c r="AO172" s="69"/>
      <c r="AQ172" s="64"/>
      <c r="AR172" s="69"/>
      <c r="AS172" s="69"/>
      <c r="AY172" s="87"/>
      <c r="BB172" s="86"/>
      <c r="BC172" s="86"/>
      <c r="BD172" s="69"/>
      <c r="BE172" s="233"/>
    </row>
    <row r="173" spans="1:57" s="228" customFormat="1" ht="15.75" x14ac:dyDescent="0.2">
      <c r="B173" s="28"/>
      <c r="C173" s="215"/>
      <c r="D173" s="245"/>
      <c r="E173" s="174"/>
      <c r="F173" s="83"/>
      <c r="G173" s="174"/>
      <c r="J173" s="248"/>
      <c r="K173" s="248"/>
      <c r="AF173" s="232"/>
      <c r="AH173" s="69"/>
      <c r="AO173" s="69"/>
      <c r="AQ173" s="64"/>
      <c r="AR173" s="69"/>
      <c r="AS173" s="69"/>
      <c r="AY173" s="87"/>
      <c r="BB173" s="86"/>
      <c r="BC173" s="86"/>
      <c r="BD173" s="69"/>
      <c r="BE173" s="233"/>
    </row>
    <row r="174" spans="1:57" s="228" customFormat="1" ht="15.75" x14ac:dyDescent="0.2">
      <c r="B174" s="28"/>
      <c r="C174" s="215"/>
      <c r="D174" s="245"/>
      <c r="E174" s="174"/>
      <c r="F174" s="83"/>
      <c r="G174" s="174"/>
      <c r="J174" s="248"/>
      <c r="K174" s="248"/>
      <c r="AF174" s="232"/>
      <c r="AH174" s="69"/>
      <c r="AO174" s="69"/>
      <c r="AQ174" s="64"/>
      <c r="AR174" s="69"/>
      <c r="AS174" s="69"/>
      <c r="AY174" s="87"/>
      <c r="BB174" s="86"/>
      <c r="BC174" s="86"/>
      <c r="BD174" s="69"/>
      <c r="BE174" s="233"/>
    </row>
    <row r="175" spans="1:57" s="228" customFormat="1" ht="15.75" x14ac:dyDescent="0.2">
      <c r="B175" s="28"/>
      <c r="C175" s="215"/>
      <c r="D175" s="245"/>
      <c r="E175" s="174"/>
      <c r="F175" s="83"/>
      <c r="G175" s="174"/>
      <c r="J175" s="248"/>
      <c r="K175" s="248"/>
      <c r="AF175" s="232"/>
      <c r="AH175" s="69"/>
      <c r="AO175" s="69"/>
      <c r="AQ175" s="64"/>
      <c r="AR175" s="69"/>
      <c r="AS175" s="69"/>
      <c r="AY175" s="87"/>
      <c r="BB175" s="86"/>
      <c r="BC175" s="86"/>
      <c r="BD175" s="69"/>
      <c r="BE175" s="233"/>
    </row>
    <row r="176" spans="1:57" s="228" customFormat="1" ht="15.75" x14ac:dyDescent="0.2">
      <c r="B176" s="28"/>
      <c r="C176" s="215"/>
      <c r="D176" s="245"/>
      <c r="E176" s="174"/>
      <c r="F176" s="83"/>
      <c r="G176" s="174"/>
      <c r="J176" s="248"/>
      <c r="K176" s="248"/>
      <c r="AF176" s="232"/>
      <c r="AH176" s="69"/>
      <c r="AO176" s="69"/>
      <c r="AQ176" s="64"/>
      <c r="AR176" s="69"/>
      <c r="AS176" s="69"/>
      <c r="AY176" s="87"/>
      <c r="BB176" s="86"/>
      <c r="BC176" s="86"/>
      <c r="BD176" s="69"/>
      <c r="BE176" s="233"/>
    </row>
    <row r="177" spans="1:57" s="86" customFormat="1" ht="18" x14ac:dyDescent="0.25">
      <c r="A177" s="100"/>
      <c r="B177" s="96"/>
      <c r="C177" s="97"/>
      <c r="D177" s="97"/>
      <c r="E177" s="173"/>
      <c r="F177" s="83"/>
      <c r="G177" s="83"/>
      <c r="H177" s="225"/>
      <c r="I177" s="225"/>
      <c r="J177" s="225"/>
      <c r="K177" s="225"/>
      <c r="L177" s="225"/>
      <c r="M177" s="225"/>
      <c r="N177" s="225"/>
      <c r="O177" s="225"/>
      <c r="P177" s="225"/>
      <c r="Q177" s="225"/>
      <c r="R177" s="249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112"/>
      <c r="AD177" s="225"/>
      <c r="AE177" s="225"/>
      <c r="AF177" s="251"/>
      <c r="AG177" s="225"/>
      <c r="AH177" s="229"/>
      <c r="AI177" s="225"/>
      <c r="AJ177" s="225"/>
      <c r="AK177" s="225"/>
      <c r="AL177" s="225"/>
      <c r="AM177" s="225"/>
      <c r="AN177" s="225"/>
      <c r="AO177" s="225"/>
      <c r="AP177" s="225"/>
      <c r="AQ177" s="230"/>
      <c r="AR177" s="225"/>
      <c r="AS177" s="225"/>
      <c r="AT177" s="225"/>
      <c r="AU177" s="225"/>
      <c r="AV177" s="225"/>
      <c r="AW177" s="225"/>
      <c r="AX177" s="225"/>
      <c r="AY177" s="225"/>
      <c r="AZ177" s="225"/>
      <c r="BA177" s="225"/>
      <c r="BB177" s="225"/>
      <c r="BC177" s="225"/>
      <c r="BD177" s="226"/>
      <c r="BE177" s="246"/>
    </row>
    <row r="178" spans="1:57" s="228" customFormat="1" ht="15.75" x14ac:dyDescent="0.2">
      <c r="B178" s="112"/>
      <c r="C178" s="215"/>
      <c r="D178" s="245"/>
      <c r="E178" s="174"/>
      <c r="F178" s="83"/>
      <c r="G178" s="174"/>
      <c r="J178" s="248"/>
      <c r="K178" s="248"/>
      <c r="AF178" s="232"/>
      <c r="AH178" s="69"/>
      <c r="AO178" s="69"/>
      <c r="AQ178" s="64"/>
      <c r="AR178" s="69"/>
      <c r="AS178" s="69"/>
      <c r="AY178" s="87"/>
      <c r="BB178" s="86"/>
      <c r="BC178" s="86"/>
      <c r="BD178" s="69"/>
      <c r="BE178" s="233"/>
    </row>
    <row r="179" spans="1:57" s="228" customFormat="1" ht="15.75" x14ac:dyDescent="0.2">
      <c r="B179" s="28"/>
      <c r="C179" s="215"/>
      <c r="D179" s="245"/>
      <c r="E179" s="174"/>
      <c r="F179" s="83"/>
      <c r="G179" s="174"/>
      <c r="J179" s="248"/>
      <c r="K179" s="248"/>
      <c r="AF179" s="232"/>
      <c r="AH179" s="69"/>
      <c r="AO179" s="69"/>
      <c r="AQ179" s="64"/>
      <c r="AR179" s="69"/>
      <c r="AS179" s="69"/>
      <c r="AY179" s="87"/>
      <c r="BB179" s="86"/>
      <c r="BC179" s="86"/>
      <c r="BD179" s="69"/>
      <c r="BE179" s="233"/>
    </row>
    <row r="180" spans="1:57" s="228" customFormat="1" ht="15.75" x14ac:dyDescent="0.2">
      <c r="B180" s="28"/>
      <c r="C180" s="215"/>
      <c r="D180" s="245"/>
      <c r="E180" s="174"/>
      <c r="F180" s="83"/>
      <c r="G180" s="174"/>
      <c r="J180" s="248"/>
      <c r="K180" s="248"/>
      <c r="AF180" s="232"/>
      <c r="AH180" s="69"/>
      <c r="AO180" s="69"/>
      <c r="AQ180" s="64"/>
      <c r="AR180" s="69"/>
      <c r="AS180" s="69"/>
      <c r="AY180" s="87"/>
      <c r="BB180" s="86"/>
      <c r="BC180" s="86"/>
      <c r="BD180" s="69"/>
      <c r="BE180" s="233"/>
    </row>
    <row r="181" spans="1:57" s="228" customFormat="1" ht="15.75" x14ac:dyDescent="0.2">
      <c r="B181" s="28"/>
      <c r="C181" s="215"/>
      <c r="D181" s="245"/>
      <c r="E181" s="174"/>
      <c r="F181" s="83"/>
      <c r="G181" s="174"/>
      <c r="J181" s="248"/>
      <c r="K181" s="248"/>
      <c r="AF181" s="232"/>
      <c r="AH181" s="69"/>
      <c r="AO181" s="69"/>
      <c r="AQ181" s="64"/>
      <c r="AR181" s="69"/>
      <c r="AS181" s="69"/>
      <c r="AY181" s="87"/>
      <c r="BB181" s="86"/>
      <c r="BC181" s="86"/>
      <c r="BD181" s="69"/>
      <c r="BE181" s="233"/>
    </row>
    <row r="182" spans="1:57" s="228" customFormat="1" ht="15.75" x14ac:dyDescent="0.2">
      <c r="B182" s="28"/>
      <c r="C182" s="215"/>
      <c r="D182" s="245"/>
      <c r="E182" s="174"/>
      <c r="F182" s="83"/>
      <c r="G182" s="174"/>
      <c r="J182" s="248"/>
      <c r="K182" s="248"/>
      <c r="AF182" s="232"/>
      <c r="AH182" s="69"/>
      <c r="AO182" s="69"/>
      <c r="AQ182" s="64"/>
      <c r="AR182" s="69"/>
      <c r="AS182" s="69"/>
      <c r="AY182" s="87"/>
      <c r="BB182" s="86"/>
      <c r="BC182" s="86"/>
      <c r="BD182" s="69"/>
      <c r="BE182" s="233"/>
    </row>
    <row r="183" spans="1:57" s="228" customFormat="1" ht="15.75" x14ac:dyDescent="0.2">
      <c r="B183" s="28"/>
      <c r="C183" s="215"/>
      <c r="D183" s="245"/>
      <c r="E183" s="174"/>
      <c r="F183" s="83"/>
      <c r="G183" s="174"/>
      <c r="J183" s="248"/>
      <c r="K183" s="248"/>
      <c r="AF183" s="232"/>
      <c r="AH183" s="69"/>
      <c r="AO183" s="69"/>
      <c r="AQ183" s="64"/>
      <c r="AR183" s="69"/>
      <c r="AS183" s="69"/>
      <c r="AY183" s="87"/>
      <c r="BB183" s="86"/>
      <c r="BC183" s="86"/>
      <c r="BD183" s="69"/>
      <c r="BE183" s="233"/>
    </row>
    <row r="184" spans="1:57" s="228" customFormat="1" ht="15.75" x14ac:dyDescent="0.2">
      <c r="B184" s="28"/>
      <c r="C184" s="215"/>
      <c r="D184" s="245"/>
      <c r="E184" s="174"/>
      <c r="F184" s="83"/>
      <c r="G184" s="174"/>
      <c r="J184" s="248"/>
      <c r="K184" s="248"/>
      <c r="AF184" s="232"/>
      <c r="AH184" s="69"/>
      <c r="AO184" s="69"/>
      <c r="AQ184" s="64"/>
      <c r="AR184" s="69"/>
      <c r="AS184" s="69"/>
      <c r="AY184" s="87"/>
      <c r="BB184" s="86"/>
      <c r="BC184" s="86"/>
      <c r="BD184" s="69"/>
      <c r="BE184" s="233"/>
    </row>
    <row r="185" spans="1:57" s="228" customFormat="1" ht="15.75" x14ac:dyDescent="0.2">
      <c r="B185" s="28"/>
      <c r="C185" s="215"/>
      <c r="D185" s="245"/>
      <c r="E185" s="174"/>
      <c r="F185" s="83"/>
      <c r="G185" s="174"/>
      <c r="J185" s="248"/>
      <c r="K185" s="248"/>
      <c r="AF185" s="232"/>
      <c r="AH185" s="69"/>
      <c r="AO185" s="69"/>
      <c r="AQ185" s="64"/>
      <c r="AR185" s="69"/>
      <c r="AS185" s="69"/>
      <c r="AY185" s="87"/>
      <c r="BB185" s="86"/>
      <c r="BC185" s="86"/>
      <c r="BD185" s="69"/>
      <c r="BE185" s="233"/>
    </row>
    <row r="186" spans="1:57" s="228" customFormat="1" x14ac:dyDescent="0.2">
      <c r="B186" s="28"/>
      <c r="C186" s="28"/>
      <c r="D186" s="28"/>
      <c r="E186" s="174"/>
      <c r="F186" s="174"/>
      <c r="G186" s="174"/>
      <c r="J186" s="248"/>
      <c r="K186" s="248"/>
      <c r="AF186" s="232"/>
      <c r="BE186" s="233"/>
    </row>
    <row r="187" spans="1:57" s="228" customFormat="1" x14ac:dyDescent="0.2">
      <c r="B187" s="28"/>
      <c r="C187" s="28"/>
      <c r="D187" s="28"/>
      <c r="E187" s="174"/>
      <c r="F187" s="174"/>
      <c r="G187" s="174"/>
      <c r="J187" s="248"/>
      <c r="K187" s="248"/>
      <c r="AF187" s="232"/>
      <c r="BE187" s="233"/>
    </row>
    <row r="188" spans="1:57" s="228" customFormat="1" x14ac:dyDescent="0.2">
      <c r="B188" s="28"/>
      <c r="C188" s="28"/>
      <c r="D188" s="28"/>
      <c r="E188" s="174"/>
      <c r="F188" s="174"/>
      <c r="G188" s="174"/>
      <c r="J188" s="248"/>
      <c r="K188" s="248"/>
      <c r="AF188" s="232"/>
      <c r="BE188" s="233"/>
    </row>
    <row r="189" spans="1:57" s="228" customFormat="1" x14ac:dyDescent="0.2">
      <c r="B189" s="28"/>
      <c r="C189" s="28"/>
      <c r="D189" s="28"/>
      <c r="E189" s="174"/>
      <c r="F189" s="174"/>
      <c r="G189" s="174"/>
      <c r="J189" s="248"/>
      <c r="K189" s="248"/>
      <c r="AF189" s="232"/>
      <c r="BE189" s="233"/>
    </row>
    <row r="190" spans="1:57" s="228" customFormat="1" x14ac:dyDescent="0.2">
      <c r="B190" s="28"/>
      <c r="C190" s="28"/>
      <c r="D190" s="28"/>
      <c r="E190" s="174"/>
      <c r="F190" s="174"/>
      <c r="G190" s="174"/>
      <c r="J190" s="248"/>
      <c r="K190" s="248"/>
      <c r="AF190" s="232"/>
      <c r="BE190" s="233"/>
    </row>
    <row r="191" spans="1:57" s="228" customFormat="1" x14ac:dyDescent="0.2">
      <c r="B191" s="28"/>
      <c r="C191" s="28"/>
      <c r="D191" s="28"/>
      <c r="E191" s="174"/>
      <c r="F191" s="174"/>
      <c r="G191" s="174"/>
      <c r="J191" s="248"/>
      <c r="K191" s="248"/>
      <c r="AF191" s="232"/>
      <c r="BE191" s="233"/>
    </row>
    <row r="192" spans="1:57" s="228" customFormat="1" x14ac:dyDescent="0.2">
      <c r="B192" s="28"/>
      <c r="C192" s="28"/>
      <c r="D192" s="28"/>
      <c r="E192" s="174"/>
      <c r="F192" s="174"/>
      <c r="G192" s="174"/>
      <c r="J192" s="248"/>
      <c r="K192" s="248"/>
      <c r="AF192" s="232"/>
      <c r="BE192" s="233"/>
    </row>
    <row r="193" spans="2:57" s="228" customFormat="1" x14ac:dyDescent="0.2">
      <c r="B193" s="28"/>
      <c r="C193" s="28"/>
      <c r="D193" s="28"/>
      <c r="E193" s="174"/>
      <c r="F193" s="174"/>
      <c r="G193" s="174"/>
      <c r="J193" s="248"/>
      <c r="K193" s="248"/>
      <c r="AF193" s="232"/>
      <c r="BE193" s="233"/>
    </row>
    <row r="194" spans="2:57" s="228" customFormat="1" x14ac:dyDescent="0.2">
      <c r="B194" s="28"/>
      <c r="C194" s="28"/>
      <c r="D194" s="28"/>
      <c r="E194" s="174"/>
      <c r="F194" s="174"/>
      <c r="G194" s="174"/>
      <c r="J194" s="248"/>
      <c r="K194" s="248"/>
      <c r="AF194" s="232"/>
      <c r="BE194" s="233"/>
    </row>
    <row r="195" spans="2:57" s="228" customFormat="1" x14ac:dyDescent="0.2">
      <c r="B195" s="28"/>
      <c r="C195" s="28"/>
      <c r="D195" s="28"/>
      <c r="E195" s="174"/>
      <c r="F195" s="174"/>
      <c r="G195" s="174"/>
      <c r="J195" s="248"/>
      <c r="K195" s="248"/>
      <c r="AF195" s="232"/>
      <c r="BE195" s="233"/>
    </row>
    <row r="196" spans="2:57" s="228" customFormat="1" x14ac:dyDescent="0.2">
      <c r="B196" s="28"/>
      <c r="C196" s="28"/>
      <c r="D196" s="28"/>
      <c r="E196" s="174"/>
      <c r="F196" s="174"/>
      <c r="G196" s="174"/>
      <c r="J196" s="248"/>
      <c r="K196" s="248"/>
      <c r="AF196" s="232"/>
      <c r="BE196" s="233"/>
    </row>
    <row r="197" spans="2:57" s="228" customFormat="1" x14ac:dyDescent="0.2">
      <c r="B197" s="28"/>
      <c r="C197" s="28"/>
      <c r="D197" s="28"/>
      <c r="E197" s="174"/>
      <c r="F197" s="174"/>
      <c r="G197" s="174"/>
      <c r="J197" s="248"/>
      <c r="K197" s="248"/>
      <c r="AF197" s="232"/>
      <c r="BE197" s="233"/>
    </row>
    <row r="198" spans="2:57" s="228" customFormat="1" x14ac:dyDescent="0.2">
      <c r="B198" s="28"/>
      <c r="C198" s="28"/>
      <c r="D198" s="28"/>
      <c r="E198" s="174"/>
      <c r="F198" s="174"/>
      <c r="G198" s="174"/>
      <c r="J198" s="248"/>
      <c r="K198" s="248"/>
      <c r="AF198" s="232"/>
      <c r="BE198" s="233"/>
    </row>
    <row r="199" spans="2:57" s="228" customFormat="1" x14ac:dyDescent="0.2">
      <c r="B199" s="28"/>
      <c r="C199" s="28"/>
      <c r="D199" s="28"/>
      <c r="E199" s="174"/>
      <c r="F199" s="174"/>
      <c r="G199" s="174"/>
      <c r="J199" s="248"/>
      <c r="K199" s="248"/>
      <c r="AF199" s="232"/>
      <c r="BE199" s="233"/>
    </row>
    <row r="200" spans="2:57" s="228" customFormat="1" x14ac:dyDescent="0.2">
      <c r="B200" s="28"/>
      <c r="C200" s="28"/>
      <c r="D200" s="28"/>
      <c r="E200" s="174"/>
      <c r="F200" s="174"/>
      <c r="G200" s="174"/>
      <c r="J200" s="248"/>
      <c r="K200" s="248"/>
      <c r="AF200" s="232"/>
      <c r="BE200" s="233"/>
    </row>
    <row r="201" spans="2:57" s="228" customFormat="1" x14ac:dyDescent="0.2">
      <c r="B201" s="28"/>
      <c r="C201" s="28"/>
      <c r="D201" s="28"/>
      <c r="E201" s="174"/>
      <c r="F201" s="174"/>
      <c r="G201" s="174"/>
      <c r="J201" s="248"/>
      <c r="K201" s="248"/>
      <c r="AF201" s="232"/>
      <c r="BE201" s="233"/>
    </row>
    <row r="202" spans="2:57" s="228" customFormat="1" x14ac:dyDescent="0.2">
      <c r="B202" s="28"/>
      <c r="C202" s="28"/>
      <c r="D202" s="28"/>
      <c r="E202" s="174"/>
      <c r="F202" s="174"/>
      <c r="G202" s="174"/>
      <c r="J202" s="248"/>
      <c r="K202" s="248"/>
      <c r="AF202" s="232"/>
      <c r="BE202" s="233"/>
    </row>
    <row r="203" spans="2:57" s="228" customFormat="1" x14ac:dyDescent="0.2">
      <c r="B203" s="28"/>
      <c r="C203" s="28"/>
      <c r="D203" s="28"/>
      <c r="E203" s="174"/>
      <c r="F203" s="174"/>
      <c r="G203" s="174"/>
      <c r="J203" s="248"/>
      <c r="K203" s="248"/>
      <c r="AF203" s="232"/>
      <c r="BE203" s="233"/>
    </row>
    <row r="204" spans="2:57" s="228" customFormat="1" x14ac:dyDescent="0.2">
      <c r="B204" s="28"/>
      <c r="C204" s="28"/>
      <c r="D204" s="28"/>
      <c r="E204" s="174"/>
      <c r="F204" s="174"/>
      <c r="G204" s="174"/>
      <c r="J204" s="248"/>
      <c r="K204" s="248"/>
      <c r="AF204" s="232"/>
      <c r="BE204" s="233"/>
    </row>
    <row r="205" spans="2:57" s="228" customFormat="1" x14ac:dyDescent="0.2">
      <c r="B205" s="28"/>
      <c r="C205" s="28"/>
      <c r="D205" s="28"/>
      <c r="E205" s="174"/>
      <c r="F205" s="174"/>
      <c r="G205" s="174"/>
      <c r="J205" s="248"/>
      <c r="K205" s="248"/>
      <c r="AF205" s="232"/>
      <c r="BE205" s="233"/>
    </row>
    <row r="206" spans="2:57" s="228" customFormat="1" x14ac:dyDescent="0.2">
      <c r="B206" s="28"/>
      <c r="C206" s="28"/>
      <c r="D206" s="28"/>
      <c r="E206" s="174"/>
      <c r="F206" s="174"/>
      <c r="G206" s="174"/>
      <c r="J206" s="248"/>
      <c r="K206" s="248"/>
      <c r="AF206" s="232"/>
      <c r="BE206" s="233"/>
    </row>
    <row r="207" spans="2:57" s="228" customFormat="1" x14ac:dyDescent="0.2">
      <c r="B207" s="28"/>
      <c r="C207" s="28"/>
      <c r="D207" s="28"/>
      <c r="E207" s="174"/>
      <c r="F207" s="174"/>
      <c r="G207" s="174"/>
      <c r="J207" s="248"/>
      <c r="K207" s="248"/>
      <c r="AF207" s="232"/>
      <c r="BE207" s="233"/>
    </row>
    <row r="208" spans="2:57" s="228" customFormat="1" x14ac:dyDescent="0.2">
      <c r="B208" s="28"/>
      <c r="C208" s="28"/>
      <c r="D208" s="28"/>
      <c r="E208" s="174"/>
      <c r="F208" s="174"/>
      <c r="G208" s="174"/>
      <c r="J208" s="248"/>
      <c r="K208" s="248"/>
      <c r="AF208" s="232"/>
      <c r="BE208" s="233"/>
    </row>
    <row r="209" spans="2:57" s="228" customFormat="1" x14ac:dyDescent="0.2">
      <c r="B209" s="28"/>
      <c r="C209" s="28"/>
      <c r="D209" s="28"/>
      <c r="E209" s="174"/>
      <c r="F209" s="174"/>
      <c r="G209" s="174"/>
      <c r="J209" s="248"/>
      <c r="K209" s="248"/>
      <c r="AF209" s="232"/>
      <c r="BE209" s="233"/>
    </row>
    <row r="210" spans="2:57" s="228" customFormat="1" x14ac:dyDescent="0.2">
      <c r="B210" s="28"/>
      <c r="C210" s="28"/>
      <c r="D210" s="28"/>
      <c r="E210" s="174"/>
      <c r="F210" s="174"/>
      <c r="G210" s="174"/>
      <c r="J210" s="248"/>
      <c r="K210" s="248"/>
      <c r="AF210" s="232"/>
      <c r="BE210" s="233"/>
    </row>
    <row r="211" spans="2:57" s="228" customFormat="1" x14ac:dyDescent="0.2">
      <c r="B211" s="28"/>
      <c r="C211" s="28"/>
      <c r="D211" s="28"/>
      <c r="E211" s="174"/>
      <c r="F211" s="174"/>
      <c r="G211" s="174"/>
      <c r="J211" s="248"/>
      <c r="K211" s="248"/>
      <c r="AF211" s="232"/>
      <c r="BE211" s="233"/>
    </row>
    <row r="212" spans="2:57" s="228" customFormat="1" x14ac:dyDescent="0.2">
      <c r="B212" s="28"/>
      <c r="C212" s="28"/>
      <c r="D212" s="28"/>
      <c r="E212" s="174"/>
      <c r="F212" s="174"/>
      <c r="G212" s="174"/>
      <c r="J212" s="248"/>
      <c r="K212" s="248"/>
      <c r="AF212" s="232"/>
      <c r="BE212" s="233"/>
    </row>
    <row r="213" spans="2:57" s="228" customFormat="1" x14ac:dyDescent="0.2">
      <c r="B213" s="28"/>
      <c r="C213" s="28"/>
      <c r="D213" s="28"/>
      <c r="E213" s="174"/>
      <c r="F213" s="174"/>
      <c r="G213" s="174"/>
      <c r="J213" s="248"/>
      <c r="K213" s="248"/>
      <c r="AF213" s="232"/>
      <c r="BE213" s="233"/>
    </row>
    <row r="214" spans="2:57" s="228" customFormat="1" x14ac:dyDescent="0.2">
      <c r="B214" s="28"/>
      <c r="C214" s="28"/>
      <c r="D214" s="28"/>
      <c r="E214" s="174"/>
      <c r="F214" s="174"/>
      <c r="G214" s="174"/>
      <c r="J214" s="248"/>
      <c r="K214" s="248"/>
      <c r="AF214" s="232"/>
      <c r="BE214" s="233"/>
    </row>
    <row r="215" spans="2:57" s="228" customFormat="1" x14ac:dyDescent="0.2">
      <c r="B215" s="28"/>
      <c r="C215" s="28"/>
      <c r="D215" s="28"/>
      <c r="E215" s="174"/>
      <c r="F215" s="174"/>
      <c r="G215" s="174"/>
      <c r="J215" s="248"/>
      <c r="K215" s="248"/>
      <c r="AF215" s="232"/>
      <c r="BE215" s="233"/>
    </row>
    <row r="216" spans="2:57" s="228" customFormat="1" x14ac:dyDescent="0.2">
      <c r="B216" s="28"/>
      <c r="C216" s="28"/>
      <c r="D216" s="28"/>
      <c r="E216" s="174"/>
      <c r="F216" s="174"/>
      <c r="G216" s="174"/>
      <c r="J216" s="248"/>
      <c r="K216" s="248"/>
      <c r="AF216" s="232"/>
      <c r="BE216" s="233"/>
    </row>
    <row r="217" spans="2:57" s="228" customFormat="1" x14ac:dyDescent="0.2">
      <c r="B217" s="28"/>
      <c r="C217" s="28"/>
      <c r="D217" s="28"/>
      <c r="E217" s="174"/>
      <c r="F217" s="174"/>
      <c r="G217" s="174"/>
      <c r="J217" s="248"/>
      <c r="K217" s="248"/>
      <c r="AF217" s="232"/>
      <c r="BE217" s="233"/>
    </row>
    <row r="218" spans="2:57" s="228" customFormat="1" x14ac:dyDescent="0.2">
      <c r="B218" s="28"/>
      <c r="C218" s="28"/>
      <c r="D218" s="28"/>
      <c r="E218" s="174"/>
      <c r="F218" s="174"/>
      <c r="G218" s="174"/>
      <c r="J218" s="248"/>
      <c r="K218" s="248"/>
      <c r="AF218" s="232"/>
      <c r="BE218" s="233"/>
    </row>
    <row r="219" spans="2:57" s="228" customFormat="1" x14ac:dyDescent="0.2">
      <c r="B219" s="28"/>
      <c r="C219" s="28"/>
      <c r="D219" s="28"/>
      <c r="E219" s="174"/>
      <c r="F219" s="174"/>
      <c r="G219" s="174"/>
      <c r="J219" s="248"/>
      <c r="K219" s="248"/>
      <c r="AF219" s="232"/>
      <c r="BE219" s="233"/>
    </row>
    <row r="220" spans="2:57" s="228" customFormat="1" x14ac:dyDescent="0.2">
      <c r="B220" s="28"/>
      <c r="C220" s="28"/>
      <c r="D220" s="28"/>
      <c r="E220" s="174"/>
      <c r="F220" s="174"/>
      <c r="G220" s="174"/>
      <c r="J220" s="248"/>
      <c r="K220" s="248"/>
      <c r="AF220" s="232"/>
      <c r="BE220" s="233"/>
    </row>
    <row r="221" spans="2:57" s="228" customFormat="1" x14ac:dyDescent="0.2">
      <c r="B221" s="28"/>
      <c r="C221" s="28"/>
      <c r="D221" s="28"/>
      <c r="E221" s="174"/>
      <c r="F221" s="174"/>
      <c r="G221" s="174"/>
      <c r="J221" s="248"/>
      <c r="K221" s="248"/>
      <c r="AF221" s="232"/>
      <c r="BE221" s="233"/>
    </row>
    <row r="222" spans="2:57" s="228" customFormat="1" x14ac:dyDescent="0.2">
      <c r="B222" s="28"/>
      <c r="C222" s="28"/>
      <c r="D222" s="28"/>
      <c r="E222" s="174"/>
      <c r="F222" s="174"/>
      <c r="G222" s="174"/>
      <c r="J222" s="248"/>
      <c r="K222" s="248"/>
      <c r="AF222" s="232"/>
      <c r="BE222" s="233"/>
    </row>
    <row r="223" spans="2:57" s="228" customFormat="1" x14ac:dyDescent="0.2">
      <c r="B223" s="28"/>
      <c r="C223" s="28"/>
      <c r="D223" s="28"/>
      <c r="E223" s="174"/>
      <c r="F223" s="174"/>
      <c r="G223" s="174"/>
      <c r="J223" s="248"/>
      <c r="K223" s="248"/>
      <c r="AF223" s="232"/>
      <c r="BE223" s="233"/>
    </row>
    <row r="224" spans="2:57" s="228" customFormat="1" x14ac:dyDescent="0.2">
      <c r="B224" s="28"/>
      <c r="C224" s="28"/>
      <c r="D224" s="28"/>
      <c r="E224" s="174"/>
      <c r="F224" s="174"/>
      <c r="G224" s="174"/>
      <c r="J224" s="248"/>
      <c r="K224" s="248"/>
      <c r="AF224" s="232"/>
      <c r="BE224" s="233"/>
    </row>
    <row r="225" spans="2:57" s="228" customFormat="1" x14ac:dyDescent="0.2">
      <c r="B225" s="28"/>
      <c r="C225" s="28"/>
      <c r="D225" s="28"/>
      <c r="E225" s="174"/>
      <c r="F225" s="174"/>
      <c r="G225" s="174"/>
      <c r="J225" s="248"/>
      <c r="K225" s="248"/>
      <c r="AF225" s="232"/>
      <c r="BE225" s="233"/>
    </row>
    <row r="226" spans="2:57" s="228" customFormat="1" x14ac:dyDescent="0.2">
      <c r="B226" s="28"/>
      <c r="C226" s="28"/>
      <c r="D226" s="28"/>
      <c r="E226" s="174"/>
      <c r="F226" s="174"/>
      <c r="G226" s="174"/>
      <c r="J226" s="248"/>
      <c r="K226" s="248"/>
      <c r="AF226" s="232"/>
      <c r="BE226" s="233"/>
    </row>
    <row r="227" spans="2:57" s="228" customFormat="1" x14ac:dyDescent="0.2">
      <c r="B227" s="28"/>
      <c r="C227" s="28"/>
      <c r="D227" s="28"/>
      <c r="E227" s="174"/>
      <c r="F227" s="174"/>
      <c r="G227" s="174"/>
      <c r="J227" s="248"/>
      <c r="K227" s="248"/>
      <c r="AF227" s="232"/>
      <c r="BE227" s="233"/>
    </row>
    <row r="228" spans="2:57" s="228" customFormat="1" x14ac:dyDescent="0.2">
      <c r="B228" s="28"/>
      <c r="C228" s="28"/>
      <c r="D228" s="28"/>
      <c r="E228" s="174"/>
      <c r="F228" s="174"/>
      <c r="G228" s="174"/>
      <c r="J228" s="248"/>
      <c r="K228" s="248"/>
      <c r="AF228" s="232"/>
      <c r="BE228" s="233"/>
    </row>
    <row r="229" spans="2:57" s="228" customFormat="1" x14ac:dyDescent="0.2">
      <c r="B229" s="28"/>
      <c r="C229" s="28"/>
      <c r="D229" s="28"/>
      <c r="E229" s="174"/>
      <c r="F229" s="174"/>
      <c r="G229" s="174"/>
      <c r="J229" s="248"/>
      <c r="K229" s="248"/>
      <c r="AF229" s="232"/>
      <c r="BE229" s="233"/>
    </row>
    <row r="230" spans="2:57" s="228" customFormat="1" x14ac:dyDescent="0.2">
      <c r="B230" s="28"/>
      <c r="C230" s="28"/>
      <c r="D230" s="28"/>
      <c r="E230" s="174"/>
      <c r="F230" s="174"/>
      <c r="G230" s="174"/>
      <c r="J230" s="248"/>
      <c r="K230" s="248"/>
      <c r="AF230" s="232"/>
      <c r="BE230" s="233"/>
    </row>
    <row r="231" spans="2:57" s="228" customFormat="1" x14ac:dyDescent="0.2">
      <c r="B231" s="28"/>
      <c r="C231" s="28"/>
      <c r="D231" s="28"/>
      <c r="E231" s="174"/>
      <c r="F231" s="174"/>
      <c r="G231" s="174"/>
      <c r="J231" s="248"/>
      <c r="K231" s="248"/>
      <c r="AF231" s="232"/>
      <c r="BE231" s="233"/>
    </row>
    <row r="232" spans="2:57" s="228" customFormat="1" x14ac:dyDescent="0.2">
      <c r="B232" s="28"/>
      <c r="C232" s="28"/>
      <c r="D232" s="28"/>
      <c r="E232" s="174"/>
      <c r="F232" s="174"/>
      <c r="G232" s="174"/>
      <c r="J232" s="248"/>
      <c r="K232" s="248"/>
      <c r="AF232" s="232"/>
      <c r="BE232" s="233"/>
    </row>
    <row r="233" spans="2:57" s="228" customFormat="1" x14ac:dyDescent="0.2">
      <c r="B233" s="28"/>
      <c r="C233" s="28"/>
      <c r="D233" s="28"/>
      <c r="E233" s="174"/>
      <c r="F233" s="174"/>
      <c r="G233" s="174"/>
      <c r="J233" s="248"/>
      <c r="K233" s="248"/>
      <c r="AF233" s="232"/>
      <c r="BE233" s="233"/>
    </row>
    <row r="234" spans="2:57" s="228" customFormat="1" x14ac:dyDescent="0.2">
      <c r="B234" s="28"/>
      <c r="C234" s="28"/>
      <c r="D234" s="28"/>
      <c r="E234" s="174"/>
      <c r="F234" s="174"/>
      <c r="G234" s="174"/>
      <c r="J234" s="248"/>
      <c r="K234" s="248"/>
      <c r="AF234" s="232"/>
      <c r="BE234" s="233"/>
    </row>
    <row r="235" spans="2:57" s="228" customFormat="1" x14ac:dyDescent="0.2">
      <c r="B235" s="28"/>
      <c r="C235" s="28"/>
      <c r="D235" s="28"/>
      <c r="E235" s="174"/>
      <c r="F235" s="174"/>
      <c r="G235" s="174"/>
      <c r="J235" s="248"/>
      <c r="K235" s="248"/>
      <c r="AF235" s="232"/>
      <c r="BE235" s="233"/>
    </row>
    <row r="236" spans="2:57" s="228" customFormat="1" x14ac:dyDescent="0.2">
      <c r="B236" s="28"/>
      <c r="C236" s="28"/>
      <c r="D236" s="28"/>
      <c r="E236" s="174"/>
      <c r="F236" s="174"/>
      <c r="G236" s="174"/>
      <c r="J236" s="248"/>
      <c r="K236" s="248"/>
      <c r="AF236" s="232"/>
      <c r="BE236" s="233"/>
    </row>
    <row r="237" spans="2:57" s="228" customFormat="1" x14ac:dyDescent="0.2">
      <c r="B237" s="28"/>
      <c r="C237" s="28"/>
      <c r="D237" s="28"/>
      <c r="E237" s="174"/>
      <c r="F237" s="174"/>
      <c r="G237" s="174"/>
      <c r="J237" s="248"/>
      <c r="K237" s="248"/>
      <c r="AF237" s="232"/>
      <c r="BE237" s="233"/>
    </row>
    <row r="238" spans="2:57" s="228" customFormat="1" x14ac:dyDescent="0.2">
      <c r="B238" s="28"/>
      <c r="C238" s="28"/>
      <c r="D238" s="28"/>
      <c r="E238" s="174"/>
      <c r="F238" s="174"/>
      <c r="G238" s="174"/>
      <c r="J238" s="248"/>
      <c r="K238" s="248"/>
      <c r="AF238" s="232"/>
      <c r="BE238" s="233"/>
    </row>
    <row r="239" spans="2:57" s="228" customFormat="1" x14ac:dyDescent="0.2">
      <c r="B239" s="28"/>
      <c r="C239" s="28"/>
      <c r="D239" s="28"/>
      <c r="E239" s="174"/>
      <c r="F239" s="174"/>
      <c r="G239" s="174"/>
      <c r="J239" s="248"/>
      <c r="K239" s="248"/>
      <c r="AF239" s="232"/>
      <c r="BE239" s="233"/>
    </row>
    <row r="240" spans="2:57" s="228" customFormat="1" x14ac:dyDescent="0.2">
      <c r="B240" s="28"/>
      <c r="C240" s="28"/>
      <c r="D240" s="28"/>
      <c r="E240" s="174"/>
      <c r="F240" s="174"/>
      <c r="G240" s="174"/>
      <c r="J240" s="248"/>
      <c r="K240" s="248"/>
      <c r="AF240" s="232"/>
      <c r="BE240" s="233"/>
    </row>
    <row r="241" spans="2:57" s="228" customFormat="1" x14ac:dyDescent="0.2">
      <c r="B241" s="28"/>
      <c r="C241" s="28"/>
      <c r="D241" s="28"/>
      <c r="E241" s="174"/>
      <c r="F241" s="174"/>
      <c r="G241" s="174"/>
      <c r="J241" s="248"/>
      <c r="K241" s="248"/>
      <c r="AF241" s="232"/>
      <c r="BE241" s="233"/>
    </row>
    <row r="242" spans="2:57" s="228" customFormat="1" x14ac:dyDescent="0.2">
      <c r="B242" s="28"/>
      <c r="C242" s="28"/>
      <c r="D242" s="28"/>
      <c r="E242" s="174"/>
      <c r="F242" s="174"/>
      <c r="G242" s="174"/>
      <c r="J242" s="248"/>
      <c r="K242" s="248"/>
      <c r="AF242" s="232"/>
      <c r="BE242" s="233"/>
    </row>
    <row r="243" spans="2:57" s="228" customFormat="1" x14ac:dyDescent="0.2">
      <c r="B243" s="28"/>
      <c r="C243" s="28"/>
      <c r="D243" s="28"/>
      <c r="E243" s="174"/>
      <c r="F243" s="174"/>
      <c r="G243" s="174"/>
      <c r="J243" s="248"/>
      <c r="K243" s="248"/>
      <c r="AF243" s="232"/>
      <c r="BE243" s="233"/>
    </row>
    <row r="244" spans="2:57" s="228" customFormat="1" x14ac:dyDescent="0.2">
      <c r="B244" s="28"/>
      <c r="C244" s="28"/>
      <c r="D244" s="28"/>
      <c r="E244" s="174"/>
      <c r="F244" s="174"/>
      <c r="G244" s="174"/>
      <c r="J244" s="248"/>
      <c r="K244" s="248"/>
      <c r="AF244" s="232"/>
      <c r="BE244" s="233"/>
    </row>
    <row r="245" spans="2:57" s="228" customFormat="1" x14ac:dyDescent="0.2">
      <c r="B245" s="28"/>
      <c r="C245" s="28"/>
      <c r="D245" s="28"/>
      <c r="E245" s="174"/>
      <c r="F245" s="174"/>
      <c r="G245" s="174"/>
      <c r="J245" s="248"/>
      <c r="K245" s="248"/>
      <c r="AF245" s="232"/>
      <c r="BE245" s="233"/>
    </row>
    <row r="246" spans="2:57" s="228" customFormat="1" x14ac:dyDescent="0.2">
      <c r="B246" s="28"/>
      <c r="C246" s="28"/>
      <c r="D246" s="28"/>
      <c r="E246" s="174"/>
      <c r="F246" s="174"/>
      <c r="G246" s="174"/>
      <c r="J246" s="248"/>
      <c r="K246" s="248"/>
      <c r="AF246" s="232"/>
      <c r="BE246" s="233"/>
    </row>
    <row r="247" spans="2:57" s="228" customFormat="1" x14ac:dyDescent="0.2">
      <c r="B247" s="28"/>
      <c r="C247" s="28"/>
      <c r="D247" s="28"/>
      <c r="E247" s="174"/>
      <c r="F247" s="174"/>
      <c r="G247" s="174"/>
      <c r="J247" s="248"/>
      <c r="K247" s="248"/>
      <c r="AF247" s="232"/>
      <c r="BE247" s="233"/>
    </row>
    <row r="248" spans="2:57" s="228" customFormat="1" x14ac:dyDescent="0.2">
      <c r="B248" s="28"/>
      <c r="C248" s="28"/>
      <c r="D248" s="28"/>
      <c r="E248" s="174"/>
      <c r="F248" s="174"/>
      <c r="G248" s="174"/>
      <c r="J248" s="248"/>
      <c r="K248" s="248"/>
      <c r="AF248" s="232"/>
      <c r="BE248" s="233"/>
    </row>
    <row r="249" spans="2:57" s="228" customFormat="1" x14ac:dyDescent="0.2">
      <c r="B249" s="28"/>
      <c r="C249" s="28"/>
      <c r="D249" s="28"/>
      <c r="E249" s="174"/>
      <c r="F249" s="174"/>
      <c r="G249" s="174"/>
      <c r="J249" s="248"/>
      <c r="K249" s="248"/>
      <c r="AF249" s="232"/>
      <c r="BE249" s="233"/>
    </row>
    <row r="250" spans="2:57" s="228" customFormat="1" x14ac:dyDescent="0.2">
      <c r="B250" s="28"/>
      <c r="C250" s="28"/>
      <c r="D250" s="28"/>
      <c r="E250" s="174"/>
      <c r="F250" s="174"/>
      <c r="G250" s="174"/>
      <c r="J250" s="248"/>
      <c r="K250" s="248"/>
      <c r="AF250" s="232"/>
      <c r="BE250" s="233"/>
    </row>
    <row r="251" spans="2:57" s="228" customFormat="1" x14ac:dyDescent="0.2">
      <c r="B251" s="28"/>
      <c r="C251" s="28"/>
      <c r="D251" s="28"/>
      <c r="E251" s="174"/>
      <c r="F251" s="174"/>
      <c r="G251" s="174"/>
      <c r="J251" s="248"/>
      <c r="K251" s="248"/>
      <c r="AF251" s="232"/>
      <c r="BE251" s="233"/>
    </row>
    <row r="252" spans="2:57" s="228" customFormat="1" x14ac:dyDescent="0.2">
      <c r="B252" s="28"/>
      <c r="C252" s="28"/>
      <c r="D252" s="28"/>
      <c r="E252" s="174"/>
      <c r="F252" s="174"/>
      <c r="G252" s="174"/>
      <c r="J252" s="248"/>
      <c r="K252" s="248"/>
      <c r="AF252" s="232"/>
      <c r="BE252" s="233"/>
    </row>
    <row r="253" spans="2:57" s="228" customFormat="1" x14ac:dyDescent="0.2">
      <c r="B253" s="28"/>
      <c r="C253" s="28"/>
      <c r="D253" s="28"/>
      <c r="E253" s="174"/>
      <c r="F253" s="174"/>
      <c r="G253" s="174"/>
      <c r="J253" s="248"/>
      <c r="K253" s="248"/>
      <c r="AF253" s="232"/>
      <c r="BE253" s="233"/>
    </row>
    <row r="254" spans="2:57" s="228" customFormat="1" x14ac:dyDescent="0.2">
      <c r="B254" s="28"/>
      <c r="C254" s="28"/>
      <c r="D254" s="28"/>
      <c r="E254" s="174"/>
      <c r="F254" s="174"/>
      <c r="G254" s="174"/>
      <c r="J254" s="248"/>
      <c r="K254" s="248"/>
      <c r="AF254" s="232"/>
      <c r="BE254" s="233"/>
    </row>
    <row r="255" spans="2:57" s="228" customFormat="1" x14ac:dyDescent="0.2">
      <c r="B255" s="28"/>
      <c r="C255" s="28"/>
      <c r="D255" s="28"/>
      <c r="E255" s="174"/>
      <c r="F255" s="174"/>
      <c r="G255" s="174"/>
      <c r="J255" s="248"/>
      <c r="K255" s="248"/>
      <c r="AF255" s="232"/>
      <c r="BE255" s="233"/>
    </row>
    <row r="256" spans="2:57" s="228" customFormat="1" x14ac:dyDescent="0.2">
      <c r="B256" s="28"/>
      <c r="C256" s="28"/>
      <c r="D256" s="28"/>
      <c r="E256" s="174"/>
      <c r="F256" s="174"/>
      <c r="G256" s="174"/>
      <c r="J256" s="248"/>
      <c r="K256" s="248"/>
      <c r="AF256" s="232"/>
      <c r="BE256" s="233"/>
    </row>
    <row r="257" spans="2:57" s="228" customFormat="1" x14ac:dyDescent="0.2">
      <c r="B257" s="28"/>
      <c r="C257" s="28"/>
      <c r="D257" s="28"/>
      <c r="E257" s="174"/>
      <c r="F257" s="174"/>
      <c r="G257" s="174"/>
      <c r="J257" s="248"/>
      <c r="K257" s="248"/>
      <c r="AF257" s="232"/>
      <c r="BE257" s="233"/>
    </row>
    <row r="258" spans="2:57" s="228" customFormat="1" x14ac:dyDescent="0.2">
      <c r="B258" s="28"/>
      <c r="C258" s="28"/>
      <c r="D258" s="28"/>
      <c r="E258" s="174"/>
      <c r="F258" s="174"/>
      <c r="G258" s="174"/>
      <c r="J258" s="248"/>
      <c r="K258" s="248"/>
      <c r="AF258" s="232"/>
      <c r="BE258" s="233"/>
    </row>
    <row r="259" spans="2:57" s="228" customFormat="1" x14ac:dyDescent="0.2">
      <c r="B259" s="28"/>
      <c r="C259" s="28"/>
      <c r="D259" s="28"/>
      <c r="E259" s="174"/>
      <c r="F259" s="174"/>
      <c r="G259" s="174"/>
      <c r="J259" s="248"/>
      <c r="K259" s="248"/>
      <c r="AF259" s="232"/>
      <c r="BE259" s="233"/>
    </row>
    <row r="260" spans="2:57" s="228" customFormat="1" x14ac:dyDescent="0.2">
      <c r="B260" s="28"/>
      <c r="C260" s="28"/>
      <c r="D260" s="28"/>
      <c r="E260" s="174"/>
      <c r="F260" s="174"/>
      <c r="G260" s="174"/>
      <c r="J260" s="248"/>
      <c r="K260" s="248"/>
      <c r="AF260" s="232"/>
      <c r="BE260" s="233"/>
    </row>
    <row r="261" spans="2:57" s="228" customFormat="1" x14ac:dyDescent="0.2">
      <c r="B261" s="28"/>
      <c r="C261" s="28"/>
      <c r="D261" s="28"/>
      <c r="E261" s="174"/>
      <c r="F261" s="174"/>
      <c r="G261" s="174"/>
      <c r="J261" s="248"/>
      <c r="K261" s="248"/>
      <c r="AF261" s="232"/>
      <c r="BE261" s="233"/>
    </row>
    <row r="262" spans="2:57" s="228" customFormat="1" x14ac:dyDescent="0.2">
      <c r="B262" s="28"/>
      <c r="C262" s="28"/>
      <c r="D262" s="28"/>
      <c r="E262" s="174"/>
      <c r="F262" s="174"/>
      <c r="G262" s="174"/>
      <c r="J262" s="248"/>
      <c r="K262" s="248"/>
      <c r="AF262" s="232"/>
      <c r="BE262" s="233"/>
    </row>
    <row r="263" spans="2:57" s="228" customFormat="1" x14ac:dyDescent="0.2">
      <c r="B263" s="28"/>
      <c r="C263" s="28"/>
      <c r="D263" s="28"/>
      <c r="E263" s="174"/>
      <c r="F263" s="174"/>
      <c r="G263" s="174"/>
      <c r="J263" s="248"/>
      <c r="K263" s="248"/>
      <c r="AF263" s="232"/>
      <c r="BE263" s="233"/>
    </row>
    <row r="264" spans="2:57" s="228" customFormat="1" x14ac:dyDescent="0.2">
      <c r="B264" s="28"/>
      <c r="C264" s="28"/>
      <c r="D264" s="28"/>
      <c r="E264" s="174"/>
      <c r="F264" s="174"/>
      <c r="G264" s="174"/>
      <c r="J264" s="248"/>
      <c r="K264" s="248"/>
      <c r="AF264" s="232"/>
      <c r="BE264" s="233"/>
    </row>
    <row r="265" spans="2:57" s="228" customFormat="1" x14ac:dyDescent="0.2">
      <c r="B265" s="28"/>
      <c r="C265" s="28"/>
      <c r="D265" s="28"/>
      <c r="E265" s="174"/>
      <c r="F265" s="174"/>
      <c r="G265" s="174"/>
      <c r="J265" s="248"/>
      <c r="K265" s="248"/>
      <c r="AF265" s="232"/>
      <c r="BE265" s="233"/>
    </row>
    <row r="266" spans="2:57" s="228" customFormat="1" x14ac:dyDescent="0.2">
      <c r="B266" s="28"/>
      <c r="C266" s="28"/>
      <c r="D266" s="28"/>
      <c r="E266" s="174"/>
      <c r="F266" s="174"/>
      <c r="G266" s="174"/>
      <c r="J266" s="248"/>
      <c r="K266" s="248"/>
      <c r="AF266" s="232"/>
      <c r="BE266" s="233"/>
    </row>
    <row r="267" spans="2:57" s="228" customFormat="1" x14ac:dyDescent="0.2">
      <c r="B267" s="28"/>
      <c r="C267" s="28"/>
      <c r="D267" s="28"/>
      <c r="E267" s="174"/>
      <c r="F267" s="174"/>
      <c r="G267" s="174"/>
      <c r="J267" s="248"/>
      <c r="K267" s="248"/>
      <c r="AF267" s="232"/>
      <c r="BE267" s="233"/>
    </row>
    <row r="268" spans="2:57" s="228" customFormat="1" x14ac:dyDescent="0.2">
      <c r="B268" s="28"/>
      <c r="C268" s="28"/>
      <c r="D268" s="28"/>
      <c r="E268" s="174"/>
      <c r="F268" s="174"/>
      <c r="G268" s="174"/>
      <c r="J268" s="248"/>
      <c r="K268" s="248"/>
      <c r="AF268" s="232"/>
      <c r="BE268" s="233"/>
    </row>
    <row r="269" spans="2:57" s="228" customFormat="1" x14ac:dyDescent="0.2">
      <c r="B269" s="28"/>
      <c r="C269" s="28"/>
      <c r="D269" s="28"/>
      <c r="E269" s="174"/>
      <c r="F269" s="174"/>
      <c r="G269" s="174"/>
      <c r="J269" s="248"/>
      <c r="K269" s="248"/>
      <c r="AF269" s="232"/>
      <c r="BE269" s="233"/>
    </row>
    <row r="270" spans="2:57" s="228" customFormat="1" x14ac:dyDescent="0.2">
      <c r="B270" s="28"/>
      <c r="C270" s="28"/>
      <c r="D270" s="28"/>
      <c r="E270" s="174"/>
      <c r="F270" s="174"/>
      <c r="G270" s="174"/>
      <c r="J270" s="248"/>
      <c r="K270" s="248"/>
      <c r="AF270" s="232"/>
      <c r="BE270" s="233"/>
    </row>
    <row r="271" spans="2:57" s="228" customFormat="1" x14ac:dyDescent="0.2">
      <c r="B271" s="28"/>
      <c r="C271" s="28"/>
      <c r="D271" s="28"/>
      <c r="E271" s="174"/>
      <c r="F271" s="174"/>
      <c r="G271" s="174"/>
      <c r="J271" s="248"/>
      <c r="K271" s="248"/>
      <c r="AF271" s="232"/>
      <c r="BE271" s="233"/>
    </row>
    <row r="272" spans="2:57" s="228" customFormat="1" x14ac:dyDescent="0.2">
      <c r="B272" s="28"/>
      <c r="C272" s="28"/>
      <c r="D272" s="28"/>
      <c r="E272" s="174"/>
      <c r="F272" s="174"/>
      <c r="G272" s="174"/>
      <c r="J272" s="248"/>
      <c r="K272" s="248"/>
      <c r="AF272" s="232"/>
      <c r="BE272" s="233"/>
    </row>
    <row r="273" spans="2:57" s="228" customFormat="1" x14ac:dyDescent="0.2">
      <c r="B273" s="28"/>
      <c r="C273" s="28"/>
      <c r="D273" s="28"/>
      <c r="E273" s="174"/>
      <c r="F273" s="174"/>
      <c r="G273" s="174"/>
      <c r="J273" s="248"/>
      <c r="K273" s="248"/>
      <c r="AF273" s="232"/>
      <c r="BE273" s="233"/>
    </row>
    <row r="274" spans="2:57" s="228" customFormat="1" x14ac:dyDescent="0.2">
      <c r="B274" s="28"/>
      <c r="C274" s="28"/>
      <c r="D274" s="28"/>
      <c r="E274" s="174"/>
      <c r="F274" s="174"/>
      <c r="G274" s="174"/>
      <c r="J274" s="248"/>
      <c r="K274" s="248"/>
      <c r="AF274" s="232"/>
      <c r="BE274" s="233"/>
    </row>
    <row r="275" spans="2:57" s="228" customFormat="1" x14ac:dyDescent="0.2">
      <c r="B275" s="28"/>
      <c r="C275" s="28"/>
      <c r="D275" s="28"/>
      <c r="E275" s="174"/>
      <c r="F275" s="174"/>
      <c r="G275" s="174"/>
      <c r="J275" s="248"/>
      <c r="K275" s="248"/>
      <c r="AF275" s="232"/>
      <c r="BE275" s="233"/>
    </row>
    <row r="276" spans="2:57" s="228" customFormat="1" x14ac:dyDescent="0.2">
      <c r="B276" s="28"/>
      <c r="C276" s="28"/>
      <c r="D276" s="28"/>
      <c r="E276" s="174"/>
      <c r="F276" s="174"/>
      <c r="G276" s="174"/>
      <c r="J276" s="248"/>
      <c r="K276" s="248"/>
      <c r="AF276" s="232"/>
      <c r="BE276" s="233"/>
    </row>
    <row r="277" spans="2:57" s="228" customFormat="1" x14ac:dyDescent="0.2">
      <c r="B277" s="28"/>
      <c r="C277" s="28"/>
      <c r="D277" s="28"/>
      <c r="E277" s="174"/>
      <c r="F277" s="174"/>
      <c r="G277" s="174"/>
      <c r="J277" s="248"/>
      <c r="K277" s="248"/>
      <c r="AF277" s="232"/>
      <c r="BE277" s="233"/>
    </row>
    <row r="278" spans="2:57" s="228" customFormat="1" x14ac:dyDescent="0.2">
      <c r="B278" s="28"/>
      <c r="C278" s="28"/>
      <c r="D278" s="28"/>
      <c r="E278" s="174"/>
      <c r="F278" s="174"/>
      <c r="G278" s="174"/>
      <c r="J278" s="248"/>
      <c r="K278" s="248"/>
      <c r="AF278" s="232"/>
      <c r="BE278" s="233"/>
    </row>
    <row r="279" spans="2:57" s="228" customFormat="1" x14ac:dyDescent="0.2">
      <c r="B279" s="28"/>
      <c r="C279" s="28"/>
      <c r="D279" s="28"/>
      <c r="E279" s="174"/>
      <c r="F279" s="174"/>
      <c r="G279" s="174"/>
      <c r="J279" s="248"/>
      <c r="K279" s="248"/>
      <c r="AF279" s="232"/>
      <c r="BE279" s="233"/>
    </row>
    <row r="280" spans="2:57" s="228" customFormat="1" x14ac:dyDescent="0.2">
      <c r="B280" s="28"/>
      <c r="C280" s="28"/>
      <c r="D280" s="28"/>
      <c r="E280" s="174"/>
      <c r="F280" s="174"/>
      <c r="G280" s="174"/>
      <c r="J280" s="248"/>
      <c r="K280" s="248"/>
      <c r="AF280" s="232"/>
      <c r="BE280" s="233"/>
    </row>
    <row r="281" spans="2:57" s="228" customFormat="1" x14ac:dyDescent="0.2">
      <c r="B281" s="28"/>
      <c r="C281" s="28"/>
      <c r="D281" s="28"/>
      <c r="E281" s="174"/>
      <c r="F281" s="174"/>
      <c r="G281" s="174"/>
      <c r="J281" s="248"/>
      <c r="K281" s="248"/>
      <c r="AF281" s="232"/>
      <c r="BE281" s="233"/>
    </row>
    <row r="282" spans="2:57" s="228" customFormat="1" x14ac:dyDescent="0.2">
      <c r="B282" s="28"/>
      <c r="C282" s="28"/>
      <c r="D282" s="28"/>
      <c r="E282" s="174"/>
      <c r="F282" s="174"/>
      <c r="G282" s="174"/>
      <c r="J282" s="248"/>
      <c r="K282" s="248"/>
      <c r="AF282" s="232"/>
      <c r="BE282" s="233"/>
    </row>
    <row r="283" spans="2:57" s="228" customFormat="1" x14ac:dyDescent="0.2">
      <c r="B283" s="28"/>
      <c r="C283" s="28"/>
      <c r="D283" s="28"/>
      <c r="E283" s="174"/>
      <c r="F283" s="174"/>
      <c r="G283" s="174"/>
      <c r="J283" s="248"/>
      <c r="K283" s="248"/>
      <c r="AF283" s="232"/>
      <c r="BE283" s="233"/>
    </row>
    <row r="284" spans="2:57" s="228" customFormat="1" x14ac:dyDescent="0.2">
      <c r="B284" s="28"/>
      <c r="C284" s="28"/>
      <c r="D284" s="28"/>
      <c r="E284" s="174"/>
      <c r="F284" s="174"/>
      <c r="G284" s="174"/>
      <c r="J284" s="248"/>
      <c r="K284" s="248"/>
      <c r="AF284" s="232"/>
      <c r="BE284" s="233"/>
    </row>
    <row r="285" spans="2:57" s="228" customFormat="1" x14ac:dyDescent="0.2">
      <c r="B285" s="28"/>
      <c r="C285" s="28"/>
      <c r="D285" s="28"/>
      <c r="E285" s="174"/>
      <c r="F285" s="174"/>
      <c r="G285" s="174"/>
      <c r="J285" s="248"/>
      <c r="K285" s="248"/>
      <c r="AF285" s="232"/>
      <c r="BE285" s="233"/>
    </row>
    <row r="286" spans="2:57" s="228" customFormat="1" x14ac:dyDescent="0.2">
      <c r="B286" s="28"/>
      <c r="C286" s="28"/>
      <c r="D286" s="28"/>
      <c r="E286" s="174"/>
      <c r="F286" s="174"/>
      <c r="G286" s="174"/>
      <c r="J286" s="248"/>
      <c r="K286" s="248"/>
      <c r="AF286" s="232"/>
      <c r="BE286" s="233"/>
    </row>
    <row r="287" spans="2:57" s="228" customFormat="1" x14ac:dyDescent="0.2">
      <c r="B287" s="28"/>
      <c r="C287" s="28"/>
      <c r="D287" s="28"/>
      <c r="E287" s="174"/>
      <c r="F287" s="174"/>
      <c r="G287" s="174"/>
      <c r="J287" s="248"/>
      <c r="K287" s="248"/>
      <c r="AF287" s="232"/>
      <c r="BE287" s="233"/>
    </row>
    <row r="288" spans="2:57" s="228" customFormat="1" x14ac:dyDescent="0.2">
      <c r="B288" s="28"/>
      <c r="C288" s="28"/>
      <c r="D288" s="28"/>
      <c r="E288" s="174"/>
      <c r="F288" s="174"/>
      <c r="G288" s="174"/>
      <c r="J288" s="248"/>
      <c r="K288" s="248"/>
      <c r="AF288" s="232"/>
      <c r="BE288" s="233"/>
    </row>
    <row r="289" spans="2:57" s="228" customFormat="1" x14ac:dyDescent="0.2">
      <c r="B289" s="28"/>
      <c r="C289" s="28"/>
      <c r="D289" s="28"/>
      <c r="E289" s="174"/>
      <c r="F289" s="174"/>
      <c r="G289" s="174"/>
      <c r="J289" s="248"/>
      <c r="K289" s="248"/>
      <c r="AF289" s="232"/>
      <c r="BE289" s="233"/>
    </row>
    <row r="290" spans="2:57" s="228" customFormat="1" x14ac:dyDescent="0.2">
      <c r="B290" s="28"/>
      <c r="C290" s="28"/>
      <c r="D290" s="28"/>
      <c r="E290" s="174"/>
      <c r="F290" s="174"/>
      <c r="G290" s="174"/>
      <c r="J290" s="248"/>
      <c r="K290" s="248"/>
      <c r="AF290" s="232"/>
      <c r="BE290" s="233"/>
    </row>
    <row r="291" spans="2:57" s="228" customFormat="1" x14ac:dyDescent="0.2">
      <c r="B291" s="28"/>
      <c r="C291" s="28"/>
      <c r="D291" s="28"/>
      <c r="E291" s="174"/>
      <c r="F291" s="174"/>
      <c r="G291" s="174"/>
      <c r="J291" s="248"/>
      <c r="K291" s="248"/>
      <c r="AF291" s="232"/>
      <c r="BE291" s="233"/>
    </row>
    <row r="292" spans="2:57" s="228" customFormat="1" x14ac:dyDescent="0.2">
      <c r="B292" s="28"/>
      <c r="C292" s="28"/>
      <c r="D292" s="28"/>
      <c r="E292" s="174"/>
      <c r="F292" s="174"/>
      <c r="G292" s="174"/>
      <c r="J292" s="248"/>
      <c r="K292" s="248"/>
      <c r="AF292" s="232"/>
      <c r="BE292" s="233"/>
    </row>
    <row r="293" spans="2:57" s="228" customFormat="1" x14ac:dyDescent="0.2">
      <c r="B293" s="28"/>
      <c r="C293" s="28"/>
      <c r="D293" s="28"/>
      <c r="E293" s="174"/>
      <c r="F293" s="174"/>
      <c r="G293" s="174"/>
      <c r="J293" s="248"/>
      <c r="K293" s="248"/>
      <c r="AF293" s="232"/>
      <c r="BE293" s="233"/>
    </row>
    <row r="294" spans="2:57" s="228" customFormat="1" x14ac:dyDescent="0.2">
      <c r="B294" s="28"/>
      <c r="C294" s="28"/>
      <c r="D294" s="28"/>
      <c r="E294" s="174"/>
      <c r="F294" s="174"/>
      <c r="G294" s="174"/>
      <c r="J294" s="248"/>
      <c r="K294" s="248"/>
      <c r="AF294" s="232"/>
      <c r="BE294" s="233"/>
    </row>
    <row r="295" spans="2:57" s="228" customFormat="1" x14ac:dyDescent="0.2">
      <c r="B295" s="28"/>
      <c r="C295" s="28"/>
      <c r="D295" s="28"/>
      <c r="E295" s="174"/>
      <c r="F295" s="174"/>
      <c r="G295" s="174"/>
      <c r="J295" s="248"/>
      <c r="K295" s="248"/>
      <c r="AF295" s="232"/>
      <c r="BE295" s="233"/>
    </row>
    <row r="296" spans="2:57" s="228" customFormat="1" x14ac:dyDescent="0.2">
      <c r="B296" s="28"/>
      <c r="C296" s="28"/>
      <c r="D296" s="28"/>
      <c r="E296" s="174"/>
      <c r="F296" s="174"/>
      <c r="G296" s="174"/>
      <c r="J296" s="248"/>
      <c r="K296" s="248"/>
      <c r="AF296" s="232"/>
      <c r="BE296" s="233"/>
    </row>
    <row r="297" spans="2:57" s="228" customFormat="1" x14ac:dyDescent="0.2">
      <c r="B297" s="28"/>
      <c r="C297" s="28"/>
      <c r="D297" s="28"/>
      <c r="E297" s="174"/>
      <c r="F297" s="174"/>
      <c r="G297" s="174"/>
      <c r="J297" s="248"/>
      <c r="K297" s="248"/>
      <c r="AF297" s="232"/>
      <c r="BE297" s="233"/>
    </row>
    <row r="298" spans="2:57" s="228" customFormat="1" x14ac:dyDescent="0.2">
      <c r="B298" s="28"/>
      <c r="C298" s="28"/>
      <c r="D298" s="28"/>
      <c r="E298" s="174"/>
      <c r="F298" s="174"/>
      <c r="G298" s="174"/>
      <c r="J298" s="248"/>
      <c r="K298" s="248"/>
      <c r="AF298" s="232"/>
      <c r="BE298" s="233"/>
    </row>
    <row r="299" spans="2:57" s="228" customFormat="1" x14ac:dyDescent="0.2">
      <c r="B299" s="28"/>
      <c r="C299" s="28"/>
      <c r="D299" s="28"/>
      <c r="E299" s="174"/>
      <c r="F299" s="174"/>
      <c r="G299" s="174"/>
      <c r="J299" s="248"/>
      <c r="K299" s="248"/>
      <c r="AF299" s="232"/>
      <c r="BE299" s="233"/>
    </row>
    <row r="300" spans="2:57" s="228" customFormat="1" x14ac:dyDescent="0.2">
      <c r="B300" s="28"/>
      <c r="C300" s="28"/>
      <c r="D300" s="28"/>
      <c r="E300" s="174"/>
      <c r="F300" s="174"/>
      <c r="G300" s="174"/>
      <c r="J300" s="248"/>
      <c r="K300" s="248"/>
      <c r="AF300" s="232"/>
      <c r="BE300" s="233"/>
    </row>
    <row r="301" spans="2:57" s="228" customFormat="1" x14ac:dyDescent="0.2">
      <c r="B301" s="28"/>
      <c r="C301" s="28"/>
      <c r="D301" s="28"/>
      <c r="E301" s="174"/>
      <c r="F301" s="174"/>
      <c r="G301" s="174"/>
      <c r="J301" s="248"/>
      <c r="K301" s="248"/>
      <c r="AF301" s="232"/>
      <c r="BE301" s="233"/>
    </row>
    <row r="302" spans="2:57" s="228" customFormat="1" x14ac:dyDescent="0.2">
      <c r="B302" s="28"/>
      <c r="C302" s="28"/>
      <c r="D302" s="28"/>
      <c r="E302" s="174"/>
      <c r="F302" s="174"/>
      <c r="G302" s="174"/>
      <c r="J302" s="248"/>
      <c r="K302" s="248"/>
      <c r="AF302" s="232"/>
      <c r="BE302" s="233"/>
    </row>
    <row r="303" spans="2:57" s="228" customFormat="1" x14ac:dyDescent="0.2">
      <c r="B303" s="28"/>
      <c r="C303" s="28"/>
      <c r="D303" s="28"/>
      <c r="E303" s="174"/>
      <c r="F303" s="174"/>
      <c r="G303" s="174"/>
      <c r="J303" s="248"/>
      <c r="K303" s="248"/>
      <c r="AF303" s="232"/>
      <c r="BE303" s="233"/>
    </row>
    <row r="304" spans="2:57" s="228" customFormat="1" x14ac:dyDescent="0.2">
      <c r="B304" s="28"/>
      <c r="C304" s="28"/>
      <c r="D304" s="28"/>
      <c r="E304" s="174"/>
      <c r="F304" s="174"/>
      <c r="G304" s="174"/>
      <c r="J304" s="248"/>
      <c r="K304" s="248"/>
      <c r="AF304" s="232"/>
      <c r="BE304" s="233"/>
    </row>
    <row r="305" spans="2:57" s="228" customFormat="1" x14ac:dyDescent="0.2">
      <c r="B305" s="28"/>
      <c r="C305" s="28"/>
      <c r="D305" s="28"/>
      <c r="E305" s="174"/>
      <c r="F305" s="174"/>
      <c r="G305" s="174"/>
      <c r="J305" s="248"/>
      <c r="K305" s="248"/>
      <c r="AF305" s="232"/>
      <c r="BE305" s="233"/>
    </row>
    <row r="306" spans="2:57" s="228" customFormat="1" x14ac:dyDescent="0.2">
      <c r="B306" s="28"/>
      <c r="C306" s="28"/>
      <c r="D306" s="28"/>
      <c r="E306" s="174"/>
      <c r="F306" s="174"/>
      <c r="G306" s="174"/>
      <c r="J306" s="248"/>
      <c r="K306" s="248"/>
      <c r="AF306" s="232"/>
      <c r="BE306" s="233"/>
    </row>
    <row r="307" spans="2:57" s="228" customFormat="1" x14ac:dyDescent="0.2">
      <c r="B307" s="28"/>
      <c r="C307" s="28"/>
      <c r="D307" s="28"/>
      <c r="E307" s="174"/>
      <c r="F307" s="174"/>
      <c r="G307" s="174"/>
      <c r="J307" s="248"/>
      <c r="K307" s="248"/>
      <c r="AF307" s="232"/>
      <c r="BE307" s="233"/>
    </row>
    <row r="308" spans="2:57" s="228" customFormat="1" x14ac:dyDescent="0.2">
      <c r="B308" s="28"/>
      <c r="C308" s="28"/>
      <c r="D308" s="28"/>
      <c r="E308" s="174"/>
      <c r="F308" s="174"/>
      <c r="G308" s="174"/>
      <c r="J308" s="248"/>
      <c r="K308" s="248"/>
      <c r="AF308" s="232"/>
      <c r="BE308" s="233"/>
    </row>
    <row r="309" spans="2:57" s="228" customFormat="1" x14ac:dyDescent="0.2">
      <c r="B309" s="28"/>
      <c r="C309" s="28"/>
      <c r="D309" s="28"/>
      <c r="E309" s="174"/>
      <c r="F309" s="174"/>
      <c r="G309" s="174"/>
      <c r="J309" s="248"/>
      <c r="K309" s="248"/>
      <c r="AF309" s="232"/>
      <c r="BE309" s="233"/>
    </row>
    <row r="310" spans="2:57" s="228" customFormat="1" x14ac:dyDescent="0.2">
      <c r="B310" s="28"/>
      <c r="C310" s="28"/>
      <c r="D310" s="28"/>
      <c r="E310" s="174"/>
      <c r="F310" s="174"/>
      <c r="G310" s="174"/>
      <c r="J310" s="248"/>
      <c r="K310" s="248"/>
      <c r="AF310" s="232"/>
      <c r="BE310" s="233"/>
    </row>
    <row r="311" spans="2:57" s="228" customFormat="1" x14ac:dyDescent="0.2">
      <c r="B311" s="28"/>
      <c r="C311" s="28"/>
      <c r="D311" s="28"/>
      <c r="E311" s="174"/>
      <c r="F311" s="174"/>
      <c r="G311" s="174"/>
      <c r="J311" s="248"/>
      <c r="K311" s="248"/>
      <c r="AF311" s="232"/>
      <c r="BE311" s="233"/>
    </row>
    <row r="312" spans="2:57" s="228" customFormat="1" x14ac:dyDescent="0.2">
      <c r="B312" s="28"/>
      <c r="C312" s="28"/>
      <c r="D312" s="28"/>
      <c r="E312" s="174"/>
      <c r="F312" s="174"/>
      <c r="G312" s="174"/>
      <c r="J312" s="248"/>
      <c r="K312" s="248"/>
      <c r="AF312" s="232"/>
      <c r="BE312" s="233"/>
    </row>
    <row r="313" spans="2:57" s="228" customFormat="1" x14ac:dyDescent="0.2">
      <c r="B313" s="28"/>
      <c r="C313" s="28"/>
      <c r="D313" s="28"/>
      <c r="E313" s="174"/>
      <c r="F313" s="174"/>
      <c r="G313" s="174"/>
      <c r="J313" s="248"/>
      <c r="K313" s="248"/>
      <c r="AF313" s="232"/>
      <c r="BE313" s="233"/>
    </row>
    <row r="314" spans="2:57" s="228" customFormat="1" x14ac:dyDescent="0.2">
      <c r="B314" s="28"/>
      <c r="C314" s="28"/>
      <c r="D314" s="28"/>
      <c r="E314" s="174"/>
      <c r="F314" s="174"/>
      <c r="G314" s="174"/>
      <c r="J314" s="248"/>
      <c r="K314" s="248"/>
      <c r="AF314" s="232"/>
      <c r="BE314" s="233"/>
    </row>
    <row r="315" spans="2:57" s="228" customFormat="1" x14ac:dyDescent="0.2">
      <c r="B315" s="28"/>
      <c r="C315" s="28"/>
      <c r="D315" s="28"/>
      <c r="E315" s="174"/>
      <c r="F315" s="174"/>
      <c r="G315" s="174"/>
      <c r="J315" s="248"/>
      <c r="K315" s="248"/>
      <c r="AF315" s="232"/>
      <c r="BE315" s="233"/>
    </row>
    <row r="316" spans="2:57" s="228" customFormat="1" x14ac:dyDescent="0.2">
      <c r="B316" s="28"/>
      <c r="C316" s="28"/>
      <c r="D316" s="28"/>
      <c r="E316" s="174"/>
      <c r="F316" s="174"/>
      <c r="G316" s="174"/>
      <c r="J316" s="248"/>
      <c r="K316" s="248"/>
      <c r="AF316" s="232"/>
      <c r="BE316" s="233"/>
    </row>
    <row r="317" spans="2:57" s="228" customFormat="1" x14ac:dyDescent="0.2">
      <c r="B317" s="28"/>
      <c r="C317" s="28"/>
      <c r="D317" s="28"/>
      <c r="E317" s="174"/>
      <c r="F317" s="174"/>
      <c r="G317" s="174"/>
      <c r="J317" s="248"/>
      <c r="K317" s="248"/>
      <c r="AF317" s="232"/>
      <c r="BE317" s="233"/>
    </row>
    <row r="318" spans="2:57" s="228" customFormat="1" x14ac:dyDescent="0.2">
      <c r="B318" s="28"/>
      <c r="C318" s="28"/>
      <c r="D318" s="28"/>
      <c r="E318" s="174"/>
      <c r="F318" s="174"/>
      <c r="G318" s="174"/>
      <c r="J318" s="248"/>
      <c r="K318" s="248"/>
      <c r="AF318" s="232"/>
      <c r="BE318" s="233"/>
    </row>
    <row r="319" spans="2:57" s="228" customFormat="1" x14ac:dyDescent="0.2">
      <c r="B319" s="28"/>
      <c r="C319" s="28"/>
      <c r="D319" s="28"/>
      <c r="E319" s="174"/>
      <c r="F319" s="174"/>
      <c r="G319" s="174"/>
      <c r="J319" s="248"/>
      <c r="K319" s="248"/>
      <c r="AF319" s="232"/>
      <c r="BE319" s="233"/>
    </row>
    <row r="320" spans="2:57" s="228" customFormat="1" x14ac:dyDescent="0.2">
      <c r="B320" s="28"/>
      <c r="C320" s="28"/>
      <c r="D320" s="28"/>
      <c r="E320" s="174"/>
      <c r="F320" s="174"/>
      <c r="G320" s="174"/>
      <c r="J320" s="248"/>
      <c r="K320" s="248"/>
      <c r="AF320" s="232"/>
      <c r="BE320" s="233"/>
    </row>
    <row r="321" spans="1:57" s="228" customFormat="1" x14ac:dyDescent="0.2">
      <c r="B321" s="28"/>
      <c r="C321" s="28"/>
      <c r="D321" s="28"/>
      <c r="E321" s="174"/>
      <c r="F321" s="174"/>
      <c r="G321" s="174"/>
      <c r="J321" s="248"/>
      <c r="K321" s="248"/>
      <c r="AF321" s="232"/>
      <c r="BE321" s="233"/>
    </row>
    <row r="322" spans="1:57" s="228" customFormat="1" x14ac:dyDescent="0.2">
      <c r="B322" s="28"/>
      <c r="C322" s="28"/>
      <c r="D322" s="28"/>
      <c r="E322" s="174"/>
      <c r="F322" s="174"/>
      <c r="G322" s="174"/>
      <c r="J322" s="248"/>
      <c r="K322" s="248"/>
      <c r="AF322" s="232"/>
      <c r="BE322" s="233"/>
    </row>
    <row r="323" spans="1:57" s="228" customFormat="1" x14ac:dyDescent="0.2">
      <c r="B323" s="28"/>
      <c r="C323" s="28"/>
      <c r="D323" s="28"/>
      <c r="E323" s="174"/>
      <c r="F323" s="174"/>
      <c r="G323" s="174"/>
      <c r="J323" s="248"/>
      <c r="K323" s="248"/>
      <c r="AF323" s="232"/>
      <c r="BE323" s="233"/>
    </row>
    <row r="324" spans="1:57" s="178" customFormat="1" x14ac:dyDescent="0.2">
      <c r="A324" s="182"/>
      <c r="B324" s="23"/>
      <c r="C324" s="23"/>
      <c r="D324" s="23"/>
      <c r="E324" s="193"/>
      <c r="F324" s="193"/>
      <c r="G324" s="193"/>
      <c r="J324" s="179"/>
      <c r="K324" s="179"/>
      <c r="AF324" s="180"/>
      <c r="AG324" s="228"/>
      <c r="AH324" s="228"/>
      <c r="AI324" s="228"/>
      <c r="AJ324" s="228"/>
      <c r="AK324" s="228"/>
      <c r="AL324" s="228"/>
      <c r="AM324" s="228"/>
      <c r="AN324" s="228"/>
      <c r="AO324" s="228"/>
      <c r="AP324" s="228"/>
      <c r="AQ324" s="228"/>
      <c r="AR324" s="228"/>
      <c r="AS324" s="228"/>
      <c r="AT324" s="228"/>
      <c r="AU324" s="228"/>
      <c r="AV324" s="228"/>
      <c r="AW324" s="228"/>
      <c r="AX324" s="228"/>
      <c r="AY324" s="228"/>
      <c r="AZ324" s="228"/>
      <c r="BA324" s="228"/>
      <c r="BB324" s="228"/>
      <c r="BC324" s="228"/>
      <c r="BD324" s="228"/>
      <c r="BE324" s="181"/>
    </row>
    <row r="325" spans="1:57" s="178" customFormat="1" x14ac:dyDescent="0.2">
      <c r="A325" s="182"/>
      <c r="B325" s="23"/>
      <c r="C325" s="23"/>
      <c r="D325" s="23"/>
      <c r="E325" s="193"/>
      <c r="F325" s="193"/>
      <c r="G325" s="193"/>
      <c r="J325" s="179"/>
      <c r="K325" s="179"/>
      <c r="AF325" s="180"/>
      <c r="AG325" s="228"/>
      <c r="AH325" s="228"/>
      <c r="AI325" s="228"/>
      <c r="AJ325" s="228"/>
      <c r="AK325" s="228"/>
      <c r="AL325" s="228"/>
      <c r="AM325" s="228"/>
      <c r="AN325" s="228"/>
      <c r="AO325" s="228"/>
      <c r="AP325" s="228"/>
      <c r="AQ325" s="228"/>
      <c r="AR325" s="228"/>
      <c r="AS325" s="228"/>
      <c r="AT325" s="228"/>
      <c r="AU325" s="228"/>
      <c r="AV325" s="228"/>
      <c r="AW325" s="228"/>
      <c r="AX325" s="228"/>
      <c r="AY325" s="228"/>
      <c r="AZ325" s="228"/>
      <c r="BA325" s="228"/>
      <c r="BB325" s="228"/>
      <c r="BC325" s="228"/>
      <c r="BD325" s="228"/>
      <c r="BE325" s="181"/>
    </row>
    <row r="326" spans="1:57" s="178" customFormat="1" x14ac:dyDescent="0.2">
      <c r="A326" s="182"/>
      <c r="B326" s="23"/>
      <c r="C326" s="23"/>
      <c r="D326" s="23"/>
      <c r="E326" s="193"/>
      <c r="F326" s="193"/>
      <c r="G326" s="193"/>
      <c r="J326" s="179"/>
      <c r="K326" s="179"/>
      <c r="AF326" s="180"/>
      <c r="AG326" s="228"/>
      <c r="AH326" s="228"/>
      <c r="AI326" s="228"/>
      <c r="AJ326" s="228"/>
      <c r="AK326" s="228"/>
      <c r="AL326" s="228"/>
      <c r="AM326" s="228"/>
      <c r="AN326" s="228"/>
      <c r="AO326" s="228"/>
      <c r="AP326" s="228"/>
      <c r="AQ326" s="228"/>
      <c r="AR326" s="228"/>
      <c r="AS326" s="228"/>
      <c r="AT326" s="228"/>
      <c r="AU326" s="228"/>
      <c r="AV326" s="228"/>
      <c r="AW326" s="228"/>
      <c r="AX326" s="228"/>
      <c r="AY326" s="228"/>
      <c r="AZ326" s="228"/>
      <c r="BA326" s="228"/>
      <c r="BB326" s="228"/>
      <c r="BC326" s="228"/>
      <c r="BD326" s="228"/>
      <c r="BE326" s="181"/>
    </row>
    <row r="327" spans="1:57" s="178" customFormat="1" x14ac:dyDescent="0.2">
      <c r="A327" s="182"/>
      <c r="B327" s="23"/>
      <c r="C327" s="23"/>
      <c r="D327" s="23"/>
      <c r="E327" s="193"/>
      <c r="F327" s="193"/>
      <c r="G327" s="193"/>
      <c r="J327" s="179"/>
      <c r="K327" s="179"/>
      <c r="AF327" s="180"/>
      <c r="AG327" s="228"/>
      <c r="AH327" s="228"/>
      <c r="AI327" s="228"/>
      <c r="AJ327" s="228"/>
      <c r="AK327" s="228"/>
      <c r="AL327" s="228"/>
      <c r="AM327" s="228"/>
      <c r="AN327" s="228"/>
      <c r="AO327" s="228"/>
      <c r="AP327" s="228"/>
      <c r="AQ327" s="228"/>
      <c r="AR327" s="228"/>
      <c r="AS327" s="228"/>
      <c r="AT327" s="228"/>
      <c r="AU327" s="228"/>
      <c r="AV327" s="228"/>
      <c r="AW327" s="228"/>
      <c r="AX327" s="228"/>
      <c r="AY327" s="228"/>
      <c r="AZ327" s="228"/>
      <c r="BA327" s="228"/>
      <c r="BB327" s="228"/>
      <c r="BC327" s="228"/>
      <c r="BD327" s="228"/>
      <c r="BE327" s="181"/>
    </row>
    <row r="328" spans="1:57" s="178" customFormat="1" x14ac:dyDescent="0.2">
      <c r="A328" s="182"/>
      <c r="B328" s="23"/>
      <c r="C328" s="23"/>
      <c r="D328" s="23"/>
      <c r="E328" s="193"/>
      <c r="F328" s="193"/>
      <c r="G328" s="193"/>
      <c r="J328" s="179"/>
      <c r="K328" s="179"/>
      <c r="AF328" s="180"/>
      <c r="AG328" s="228"/>
      <c r="AH328" s="228"/>
      <c r="AI328" s="228"/>
      <c r="AJ328" s="228"/>
      <c r="AK328" s="228"/>
      <c r="AL328" s="228"/>
      <c r="AM328" s="228"/>
      <c r="AN328" s="228"/>
      <c r="AO328" s="228"/>
      <c r="AP328" s="228"/>
      <c r="AQ328" s="228"/>
      <c r="AR328" s="228"/>
      <c r="AS328" s="228"/>
      <c r="AT328" s="228"/>
      <c r="AU328" s="228"/>
      <c r="AV328" s="228"/>
      <c r="AW328" s="228"/>
      <c r="AX328" s="228"/>
      <c r="AY328" s="228"/>
      <c r="AZ328" s="228"/>
      <c r="BA328" s="228"/>
      <c r="BB328" s="228"/>
      <c r="BC328" s="228"/>
      <c r="BD328" s="228"/>
      <c r="BE328" s="181"/>
    </row>
    <row r="329" spans="1:57" s="178" customFormat="1" x14ac:dyDescent="0.2">
      <c r="A329" s="182"/>
      <c r="B329" s="23"/>
      <c r="C329" s="23"/>
      <c r="D329" s="23"/>
      <c r="E329" s="193"/>
      <c r="F329" s="193"/>
      <c r="G329" s="193"/>
      <c r="J329" s="179"/>
      <c r="K329" s="179"/>
      <c r="AF329" s="180"/>
      <c r="AG329" s="228"/>
      <c r="AH329" s="228"/>
      <c r="AI329" s="228"/>
      <c r="AJ329" s="228"/>
      <c r="AK329" s="228"/>
      <c r="AL329" s="228"/>
      <c r="AM329" s="228"/>
      <c r="AN329" s="228"/>
      <c r="AO329" s="228"/>
      <c r="AP329" s="228"/>
      <c r="AQ329" s="228"/>
      <c r="AR329" s="228"/>
      <c r="AS329" s="228"/>
      <c r="AT329" s="228"/>
      <c r="AU329" s="228"/>
      <c r="AV329" s="228"/>
      <c r="AW329" s="228"/>
      <c r="AX329" s="228"/>
      <c r="AY329" s="228"/>
      <c r="AZ329" s="228"/>
      <c r="BA329" s="228"/>
      <c r="BB329" s="228"/>
      <c r="BC329" s="228"/>
      <c r="BD329" s="228"/>
      <c r="BE329" s="181"/>
    </row>
    <row r="330" spans="1:57" s="178" customFormat="1" x14ac:dyDescent="0.2">
      <c r="A330" s="182"/>
      <c r="B330" s="23"/>
      <c r="C330" s="23"/>
      <c r="D330" s="23"/>
      <c r="E330" s="193"/>
      <c r="F330" s="193"/>
      <c r="G330" s="193"/>
      <c r="J330" s="179"/>
      <c r="K330" s="179"/>
      <c r="AF330" s="180"/>
      <c r="AG330" s="228"/>
      <c r="AH330" s="228"/>
      <c r="AI330" s="228"/>
      <c r="AJ330" s="228"/>
      <c r="AK330" s="228"/>
      <c r="AL330" s="228"/>
      <c r="AM330" s="228"/>
      <c r="AN330" s="228"/>
      <c r="AO330" s="228"/>
      <c r="AP330" s="228"/>
      <c r="AQ330" s="228"/>
      <c r="AR330" s="228"/>
      <c r="AS330" s="228"/>
      <c r="AT330" s="228"/>
      <c r="AU330" s="228"/>
      <c r="AV330" s="228"/>
      <c r="AW330" s="228"/>
      <c r="AX330" s="228"/>
      <c r="AY330" s="228"/>
      <c r="AZ330" s="228"/>
      <c r="BA330" s="228"/>
      <c r="BB330" s="228"/>
      <c r="BC330" s="228"/>
      <c r="BD330" s="228"/>
      <c r="BE330" s="181"/>
    </row>
    <row r="331" spans="1:57" s="178" customFormat="1" x14ac:dyDescent="0.2">
      <c r="A331" s="182"/>
      <c r="B331" s="23"/>
      <c r="C331" s="23"/>
      <c r="D331" s="23"/>
      <c r="E331" s="193"/>
      <c r="F331" s="193"/>
      <c r="G331" s="193"/>
      <c r="J331" s="179"/>
      <c r="K331" s="179"/>
      <c r="AF331" s="180"/>
      <c r="AG331" s="228"/>
      <c r="AH331" s="228"/>
      <c r="AI331" s="228"/>
      <c r="AJ331" s="228"/>
      <c r="AK331" s="228"/>
      <c r="AL331" s="228"/>
      <c r="AM331" s="228"/>
      <c r="AN331" s="228"/>
      <c r="AO331" s="228"/>
      <c r="AP331" s="228"/>
      <c r="AQ331" s="228"/>
      <c r="AR331" s="228"/>
      <c r="AS331" s="228"/>
      <c r="AT331" s="228"/>
      <c r="AU331" s="228"/>
      <c r="AV331" s="228"/>
      <c r="AW331" s="228"/>
      <c r="AX331" s="228"/>
      <c r="AY331" s="228"/>
      <c r="AZ331" s="228"/>
      <c r="BA331" s="228"/>
      <c r="BB331" s="228"/>
      <c r="BC331" s="228"/>
      <c r="BD331" s="228"/>
      <c r="BE331" s="181"/>
    </row>
    <row r="332" spans="1:57" s="178" customFormat="1" x14ac:dyDescent="0.2">
      <c r="A332" s="182"/>
      <c r="B332" s="23"/>
      <c r="C332" s="23"/>
      <c r="D332" s="23"/>
      <c r="E332" s="193"/>
      <c r="F332" s="193"/>
      <c r="G332" s="193"/>
      <c r="J332" s="179"/>
      <c r="K332" s="179"/>
      <c r="AF332" s="180"/>
      <c r="AG332" s="228"/>
      <c r="AH332" s="228"/>
      <c r="AI332" s="228"/>
      <c r="AJ332" s="228"/>
      <c r="AK332" s="228"/>
      <c r="AL332" s="228"/>
      <c r="AM332" s="228"/>
      <c r="AN332" s="228"/>
      <c r="AO332" s="228"/>
      <c r="AP332" s="228"/>
      <c r="AQ332" s="228"/>
      <c r="AR332" s="228"/>
      <c r="AS332" s="228"/>
      <c r="AT332" s="228"/>
      <c r="AU332" s="228"/>
      <c r="AV332" s="228"/>
      <c r="AW332" s="228"/>
      <c r="AX332" s="228"/>
      <c r="AY332" s="228"/>
      <c r="AZ332" s="228"/>
      <c r="BA332" s="228"/>
      <c r="BB332" s="228"/>
      <c r="BC332" s="228"/>
      <c r="BD332" s="228"/>
      <c r="BE332" s="181"/>
    </row>
    <row r="333" spans="1:57" s="178" customFormat="1" x14ac:dyDescent="0.2">
      <c r="A333" s="182"/>
      <c r="B333" s="23"/>
      <c r="C333" s="23"/>
      <c r="D333" s="23"/>
      <c r="E333" s="193"/>
      <c r="F333" s="193"/>
      <c r="G333" s="193"/>
      <c r="J333" s="179"/>
      <c r="K333" s="179"/>
      <c r="AF333" s="180"/>
      <c r="AG333" s="228"/>
      <c r="AH333" s="228"/>
      <c r="AI333" s="228"/>
      <c r="AJ333" s="228"/>
      <c r="AK333" s="228"/>
      <c r="AL333" s="228"/>
      <c r="AM333" s="228"/>
      <c r="AN333" s="228"/>
      <c r="AO333" s="228"/>
      <c r="AP333" s="228"/>
      <c r="AQ333" s="228"/>
      <c r="AR333" s="228"/>
      <c r="AS333" s="228"/>
      <c r="AT333" s="228"/>
      <c r="AU333" s="228"/>
      <c r="AV333" s="228"/>
      <c r="AW333" s="228"/>
      <c r="AX333" s="228"/>
      <c r="AY333" s="228"/>
      <c r="AZ333" s="228"/>
      <c r="BA333" s="228"/>
      <c r="BB333" s="228"/>
      <c r="BC333" s="228"/>
      <c r="BD333" s="228"/>
      <c r="BE333" s="181"/>
    </row>
    <row r="334" spans="1:57" s="178" customFormat="1" x14ac:dyDescent="0.2">
      <c r="A334" s="182"/>
      <c r="B334" s="23"/>
      <c r="C334" s="23"/>
      <c r="D334" s="23"/>
      <c r="E334" s="193"/>
      <c r="F334" s="193"/>
      <c r="G334" s="193"/>
      <c r="J334" s="179"/>
      <c r="K334" s="179"/>
      <c r="AF334" s="180"/>
      <c r="AG334" s="228"/>
      <c r="AH334" s="228"/>
      <c r="AI334" s="228"/>
      <c r="AJ334" s="228"/>
      <c r="AK334" s="228"/>
      <c r="AL334" s="228"/>
      <c r="AM334" s="228"/>
      <c r="AN334" s="228"/>
      <c r="AO334" s="228"/>
      <c r="AP334" s="228"/>
      <c r="AQ334" s="228"/>
      <c r="AR334" s="228"/>
      <c r="AS334" s="228"/>
      <c r="AT334" s="228"/>
      <c r="AU334" s="228"/>
      <c r="AV334" s="228"/>
      <c r="AW334" s="228"/>
      <c r="AX334" s="228"/>
      <c r="AY334" s="228"/>
      <c r="AZ334" s="228"/>
      <c r="BA334" s="228"/>
      <c r="BB334" s="228"/>
      <c r="BC334" s="228"/>
      <c r="BD334" s="228"/>
      <c r="BE334" s="181"/>
    </row>
    <row r="335" spans="1:57" s="178" customFormat="1" x14ac:dyDescent="0.2">
      <c r="A335" s="182"/>
      <c r="B335" s="23"/>
      <c r="C335" s="23"/>
      <c r="D335" s="23"/>
      <c r="E335" s="193"/>
      <c r="F335" s="193"/>
      <c r="G335" s="193"/>
      <c r="J335" s="179"/>
      <c r="K335" s="179"/>
      <c r="AF335" s="180"/>
      <c r="AG335" s="228"/>
      <c r="AH335" s="228"/>
      <c r="AI335" s="228"/>
      <c r="AJ335" s="228"/>
      <c r="AK335" s="228"/>
      <c r="AL335" s="228"/>
      <c r="AM335" s="228"/>
      <c r="AN335" s="228"/>
      <c r="AO335" s="228"/>
      <c r="AP335" s="228"/>
      <c r="AQ335" s="228"/>
      <c r="AR335" s="228"/>
      <c r="AS335" s="228"/>
      <c r="AT335" s="228"/>
      <c r="AU335" s="228"/>
      <c r="AV335" s="228"/>
      <c r="AW335" s="228"/>
      <c r="AX335" s="228"/>
      <c r="AY335" s="228"/>
      <c r="AZ335" s="228"/>
      <c r="BA335" s="228"/>
      <c r="BB335" s="228"/>
      <c r="BC335" s="228"/>
      <c r="BD335" s="228"/>
      <c r="BE335" s="181"/>
    </row>
    <row r="336" spans="1:57" s="178" customFormat="1" x14ac:dyDescent="0.2">
      <c r="A336" s="182"/>
      <c r="B336" s="23"/>
      <c r="C336" s="23"/>
      <c r="D336" s="23"/>
      <c r="E336" s="193"/>
      <c r="F336" s="193"/>
      <c r="G336" s="193"/>
      <c r="J336" s="179"/>
      <c r="K336" s="179"/>
      <c r="AF336" s="180"/>
      <c r="AG336" s="228"/>
      <c r="AH336" s="228"/>
      <c r="AI336" s="228"/>
      <c r="AJ336" s="228"/>
      <c r="AK336" s="228"/>
      <c r="AL336" s="228"/>
      <c r="AM336" s="228"/>
      <c r="AN336" s="228"/>
      <c r="AO336" s="228"/>
      <c r="AP336" s="228"/>
      <c r="AQ336" s="228"/>
      <c r="AR336" s="228"/>
      <c r="AS336" s="228"/>
      <c r="AT336" s="228"/>
      <c r="AU336" s="228"/>
      <c r="AV336" s="228"/>
      <c r="AW336" s="228"/>
      <c r="AX336" s="228"/>
      <c r="AY336" s="228"/>
      <c r="AZ336" s="228"/>
      <c r="BA336" s="228"/>
      <c r="BB336" s="228"/>
      <c r="BC336" s="228"/>
      <c r="BD336" s="228"/>
      <c r="BE336" s="181"/>
    </row>
    <row r="337" spans="1:57" s="178" customFormat="1" x14ac:dyDescent="0.2">
      <c r="A337" s="182"/>
      <c r="B337" s="23"/>
      <c r="C337" s="23"/>
      <c r="D337" s="23"/>
      <c r="E337" s="193"/>
      <c r="F337" s="193"/>
      <c r="G337" s="193"/>
      <c r="J337" s="179"/>
      <c r="K337" s="179"/>
      <c r="AF337" s="180"/>
      <c r="AG337" s="228"/>
      <c r="AH337" s="228"/>
      <c r="AI337" s="228"/>
      <c r="AJ337" s="228"/>
      <c r="AK337" s="228"/>
      <c r="AL337" s="228"/>
      <c r="AM337" s="228"/>
      <c r="AN337" s="228"/>
      <c r="AO337" s="228"/>
      <c r="AP337" s="228"/>
      <c r="AQ337" s="228"/>
      <c r="AR337" s="228"/>
      <c r="AS337" s="228"/>
      <c r="AT337" s="228"/>
      <c r="AU337" s="228"/>
      <c r="AV337" s="228"/>
      <c r="AW337" s="228"/>
      <c r="AX337" s="228"/>
      <c r="AY337" s="228"/>
      <c r="AZ337" s="228"/>
      <c r="BA337" s="228"/>
      <c r="BB337" s="228"/>
      <c r="BC337" s="228"/>
      <c r="BD337" s="228"/>
      <c r="BE337" s="181"/>
    </row>
    <row r="338" spans="1:57" s="178" customFormat="1" x14ac:dyDescent="0.2">
      <c r="A338" s="182"/>
      <c r="B338" s="23"/>
      <c r="C338" s="23"/>
      <c r="D338" s="23"/>
      <c r="E338" s="193"/>
      <c r="F338" s="193"/>
      <c r="G338" s="193"/>
      <c r="J338" s="179"/>
      <c r="K338" s="179"/>
      <c r="AF338" s="180"/>
      <c r="AG338" s="228"/>
      <c r="AH338" s="228"/>
      <c r="AI338" s="228"/>
      <c r="AJ338" s="228"/>
      <c r="AK338" s="228"/>
      <c r="AL338" s="228"/>
      <c r="AM338" s="228"/>
      <c r="AN338" s="228"/>
      <c r="AO338" s="228"/>
      <c r="AP338" s="228"/>
      <c r="AQ338" s="228"/>
      <c r="AR338" s="228"/>
      <c r="AS338" s="228"/>
      <c r="AT338" s="228"/>
      <c r="AU338" s="228"/>
      <c r="AV338" s="228"/>
      <c r="AW338" s="228"/>
      <c r="AX338" s="228"/>
      <c r="AY338" s="228"/>
      <c r="AZ338" s="228"/>
      <c r="BA338" s="228"/>
      <c r="BB338" s="228"/>
      <c r="BC338" s="228"/>
      <c r="BD338" s="228"/>
      <c r="BE338" s="181"/>
    </row>
    <row r="339" spans="1:57" s="178" customFormat="1" x14ac:dyDescent="0.2">
      <c r="A339" s="182"/>
      <c r="B339" s="23"/>
      <c r="C339" s="23"/>
      <c r="D339" s="23"/>
      <c r="E339" s="193"/>
      <c r="F339" s="193"/>
      <c r="G339" s="193"/>
      <c r="J339" s="179"/>
      <c r="K339" s="179"/>
      <c r="AF339" s="180"/>
      <c r="AG339" s="228"/>
      <c r="AH339" s="228"/>
      <c r="AI339" s="228"/>
      <c r="AJ339" s="228"/>
      <c r="AK339" s="228"/>
      <c r="AL339" s="228"/>
      <c r="AM339" s="228"/>
      <c r="AN339" s="228"/>
      <c r="AO339" s="228"/>
      <c r="AP339" s="228"/>
      <c r="AQ339" s="228"/>
      <c r="AR339" s="228"/>
      <c r="AS339" s="228"/>
      <c r="AT339" s="228"/>
      <c r="AU339" s="228"/>
      <c r="AV339" s="228"/>
      <c r="AW339" s="228"/>
      <c r="AX339" s="228"/>
      <c r="AY339" s="228"/>
      <c r="AZ339" s="228"/>
      <c r="BA339" s="228"/>
      <c r="BB339" s="228"/>
      <c r="BC339" s="228"/>
      <c r="BD339" s="228"/>
      <c r="BE339" s="181"/>
    </row>
    <row r="340" spans="1:57" s="178" customFormat="1" x14ac:dyDescent="0.2">
      <c r="A340" s="182"/>
      <c r="B340" s="23"/>
      <c r="C340" s="23"/>
      <c r="D340" s="23"/>
      <c r="E340" s="193"/>
      <c r="F340" s="193"/>
      <c r="G340" s="193"/>
      <c r="J340" s="179"/>
      <c r="K340" s="179"/>
      <c r="AF340" s="180"/>
      <c r="AG340" s="228"/>
      <c r="AH340" s="228"/>
      <c r="AI340" s="228"/>
      <c r="AJ340" s="228"/>
      <c r="AK340" s="228"/>
      <c r="AL340" s="228"/>
      <c r="AM340" s="228"/>
      <c r="AN340" s="228"/>
      <c r="AO340" s="228"/>
      <c r="AP340" s="228"/>
      <c r="AQ340" s="228"/>
      <c r="AR340" s="228"/>
      <c r="AS340" s="228"/>
      <c r="AT340" s="228"/>
      <c r="AU340" s="228"/>
      <c r="AV340" s="228"/>
      <c r="AW340" s="228"/>
      <c r="AX340" s="228"/>
      <c r="AY340" s="228"/>
      <c r="AZ340" s="228"/>
      <c r="BA340" s="228"/>
      <c r="BB340" s="228"/>
      <c r="BC340" s="228"/>
      <c r="BD340" s="228"/>
      <c r="BE340" s="181"/>
    </row>
    <row r="341" spans="1:57" s="178" customFormat="1" x14ac:dyDescent="0.2">
      <c r="A341" s="182"/>
      <c r="B341" s="23"/>
      <c r="C341" s="23"/>
      <c r="D341" s="23"/>
      <c r="E341" s="193"/>
      <c r="F341" s="193"/>
      <c r="G341" s="193"/>
      <c r="J341" s="179"/>
      <c r="K341" s="179"/>
      <c r="AF341" s="180"/>
      <c r="AG341" s="228"/>
      <c r="AH341" s="228"/>
      <c r="AI341" s="228"/>
      <c r="AJ341" s="228"/>
      <c r="AK341" s="228"/>
      <c r="AL341" s="228"/>
      <c r="AM341" s="228"/>
      <c r="AN341" s="228"/>
      <c r="AO341" s="228"/>
      <c r="AP341" s="228"/>
      <c r="AQ341" s="228"/>
      <c r="AR341" s="228"/>
      <c r="AS341" s="228"/>
      <c r="AT341" s="228"/>
      <c r="AU341" s="228"/>
      <c r="AV341" s="228"/>
      <c r="AW341" s="228"/>
      <c r="AX341" s="228"/>
      <c r="AY341" s="228"/>
      <c r="AZ341" s="228"/>
      <c r="BA341" s="228"/>
      <c r="BB341" s="228"/>
      <c r="BC341" s="228"/>
      <c r="BD341" s="228"/>
      <c r="BE341" s="181"/>
    </row>
    <row r="342" spans="1:57" s="178" customFormat="1" x14ac:dyDescent="0.2">
      <c r="A342" s="182"/>
      <c r="B342" s="23"/>
      <c r="C342" s="23"/>
      <c r="D342" s="23"/>
      <c r="E342" s="193"/>
      <c r="F342" s="193"/>
      <c r="G342" s="193"/>
      <c r="J342" s="179"/>
      <c r="K342" s="179"/>
      <c r="AF342" s="180"/>
      <c r="AG342" s="228"/>
      <c r="AH342" s="228"/>
      <c r="AI342" s="228"/>
      <c r="AJ342" s="228"/>
      <c r="AK342" s="228"/>
      <c r="AL342" s="228"/>
      <c r="AM342" s="228"/>
      <c r="AN342" s="228"/>
      <c r="AO342" s="228"/>
      <c r="AP342" s="228"/>
      <c r="AQ342" s="228"/>
      <c r="AR342" s="228"/>
      <c r="AS342" s="228"/>
      <c r="AT342" s="228"/>
      <c r="AU342" s="228"/>
      <c r="AV342" s="228"/>
      <c r="AW342" s="228"/>
      <c r="AX342" s="228"/>
      <c r="AY342" s="228"/>
      <c r="AZ342" s="228"/>
      <c r="BA342" s="228"/>
      <c r="BB342" s="228"/>
      <c r="BC342" s="228"/>
      <c r="BD342" s="228"/>
      <c r="BE342" s="181"/>
    </row>
    <row r="343" spans="1:57" s="178" customFormat="1" x14ac:dyDescent="0.2">
      <c r="A343" s="182"/>
      <c r="B343" s="23"/>
      <c r="C343" s="23"/>
      <c r="D343" s="23"/>
      <c r="E343" s="193"/>
      <c r="F343" s="193"/>
      <c r="G343" s="193"/>
      <c r="J343" s="179"/>
      <c r="K343" s="179"/>
      <c r="AF343" s="180"/>
      <c r="AG343" s="228"/>
      <c r="AH343" s="228"/>
      <c r="AI343" s="228"/>
      <c r="AJ343" s="228"/>
      <c r="AK343" s="228"/>
      <c r="AL343" s="228"/>
      <c r="AM343" s="228"/>
      <c r="AN343" s="228"/>
      <c r="AO343" s="228"/>
      <c r="AP343" s="228"/>
      <c r="AQ343" s="228"/>
      <c r="AR343" s="228"/>
      <c r="AS343" s="228"/>
      <c r="AT343" s="228"/>
      <c r="AU343" s="228"/>
      <c r="AV343" s="228"/>
      <c r="AW343" s="228"/>
      <c r="AX343" s="228"/>
      <c r="AY343" s="228"/>
      <c r="AZ343" s="228"/>
      <c r="BA343" s="228"/>
      <c r="BB343" s="228"/>
      <c r="BC343" s="228"/>
      <c r="BD343" s="228"/>
      <c r="BE343" s="181"/>
    </row>
    <row r="344" spans="1:57" s="178" customFormat="1" x14ac:dyDescent="0.2">
      <c r="A344" s="182"/>
      <c r="B344" s="23"/>
      <c r="C344" s="23"/>
      <c r="D344" s="23"/>
      <c r="E344" s="193"/>
      <c r="F344" s="193"/>
      <c r="G344" s="193"/>
      <c r="J344" s="179"/>
      <c r="K344" s="179"/>
      <c r="AF344" s="180"/>
      <c r="AG344" s="228"/>
      <c r="AH344" s="228"/>
      <c r="AI344" s="228"/>
      <c r="AJ344" s="228"/>
      <c r="AK344" s="228"/>
      <c r="AL344" s="228"/>
      <c r="AM344" s="228"/>
      <c r="AN344" s="228"/>
      <c r="AO344" s="228"/>
      <c r="AP344" s="228"/>
      <c r="AQ344" s="228"/>
      <c r="AR344" s="228"/>
      <c r="AS344" s="228"/>
      <c r="AT344" s="228"/>
      <c r="AU344" s="228"/>
      <c r="AV344" s="228"/>
      <c r="AW344" s="228"/>
      <c r="AX344" s="228"/>
      <c r="AY344" s="228"/>
      <c r="AZ344" s="228"/>
      <c r="BA344" s="228"/>
      <c r="BB344" s="228"/>
      <c r="BC344" s="228"/>
      <c r="BD344" s="228"/>
      <c r="BE344" s="181"/>
    </row>
    <row r="345" spans="1:57" s="178" customFormat="1" x14ac:dyDescent="0.2">
      <c r="A345" s="182"/>
      <c r="B345" s="23"/>
      <c r="C345" s="23"/>
      <c r="D345" s="23"/>
      <c r="E345" s="193"/>
      <c r="F345" s="193"/>
      <c r="G345" s="193"/>
      <c r="J345" s="179"/>
      <c r="K345" s="179"/>
      <c r="AF345" s="180"/>
      <c r="AG345" s="228"/>
      <c r="AH345" s="228"/>
      <c r="AI345" s="228"/>
      <c r="AJ345" s="228"/>
      <c r="AK345" s="228"/>
      <c r="AL345" s="228"/>
      <c r="AM345" s="228"/>
      <c r="AN345" s="228"/>
      <c r="AO345" s="228"/>
      <c r="AP345" s="228"/>
      <c r="AQ345" s="228"/>
      <c r="AR345" s="228"/>
      <c r="AS345" s="228"/>
      <c r="AT345" s="228"/>
      <c r="AU345" s="228"/>
      <c r="AV345" s="228"/>
      <c r="AW345" s="228"/>
      <c r="AX345" s="228"/>
      <c r="AY345" s="228"/>
      <c r="AZ345" s="228"/>
      <c r="BA345" s="228"/>
      <c r="BB345" s="228"/>
      <c r="BC345" s="228"/>
      <c r="BD345" s="228"/>
      <c r="BE345" s="181"/>
    </row>
    <row r="346" spans="1:57" s="178" customFormat="1" x14ac:dyDescent="0.2">
      <c r="A346" s="182"/>
      <c r="B346" s="23"/>
      <c r="C346" s="23"/>
      <c r="D346" s="23"/>
      <c r="E346" s="193"/>
      <c r="F346" s="193"/>
      <c r="G346" s="193"/>
      <c r="J346" s="179"/>
      <c r="K346" s="179"/>
      <c r="AF346" s="180"/>
      <c r="AG346" s="228"/>
      <c r="AH346" s="228"/>
      <c r="AI346" s="228"/>
      <c r="AJ346" s="228"/>
      <c r="AK346" s="228"/>
      <c r="AL346" s="228"/>
      <c r="AM346" s="228"/>
      <c r="AN346" s="228"/>
      <c r="AO346" s="228"/>
      <c r="AP346" s="228"/>
      <c r="AQ346" s="228"/>
      <c r="AR346" s="228"/>
      <c r="AS346" s="228"/>
      <c r="AT346" s="228"/>
      <c r="AU346" s="228"/>
      <c r="AV346" s="228"/>
      <c r="AW346" s="228"/>
      <c r="AX346" s="228"/>
      <c r="AY346" s="228"/>
      <c r="AZ346" s="228"/>
      <c r="BA346" s="228"/>
      <c r="BB346" s="228"/>
      <c r="BC346" s="228"/>
      <c r="BD346" s="228"/>
      <c r="BE346" s="181"/>
    </row>
    <row r="347" spans="1:57" s="178" customFormat="1" x14ac:dyDescent="0.2">
      <c r="A347" s="182"/>
      <c r="B347" s="23"/>
      <c r="C347" s="23"/>
      <c r="D347" s="23"/>
      <c r="E347" s="193"/>
      <c r="F347" s="193"/>
      <c r="G347" s="193"/>
      <c r="J347" s="179"/>
      <c r="K347" s="179"/>
      <c r="AF347" s="180"/>
      <c r="AG347" s="228"/>
      <c r="AH347" s="228"/>
      <c r="AI347" s="228"/>
      <c r="AJ347" s="228"/>
      <c r="AK347" s="228"/>
      <c r="AL347" s="228"/>
      <c r="AM347" s="228"/>
      <c r="AN347" s="228"/>
      <c r="AO347" s="228"/>
      <c r="AP347" s="228"/>
      <c r="AQ347" s="228"/>
      <c r="AR347" s="228"/>
      <c r="AS347" s="228"/>
      <c r="AT347" s="228"/>
      <c r="AU347" s="228"/>
      <c r="AV347" s="228"/>
      <c r="AW347" s="228"/>
      <c r="AX347" s="228"/>
      <c r="AY347" s="228"/>
      <c r="AZ347" s="228"/>
      <c r="BA347" s="228"/>
      <c r="BB347" s="228"/>
      <c r="BC347" s="228"/>
      <c r="BD347" s="228"/>
      <c r="BE347" s="181"/>
    </row>
    <row r="348" spans="1:57" s="178" customFormat="1" x14ac:dyDescent="0.2">
      <c r="A348" s="182"/>
      <c r="B348" s="23"/>
      <c r="C348" s="23"/>
      <c r="D348" s="23"/>
      <c r="E348" s="193"/>
      <c r="F348" s="193"/>
      <c r="G348" s="193"/>
      <c r="J348" s="179"/>
      <c r="K348" s="179"/>
      <c r="AF348" s="180"/>
      <c r="AG348" s="228"/>
      <c r="AH348" s="228"/>
      <c r="AI348" s="228"/>
      <c r="AJ348" s="228"/>
      <c r="AK348" s="228"/>
      <c r="AL348" s="228"/>
      <c r="AM348" s="228"/>
      <c r="AN348" s="228"/>
      <c r="AO348" s="228"/>
      <c r="AP348" s="228"/>
      <c r="AQ348" s="228"/>
      <c r="AR348" s="228"/>
      <c r="AS348" s="228"/>
      <c r="AT348" s="228"/>
      <c r="AU348" s="228"/>
      <c r="AV348" s="228"/>
      <c r="AW348" s="228"/>
      <c r="AX348" s="228"/>
      <c r="AY348" s="228"/>
      <c r="AZ348" s="228"/>
      <c r="BA348" s="228"/>
      <c r="BB348" s="228"/>
      <c r="BC348" s="228"/>
      <c r="BD348" s="228"/>
      <c r="BE348" s="181"/>
    </row>
    <row r="349" spans="1:57" s="178" customFormat="1" x14ac:dyDescent="0.2">
      <c r="A349" s="182"/>
      <c r="B349" s="23"/>
      <c r="C349" s="23"/>
      <c r="D349" s="23"/>
      <c r="E349" s="193"/>
      <c r="F349" s="193"/>
      <c r="G349" s="193"/>
      <c r="J349" s="179"/>
      <c r="K349" s="179"/>
      <c r="AF349" s="180"/>
      <c r="AG349" s="228"/>
      <c r="AH349" s="228"/>
      <c r="AI349" s="228"/>
      <c r="AJ349" s="228"/>
      <c r="AK349" s="228"/>
      <c r="AL349" s="228"/>
      <c r="AM349" s="228"/>
      <c r="AN349" s="228"/>
      <c r="AO349" s="228"/>
      <c r="AP349" s="228"/>
      <c r="AQ349" s="228"/>
      <c r="AR349" s="228"/>
      <c r="AS349" s="228"/>
      <c r="AT349" s="228"/>
      <c r="AU349" s="228"/>
      <c r="AV349" s="228"/>
      <c r="AW349" s="228"/>
      <c r="AX349" s="228"/>
      <c r="AY349" s="228"/>
      <c r="AZ349" s="228"/>
      <c r="BA349" s="228"/>
      <c r="BB349" s="228"/>
      <c r="BC349" s="228"/>
      <c r="BD349" s="228"/>
      <c r="BE349" s="181"/>
    </row>
    <row r="350" spans="1:57" s="178" customFormat="1" x14ac:dyDescent="0.2">
      <c r="A350" s="182"/>
      <c r="B350" s="23"/>
      <c r="C350" s="23"/>
      <c r="D350" s="23"/>
      <c r="E350" s="193"/>
      <c r="F350" s="193"/>
      <c r="G350" s="193"/>
      <c r="J350" s="179"/>
      <c r="K350" s="179"/>
      <c r="AF350" s="180"/>
      <c r="AG350" s="228"/>
      <c r="AH350" s="228"/>
      <c r="AI350" s="228"/>
      <c r="AJ350" s="228"/>
      <c r="AK350" s="228"/>
      <c r="AL350" s="228"/>
      <c r="AM350" s="228"/>
      <c r="AN350" s="228"/>
      <c r="AO350" s="228"/>
      <c r="AP350" s="228"/>
      <c r="AQ350" s="228"/>
      <c r="AR350" s="228"/>
      <c r="AS350" s="228"/>
      <c r="AT350" s="228"/>
      <c r="AU350" s="228"/>
      <c r="AV350" s="228"/>
      <c r="AW350" s="228"/>
      <c r="AX350" s="228"/>
      <c r="AY350" s="228"/>
      <c r="AZ350" s="228"/>
      <c r="BA350" s="228"/>
      <c r="BB350" s="228"/>
      <c r="BC350" s="228"/>
      <c r="BD350" s="228"/>
      <c r="BE350" s="181"/>
    </row>
    <row r="351" spans="1:57" s="178" customFormat="1" x14ac:dyDescent="0.2">
      <c r="A351" s="182"/>
      <c r="B351" s="23"/>
      <c r="C351" s="23"/>
      <c r="D351" s="23"/>
      <c r="E351" s="193"/>
      <c r="F351" s="193"/>
      <c r="G351" s="193"/>
      <c r="J351" s="179"/>
      <c r="K351" s="179"/>
      <c r="AF351" s="180"/>
      <c r="AG351" s="228"/>
      <c r="AH351" s="228"/>
      <c r="AI351" s="228"/>
      <c r="AJ351" s="228"/>
      <c r="AK351" s="228"/>
      <c r="AL351" s="228"/>
      <c r="AM351" s="228"/>
      <c r="AN351" s="228"/>
      <c r="AO351" s="228"/>
      <c r="AP351" s="228"/>
      <c r="AQ351" s="228"/>
      <c r="AR351" s="228"/>
      <c r="AS351" s="228"/>
      <c r="AT351" s="228"/>
      <c r="AU351" s="228"/>
      <c r="AV351" s="228"/>
      <c r="AW351" s="228"/>
      <c r="AX351" s="228"/>
      <c r="AY351" s="228"/>
      <c r="AZ351" s="228"/>
      <c r="BA351" s="228"/>
      <c r="BB351" s="228"/>
      <c r="BC351" s="228"/>
      <c r="BD351" s="228"/>
      <c r="BE351" s="181"/>
    </row>
    <row r="352" spans="1:57" s="178" customFormat="1" x14ac:dyDescent="0.2">
      <c r="A352" s="182"/>
      <c r="B352" s="23"/>
      <c r="C352" s="23"/>
      <c r="D352" s="23"/>
      <c r="E352" s="193"/>
      <c r="F352" s="193"/>
      <c r="G352" s="193"/>
      <c r="J352" s="179"/>
      <c r="K352" s="179"/>
      <c r="AF352" s="180"/>
      <c r="AG352" s="228"/>
      <c r="AH352" s="228"/>
      <c r="AI352" s="228"/>
      <c r="AJ352" s="228"/>
      <c r="AK352" s="228"/>
      <c r="AL352" s="228"/>
      <c r="AM352" s="228"/>
      <c r="AN352" s="228"/>
      <c r="AO352" s="228"/>
      <c r="AP352" s="228"/>
      <c r="AQ352" s="228"/>
      <c r="AR352" s="228"/>
      <c r="AS352" s="228"/>
      <c r="AT352" s="228"/>
      <c r="AU352" s="228"/>
      <c r="AV352" s="228"/>
      <c r="AW352" s="228"/>
      <c r="AX352" s="228"/>
      <c r="AY352" s="228"/>
      <c r="AZ352" s="228"/>
      <c r="BA352" s="228"/>
      <c r="BB352" s="228"/>
      <c r="BC352" s="228"/>
      <c r="BD352" s="228"/>
      <c r="BE352" s="181"/>
    </row>
    <row r="353" spans="1:57" s="178" customFormat="1" x14ac:dyDescent="0.2">
      <c r="A353" s="182"/>
      <c r="B353" s="23"/>
      <c r="C353" s="23"/>
      <c r="D353" s="23"/>
      <c r="E353" s="193"/>
      <c r="F353" s="193"/>
      <c r="G353" s="193"/>
      <c r="J353" s="179"/>
      <c r="K353" s="179"/>
      <c r="AF353" s="180"/>
      <c r="AG353" s="228"/>
      <c r="AH353" s="228"/>
      <c r="AI353" s="228"/>
      <c r="AJ353" s="228"/>
      <c r="AK353" s="228"/>
      <c r="AL353" s="228"/>
      <c r="AM353" s="228"/>
      <c r="AN353" s="228"/>
      <c r="AO353" s="228"/>
      <c r="AP353" s="228"/>
      <c r="AQ353" s="228"/>
      <c r="AR353" s="228"/>
      <c r="AS353" s="228"/>
      <c r="AT353" s="228"/>
      <c r="AU353" s="228"/>
      <c r="AV353" s="228"/>
      <c r="AW353" s="228"/>
      <c r="AX353" s="228"/>
      <c r="AY353" s="228"/>
      <c r="AZ353" s="228"/>
      <c r="BA353" s="228"/>
      <c r="BB353" s="228"/>
      <c r="BC353" s="228"/>
      <c r="BD353" s="228"/>
      <c r="BE353" s="181"/>
    </row>
    <row r="354" spans="1:57" s="178" customFormat="1" x14ac:dyDescent="0.2">
      <c r="A354" s="182"/>
      <c r="B354" s="23"/>
      <c r="C354" s="23"/>
      <c r="D354" s="23"/>
      <c r="E354" s="193"/>
      <c r="F354" s="193"/>
      <c r="G354" s="193"/>
      <c r="J354" s="179"/>
      <c r="K354" s="179"/>
      <c r="AF354" s="180"/>
      <c r="AG354" s="228"/>
      <c r="AH354" s="228"/>
      <c r="AI354" s="228"/>
      <c r="AJ354" s="228"/>
      <c r="AK354" s="228"/>
      <c r="AL354" s="228"/>
      <c r="AM354" s="228"/>
      <c r="AN354" s="228"/>
      <c r="AO354" s="228"/>
      <c r="AP354" s="228"/>
      <c r="AQ354" s="228"/>
      <c r="AR354" s="228"/>
      <c r="AS354" s="228"/>
      <c r="AT354" s="228"/>
      <c r="AU354" s="228"/>
      <c r="AV354" s="228"/>
      <c r="AW354" s="228"/>
      <c r="AX354" s="228"/>
      <c r="AY354" s="228"/>
      <c r="AZ354" s="228"/>
      <c r="BA354" s="228"/>
      <c r="BB354" s="228"/>
      <c r="BC354" s="228"/>
      <c r="BD354" s="228"/>
      <c r="BE354" s="181"/>
    </row>
    <row r="355" spans="1:57" s="178" customFormat="1" x14ac:dyDescent="0.2">
      <c r="A355" s="182"/>
      <c r="B355" s="23"/>
      <c r="C355" s="23"/>
      <c r="D355" s="23"/>
      <c r="E355" s="193"/>
      <c r="F355" s="193"/>
      <c r="G355" s="193"/>
      <c r="J355" s="179"/>
      <c r="K355" s="179"/>
      <c r="AF355" s="180"/>
      <c r="AG355" s="228"/>
      <c r="AH355" s="228"/>
      <c r="AI355" s="228"/>
      <c r="AJ355" s="228"/>
      <c r="AK355" s="228"/>
      <c r="AL355" s="228"/>
      <c r="AM355" s="228"/>
      <c r="AN355" s="228"/>
      <c r="AO355" s="228"/>
      <c r="AP355" s="228"/>
      <c r="AQ355" s="228"/>
      <c r="AR355" s="228"/>
      <c r="AS355" s="228"/>
      <c r="AT355" s="228"/>
      <c r="AU355" s="228"/>
      <c r="AV355" s="228"/>
      <c r="AW355" s="228"/>
      <c r="AX355" s="228"/>
      <c r="AY355" s="228"/>
      <c r="AZ355" s="228"/>
      <c r="BA355" s="228"/>
      <c r="BB355" s="228"/>
      <c r="BC355" s="228"/>
      <c r="BD355" s="228"/>
      <c r="BE355" s="181"/>
    </row>
    <row r="356" spans="1:57" s="178" customFormat="1" x14ac:dyDescent="0.2">
      <c r="A356" s="182"/>
      <c r="B356" s="23"/>
      <c r="C356" s="23"/>
      <c r="D356" s="23"/>
      <c r="E356" s="193"/>
      <c r="F356" s="193"/>
      <c r="G356" s="193"/>
      <c r="J356" s="179"/>
      <c r="K356" s="179"/>
      <c r="AF356" s="180"/>
      <c r="AG356" s="228"/>
      <c r="AH356" s="228"/>
      <c r="AI356" s="228"/>
      <c r="AJ356" s="228"/>
      <c r="AK356" s="228"/>
      <c r="AL356" s="228"/>
      <c r="AM356" s="228"/>
      <c r="AN356" s="228"/>
      <c r="AO356" s="228"/>
      <c r="AP356" s="228"/>
      <c r="AQ356" s="228"/>
      <c r="AR356" s="228"/>
      <c r="AS356" s="228"/>
      <c r="AT356" s="228"/>
      <c r="AU356" s="228"/>
      <c r="AV356" s="228"/>
      <c r="AW356" s="228"/>
      <c r="AX356" s="228"/>
      <c r="AY356" s="228"/>
      <c r="AZ356" s="228"/>
      <c r="BA356" s="228"/>
      <c r="BB356" s="228"/>
      <c r="BC356" s="228"/>
      <c r="BD356" s="228"/>
      <c r="BE356" s="181"/>
    </row>
    <row r="357" spans="1:57" s="178" customFormat="1" x14ac:dyDescent="0.2">
      <c r="A357" s="182"/>
      <c r="B357" s="23"/>
      <c r="C357" s="23"/>
      <c r="D357" s="23"/>
      <c r="E357" s="193"/>
      <c r="F357" s="193"/>
      <c r="G357" s="193"/>
      <c r="J357" s="179"/>
      <c r="K357" s="179"/>
      <c r="AF357" s="180"/>
      <c r="AG357" s="228"/>
      <c r="AH357" s="228"/>
      <c r="AI357" s="228"/>
      <c r="AJ357" s="228"/>
      <c r="AK357" s="228"/>
      <c r="AL357" s="228"/>
      <c r="AM357" s="228"/>
      <c r="AN357" s="228"/>
      <c r="AO357" s="228"/>
      <c r="AP357" s="228"/>
      <c r="AQ357" s="228"/>
      <c r="AR357" s="228"/>
      <c r="AS357" s="228"/>
      <c r="AT357" s="228"/>
      <c r="AU357" s="228"/>
      <c r="AV357" s="228"/>
      <c r="AW357" s="228"/>
      <c r="AX357" s="228"/>
      <c r="AY357" s="228"/>
      <c r="AZ357" s="228"/>
      <c r="BA357" s="228"/>
      <c r="BB357" s="228"/>
      <c r="BC357" s="228"/>
      <c r="BD357" s="228"/>
      <c r="BE357" s="181"/>
    </row>
    <row r="358" spans="1:57" s="178" customFormat="1" ht="12" customHeight="1" x14ac:dyDescent="0.2">
      <c r="A358" s="182"/>
      <c r="B358" s="23"/>
      <c r="C358" s="23"/>
      <c r="D358" s="23"/>
      <c r="E358" s="193"/>
      <c r="F358" s="193"/>
      <c r="G358" s="193"/>
      <c r="J358" s="179"/>
      <c r="K358" s="179"/>
      <c r="AF358" s="180"/>
      <c r="AG358" s="228"/>
      <c r="AH358" s="228"/>
      <c r="AI358" s="228"/>
      <c r="AJ358" s="228"/>
      <c r="AK358" s="228"/>
      <c r="AL358" s="228"/>
      <c r="AM358" s="228"/>
      <c r="AN358" s="228"/>
      <c r="AO358" s="228"/>
      <c r="AP358" s="228"/>
      <c r="AQ358" s="228"/>
      <c r="AR358" s="228"/>
      <c r="AS358" s="228"/>
      <c r="AT358" s="228"/>
      <c r="AU358" s="228"/>
      <c r="AV358" s="228"/>
      <c r="AW358" s="228"/>
      <c r="AX358" s="228"/>
      <c r="AY358" s="228"/>
      <c r="AZ358" s="228"/>
      <c r="BA358" s="228"/>
      <c r="BB358" s="228"/>
      <c r="BC358" s="228"/>
      <c r="BD358" s="228"/>
      <c r="BE358" s="181"/>
    </row>
    <row r="359" spans="1:57" s="178" customFormat="1" x14ac:dyDescent="0.2">
      <c r="A359" s="182"/>
      <c r="B359" s="23"/>
      <c r="C359" s="23"/>
      <c r="D359" s="23"/>
      <c r="E359" s="193"/>
      <c r="F359" s="193"/>
      <c r="G359" s="193"/>
      <c r="J359" s="179"/>
      <c r="K359" s="179"/>
      <c r="AF359" s="180"/>
      <c r="AG359" s="228"/>
      <c r="AH359" s="228"/>
      <c r="AI359" s="228"/>
      <c r="AJ359" s="228"/>
      <c r="AK359" s="228"/>
      <c r="AL359" s="228"/>
      <c r="AM359" s="228"/>
      <c r="AN359" s="228"/>
      <c r="AO359" s="228"/>
      <c r="AP359" s="228"/>
      <c r="AQ359" s="228"/>
      <c r="AR359" s="228"/>
      <c r="AS359" s="228"/>
      <c r="AT359" s="228"/>
      <c r="AU359" s="228"/>
      <c r="AV359" s="228"/>
      <c r="AW359" s="228"/>
      <c r="AX359" s="228"/>
      <c r="AY359" s="228"/>
      <c r="AZ359" s="228"/>
      <c r="BA359" s="228"/>
      <c r="BB359" s="228"/>
      <c r="BC359" s="228"/>
      <c r="BD359" s="228"/>
      <c r="BE359" s="181"/>
    </row>
    <row r="360" spans="1:57" s="178" customFormat="1" x14ac:dyDescent="0.2">
      <c r="A360" s="182"/>
      <c r="B360" s="23"/>
      <c r="C360" s="23"/>
      <c r="D360" s="23"/>
      <c r="E360" s="193"/>
      <c r="F360" s="193"/>
      <c r="G360" s="193"/>
      <c r="J360" s="179"/>
      <c r="K360" s="179"/>
      <c r="AF360" s="180"/>
      <c r="AG360" s="228"/>
      <c r="AH360" s="228"/>
      <c r="AI360" s="228"/>
      <c r="AJ360" s="228"/>
      <c r="AK360" s="228"/>
      <c r="AL360" s="228"/>
      <c r="AM360" s="228"/>
      <c r="AN360" s="228"/>
      <c r="AO360" s="228"/>
      <c r="AP360" s="228"/>
      <c r="AQ360" s="228"/>
      <c r="AR360" s="228"/>
      <c r="AS360" s="228"/>
      <c r="AT360" s="228"/>
      <c r="AU360" s="228"/>
      <c r="AV360" s="228"/>
      <c r="AW360" s="228"/>
      <c r="AX360" s="228"/>
      <c r="AY360" s="228"/>
      <c r="AZ360" s="228"/>
      <c r="BA360" s="228"/>
      <c r="BB360" s="228"/>
      <c r="BC360" s="228"/>
      <c r="BD360" s="228"/>
      <c r="BE360" s="181"/>
    </row>
    <row r="361" spans="1:57" s="178" customFormat="1" x14ac:dyDescent="0.2">
      <c r="A361" s="182"/>
      <c r="B361" s="23"/>
      <c r="C361" s="23"/>
      <c r="D361" s="23"/>
      <c r="E361" s="193"/>
      <c r="F361" s="193"/>
      <c r="G361" s="193"/>
      <c r="J361" s="179"/>
      <c r="K361" s="179"/>
      <c r="AF361" s="180"/>
      <c r="AG361" s="228"/>
      <c r="AH361" s="228"/>
      <c r="AI361" s="228"/>
      <c r="AJ361" s="228"/>
      <c r="AK361" s="228"/>
      <c r="AL361" s="228"/>
      <c r="AM361" s="228"/>
      <c r="AN361" s="228"/>
      <c r="AO361" s="228"/>
      <c r="AP361" s="228"/>
      <c r="AQ361" s="228"/>
      <c r="AR361" s="228"/>
      <c r="AS361" s="228"/>
      <c r="AT361" s="228"/>
      <c r="AU361" s="228"/>
      <c r="AV361" s="228"/>
      <c r="AW361" s="228"/>
      <c r="AX361" s="228"/>
      <c r="AY361" s="228"/>
      <c r="AZ361" s="228"/>
      <c r="BA361" s="228"/>
      <c r="BB361" s="228"/>
      <c r="BC361" s="228"/>
      <c r="BD361" s="228"/>
      <c r="BE361" s="181"/>
    </row>
    <row r="362" spans="1:57" s="178" customFormat="1" x14ac:dyDescent="0.2">
      <c r="A362" s="182"/>
      <c r="B362" s="23"/>
      <c r="C362" s="23"/>
      <c r="D362" s="23"/>
      <c r="E362" s="193"/>
      <c r="F362" s="193"/>
      <c r="G362" s="193"/>
      <c r="J362" s="179"/>
      <c r="K362" s="179"/>
      <c r="AF362" s="180"/>
      <c r="AG362" s="228"/>
      <c r="AH362" s="228"/>
      <c r="AI362" s="228"/>
      <c r="AJ362" s="228"/>
      <c r="AK362" s="228"/>
      <c r="AL362" s="228"/>
      <c r="AM362" s="228"/>
      <c r="AN362" s="228"/>
      <c r="AO362" s="228"/>
      <c r="AP362" s="228"/>
      <c r="AQ362" s="228"/>
      <c r="AR362" s="228"/>
      <c r="AS362" s="228"/>
      <c r="AT362" s="228"/>
      <c r="AU362" s="228"/>
      <c r="AV362" s="228"/>
      <c r="AW362" s="228"/>
      <c r="AX362" s="228"/>
      <c r="AY362" s="228"/>
      <c r="AZ362" s="228"/>
      <c r="BA362" s="228"/>
      <c r="BB362" s="228"/>
      <c r="BC362" s="228"/>
      <c r="BD362" s="228"/>
      <c r="BE362" s="181"/>
    </row>
    <row r="363" spans="1:57" s="178" customFormat="1" x14ac:dyDescent="0.2">
      <c r="A363" s="182"/>
      <c r="B363" s="23"/>
      <c r="C363" s="23"/>
      <c r="D363" s="23"/>
      <c r="E363" s="193"/>
      <c r="F363" s="193"/>
      <c r="G363" s="193"/>
      <c r="J363" s="179"/>
      <c r="K363" s="179"/>
      <c r="AF363" s="180"/>
      <c r="AG363" s="228"/>
      <c r="AH363" s="228"/>
      <c r="AI363" s="228"/>
      <c r="AJ363" s="228"/>
      <c r="AK363" s="228"/>
      <c r="AL363" s="228"/>
      <c r="AM363" s="228"/>
      <c r="AN363" s="228"/>
      <c r="AO363" s="228"/>
      <c r="AP363" s="228"/>
      <c r="AQ363" s="228"/>
      <c r="AR363" s="228"/>
      <c r="AS363" s="228"/>
      <c r="AT363" s="228"/>
      <c r="AU363" s="228"/>
      <c r="AV363" s="228"/>
      <c r="AW363" s="228"/>
      <c r="AX363" s="228"/>
      <c r="AY363" s="228"/>
      <c r="AZ363" s="228"/>
      <c r="BA363" s="228"/>
      <c r="BB363" s="228"/>
      <c r="BC363" s="228"/>
      <c r="BD363" s="228"/>
      <c r="BE363" s="181"/>
    </row>
    <row r="364" spans="1:57" s="178" customFormat="1" x14ac:dyDescent="0.2">
      <c r="A364" s="182"/>
      <c r="B364" s="23"/>
      <c r="C364" s="23"/>
      <c r="D364" s="23"/>
      <c r="E364" s="193"/>
      <c r="F364" s="193"/>
      <c r="G364" s="193"/>
      <c r="J364" s="179"/>
      <c r="K364" s="179"/>
      <c r="AF364" s="180"/>
      <c r="AG364" s="228"/>
      <c r="AH364" s="228"/>
      <c r="AI364" s="228"/>
      <c r="AJ364" s="228"/>
      <c r="AK364" s="228"/>
      <c r="AL364" s="228"/>
      <c r="AM364" s="228"/>
      <c r="AN364" s="228"/>
      <c r="AO364" s="228"/>
      <c r="AP364" s="228"/>
      <c r="AQ364" s="228"/>
      <c r="AR364" s="228"/>
      <c r="AS364" s="228"/>
      <c r="AT364" s="228"/>
      <c r="AU364" s="228"/>
      <c r="AV364" s="228"/>
      <c r="AW364" s="228"/>
      <c r="AX364" s="228"/>
      <c r="AY364" s="228"/>
      <c r="AZ364" s="228"/>
      <c r="BA364" s="228"/>
      <c r="BB364" s="228"/>
      <c r="BC364" s="228"/>
      <c r="BD364" s="228"/>
      <c r="BE364" s="181"/>
    </row>
    <row r="365" spans="1:57" s="178" customFormat="1" x14ac:dyDescent="0.2">
      <c r="A365" s="182"/>
      <c r="B365" s="23"/>
      <c r="C365" s="23"/>
      <c r="D365" s="23"/>
      <c r="E365" s="193"/>
      <c r="F365" s="193"/>
      <c r="G365" s="193"/>
      <c r="J365" s="179"/>
      <c r="K365" s="179"/>
      <c r="AF365" s="180"/>
      <c r="AG365" s="228"/>
      <c r="AH365" s="228"/>
      <c r="AI365" s="228"/>
      <c r="AJ365" s="228"/>
      <c r="AK365" s="228"/>
      <c r="AL365" s="228"/>
      <c r="AM365" s="228"/>
      <c r="AN365" s="228"/>
      <c r="AO365" s="228"/>
      <c r="AP365" s="228"/>
      <c r="AQ365" s="228"/>
      <c r="AR365" s="228"/>
      <c r="AS365" s="228"/>
      <c r="AT365" s="228"/>
      <c r="AU365" s="228"/>
      <c r="AV365" s="228"/>
      <c r="AW365" s="228"/>
      <c r="AX365" s="228"/>
      <c r="AY365" s="228"/>
      <c r="AZ365" s="228"/>
      <c r="BA365" s="228"/>
      <c r="BB365" s="228"/>
      <c r="BC365" s="228"/>
      <c r="BD365" s="228"/>
      <c r="BE365" s="181"/>
    </row>
    <row r="366" spans="1:57" s="178" customFormat="1" x14ac:dyDescent="0.2">
      <c r="A366" s="182"/>
      <c r="B366" s="23"/>
      <c r="C366" s="23"/>
      <c r="D366" s="23"/>
      <c r="E366" s="193"/>
      <c r="F366" s="193"/>
      <c r="G366" s="193"/>
      <c r="J366" s="179"/>
      <c r="K366" s="179"/>
      <c r="AF366" s="180"/>
      <c r="AG366" s="228"/>
      <c r="AH366" s="228"/>
      <c r="AI366" s="228"/>
      <c r="AJ366" s="228"/>
      <c r="AK366" s="228"/>
      <c r="AL366" s="228"/>
      <c r="AM366" s="228"/>
      <c r="AN366" s="228"/>
      <c r="AO366" s="228"/>
      <c r="AP366" s="228"/>
      <c r="AQ366" s="228"/>
      <c r="AR366" s="228"/>
      <c r="AS366" s="228"/>
      <c r="AT366" s="228"/>
      <c r="AU366" s="228"/>
      <c r="AV366" s="228"/>
      <c r="AW366" s="228"/>
      <c r="AX366" s="228"/>
      <c r="AY366" s="228"/>
      <c r="AZ366" s="228"/>
      <c r="BA366" s="228"/>
      <c r="BB366" s="228"/>
      <c r="BC366" s="228"/>
      <c r="BD366" s="228"/>
      <c r="BE366" s="181"/>
    </row>
    <row r="367" spans="1:57" s="178" customFormat="1" x14ac:dyDescent="0.2">
      <c r="A367" s="182"/>
      <c r="B367" s="23"/>
      <c r="C367" s="23"/>
      <c r="D367" s="23"/>
      <c r="E367" s="193"/>
      <c r="F367" s="193"/>
      <c r="G367" s="193"/>
      <c r="J367" s="179"/>
      <c r="K367" s="179"/>
      <c r="AF367" s="180"/>
      <c r="AG367" s="228"/>
      <c r="AH367" s="228"/>
      <c r="AI367" s="228"/>
      <c r="AJ367" s="228"/>
      <c r="AK367" s="228"/>
      <c r="AL367" s="228"/>
      <c r="AM367" s="228"/>
      <c r="AN367" s="228"/>
      <c r="AO367" s="228"/>
      <c r="AP367" s="228"/>
      <c r="AQ367" s="228"/>
      <c r="AR367" s="228"/>
      <c r="AS367" s="228"/>
      <c r="AT367" s="228"/>
      <c r="AU367" s="228"/>
      <c r="AV367" s="228"/>
      <c r="AW367" s="228"/>
      <c r="AX367" s="228"/>
      <c r="AY367" s="228"/>
      <c r="AZ367" s="228"/>
      <c r="BA367" s="228"/>
      <c r="BB367" s="228"/>
      <c r="BC367" s="228"/>
      <c r="BD367" s="228"/>
      <c r="BE367" s="181"/>
    </row>
    <row r="368" spans="1:57" s="178" customFormat="1" x14ac:dyDescent="0.2">
      <c r="A368" s="182"/>
      <c r="B368" s="23"/>
      <c r="C368" s="23"/>
      <c r="D368" s="23"/>
      <c r="E368" s="193"/>
      <c r="F368" s="193"/>
      <c r="G368" s="193"/>
      <c r="J368" s="179"/>
      <c r="K368" s="179"/>
      <c r="AF368" s="180"/>
      <c r="AG368" s="228"/>
      <c r="AH368" s="228"/>
      <c r="AI368" s="228"/>
      <c r="AJ368" s="228"/>
      <c r="AK368" s="228"/>
      <c r="AL368" s="228"/>
      <c r="AM368" s="228"/>
      <c r="AN368" s="228"/>
      <c r="AO368" s="228"/>
      <c r="AP368" s="228"/>
      <c r="AQ368" s="228"/>
      <c r="AR368" s="228"/>
      <c r="AS368" s="228"/>
      <c r="AT368" s="228"/>
      <c r="AU368" s="228"/>
      <c r="AV368" s="228"/>
      <c r="AW368" s="228"/>
      <c r="AX368" s="228"/>
      <c r="AY368" s="228"/>
      <c r="AZ368" s="228"/>
      <c r="BA368" s="228"/>
      <c r="BB368" s="228"/>
      <c r="BC368" s="228"/>
      <c r="BD368" s="228"/>
      <c r="BE368" s="181"/>
    </row>
    <row r="369" spans="1:57" s="178" customFormat="1" x14ac:dyDescent="0.2">
      <c r="A369" s="182"/>
      <c r="B369" s="23"/>
      <c r="C369" s="23"/>
      <c r="D369" s="23"/>
      <c r="E369" s="193"/>
      <c r="F369" s="193"/>
      <c r="G369" s="193"/>
      <c r="J369" s="179"/>
      <c r="K369" s="179"/>
      <c r="AF369" s="180"/>
      <c r="AG369" s="228"/>
      <c r="AH369" s="228"/>
      <c r="AI369" s="228"/>
      <c r="AJ369" s="228"/>
      <c r="AK369" s="228"/>
      <c r="AL369" s="228"/>
      <c r="AM369" s="228"/>
      <c r="AN369" s="228"/>
      <c r="AO369" s="228"/>
      <c r="AP369" s="228"/>
      <c r="AQ369" s="228"/>
      <c r="AR369" s="228"/>
      <c r="AS369" s="228"/>
      <c r="AT369" s="228"/>
      <c r="AU369" s="228"/>
      <c r="AV369" s="228"/>
      <c r="AW369" s="228"/>
      <c r="AX369" s="228"/>
      <c r="AY369" s="228"/>
      <c r="AZ369" s="228"/>
      <c r="BA369" s="228"/>
      <c r="BB369" s="228"/>
      <c r="BC369" s="228"/>
      <c r="BD369" s="228"/>
      <c r="BE369" s="181"/>
    </row>
    <row r="370" spans="1:57" s="178" customFormat="1" x14ac:dyDescent="0.2">
      <c r="A370" s="182"/>
      <c r="B370" s="23"/>
      <c r="C370" s="23"/>
      <c r="D370" s="23"/>
      <c r="E370" s="193"/>
      <c r="F370" s="193"/>
      <c r="G370" s="193"/>
      <c r="J370" s="179"/>
      <c r="K370" s="179"/>
      <c r="AF370" s="180"/>
      <c r="AG370" s="228"/>
      <c r="AH370" s="228"/>
      <c r="AI370" s="228"/>
      <c r="AJ370" s="228"/>
      <c r="AK370" s="228"/>
      <c r="AL370" s="228"/>
      <c r="AM370" s="228"/>
      <c r="AN370" s="228"/>
      <c r="AO370" s="228"/>
      <c r="AP370" s="228"/>
      <c r="AQ370" s="228"/>
      <c r="AR370" s="228"/>
      <c r="AS370" s="228"/>
      <c r="AT370" s="228"/>
      <c r="AU370" s="228"/>
      <c r="AV370" s="228"/>
      <c r="AW370" s="228"/>
      <c r="AX370" s="228"/>
      <c r="AY370" s="228"/>
      <c r="AZ370" s="228"/>
      <c r="BA370" s="228"/>
      <c r="BB370" s="228"/>
      <c r="BC370" s="228"/>
      <c r="BD370" s="228"/>
      <c r="BE370" s="181"/>
    </row>
    <row r="371" spans="1:57" s="178" customFormat="1" x14ac:dyDescent="0.2">
      <c r="A371" s="182"/>
      <c r="B371" s="23"/>
      <c r="C371" s="23"/>
      <c r="D371" s="23"/>
      <c r="E371" s="193"/>
      <c r="F371" s="193"/>
      <c r="G371" s="193"/>
      <c r="J371" s="179"/>
      <c r="K371" s="179"/>
      <c r="AF371" s="180"/>
      <c r="AG371" s="228"/>
      <c r="AH371" s="228"/>
      <c r="AI371" s="228"/>
      <c r="AJ371" s="228"/>
      <c r="AK371" s="228"/>
      <c r="AL371" s="228"/>
      <c r="AM371" s="228"/>
      <c r="AN371" s="228"/>
      <c r="AO371" s="228"/>
      <c r="AP371" s="228"/>
      <c r="AQ371" s="228"/>
      <c r="AR371" s="228"/>
      <c r="AS371" s="228"/>
      <c r="AT371" s="228"/>
      <c r="AU371" s="228"/>
      <c r="AV371" s="228"/>
      <c r="AW371" s="228"/>
      <c r="AX371" s="228"/>
      <c r="AY371" s="228"/>
      <c r="AZ371" s="228"/>
      <c r="BA371" s="228"/>
      <c r="BB371" s="228"/>
      <c r="BC371" s="228"/>
      <c r="BD371" s="228"/>
      <c r="BE371" s="181"/>
    </row>
    <row r="372" spans="1:57" s="178" customFormat="1" x14ac:dyDescent="0.2">
      <c r="A372" s="182"/>
      <c r="B372" s="23"/>
      <c r="C372" s="23"/>
      <c r="D372" s="23"/>
      <c r="E372" s="193"/>
      <c r="F372" s="193"/>
      <c r="G372" s="193"/>
      <c r="J372" s="179"/>
      <c r="K372" s="179"/>
      <c r="AF372" s="180"/>
      <c r="AG372" s="228"/>
      <c r="AH372" s="228"/>
      <c r="AI372" s="228"/>
      <c r="AJ372" s="228"/>
      <c r="AK372" s="228"/>
      <c r="AL372" s="228"/>
      <c r="AM372" s="228"/>
      <c r="AN372" s="228"/>
      <c r="AO372" s="228"/>
      <c r="AP372" s="228"/>
      <c r="AQ372" s="228"/>
      <c r="AR372" s="228"/>
      <c r="AS372" s="228"/>
      <c r="AT372" s="228"/>
      <c r="AU372" s="228"/>
      <c r="AV372" s="228"/>
      <c r="AW372" s="228"/>
      <c r="AX372" s="228"/>
      <c r="AY372" s="228"/>
      <c r="AZ372" s="228"/>
      <c r="BA372" s="228"/>
      <c r="BB372" s="228"/>
      <c r="BC372" s="228"/>
      <c r="BD372" s="228"/>
      <c r="BE372" s="181"/>
    </row>
    <row r="373" spans="1:57" s="178" customFormat="1" x14ac:dyDescent="0.2">
      <c r="A373" s="182"/>
      <c r="B373" s="23"/>
      <c r="C373" s="23"/>
      <c r="D373" s="23"/>
      <c r="E373" s="193"/>
      <c r="F373" s="193"/>
      <c r="G373" s="193"/>
      <c r="J373" s="179"/>
      <c r="K373" s="179"/>
      <c r="AF373" s="180"/>
      <c r="AG373" s="228"/>
      <c r="AH373" s="228"/>
      <c r="AI373" s="228"/>
      <c r="AJ373" s="228"/>
      <c r="AK373" s="228"/>
      <c r="AL373" s="228"/>
      <c r="AM373" s="228"/>
      <c r="AN373" s="228"/>
      <c r="AO373" s="228"/>
      <c r="AP373" s="228"/>
      <c r="AQ373" s="228"/>
      <c r="AR373" s="228"/>
      <c r="AS373" s="228"/>
      <c r="AT373" s="228"/>
      <c r="AU373" s="228"/>
      <c r="AV373" s="228"/>
      <c r="AW373" s="228"/>
      <c r="AX373" s="228"/>
      <c r="AY373" s="228"/>
      <c r="AZ373" s="228"/>
      <c r="BA373" s="228"/>
      <c r="BB373" s="228"/>
      <c r="BC373" s="228"/>
      <c r="BD373" s="228"/>
      <c r="BE373" s="181"/>
    </row>
    <row r="374" spans="1:57" s="178" customFormat="1" x14ac:dyDescent="0.2">
      <c r="A374" s="182"/>
      <c r="B374" s="23"/>
      <c r="C374" s="23"/>
      <c r="D374" s="23"/>
      <c r="E374" s="193"/>
      <c r="F374" s="193"/>
      <c r="G374" s="193"/>
      <c r="J374" s="179"/>
      <c r="K374" s="179"/>
      <c r="AF374" s="180"/>
      <c r="AG374" s="228"/>
      <c r="AH374" s="228"/>
      <c r="AI374" s="228"/>
      <c r="AJ374" s="228"/>
      <c r="AK374" s="228"/>
      <c r="AL374" s="228"/>
      <c r="AM374" s="228"/>
      <c r="AN374" s="228"/>
      <c r="AO374" s="228"/>
      <c r="AP374" s="228"/>
      <c r="AQ374" s="228"/>
      <c r="AR374" s="228"/>
      <c r="AS374" s="228"/>
      <c r="AT374" s="228"/>
      <c r="AU374" s="228"/>
      <c r="AV374" s="228"/>
      <c r="AW374" s="228"/>
      <c r="AX374" s="228"/>
      <c r="AY374" s="228"/>
      <c r="AZ374" s="228"/>
      <c r="BA374" s="228"/>
      <c r="BB374" s="228"/>
      <c r="BC374" s="228"/>
      <c r="BD374" s="228"/>
      <c r="BE374" s="181"/>
    </row>
    <row r="375" spans="1:57" s="178" customFormat="1" x14ac:dyDescent="0.2">
      <c r="A375" s="182"/>
      <c r="B375" s="23"/>
      <c r="C375" s="23"/>
      <c r="D375" s="23"/>
      <c r="E375" s="193"/>
      <c r="F375" s="193"/>
      <c r="G375" s="193"/>
      <c r="J375" s="179"/>
      <c r="K375" s="179"/>
      <c r="AF375" s="180"/>
      <c r="AG375" s="228"/>
      <c r="AH375" s="228"/>
      <c r="AI375" s="228"/>
      <c r="AJ375" s="228"/>
      <c r="AK375" s="228"/>
      <c r="AL375" s="228"/>
      <c r="AM375" s="228"/>
      <c r="AN375" s="228"/>
      <c r="AO375" s="228"/>
      <c r="AP375" s="228"/>
      <c r="AQ375" s="228"/>
      <c r="AR375" s="228"/>
      <c r="AS375" s="228"/>
      <c r="AT375" s="228"/>
      <c r="AU375" s="228"/>
      <c r="AV375" s="228"/>
      <c r="AW375" s="228"/>
      <c r="AX375" s="228"/>
      <c r="AY375" s="228"/>
      <c r="AZ375" s="228"/>
      <c r="BA375" s="228"/>
      <c r="BB375" s="228"/>
      <c r="BC375" s="228"/>
      <c r="BD375" s="228"/>
      <c r="BE375" s="181"/>
    </row>
    <row r="376" spans="1:57" s="178" customFormat="1" x14ac:dyDescent="0.2">
      <c r="A376" s="182"/>
      <c r="B376" s="23"/>
      <c r="C376" s="23"/>
      <c r="D376" s="23"/>
      <c r="E376" s="193"/>
      <c r="F376" s="193"/>
      <c r="G376" s="193"/>
      <c r="J376" s="179"/>
      <c r="K376" s="179"/>
      <c r="AF376" s="180"/>
      <c r="AG376" s="228"/>
      <c r="AH376" s="228"/>
      <c r="AI376" s="228"/>
      <c r="AJ376" s="228"/>
      <c r="AK376" s="228"/>
      <c r="AL376" s="228"/>
      <c r="AM376" s="228"/>
      <c r="AN376" s="228"/>
      <c r="AO376" s="228"/>
      <c r="AP376" s="228"/>
      <c r="AQ376" s="228"/>
      <c r="AR376" s="228"/>
      <c r="AS376" s="228"/>
      <c r="AT376" s="228"/>
      <c r="AU376" s="228"/>
      <c r="AV376" s="228"/>
      <c r="AW376" s="228"/>
      <c r="AX376" s="228"/>
      <c r="AY376" s="228"/>
      <c r="AZ376" s="228"/>
      <c r="BA376" s="228"/>
      <c r="BB376" s="228"/>
      <c r="BC376" s="228"/>
      <c r="BD376" s="228"/>
      <c r="BE376" s="181"/>
    </row>
    <row r="377" spans="1:57" s="178" customFormat="1" x14ac:dyDescent="0.2">
      <c r="A377" s="182"/>
      <c r="B377" s="23"/>
      <c r="C377" s="23"/>
      <c r="D377" s="23"/>
      <c r="E377" s="193"/>
      <c r="F377" s="193"/>
      <c r="G377" s="193"/>
      <c r="J377" s="179"/>
      <c r="K377" s="179"/>
      <c r="AF377" s="180"/>
      <c r="AG377" s="228"/>
      <c r="AH377" s="228"/>
      <c r="AI377" s="228"/>
      <c r="AJ377" s="228"/>
      <c r="AK377" s="228"/>
      <c r="AL377" s="228"/>
      <c r="AM377" s="228"/>
      <c r="AN377" s="228"/>
      <c r="AO377" s="228"/>
      <c r="AP377" s="228"/>
      <c r="AQ377" s="228"/>
      <c r="AR377" s="228"/>
      <c r="AS377" s="228"/>
      <c r="AT377" s="228"/>
      <c r="AU377" s="228"/>
      <c r="AV377" s="228"/>
      <c r="AW377" s="228"/>
      <c r="AX377" s="228"/>
      <c r="AY377" s="228"/>
      <c r="AZ377" s="228"/>
      <c r="BA377" s="228"/>
      <c r="BB377" s="228"/>
      <c r="BC377" s="228"/>
      <c r="BD377" s="228"/>
      <c r="BE377" s="181"/>
    </row>
    <row r="378" spans="1:57" s="178" customFormat="1" x14ac:dyDescent="0.2">
      <c r="A378" s="182"/>
      <c r="B378" s="23"/>
      <c r="C378" s="23"/>
      <c r="D378" s="23"/>
      <c r="E378" s="193"/>
      <c r="F378" s="193"/>
      <c r="G378" s="193"/>
      <c r="J378" s="179"/>
      <c r="K378" s="179"/>
      <c r="AF378" s="180"/>
      <c r="AG378" s="228"/>
      <c r="AH378" s="228"/>
      <c r="AI378" s="228"/>
      <c r="AJ378" s="228"/>
      <c r="AK378" s="228"/>
      <c r="AL378" s="228"/>
      <c r="AM378" s="228"/>
      <c r="AN378" s="228"/>
      <c r="AO378" s="228"/>
      <c r="AP378" s="228"/>
      <c r="AQ378" s="228"/>
      <c r="AR378" s="228"/>
      <c r="AS378" s="228"/>
      <c r="AT378" s="228"/>
      <c r="AU378" s="228"/>
      <c r="AV378" s="228"/>
      <c r="AW378" s="228"/>
      <c r="AX378" s="228"/>
      <c r="AY378" s="228"/>
      <c r="AZ378" s="228"/>
      <c r="BA378" s="228"/>
      <c r="BB378" s="228"/>
      <c r="BC378" s="228"/>
      <c r="BD378" s="228"/>
      <c r="BE378" s="181"/>
    </row>
    <row r="379" spans="1:57" s="178" customFormat="1" x14ac:dyDescent="0.2">
      <c r="A379" s="182"/>
      <c r="B379" s="23"/>
      <c r="C379" s="23"/>
      <c r="D379" s="23"/>
      <c r="E379" s="193"/>
      <c r="F379" s="193"/>
      <c r="G379" s="193"/>
      <c r="J379" s="179"/>
      <c r="K379" s="179"/>
      <c r="AF379" s="180"/>
      <c r="AG379" s="228"/>
      <c r="AH379" s="228"/>
      <c r="AI379" s="228"/>
      <c r="AJ379" s="228"/>
      <c r="AK379" s="228"/>
      <c r="AL379" s="228"/>
      <c r="AM379" s="228"/>
      <c r="AN379" s="228"/>
      <c r="AO379" s="228"/>
      <c r="AP379" s="228"/>
      <c r="AQ379" s="228"/>
      <c r="AR379" s="228"/>
      <c r="AS379" s="228"/>
      <c r="AT379" s="228"/>
      <c r="AU379" s="228"/>
      <c r="AV379" s="228"/>
      <c r="AW379" s="228"/>
      <c r="AX379" s="228"/>
      <c r="AY379" s="228"/>
      <c r="AZ379" s="228"/>
      <c r="BA379" s="228"/>
      <c r="BB379" s="228"/>
      <c r="BC379" s="228"/>
      <c r="BD379" s="228"/>
      <c r="BE379" s="181"/>
    </row>
    <row r="380" spans="1:57" s="178" customFormat="1" x14ac:dyDescent="0.2">
      <c r="A380" s="182"/>
      <c r="B380" s="23"/>
      <c r="C380" s="23"/>
      <c r="D380" s="23"/>
      <c r="E380" s="193"/>
      <c r="F380" s="193"/>
      <c r="G380" s="193"/>
      <c r="J380" s="179"/>
      <c r="K380" s="179"/>
      <c r="AF380" s="180"/>
      <c r="AG380" s="228"/>
      <c r="AH380" s="228"/>
      <c r="AI380" s="228"/>
      <c r="AJ380" s="228"/>
      <c r="AK380" s="228"/>
      <c r="AL380" s="228"/>
      <c r="AM380" s="228"/>
      <c r="AN380" s="228"/>
      <c r="AO380" s="228"/>
      <c r="AP380" s="228"/>
      <c r="AQ380" s="228"/>
      <c r="AR380" s="228"/>
      <c r="AS380" s="228"/>
      <c r="AT380" s="228"/>
      <c r="AU380" s="228"/>
      <c r="AV380" s="228"/>
      <c r="AW380" s="228"/>
      <c r="AX380" s="228"/>
      <c r="AY380" s="228"/>
      <c r="AZ380" s="228"/>
      <c r="BA380" s="228"/>
      <c r="BB380" s="228"/>
      <c r="BC380" s="228"/>
      <c r="BD380" s="228"/>
      <c r="BE380" s="181"/>
    </row>
    <row r="381" spans="1:57" s="178" customFormat="1" x14ac:dyDescent="0.2">
      <c r="A381" s="182"/>
      <c r="B381" s="23"/>
      <c r="C381" s="23"/>
      <c r="D381" s="23"/>
      <c r="E381" s="193"/>
      <c r="F381" s="193"/>
      <c r="G381" s="193"/>
      <c r="J381" s="179"/>
      <c r="K381" s="179"/>
      <c r="AF381" s="180"/>
      <c r="AG381" s="228"/>
      <c r="AH381" s="228"/>
      <c r="AI381" s="22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  <c r="AT381" s="228"/>
      <c r="AU381" s="228"/>
      <c r="AV381" s="228"/>
      <c r="AW381" s="228"/>
      <c r="AX381" s="228"/>
      <c r="AY381" s="228"/>
      <c r="AZ381" s="228"/>
      <c r="BA381" s="228"/>
      <c r="BB381" s="228"/>
      <c r="BC381" s="228"/>
      <c r="BD381" s="228"/>
      <c r="BE381" s="181"/>
    </row>
    <row r="382" spans="1:57" s="178" customFormat="1" x14ac:dyDescent="0.2">
      <c r="A382" s="182"/>
      <c r="B382" s="23"/>
      <c r="C382" s="23"/>
      <c r="D382" s="23"/>
      <c r="E382" s="193"/>
      <c r="F382" s="193"/>
      <c r="G382" s="193"/>
      <c r="J382" s="179"/>
      <c r="K382" s="179"/>
      <c r="AF382" s="180"/>
      <c r="AG382" s="228"/>
      <c r="AH382" s="228"/>
      <c r="AI382" s="228"/>
      <c r="AJ382" s="228"/>
      <c r="AK382" s="228"/>
      <c r="AL382" s="228"/>
      <c r="AM382" s="228"/>
      <c r="AN382" s="228"/>
      <c r="AO382" s="228"/>
      <c r="AP382" s="228"/>
      <c r="AQ382" s="228"/>
      <c r="AR382" s="228"/>
      <c r="AS382" s="228"/>
      <c r="AT382" s="228"/>
      <c r="AU382" s="228"/>
      <c r="AV382" s="228"/>
      <c r="AW382" s="228"/>
      <c r="AX382" s="228"/>
      <c r="AY382" s="228"/>
      <c r="AZ382" s="228"/>
      <c r="BA382" s="228"/>
      <c r="BB382" s="228"/>
      <c r="BC382" s="228"/>
      <c r="BD382" s="228"/>
      <c r="BE382" s="181"/>
    </row>
    <row r="383" spans="1:57" s="178" customFormat="1" x14ac:dyDescent="0.2">
      <c r="A383" s="182"/>
      <c r="B383" s="23"/>
      <c r="C383" s="23"/>
      <c r="D383" s="23"/>
      <c r="E383" s="193"/>
      <c r="F383" s="193"/>
      <c r="G383" s="193"/>
      <c r="J383" s="179"/>
      <c r="K383" s="179"/>
      <c r="AF383" s="180"/>
      <c r="AG383" s="228"/>
      <c r="AH383" s="228"/>
      <c r="AI383" s="228"/>
      <c r="AJ383" s="228"/>
      <c r="AK383" s="228"/>
      <c r="AL383" s="228"/>
      <c r="AM383" s="228"/>
      <c r="AN383" s="228"/>
      <c r="AO383" s="228"/>
      <c r="AP383" s="228"/>
      <c r="AQ383" s="228"/>
      <c r="AR383" s="228"/>
      <c r="AS383" s="228"/>
      <c r="AT383" s="228"/>
      <c r="AU383" s="228"/>
      <c r="AV383" s="228"/>
      <c r="AW383" s="228"/>
      <c r="AX383" s="228"/>
      <c r="AY383" s="228"/>
      <c r="AZ383" s="228"/>
      <c r="BA383" s="228"/>
      <c r="BB383" s="228"/>
      <c r="BC383" s="228"/>
      <c r="BD383" s="228"/>
      <c r="BE383" s="181"/>
    </row>
    <row r="384" spans="1:57" s="178" customFormat="1" x14ac:dyDescent="0.2">
      <c r="A384" s="182"/>
      <c r="B384" s="23"/>
      <c r="C384" s="23"/>
      <c r="D384" s="23"/>
      <c r="E384" s="193"/>
      <c r="F384" s="193"/>
      <c r="G384" s="193"/>
      <c r="J384" s="179"/>
      <c r="K384" s="179"/>
      <c r="AF384" s="180"/>
      <c r="AG384" s="228"/>
      <c r="AH384" s="228"/>
      <c r="AI384" s="228"/>
      <c r="AJ384" s="228"/>
      <c r="AK384" s="228"/>
      <c r="AL384" s="228"/>
      <c r="AM384" s="228"/>
      <c r="AN384" s="228"/>
      <c r="AO384" s="228"/>
      <c r="AP384" s="228"/>
      <c r="AQ384" s="228"/>
      <c r="AR384" s="228"/>
      <c r="AS384" s="228"/>
      <c r="AT384" s="228"/>
      <c r="AU384" s="228"/>
      <c r="AV384" s="228"/>
      <c r="AW384" s="228"/>
      <c r="AX384" s="228"/>
      <c r="AY384" s="228"/>
      <c r="AZ384" s="228"/>
      <c r="BA384" s="228"/>
      <c r="BB384" s="228"/>
      <c r="BC384" s="228"/>
      <c r="BD384" s="228"/>
      <c r="BE384" s="181"/>
    </row>
    <row r="385" spans="1:57" s="178" customFormat="1" x14ac:dyDescent="0.2">
      <c r="A385" s="182"/>
      <c r="B385" s="23"/>
      <c r="C385" s="23"/>
      <c r="D385" s="23"/>
      <c r="E385" s="193"/>
      <c r="F385" s="193"/>
      <c r="G385" s="193"/>
      <c r="J385" s="179"/>
      <c r="K385" s="179"/>
      <c r="AF385" s="180"/>
      <c r="AG385" s="228"/>
      <c r="AH385" s="228"/>
      <c r="AI385" s="228"/>
      <c r="AJ385" s="228"/>
      <c r="AK385" s="228"/>
      <c r="AL385" s="228"/>
      <c r="AM385" s="228"/>
      <c r="AN385" s="228"/>
      <c r="AO385" s="228"/>
      <c r="AP385" s="228"/>
      <c r="AQ385" s="228"/>
      <c r="AR385" s="228"/>
      <c r="AS385" s="228"/>
      <c r="AT385" s="228"/>
      <c r="AU385" s="228"/>
      <c r="AV385" s="228"/>
      <c r="AW385" s="228"/>
      <c r="AX385" s="228"/>
      <c r="AY385" s="228"/>
      <c r="AZ385" s="228"/>
      <c r="BA385" s="228"/>
      <c r="BB385" s="228"/>
      <c r="BC385" s="228"/>
      <c r="BD385" s="228"/>
      <c r="BE385" s="181"/>
    </row>
    <row r="386" spans="1:57" s="178" customFormat="1" x14ac:dyDescent="0.2">
      <c r="A386" s="182"/>
      <c r="B386" s="23"/>
      <c r="C386" s="23"/>
      <c r="D386" s="23"/>
      <c r="E386" s="193"/>
      <c r="F386" s="193"/>
      <c r="G386" s="193"/>
      <c r="J386" s="179"/>
      <c r="K386" s="179"/>
      <c r="AF386" s="180"/>
      <c r="AG386" s="228"/>
      <c r="AH386" s="228"/>
      <c r="AI386" s="228"/>
      <c r="AJ386" s="228"/>
      <c r="AK386" s="228"/>
      <c r="AL386" s="228"/>
      <c r="AM386" s="228"/>
      <c r="AN386" s="228"/>
      <c r="AO386" s="228"/>
      <c r="AP386" s="228"/>
      <c r="AQ386" s="228"/>
      <c r="AR386" s="228"/>
      <c r="AS386" s="228"/>
      <c r="AT386" s="228"/>
      <c r="AU386" s="228"/>
      <c r="AV386" s="228"/>
      <c r="AW386" s="228"/>
      <c r="AX386" s="228"/>
      <c r="AY386" s="228"/>
      <c r="AZ386" s="228"/>
      <c r="BA386" s="228"/>
      <c r="BB386" s="228"/>
      <c r="BC386" s="228"/>
      <c r="BD386" s="228"/>
      <c r="BE386" s="181"/>
    </row>
    <row r="387" spans="1:57" s="178" customFormat="1" x14ac:dyDescent="0.2">
      <c r="A387" s="182"/>
      <c r="B387" s="23"/>
      <c r="C387" s="23"/>
      <c r="D387" s="23"/>
      <c r="E387" s="193"/>
      <c r="F387" s="193"/>
      <c r="G387" s="193"/>
      <c r="J387" s="179"/>
      <c r="K387" s="179"/>
      <c r="AF387" s="180"/>
      <c r="AG387" s="228"/>
      <c r="AH387" s="228"/>
      <c r="AI387" s="228"/>
      <c r="AJ387" s="228"/>
      <c r="AK387" s="228"/>
      <c r="AL387" s="228"/>
      <c r="AM387" s="228"/>
      <c r="AN387" s="228"/>
      <c r="AO387" s="228"/>
      <c r="AP387" s="228"/>
      <c r="AQ387" s="228"/>
      <c r="AR387" s="228"/>
      <c r="AS387" s="228"/>
      <c r="AT387" s="228"/>
      <c r="AU387" s="228"/>
      <c r="AV387" s="228"/>
      <c r="AW387" s="228"/>
      <c r="AX387" s="228"/>
      <c r="AY387" s="228"/>
      <c r="AZ387" s="228"/>
      <c r="BA387" s="228"/>
      <c r="BB387" s="228"/>
      <c r="BC387" s="228"/>
      <c r="BD387" s="228"/>
      <c r="BE387" s="181"/>
    </row>
    <row r="388" spans="1:57" s="178" customFormat="1" x14ac:dyDescent="0.2">
      <c r="A388" s="182"/>
      <c r="B388" s="23"/>
      <c r="C388" s="23"/>
      <c r="D388" s="23"/>
      <c r="E388" s="193"/>
      <c r="F388" s="193"/>
      <c r="G388" s="193"/>
      <c r="J388" s="179"/>
      <c r="K388" s="179"/>
      <c r="AF388" s="180"/>
      <c r="AG388" s="228"/>
      <c r="AH388" s="228"/>
      <c r="AI388" s="228"/>
      <c r="AJ388" s="228"/>
      <c r="AK388" s="228"/>
      <c r="AL388" s="228"/>
      <c r="AM388" s="228"/>
      <c r="AN388" s="228"/>
      <c r="AO388" s="228"/>
      <c r="AP388" s="228"/>
      <c r="AQ388" s="228"/>
      <c r="AR388" s="228"/>
      <c r="AS388" s="228"/>
      <c r="AT388" s="228"/>
      <c r="AU388" s="228"/>
      <c r="AV388" s="228"/>
      <c r="AW388" s="228"/>
      <c r="AX388" s="228"/>
      <c r="AY388" s="228"/>
      <c r="AZ388" s="228"/>
      <c r="BA388" s="228"/>
      <c r="BB388" s="228"/>
      <c r="BC388" s="228"/>
      <c r="BD388" s="228"/>
      <c r="BE388" s="181"/>
    </row>
    <row r="389" spans="1:57" s="178" customFormat="1" x14ac:dyDescent="0.2">
      <c r="A389" s="182"/>
      <c r="B389" s="23"/>
      <c r="C389" s="23"/>
      <c r="D389" s="23"/>
      <c r="E389" s="193"/>
      <c r="F389" s="193"/>
      <c r="G389" s="193"/>
      <c r="J389" s="179"/>
      <c r="K389" s="179"/>
      <c r="AF389" s="180"/>
      <c r="AG389" s="228"/>
      <c r="AH389" s="228"/>
      <c r="AI389" s="228"/>
      <c r="AJ389" s="228"/>
      <c r="AK389" s="228"/>
      <c r="AL389" s="228"/>
      <c r="AM389" s="228"/>
      <c r="AN389" s="228"/>
      <c r="AO389" s="228"/>
      <c r="AP389" s="228"/>
      <c r="AQ389" s="228"/>
      <c r="AR389" s="228"/>
      <c r="AS389" s="228"/>
      <c r="AT389" s="228"/>
      <c r="AU389" s="228"/>
      <c r="AV389" s="228"/>
      <c r="AW389" s="228"/>
      <c r="AX389" s="228"/>
      <c r="AY389" s="228"/>
      <c r="AZ389" s="228"/>
      <c r="BA389" s="228"/>
      <c r="BB389" s="228"/>
      <c r="BC389" s="228"/>
      <c r="BD389" s="228"/>
      <c r="BE389" s="181"/>
    </row>
    <row r="390" spans="1:57" s="178" customFormat="1" x14ac:dyDescent="0.2">
      <c r="A390" s="182"/>
      <c r="B390" s="23"/>
      <c r="C390" s="23"/>
      <c r="D390" s="23"/>
      <c r="E390" s="193"/>
      <c r="F390" s="193"/>
      <c r="G390" s="193"/>
      <c r="J390" s="179"/>
      <c r="K390" s="179"/>
      <c r="AF390" s="180"/>
      <c r="AG390" s="228"/>
      <c r="AH390" s="228"/>
      <c r="AI390" s="228"/>
      <c r="AJ390" s="228"/>
      <c r="AK390" s="228"/>
      <c r="AL390" s="228"/>
      <c r="AM390" s="228"/>
      <c r="AN390" s="228"/>
      <c r="AO390" s="228"/>
      <c r="AP390" s="228"/>
      <c r="AQ390" s="228"/>
      <c r="AR390" s="228"/>
      <c r="AS390" s="228"/>
      <c r="AT390" s="228"/>
      <c r="AU390" s="228"/>
      <c r="AV390" s="228"/>
      <c r="AW390" s="228"/>
      <c r="AX390" s="228"/>
      <c r="AY390" s="228"/>
      <c r="AZ390" s="228"/>
      <c r="BA390" s="228"/>
      <c r="BB390" s="228"/>
      <c r="BC390" s="228"/>
      <c r="BD390" s="228"/>
      <c r="BE390" s="181"/>
    </row>
    <row r="391" spans="1:57" s="178" customFormat="1" x14ac:dyDescent="0.2">
      <c r="A391" s="182"/>
      <c r="B391" s="23"/>
      <c r="C391" s="23"/>
      <c r="D391" s="23"/>
      <c r="E391" s="193"/>
      <c r="F391" s="193"/>
      <c r="G391" s="193"/>
      <c r="J391" s="179"/>
      <c r="K391" s="179"/>
      <c r="AF391" s="180"/>
      <c r="AG391" s="228"/>
      <c r="AH391" s="228"/>
      <c r="AI391" s="228"/>
      <c r="AJ391" s="228"/>
      <c r="AK391" s="228"/>
      <c r="AL391" s="228"/>
      <c r="AM391" s="228"/>
      <c r="AN391" s="228"/>
      <c r="AO391" s="228"/>
      <c r="AP391" s="228"/>
      <c r="AQ391" s="228"/>
      <c r="AR391" s="228"/>
      <c r="AS391" s="228"/>
      <c r="AT391" s="228"/>
      <c r="AU391" s="228"/>
      <c r="AV391" s="228"/>
      <c r="AW391" s="228"/>
      <c r="AX391" s="228"/>
      <c r="AY391" s="228"/>
      <c r="AZ391" s="228"/>
      <c r="BA391" s="228"/>
      <c r="BB391" s="228"/>
      <c r="BC391" s="228"/>
      <c r="BD391" s="228"/>
      <c r="BE391" s="181"/>
    </row>
    <row r="392" spans="1:57" s="178" customFormat="1" x14ac:dyDescent="0.2">
      <c r="A392" s="182"/>
      <c r="B392" s="23"/>
      <c r="C392" s="23"/>
      <c r="D392" s="23"/>
      <c r="E392" s="193"/>
      <c r="F392" s="193"/>
      <c r="G392" s="193"/>
      <c r="J392" s="179"/>
      <c r="K392" s="179"/>
      <c r="AF392" s="180"/>
      <c r="AG392" s="228"/>
      <c r="AH392" s="228"/>
      <c r="AI392" s="228"/>
      <c r="AJ392" s="228"/>
      <c r="AK392" s="228"/>
      <c r="AL392" s="228"/>
      <c r="AM392" s="228"/>
      <c r="AN392" s="228"/>
      <c r="AO392" s="228"/>
      <c r="AP392" s="228"/>
      <c r="AQ392" s="228"/>
      <c r="AR392" s="228"/>
      <c r="AS392" s="228"/>
      <c r="AT392" s="228"/>
      <c r="AU392" s="228"/>
      <c r="AV392" s="228"/>
      <c r="AW392" s="228"/>
      <c r="AX392" s="228"/>
      <c r="AY392" s="228"/>
      <c r="AZ392" s="228"/>
      <c r="BA392" s="228"/>
      <c r="BB392" s="228"/>
      <c r="BC392" s="228"/>
      <c r="BD392" s="228"/>
      <c r="BE392" s="181"/>
    </row>
    <row r="393" spans="1:57" s="178" customFormat="1" x14ac:dyDescent="0.2">
      <c r="A393" s="182"/>
      <c r="B393" s="23"/>
      <c r="C393" s="23"/>
      <c r="D393" s="23"/>
      <c r="E393" s="193"/>
      <c r="F393" s="193"/>
      <c r="G393" s="193"/>
      <c r="J393" s="179"/>
      <c r="K393" s="179"/>
      <c r="AF393" s="180"/>
      <c r="AG393" s="228"/>
      <c r="AH393" s="228"/>
      <c r="AI393" s="228"/>
      <c r="AJ393" s="228"/>
      <c r="AK393" s="228"/>
      <c r="AL393" s="228"/>
      <c r="AM393" s="228"/>
      <c r="AN393" s="228"/>
      <c r="AO393" s="228"/>
      <c r="AP393" s="228"/>
      <c r="AQ393" s="228"/>
      <c r="AR393" s="228"/>
      <c r="AS393" s="228"/>
      <c r="AT393" s="228"/>
      <c r="AU393" s="228"/>
      <c r="AV393" s="228"/>
      <c r="AW393" s="228"/>
      <c r="AX393" s="228"/>
      <c r="AY393" s="228"/>
      <c r="AZ393" s="228"/>
      <c r="BA393" s="228"/>
      <c r="BB393" s="228"/>
      <c r="BC393" s="228"/>
      <c r="BD393" s="228"/>
      <c r="BE393" s="181"/>
    </row>
    <row r="394" spans="1:57" s="178" customFormat="1" x14ac:dyDescent="0.2">
      <c r="A394" s="182"/>
      <c r="B394" s="23"/>
      <c r="C394" s="23"/>
      <c r="D394" s="23"/>
      <c r="E394" s="193"/>
      <c r="F394" s="193"/>
      <c r="G394" s="193"/>
      <c r="J394" s="179"/>
      <c r="K394" s="179"/>
      <c r="AF394" s="180"/>
      <c r="AG394" s="228"/>
      <c r="AH394" s="228"/>
      <c r="AI394" s="228"/>
      <c r="AJ394" s="228"/>
      <c r="AK394" s="228"/>
      <c r="AL394" s="228"/>
      <c r="AM394" s="228"/>
      <c r="AN394" s="228"/>
      <c r="AO394" s="228"/>
      <c r="AP394" s="228"/>
      <c r="AQ394" s="228"/>
      <c r="AR394" s="228"/>
      <c r="AS394" s="228"/>
      <c r="AT394" s="228"/>
      <c r="AU394" s="228"/>
      <c r="AV394" s="228"/>
      <c r="AW394" s="228"/>
      <c r="AX394" s="228"/>
      <c r="AY394" s="228"/>
      <c r="AZ394" s="228"/>
      <c r="BA394" s="228"/>
      <c r="BB394" s="228"/>
      <c r="BC394" s="228"/>
      <c r="BD394" s="228"/>
      <c r="BE394" s="181"/>
    </row>
    <row r="395" spans="1:57" s="178" customFormat="1" x14ac:dyDescent="0.2">
      <c r="A395" s="182"/>
      <c r="B395" s="23"/>
      <c r="C395" s="23"/>
      <c r="D395" s="23"/>
      <c r="E395" s="193"/>
      <c r="F395" s="193"/>
      <c r="G395" s="193"/>
      <c r="J395" s="179"/>
      <c r="K395" s="179"/>
      <c r="AF395" s="180"/>
      <c r="AG395" s="228"/>
      <c r="AH395" s="228"/>
      <c r="AI395" s="228"/>
      <c r="AJ395" s="228"/>
      <c r="AK395" s="228"/>
      <c r="AL395" s="228"/>
      <c r="AM395" s="228"/>
      <c r="AN395" s="228"/>
      <c r="AO395" s="228"/>
      <c r="AP395" s="228"/>
      <c r="AQ395" s="228"/>
      <c r="AR395" s="228"/>
      <c r="AS395" s="228"/>
      <c r="AT395" s="228"/>
      <c r="AU395" s="228"/>
      <c r="AV395" s="228"/>
      <c r="AW395" s="228"/>
      <c r="AX395" s="228"/>
      <c r="AY395" s="228"/>
      <c r="AZ395" s="228"/>
      <c r="BA395" s="228"/>
      <c r="BB395" s="228"/>
      <c r="BC395" s="228"/>
      <c r="BD395" s="228"/>
      <c r="BE395" s="181"/>
    </row>
    <row r="396" spans="1:57" s="178" customFormat="1" x14ac:dyDescent="0.2">
      <c r="A396" s="182"/>
      <c r="B396" s="23"/>
      <c r="C396" s="23"/>
      <c r="D396" s="23"/>
      <c r="E396" s="193"/>
      <c r="F396" s="193"/>
      <c r="G396" s="193"/>
      <c r="J396" s="179"/>
      <c r="K396" s="179"/>
      <c r="AF396" s="180"/>
      <c r="AG396" s="228"/>
      <c r="AH396" s="228"/>
      <c r="AI396" s="228"/>
      <c r="AJ396" s="228"/>
      <c r="AK396" s="228"/>
      <c r="AL396" s="228"/>
      <c r="AM396" s="228"/>
      <c r="AN396" s="228"/>
      <c r="AO396" s="228"/>
      <c r="AP396" s="228"/>
      <c r="AQ396" s="228"/>
      <c r="AR396" s="228"/>
      <c r="AS396" s="228"/>
      <c r="AT396" s="228"/>
      <c r="AU396" s="228"/>
      <c r="AV396" s="228"/>
      <c r="AW396" s="228"/>
      <c r="AX396" s="228"/>
      <c r="AY396" s="228"/>
      <c r="AZ396" s="228"/>
      <c r="BA396" s="228"/>
      <c r="BB396" s="228"/>
      <c r="BC396" s="228"/>
      <c r="BD396" s="228"/>
      <c r="BE396" s="181"/>
    </row>
    <row r="397" spans="1:57" s="178" customFormat="1" x14ac:dyDescent="0.2">
      <c r="A397" s="182"/>
      <c r="B397" s="23"/>
      <c r="C397" s="23"/>
      <c r="D397" s="23"/>
      <c r="E397" s="193"/>
      <c r="F397" s="193"/>
      <c r="G397" s="193"/>
      <c r="J397" s="179"/>
      <c r="K397" s="179"/>
      <c r="AF397" s="180"/>
      <c r="AG397" s="228"/>
      <c r="AH397" s="228"/>
      <c r="AI397" s="228"/>
      <c r="AJ397" s="228"/>
      <c r="AK397" s="228"/>
      <c r="AL397" s="228"/>
      <c r="AM397" s="228"/>
      <c r="AN397" s="228"/>
      <c r="AO397" s="228"/>
      <c r="AP397" s="228"/>
      <c r="AQ397" s="228"/>
      <c r="AR397" s="228"/>
      <c r="AS397" s="228"/>
      <c r="AT397" s="228"/>
      <c r="AU397" s="228"/>
      <c r="AV397" s="228"/>
      <c r="AW397" s="228"/>
      <c r="AX397" s="228"/>
      <c r="AY397" s="228"/>
      <c r="AZ397" s="228"/>
      <c r="BA397" s="228"/>
      <c r="BB397" s="228"/>
      <c r="BC397" s="228"/>
      <c r="BD397" s="228"/>
      <c r="BE397" s="181"/>
    </row>
    <row r="398" spans="1:57" s="178" customFormat="1" x14ac:dyDescent="0.2">
      <c r="A398" s="182"/>
      <c r="B398" s="23"/>
      <c r="C398" s="23"/>
      <c r="D398" s="23"/>
      <c r="E398" s="193"/>
      <c r="F398" s="193"/>
      <c r="G398" s="193"/>
      <c r="J398" s="179"/>
      <c r="K398" s="179"/>
      <c r="AF398" s="180"/>
      <c r="AG398" s="228"/>
      <c r="AH398" s="228"/>
      <c r="AI398" s="228"/>
      <c r="AJ398" s="228"/>
      <c r="AK398" s="228"/>
      <c r="AL398" s="228"/>
      <c r="AM398" s="228"/>
      <c r="AN398" s="228"/>
      <c r="AO398" s="228"/>
      <c r="AP398" s="228"/>
      <c r="AQ398" s="228"/>
      <c r="AR398" s="228"/>
      <c r="AS398" s="228"/>
      <c r="AT398" s="228"/>
      <c r="AU398" s="228"/>
      <c r="AV398" s="228"/>
      <c r="AW398" s="228"/>
      <c r="AX398" s="228"/>
      <c r="AY398" s="228"/>
      <c r="AZ398" s="228"/>
      <c r="BA398" s="228"/>
      <c r="BB398" s="228"/>
      <c r="BC398" s="228"/>
      <c r="BD398" s="228"/>
      <c r="BE398" s="181"/>
    </row>
    <row r="399" spans="1:57" s="178" customFormat="1" x14ac:dyDescent="0.2">
      <c r="A399" s="182"/>
      <c r="B399" s="23"/>
      <c r="C399" s="23"/>
      <c r="D399" s="23"/>
      <c r="E399" s="193"/>
      <c r="F399" s="193"/>
      <c r="G399" s="193"/>
      <c r="J399" s="179"/>
      <c r="K399" s="179"/>
      <c r="AF399" s="180"/>
      <c r="AG399" s="228"/>
      <c r="AH399" s="228"/>
      <c r="AI399" s="228"/>
      <c r="AJ399" s="228"/>
      <c r="AK399" s="228"/>
      <c r="AL399" s="228"/>
      <c r="AM399" s="228"/>
      <c r="AN399" s="228"/>
      <c r="AO399" s="228"/>
      <c r="AP399" s="228"/>
      <c r="AQ399" s="228"/>
      <c r="AR399" s="228"/>
      <c r="AS399" s="228"/>
      <c r="AT399" s="228"/>
      <c r="AU399" s="228"/>
      <c r="AV399" s="228"/>
      <c r="AW399" s="228"/>
      <c r="AX399" s="228"/>
      <c r="AY399" s="228"/>
      <c r="AZ399" s="228"/>
      <c r="BA399" s="228"/>
      <c r="BB399" s="228"/>
      <c r="BC399" s="228"/>
      <c r="BD399" s="228"/>
      <c r="BE399" s="181"/>
    </row>
    <row r="400" spans="1:57" s="178" customFormat="1" x14ac:dyDescent="0.2">
      <c r="A400" s="182"/>
      <c r="B400" s="23"/>
      <c r="C400" s="23"/>
      <c r="D400" s="23"/>
      <c r="E400" s="193"/>
      <c r="F400" s="193"/>
      <c r="G400" s="193"/>
      <c r="J400" s="179"/>
      <c r="K400" s="179"/>
      <c r="AF400" s="180"/>
      <c r="AG400" s="228"/>
      <c r="AH400" s="228"/>
      <c r="AI400" s="228"/>
      <c r="AJ400" s="228"/>
      <c r="AK400" s="228"/>
      <c r="AL400" s="228"/>
      <c r="AM400" s="228"/>
      <c r="AN400" s="228"/>
      <c r="AO400" s="228"/>
      <c r="AP400" s="228"/>
      <c r="AQ400" s="228"/>
      <c r="AR400" s="228"/>
      <c r="AS400" s="228"/>
      <c r="AT400" s="228"/>
      <c r="AU400" s="228"/>
      <c r="AV400" s="228"/>
      <c r="AW400" s="228"/>
      <c r="AX400" s="228"/>
      <c r="AY400" s="228"/>
      <c r="AZ400" s="228"/>
      <c r="BA400" s="228"/>
      <c r="BB400" s="228"/>
      <c r="BC400" s="228"/>
      <c r="BD400" s="228"/>
      <c r="BE400" s="181"/>
    </row>
    <row r="401" spans="1:57" s="178" customFormat="1" x14ac:dyDescent="0.2">
      <c r="A401" s="182"/>
      <c r="B401" s="23"/>
      <c r="C401" s="23"/>
      <c r="D401" s="23"/>
      <c r="E401" s="193"/>
      <c r="F401" s="193"/>
      <c r="G401" s="193"/>
      <c r="J401" s="179"/>
      <c r="K401" s="179"/>
      <c r="AF401" s="180"/>
      <c r="AG401" s="228"/>
      <c r="AH401" s="228"/>
      <c r="AI401" s="228"/>
      <c r="AJ401" s="228"/>
      <c r="AK401" s="228"/>
      <c r="AL401" s="228"/>
      <c r="AM401" s="228"/>
      <c r="AN401" s="228"/>
      <c r="AO401" s="228"/>
      <c r="AP401" s="228"/>
      <c r="AQ401" s="228"/>
      <c r="AR401" s="228"/>
      <c r="AS401" s="228"/>
      <c r="AT401" s="228"/>
      <c r="AU401" s="228"/>
      <c r="AV401" s="228"/>
      <c r="AW401" s="228"/>
      <c r="AX401" s="228"/>
      <c r="AY401" s="228"/>
      <c r="AZ401" s="228"/>
      <c r="BA401" s="228"/>
      <c r="BB401" s="228"/>
      <c r="BC401" s="228"/>
      <c r="BD401" s="228"/>
      <c r="BE401" s="181"/>
    </row>
    <row r="402" spans="1:57" s="178" customFormat="1" x14ac:dyDescent="0.2">
      <c r="A402" s="182"/>
      <c r="B402" s="23"/>
      <c r="C402" s="23"/>
      <c r="D402" s="23"/>
      <c r="E402" s="193"/>
      <c r="F402" s="193"/>
      <c r="G402" s="193"/>
      <c r="J402" s="179"/>
      <c r="K402" s="179"/>
      <c r="AF402" s="180"/>
      <c r="AG402" s="228"/>
      <c r="AH402" s="228"/>
      <c r="AI402" s="228"/>
      <c r="AJ402" s="228"/>
      <c r="AK402" s="228"/>
      <c r="AL402" s="228"/>
      <c r="AM402" s="228"/>
      <c r="AN402" s="228"/>
      <c r="AO402" s="228"/>
      <c r="AP402" s="228"/>
      <c r="AQ402" s="228"/>
      <c r="AR402" s="228"/>
      <c r="AS402" s="228"/>
      <c r="AT402" s="228"/>
      <c r="AU402" s="228"/>
      <c r="AV402" s="228"/>
      <c r="AW402" s="228"/>
      <c r="AX402" s="228"/>
      <c r="AY402" s="228"/>
      <c r="AZ402" s="228"/>
      <c r="BA402" s="228"/>
      <c r="BB402" s="228"/>
      <c r="BC402" s="228"/>
      <c r="BD402" s="228"/>
      <c r="BE402" s="181"/>
    </row>
    <row r="403" spans="1:57" s="178" customFormat="1" x14ac:dyDescent="0.2">
      <c r="A403" s="182"/>
      <c r="B403" s="23"/>
      <c r="C403" s="23"/>
      <c r="D403" s="23"/>
      <c r="E403" s="193"/>
      <c r="F403" s="193"/>
      <c r="G403" s="193"/>
      <c r="J403" s="179"/>
      <c r="K403" s="179"/>
      <c r="AF403" s="180"/>
      <c r="AG403" s="228"/>
      <c r="AH403" s="228"/>
      <c r="AI403" s="228"/>
      <c r="AJ403" s="228"/>
      <c r="AK403" s="228"/>
      <c r="AL403" s="228"/>
      <c r="AM403" s="228"/>
      <c r="AN403" s="228"/>
      <c r="AO403" s="228"/>
      <c r="AP403" s="228"/>
      <c r="AQ403" s="228"/>
      <c r="AR403" s="228"/>
      <c r="AS403" s="228"/>
      <c r="AT403" s="228"/>
      <c r="AU403" s="228"/>
      <c r="AV403" s="228"/>
      <c r="AW403" s="228"/>
      <c r="AX403" s="228"/>
      <c r="AY403" s="228"/>
      <c r="AZ403" s="228"/>
      <c r="BA403" s="228"/>
      <c r="BB403" s="228"/>
      <c r="BC403" s="228"/>
      <c r="BD403" s="228"/>
      <c r="BE403" s="181"/>
    </row>
    <row r="404" spans="1:57" s="178" customFormat="1" x14ac:dyDescent="0.2">
      <c r="A404" s="182"/>
      <c r="B404" s="23"/>
      <c r="C404" s="23"/>
      <c r="D404" s="23"/>
      <c r="E404" s="193"/>
      <c r="F404" s="193"/>
      <c r="G404" s="193"/>
      <c r="J404" s="179"/>
      <c r="K404" s="179"/>
      <c r="AF404" s="180"/>
      <c r="AG404" s="228"/>
      <c r="AH404" s="228"/>
      <c r="AI404" s="228"/>
      <c r="AJ404" s="228"/>
      <c r="AK404" s="228"/>
      <c r="AL404" s="228"/>
      <c r="AM404" s="228"/>
      <c r="AN404" s="228"/>
      <c r="AO404" s="228"/>
      <c r="AP404" s="228"/>
      <c r="AQ404" s="228"/>
      <c r="AR404" s="228"/>
      <c r="AS404" s="228"/>
      <c r="AT404" s="228"/>
      <c r="AU404" s="228"/>
      <c r="AV404" s="228"/>
      <c r="AW404" s="228"/>
      <c r="AX404" s="228"/>
      <c r="AY404" s="228"/>
      <c r="AZ404" s="228"/>
      <c r="BA404" s="228"/>
      <c r="BB404" s="228"/>
      <c r="BC404" s="228"/>
      <c r="BD404" s="228"/>
      <c r="BE404" s="181"/>
    </row>
    <row r="405" spans="1:57" s="178" customFormat="1" x14ac:dyDescent="0.2">
      <c r="A405" s="182"/>
      <c r="B405" s="23"/>
      <c r="C405" s="23"/>
      <c r="D405" s="23"/>
      <c r="E405" s="193"/>
      <c r="F405" s="193"/>
      <c r="G405" s="193"/>
      <c r="J405" s="179"/>
      <c r="K405" s="179"/>
      <c r="AF405" s="180"/>
      <c r="AG405" s="228"/>
      <c r="AH405" s="228"/>
      <c r="AI405" s="228"/>
      <c r="AJ405" s="228"/>
      <c r="AK405" s="228"/>
      <c r="AL405" s="228"/>
      <c r="AM405" s="228"/>
      <c r="AN405" s="228"/>
      <c r="AO405" s="228"/>
      <c r="AP405" s="228"/>
      <c r="AQ405" s="228"/>
      <c r="AR405" s="228"/>
      <c r="AS405" s="228"/>
      <c r="AT405" s="228"/>
      <c r="AU405" s="228"/>
      <c r="AV405" s="228"/>
      <c r="AW405" s="228"/>
      <c r="AX405" s="228"/>
      <c r="AY405" s="228"/>
      <c r="AZ405" s="228"/>
      <c r="BA405" s="228"/>
      <c r="BB405" s="228"/>
      <c r="BC405" s="228"/>
      <c r="BD405" s="228"/>
      <c r="BE405" s="181"/>
    </row>
    <row r="406" spans="1:57" s="178" customFormat="1" x14ac:dyDescent="0.2">
      <c r="A406" s="182"/>
      <c r="B406" s="23"/>
      <c r="C406" s="23"/>
      <c r="D406" s="23"/>
      <c r="E406" s="193"/>
      <c r="F406" s="193"/>
      <c r="G406" s="193"/>
      <c r="J406" s="179"/>
      <c r="K406" s="179"/>
      <c r="AF406" s="180"/>
      <c r="AG406" s="228"/>
      <c r="AH406" s="228"/>
      <c r="AI406" s="228"/>
      <c r="AJ406" s="228"/>
      <c r="AK406" s="228"/>
      <c r="AL406" s="228"/>
      <c r="AM406" s="228"/>
      <c r="AN406" s="228"/>
      <c r="AO406" s="228"/>
      <c r="AP406" s="228"/>
      <c r="AQ406" s="228"/>
      <c r="AR406" s="228"/>
      <c r="AS406" s="228"/>
      <c r="AT406" s="228"/>
      <c r="AU406" s="228"/>
      <c r="AV406" s="228"/>
      <c r="AW406" s="228"/>
      <c r="AX406" s="228"/>
      <c r="AY406" s="228"/>
      <c r="AZ406" s="228"/>
      <c r="BA406" s="228"/>
      <c r="BB406" s="228"/>
      <c r="BC406" s="228"/>
      <c r="BD406" s="228"/>
      <c r="BE406" s="181"/>
    </row>
    <row r="407" spans="1:57" s="178" customFormat="1" x14ac:dyDescent="0.2">
      <c r="A407" s="182"/>
      <c r="B407" s="23"/>
      <c r="C407" s="23"/>
      <c r="D407" s="23"/>
      <c r="E407" s="193"/>
      <c r="F407" s="193"/>
      <c r="G407" s="193"/>
      <c r="J407" s="179"/>
      <c r="K407" s="179"/>
      <c r="AF407" s="180"/>
      <c r="AG407" s="228"/>
      <c r="AH407" s="228"/>
      <c r="AI407" s="228"/>
      <c r="AJ407" s="228"/>
      <c r="AK407" s="228"/>
      <c r="AL407" s="228"/>
      <c r="AM407" s="228"/>
      <c r="AN407" s="228"/>
      <c r="AO407" s="228"/>
      <c r="AP407" s="228"/>
      <c r="AQ407" s="228"/>
      <c r="AR407" s="228"/>
      <c r="AS407" s="228"/>
      <c r="AT407" s="228"/>
      <c r="AU407" s="228"/>
      <c r="AV407" s="228"/>
      <c r="AW407" s="228"/>
      <c r="AX407" s="228"/>
      <c r="AY407" s="228"/>
      <c r="AZ407" s="228"/>
      <c r="BA407" s="228"/>
      <c r="BB407" s="228"/>
      <c r="BC407" s="228"/>
      <c r="BD407" s="228"/>
      <c r="BE407" s="181"/>
    </row>
    <row r="408" spans="1:57" s="178" customFormat="1" x14ac:dyDescent="0.2">
      <c r="A408" s="182"/>
      <c r="B408" s="23"/>
      <c r="C408" s="23"/>
      <c r="D408" s="23"/>
      <c r="E408" s="193"/>
      <c r="F408" s="193"/>
      <c r="G408" s="193"/>
      <c r="J408" s="179"/>
      <c r="K408" s="179"/>
      <c r="AF408" s="180"/>
      <c r="AG408" s="228"/>
      <c r="AH408" s="228"/>
      <c r="AI408" s="228"/>
      <c r="AJ408" s="228"/>
      <c r="AK408" s="228"/>
      <c r="AL408" s="228"/>
      <c r="AM408" s="228"/>
      <c r="AN408" s="228"/>
      <c r="AO408" s="228"/>
      <c r="AP408" s="228"/>
      <c r="AQ408" s="228"/>
      <c r="AR408" s="228"/>
      <c r="AS408" s="228"/>
      <c r="AT408" s="228"/>
      <c r="AU408" s="228"/>
      <c r="AV408" s="228"/>
      <c r="AW408" s="228"/>
      <c r="AX408" s="228"/>
      <c r="AY408" s="228"/>
      <c r="AZ408" s="228"/>
      <c r="BA408" s="228"/>
      <c r="BB408" s="228"/>
      <c r="BC408" s="228"/>
      <c r="BD408" s="228"/>
      <c r="BE408" s="181"/>
    </row>
    <row r="409" spans="1:57" s="178" customFormat="1" x14ac:dyDescent="0.2">
      <c r="A409" s="182"/>
      <c r="B409" s="23"/>
      <c r="C409" s="23"/>
      <c r="D409" s="23"/>
      <c r="E409" s="193"/>
      <c r="F409" s="193"/>
      <c r="G409" s="193"/>
      <c r="J409" s="179"/>
      <c r="K409" s="179"/>
      <c r="AF409" s="180"/>
      <c r="AG409" s="228"/>
      <c r="AH409" s="228"/>
      <c r="AI409" s="228"/>
      <c r="AJ409" s="228"/>
      <c r="AK409" s="228"/>
      <c r="AL409" s="228"/>
      <c r="AM409" s="228"/>
      <c r="AN409" s="228"/>
      <c r="AO409" s="228"/>
      <c r="AP409" s="228"/>
      <c r="AQ409" s="228"/>
      <c r="AR409" s="228"/>
      <c r="AS409" s="228"/>
      <c r="AT409" s="228"/>
      <c r="AU409" s="228"/>
      <c r="AV409" s="228"/>
      <c r="AW409" s="228"/>
      <c r="AX409" s="228"/>
      <c r="AY409" s="228"/>
      <c r="AZ409" s="228"/>
      <c r="BA409" s="228"/>
      <c r="BB409" s="228"/>
      <c r="BC409" s="228"/>
      <c r="BD409" s="228"/>
      <c r="BE409" s="181"/>
    </row>
    <row r="410" spans="1:57" s="178" customFormat="1" x14ac:dyDescent="0.2">
      <c r="A410" s="182"/>
      <c r="B410" s="23"/>
      <c r="C410" s="23"/>
      <c r="D410" s="23"/>
      <c r="E410" s="193"/>
      <c r="F410" s="193"/>
      <c r="G410" s="193"/>
      <c r="J410" s="179"/>
      <c r="K410" s="179"/>
      <c r="AF410" s="180"/>
      <c r="AG410" s="228"/>
      <c r="AH410" s="228"/>
      <c r="AI410" s="228"/>
      <c r="AJ410" s="228"/>
      <c r="AK410" s="228"/>
      <c r="AL410" s="228"/>
      <c r="AM410" s="228"/>
      <c r="AN410" s="228"/>
      <c r="AO410" s="228"/>
      <c r="AP410" s="228"/>
      <c r="AQ410" s="228"/>
      <c r="AR410" s="228"/>
      <c r="AS410" s="228"/>
      <c r="AT410" s="228"/>
      <c r="AU410" s="228"/>
      <c r="AV410" s="228"/>
      <c r="AW410" s="228"/>
      <c r="AX410" s="228"/>
      <c r="AY410" s="228"/>
      <c r="AZ410" s="228"/>
      <c r="BA410" s="228"/>
      <c r="BB410" s="228"/>
      <c r="BC410" s="228"/>
      <c r="BD410" s="228"/>
      <c r="BE410" s="181"/>
    </row>
    <row r="411" spans="1:57" s="178" customFormat="1" x14ac:dyDescent="0.2">
      <c r="A411" s="182"/>
      <c r="B411" s="23"/>
      <c r="C411" s="23"/>
      <c r="D411" s="23"/>
      <c r="E411" s="193"/>
      <c r="F411" s="193"/>
      <c r="G411" s="193"/>
      <c r="J411" s="179"/>
      <c r="K411" s="179"/>
      <c r="AF411" s="180"/>
      <c r="AG411" s="228"/>
      <c r="AH411" s="228"/>
      <c r="AI411" s="228"/>
      <c r="AJ411" s="228"/>
      <c r="AK411" s="228"/>
      <c r="AL411" s="228"/>
      <c r="AM411" s="228"/>
      <c r="AN411" s="228"/>
      <c r="AO411" s="228"/>
      <c r="AP411" s="228"/>
      <c r="AQ411" s="228"/>
      <c r="AR411" s="228"/>
      <c r="AS411" s="228"/>
      <c r="AT411" s="228"/>
      <c r="AU411" s="228"/>
      <c r="AV411" s="228"/>
      <c r="AW411" s="228"/>
      <c r="AX411" s="228"/>
      <c r="AY411" s="228"/>
      <c r="AZ411" s="228"/>
      <c r="BA411" s="228"/>
      <c r="BB411" s="228"/>
      <c r="BC411" s="228"/>
      <c r="BD411" s="228"/>
      <c r="BE411" s="181"/>
    </row>
    <row r="412" spans="1:57" s="178" customFormat="1" x14ac:dyDescent="0.2">
      <c r="A412" s="182"/>
      <c r="B412" s="23"/>
      <c r="C412" s="23"/>
      <c r="D412" s="23"/>
      <c r="E412" s="193"/>
      <c r="F412" s="193"/>
      <c r="G412" s="193"/>
      <c r="J412" s="179"/>
      <c r="K412" s="179"/>
      <c r="AF412" s="180"/>
      <c r="AG412" s="228"/>
      <c r="AH412" s="228"/>
      <c r="AI412" s="228"/>
      <c r="AJ412" s="228"/>
      <c r="AK412" s="228"/>
      <c r="AL412" s="228"/>
      <c r="AM412" s="228"/>
      <c r="AN412" s="228"/>
      <c r="AO412" s="228"/>
      <c r="AP412" s="228"/>
      <c r="AQ412" s="228"/>
      <c r="AR412" s="228"/>
      <c r="AS412" s="228"/>
      <c r="AT412" s="228"/>
      <c r="AU412" s="228"/>
      <c r="AV412" s="228"/>
      <c r="AW412" s="228"/>
      <c r="AX412" s="228"/>
      <c r="AY412" s="228"/>
      <c r="AZ412" s="228"/>
      <c r="BA412" s="228"/>
      <c r="BB412" s="228"/>
      <c r="BC412" s="228"/>
      <c r="BD412" s="228"/>
      <c r="BE412" s="181"/>
    </row>
    <row r="413" spans="1:57" s="178" customFormat="1" x14ac:dyDescent="0.2">
      <c r="A413" s="182"/>
      <c r="B413" s="23"/>
      <c r="C413" s="23"/>
      <c r="D413" s="23"/>
      <c r="E413" s="193"/>
      <c r="F413" s="193"/>
      <c r="G413" s="193"/>
      <c r="J413" s="179"/>
      <c r="K413" s="179"/>
      <c r="AF413" s="180"/>
      <c r="AG413" s="228"/>
      <c r="AH413" s="228"/>
      <c r="AI413" s="228"/>
      <c r="AJ413" s="228"/>
      <c r="AK413" s="228"/>
      <c r="AL413" s="228"/>
      <c r="AM413" s="228"/>
      <c r="AN413" s="228"/>
      <c r="AO413" s="228"/>
      <c r="AP413" s="228"/>
      <c r="AQ413" s="228"/>
      <c r="AR413" s="228"/>
      <c r="AS413" s="228"/>
      <c r="AT413" s="228"/>
      <c r="AU413" s="228"/>
      <c r="AV413" s="228"/>
      <c r="AW413" s="228"/>
      <c r="AX413" s="228"/>
      <c r="AY413" s="228"/>
      <c r="AZ413" s="228"/>
      <c r="BA413" s="228"/>
      <c r="BB413" s="228"/>
      <c r="BC413" s="228"/>
      <c r="BD413" s="228"/>
      <c r="BE413" s="181"/>
    </row>
    <row r="414" spans="1:57" x14ac:dyDescent="0.2"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</row>
    <row r="415" spans="1:57" x14ac:dyDescent="0.2"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</row>
    <row r="416" spans="1:57" x14ac:dyDescent="0.2"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</row>
    <row r="417" spans="33:56" x14ac:dyDescent="0.2"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</row>
    <row r="418" spans="33:56" x14ac:dyDescent="0.2"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</row>
    <row r="419" spans="33:56" x14ac:dyDescent="0.2"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</row>
    <row r="420" spans="33:56" x14ac:dyDescent="0.2"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</row>
    <row r="421" spans="33:56" x14ac:dyDescent="0.2"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</row>
    <row r="422" spans="33:56" x14ac:dyDescent="0.2"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</row>
    <row r="423" spans="33:56" x14ac:dyDescent="0.2"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</row>
    <row r="424" spans="33:56" x14ac:dyDescent="0.2"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</row>
    <row r="425" spans="33:56" x14ac:dyDescent="0.2"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</row>
    <row r="426" spans="33:56" x14ac:dyDescent="0.2"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</row>
    <row r="427" spans="33:56" x14ac:dyDescent="0.2"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</row>
    <row r="428" spans="33:56" x14ac:dyDescent="0.2"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</row>
    <row r="429" spans="33:56" x14ac:dyDescent="0.2"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</row>
    <row r="430" spans="33:56" x14ac:dyDescent="0.2"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</row>
    <row r="431" spans="33:56" x14ac:dyDescent="0.2"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</row>
    <row r="432" spans="33:56" x14ac:dyDescent="0.2"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</row>
    <row r="433" spans="33:56" x14ac:dyDescent="0.2"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</row>
    <row r="434" spans="33:56" x14ac:dyDescent="0.2"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</row>
    <row r="435" spans="33:56" x14ac:dyDescent="0.2"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</row>
    <row r="436" spans="33:56" x14ac:dyDescent="0.2"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</row>
    <row r="437" spans="33:56" x14ac:dyDescent="0.2"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</row>
    <row r="438" spans="33:56" x14ac:dyDescent="0.2"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</row>
    <row r="439" spans="33:56" x14ac:dyDescent="0.2"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</row>
    <row r="440" spans="33:56" x14ac:dyDescent="0.2"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</row>
    <row r="441" spans="33:56" x14ac:dyDescent="0.2"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</row>
    <row r="442" spans="33:56" x14ac:dyDescent="0.2"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</row>
    <row r="443" spans="33:56" x14ac:dyDescent="0.2"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</row>
    <row r="444" spans="33:56" x14ac:dyDescent="0.2"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</row>
    <row r="445" spans="33:56" x14ac:dyDescent="0.2"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</row>
    <row r="446" spans="33:56" x14ac:dyDescent="0.2"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</row>
    <row r="447" spans="33:56" x14ac:dyDescent="0.2"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</row>
    <row r="448" spans="33:56" x14ac:dyDescent="0.2"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</row>
    <row r="449" spans="33:56" x14ac:dyDescent="0.2"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</row>
    <row r="450" spans="33:56" x14ac:dyDescent="0.2"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</row>
    <row r="451" spans="33:56" x14ac:dyDescent="0.2"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</row>
    <row r="452" spans="33:56" x14ac:dyDescent="0.2"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</row>
    <row r="453" spans="33:56" x14ac:dyDescent="0.2"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</row>
  </sheetData>
  <customSheetViews>
    <customSheetView guid="{A3FFC67B-1826-4575-80C2-ACE1A500D2A2}">
      <pane xSplit="2" topLeftCell="AD1" activePane="topRight" state="frozen"/>
      <selection pane="topRight" activeCell="AH14" sqref="AH14"/>
      <pageMargins left="0.75" right="0.75" top="1" bottom="1" header="0.5" footer="0.5"/>
      <pageSetup paperSize="9" orientation="portrait" r:id="rId1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2"/>
  <sheetViews>
    <sheetView workbookViewId="0">
      <selection activeCell="AC6" sqref="AC6"/>
    </sheetView>
  </sheetViews>
  <sheetFormatPr defaultRowHeight="15" x14ac:dyDescent="0.25"/>
  <cols>
    <col min="1" max="1" width="13.140625" customWidth="1"/>
    <col min="2" max="2" width="36.28515625" customWidth="1"/>
    <col min="3" max="3" width="15.5703125" customWidth="1"/>
    <col min="4" max="4" width="7.42578125" customWidth="1"/>
    <col min="5" max="23" width="9.140625" style="74"/>
    <col min="24" max="24" width="10.5703125" style="74" customWidth="1"/>
    <col min="25" max="25" width="11.140625" style="74" customWidth="1"/>
    <col min="26" max="27" width="12.5703125" style="73" customWidth="1"/>
    <col min="28" max="28" width="12.42578125" style="79" customWidth="1"/>
    <col min="29" max="29" width="11.5703125" style="76" customWidth="1"/>
    <col min="30" max="31" width="16.140625" style="80" customWidth="1"/>
    <col min="32" max="32" width="17.140625" style="74" customWidth="1"/>
    <col min="33" max="33" width="32.85546875" style="219" customWidth="1"/>
    <col min="34" max="34" width="37.85546875" style="99" customWidth="1"/>
    <col min="35" max="41" width="9.140625" style="74"/>
    <col min="42" max="42" width="10.5703125" style="74" customWidth="1"/>
    <col min="43" max="49" width="9.140625" style="74"/>
    <col min="50" max="51" width="12" style="74" customWidth="1"/>
    <col min="52" max="55" width="9.140625" style="74"/>
    <col min="56" max="56" width="36.28515625" customWidth="1"/>
    <col min="57" max="65" width="9.140625" style="74"/>
  </cols>
  <sheetData>
    <row r="1" spans="1:88" x14ac:dyDescent="0.25"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27"/>
      <c r="AA1" s="127"/>
      <c r="AB1" s="95"/>
      <c r="AC1" s="78"/>
      <c r="AD1" s="77"/>
      <c r="AE1" s="81"/>
      <c r="AF1" s="81"/>
      <c r="AG1" s="100"/>
      <c r="BN1" s="74"/>
    </row>
    <row r="2" spans="1:88" x14ac:dyDescent="0.25"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127"/>
      <c r="AA2" s="127"/>
      <c r="AB2" s="95"/>
      <c r="AC2" s="78"/>
      <c r="AD2" s="77"/>
      <c r="AE2" s="81"/>
      <c r="AF2" s="81"/>
      <c r="AG2" s="100"/>
      <c r="BN2" s="74"/>
    </row>
    <row r="3" spans="1:88" ht="23.25" x14ac:dyDescent="0.35">
      <c r="E3" s="203" t="s">
        <v>71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27"/>
      <c r="AA3" s="127"/>
      <c r="AB3" s="95"/>
      <c r="AC3" s="78"/>
      <c r="AD3" s="77" t="s">
        <v>52</v>
      </c>
      <c r="AE3" s="81"/>
      <c r="AF3" s="81"/>
      <c r="AG3" s="100"/>
      <c r="AI3" s="220" t="s">
        <v>44</v>
      </c>
      <c r="BB3" s="339"/>
      <c r="BC3" s="339"/>
      <c r="BD3" s="340"/>
      <c r="BE3" s="339"/>
      <c r="BF3" s="339"/>
      <c r="BG3" s="339"/>
      <c r="BH3" s="339"/>
      <c r="BI3" s="339"/>
      <c r="BJ3" s="339"/>
      <c r="BK3" s="339"/>
      <c r="BL3" s="339"/>
      <c r="BM3" s="339"/>
      <c r="BN3" s="339"/>
      <c r="BO3" s="340"/>
      <c r="BP3" s="340"/>
      <c r="BQ3" s="340"/>
      <c r="BR3" s="340"/>
      <c r="BS3" s="340"/>
      <c r="BT3" s="340"/>
      <c r="BU3" s="340"/>
      <c r="BV3" s="340"/>
      <c r="BW3" s="340"/>
      <c r="BX3" s="340"/>
      <c r="BY3" s="340"/>
      <c r="BZ3" s="340"/>
      <c r="CA3" s="340"/>
      <c r="CB3" s="340"/>
      <c r="CC3" s="340"/>
    </row>
    <row r="4" spans="1:88" ht="18" x14ac:dyDescent="0.25">
      <c r="A4" s="150" t="s">
        <v>20</v>
      </c>
      <c r="B4" s="98" t="s">
        <v>25</v>
      </c>
      <c r="C4" s="98" t="s">
        <v>24</v>
      </c>
      <c r="D4" s="98"/>
      <c r="E4" s="204" t="s">
        <v>0</v>
      </c>
      <c r="F4" s="205" t="s">
        <v>12</v>
      </c>
      <c r="G4" s="205" t="s">
        <v>33</v>
      </c>
      <c r="H4" s="205" t="s">
        <v>13</v>
      </c>
      <c r="I4" s="205" t="s">
        <v>34</v>
      </c>
      <c r="J4" s="205" t="s">
        <v>14</v>
      </c>
      <c r="K4" s="205" t="s">
        <v>79</v>
      </c>
      <c r="L4" s="205" t="s">
        <v>16</v>
      </c>
      <c r="M4" s="205" t="s">
        <v>35</v>
      </c>
      <c r="N4" s="205" t="s">
        <v>36</v>
      </c>
      <c r="O4" s="206" t="s">
        <v>37</v>
      </c>
      <c r="P4" s="205" t="s">
        <v>38</v>
      </c>
      <c r="Q4" s="205" t="s">
        <v>39</v>
      </c>
      <c r="R4" s="205" t="s">
        <v>30</v>
      </c>
      <c r="S4" s="205" t="s">
        <v>59</v>
      </c>
      <c r="T4" s="207" t="s">
        <v>29</v>
      </c>
      <c r="U4" s="205" t="s">
        <v>3</v>
      </c>
      <c r="V4" s="208" t="s">
        <v>40</v>
      </c>
      <c r="W4" s="209" t="s">
        <v>7</v>
      </c>
      <c r="X4" s="209" t="s">
        <v>8</v>
      </c>
      <c r="Y4" s="210" t="s">
        <v>32</v>
      </c>
      <c r="Z4" s="138" t="s">
        <v>41</v>
      </c>
      <c r="AA4" s="138" t="s">
        <v>57</v>
      </c>
      <c r="AB4" s="95" t="s">
        <v>15</v>
      </c>
      <c r="AC4" s="78" t="s">
        <v>51</v>
      </c>
      <c r="AD4" s="77" t="s">
        <v>53</v>
      </c>
      <c r="AE4" s="82" t="s">
        <v>54</v>
      </c>
      <c r="AF4" s="82" t="s">
        <v>55</v>
      </c>
      <c r="AG4" s="100"/>
      <c r="AH4" s="137" t="s">
        <v>25</v>
      </c>
      <c r="AI4" s="204" t="s">
        <v>0</v>
      </c>
      <c r="AJ4" s="205" t="s">
        <v>12</v>
      </c>
      <c r="AK4" s="205" t="s">
        <v>33</v>
      </c>
      <c r="AL4" s="205" t="s">
        <v>13</v>
      </c>
      <c r="AM4" s="205" t="s">
        <v>34</v>
      </c>
      <c r="AN4" s="205" t="s">
        <v>14</v>
      </c>
      <c r="AO4" s="205" t="s">
        <v>79</v>
      </c>
      <c r="AP4" s="205" t="s">
        <v>16</v>
      </c>
      <c r="AQ4" s="205" t="s">
        <v>35</v>
      </c>
      <c r="AR4" s="205" t="s">
        <v>36</v>
      </c>
      <c r="AS4" s="206" t="s">
        <v>37</v>
      </c>
      <c r="AT4" s="205" t="s">
        <v>38</v>
      </c>
      <c r="AU4" s="205" t="s">
        <v>39</v>
      </c>
      <c r="AV4" s="205" t="s">
        <v>30</v>
      </c>
      <c r="AW4" s="205" t="s">
        <v>59</v>
      </c>
      <c r="AX4" s="205" t="s">
        <v>3</v>
      </c>
      <c r="AY4" s="221" t="s">
        <v>41</v>
      </c>
      <c r="AZ4" s="329" t="s">
        <v>58</v>
      </c>
      <c r="BB4" s="339"/>
      <c r="BC4" s="339"/>
      <c r="BD4" s="359"/>
      <c r="BE4" s="380"/>
      <c r="BF4" s="380"/>
      <c r="BG4" s="380"/>
      <c r="BH4" s="380"/>
      <c r="BI4" s="380"/>
      <c r="BJ4" s="380"/>
      <c r="BK4" s="380"/>
      <c r="BL4" s="380"/>
      <c r="BM4" s="380"/>
      <c r="BN4" s="380"/>
      <c r="BO4" s="380"/>
      <c r="BP4" s="380"/>
      <c r="BQ4" s="380"/>
      <c r="BR4" s="380"/>
      <c r="BS4" s="380"/>
      <c r="BT4" s="380"/>
      <c r="BU4" s="380"/>
      <c r="BV4" s="380"/>
      <c r="BW4" s="381"/>
      <c r="BX4" s="381"/>
      <c r="BY4" s="381"/>
      <c r="BZ4" s="381"/>
      <c r="CA4" s="381"/>
      <c r="CB4" s="381"/>
      <c r="CC4" s="381"/>
      <c r="CD4" s="52"/>
      <c r="CE4" s="52"/>
      <c r="CF4" s="52"/>
      <c r="CG4" s="52"/>
    </row>
    <row r="5" spans="1:88" ht="15.75" x14ac:dyDescent="0.25">
      <c r="A5" s="328">
        <f>calcoli!A12</f>
        <v>0</v>
      </c>
      <c r="B5" s="96" t="str">
        <f>calcoli!B12</f>
        <v>AS1905 1.5.9</v>
      </c>
      <c r="C5" s="114"/>
      <c r="D5" s="114"/>
      <c r="E5" s="254">
        <f>calcoli!AG12</f>
        <v>0</v>
      </c>
      <c r="F5" s="254">
        <f>calcoli!AH12</f>
        <v>0.58531027499999999</v>
      </c>
      <c r="G5" s="254">
        <f>calcoli!AI12</f>
        <v>6.9599250000000001E-2</v>
      </c>
      <c r="H5" s="254">
        <f>calcoli!AJ12</f>
        <v>3.9382312499999995E-2</v>
      </c>
      <c r="I5" s="254">
        <f>calcoli!AK12</f>
        <v>0.56141730000000001</v>
      </c>
      <c r="J5" s="254">
        <f>calcoli!AL12</f>
        <v>0</v>
      </c>
      <c r="K5" s="254">
        <f>calcoli!AM12</f>
        <v>0</v>
      </c>
      <c r="L5" s="254">
        <f>calcoli!AN12</f>
        <v>0</v>
      </c>
      <c r="M5" s="254">
        <f>calcoli!AO12</f>
        <v>7.7395500000000006E-2</v>
      </c>
      <c r="N5" s="254">
        <f>calcoli!AP12</f>
        <v>0</v>
      </c>
      <c r="O5" s="254">
        <f>calcoli!AQ12</f>
        <v>0</v>
      </c>
      <c r="P5" s="254">
        <f>calcoli!AR12</f>
        <v>0</v>
      </c>
      <c r="Q5" s="254">
        <f>calcoli!AS12</f>
        <v>0</v>
      </c>
      <c r="R5" s="254">
        <f>calcoli!AT12</f>
        <v>0</v>
      </c>
      <c r="S5" s="254">
        <f>calcoli!AU12</f>
        <v>0</v>
      </c>
      <c r="T5" s="254">
        <f>calcoli!AV12</f>
        <v>0</v>
      </c>
      <c r="U5" s="254">
        <f>calcoli!AW12</f>
        <v>0.17037877499999998</v>
      </c>
      <c r="V5" s="254">
        <f>calcoli!AX12</f>
        <v>0.32966415000000004</v>
      </c>
      <c r="W5" s="254">
        <f>calcoli!AY12</f>
        <v>3.3310204874999991</v>
      </c>
      <c r="X5" s="254">
        <f>calcoli!AZ12</f>
        <v>0</v>
      </c>
      <c r="Y5" s="254">
        <f>calcoli!BA12</f>
        <v>0</v>
      </c>
      <c r="Z5" s="254">
        <f>calcoli!BB12</f>
        <v>0.13976448749999995</v>
      </c>
      <c r="AA5" s="254">
        <f>calcoli!BC12</f>
        <v>0</v>
      </c>
      <c r="AB5" s="254">
        <f>calcoli!BD12</f>
        <v>3.6606846374999993</v>
      </c>
      <c r="AC5" s="101">
        <f>SUM(E5:AA5)</f>
        <v>5.3039325374999988</v>
      </c>
      <c r="AD5" s="102">
        <f t="shared" ref="AD5:AD11" si="0">AB5/AC5*100</f>
        <v>69.018310689627626</v>
      </c>
      <c r="AE5" s="121">
        <f t="shared" ref="AE5:AE11" si="1">(M5+P5)/AB5</f>
        <v>2.1142356598315423E-2</v>
      </c>
      <c r="AF5" s="125">
        <f t="shared" ref="AF5:AF25" si="2">P5/(M5+P5)*100</f>
        <v>0</v>
      </c>
      <c r="AG5" s="100"/>
      <c r="AH5" s="97" t="str">
        <f>B5</f>
        <v>AS1905 1.5.9</v>
      </c>
      <c r="AI5" s="127">
        <f>E5/$AB$5</f>
        <v>0</v>
      </c>
      <c r="AJ5" s="127">
        <f>F5/$AB$5</f>
        <v>0.15989093105811142</v>
      </c>
      <c r="AK5" s="127">
        <f>G5/$AB$5</f>
        <v>1.9012632032551047E-2</v>
      </c>
      <c r="AL5" s="127">
        <f>H5/$AB$5</f>
        <v>1.0758182252731679E-2</v>
      </c>
      <c r="AM5" s="127">
        <f>I5/$AB$5</f>
        <v>0.15336401673305847</v>
      </c>
      <c r="AN5" s="127">
        <f>J5/$AB$5</f>
        <v>0</v>
      </c>
      <c r="AO5" s="127">
        <f>K5/$AB$5</f>
        <v>0</v>
      </c>
      <c r="AP5" s="127">
        <f>L5/$AB$5</f>
        <v>0</v>
      </c>
      <c r="AQ5" s="127">
        <f>M5/$AB$5</f>
        <v>2.1142356598315423E-2</v>
      </c>
      <c r="AR5" s="127">
        <f>N5/$AB$5</f>
        <v>0</v>
      </c>
      <c r="AS5" s="127">
        <f>O5/$AB5</f>
        <v>0</v>
      </c>
      <c r="AT5" s="127">
        <f>P5/$AB$5</f>
        <v>0</v>
      </c>
      <c r="AU5" s="127">
        <f>Q5/$AB$5</f>
        <v>0</v>
      </c>
      <c r="AV5" s="127">
        <f>R5/$AB$5</f>
        <v>0</v>
      </c>
      <c r="AW5" s="127">
        <f>S5/$AB$5</f>
        <v>0</v>
      </c>
      <c r="AX5" s="127">
        <f>U5/$AB$5</f>
        <v>4.6542871585998513E-2</v>
      </c>
      <c r="AY5" s="133">
        <f>Z5/$AB$5</f>
        <v>3.8179876536824454E-2</v>
      </c>
      <c r="AZ5" s="372">
        <f>AA5/$AB$5</f>
        <v>0</v>
      </c>
      <c r="BB5" s="344"/>
      <c r="BC5" s="339"/>
      <c r="BD5" s="342"/>
      <c r="BE5" s="339"/>
      <c r="BF5" s="339"/>
      <c r="BG5" s="339"/>
      <c r="BH5" s="339"/>
      <c r="BI5" s="339"/>
      <c r="BJ5" s="339"/>
      <c r="BK5" s="339"/>
      <c r="BL5" s="339"/>
      <c r="BM5" s="339"/>
      <c r="BN5" s="339"/>
      <c r="BO5" s="339"/>
      <c r="BP5" s="339"/>
      <c r="BQ5" s="339"/>
      <c r="BR5" s="339"/>
      <c r="BS5" s="339"/>
      <c r="BT5" s="339"/>
      <c r="BU5" s="339"/>
      <c r="BV5" s="339"/>
      <c r="BW5" s="339"/>
      <c r="BX5" s="340"/>
      <c r="BY5" s="340"/>
      <c r="BZ5" s="340"/>
      <c r="CA5" s="340"/>
      <c r="CB5" s="340"/>
      <c r="CC5" s="340"/>
    </row>
    <row r="6" spans="1:88" ht="15.75" x14ac:dyDescent="0.25">
      <c r="A6" s="328">
        <f>calcoli!A13</f>
        <v>0</v>
      </c>
      <c r="B6" s="96" t="str">
        <f>calcoli!B13</f>
        <v>AS1905 1.2.9</v>
      </c>
      <c r="C6" s="107"/>
      <c r="D6" s="107"/>
      <c r="E6" s="254">
        <f>calcoli!AG13</f>
        <v>0</v>
      </c>
      <c r="F6" s="254">
        <f>calcoli!AH13</f>
        <v>3.3741586715867161E-2</v>
      </c>
      <c r="G6" s="254">
        <f>calcoli!AI13</f>
        <v>0</v>
      </c>
      <c r="H6" s="254">
        <f>calcoli!AJ13</f>
        <v>2.1367458487084871E-2</v>
      </c>
      <c r="I6" s="254">
        <f>calcoli!AK13</f>
        <v>1.1056425276752766E-2</v>
      </c>
      <c r="J6" s="254">
        <f>calcoli!AL13</f>
        <v>1.1936014760147601E-2</v>
      </c>
      <c r="K6" s="254">
        <f>calcoli!AM13</f>
        <v>0</v>
      </c>
      <c r="L6" s="254">
        <f>calcoli!AN13</f>
        <v>4.0901429889298891E-3</v>
      </c>
      <c r="M6" s="254">
        <f>calcoli!AO13</f>
        <v>4.2766605166051665E-3</v>
      </c>
      <c r="N6" s="254">
        <f>calcoli!AP13</f>
        <v>0</v>
      </c>
      <c r="O6" s="254">
        <f>calcoli!AQ13</f>
        <v>0</v>
      </c>
      <c r="P6" s="254">
        <f>calcoli!AR13</f>
        <v>0</v>
      </c>
      <c r="Q6" s="254">
        <f>calcoli!AS13</f>
        <v>0</v>
      </c>
      <c r="R6" s="254">
        <f>calcoli!AT13</f>
        <v>0</v>
      </c>
      <c r="S6" s="254">
        <f>calcoli!AU13</f>
        <v>0</v>
      </c>
      <c r="T6" s="254">
        <f>calcoli!AV13</f>
        <v>0</v>
      </c>
      <c r="U6" s="254">
        <f>calcoli!AW13</f>
        <v>9.4991097785977849E-2</v>
      </c>
      <c r="V6" s="254">
        <f>calcoli!AX13</f>
        <v>2.1450138376383765E-2</v>
      </c>
      <c r="W6" s="254">
        <f>calcoli!AY13</f>
        <v>0.17344497232472325</v>
      </c>
      <c r="X6" s="254">
        <f>calcoli!AZ13</f>
        <v>0</v>
      </c>
      <c r="Y6" s="254">
        <f>calcoli!BA13</f>
        <v>0</v>
      </c>
      <c r="Z6" s="254">
        <f>calcoli!BB13</f>
        <v>6.1017135608856091E-2</v>
      </c>
      <c r="AA6" s="254">
        <f>calcoli!BC13</f>
        <v>0</v>
      </c>
      <c r="AB6" s="254">
        <f>calcoli!BD13</f>
        <v>0.19489511070110702</v>
      </c>
      <c r="AC6" s="101">
        <f t="shared" ref="AC6:AC11" si="3">SUM(E6:AA6)</f>
        <v>0.43737163284132835</v>
      </c>
      <c r="AD6" s="103">
        <f t="shared" si="0"/>
        <v>44.560528408071661</v>
      </c>
      <c r="AE6" s="121">
        <f t="shared" si="1"/>
        <v>2.1943395610184872E-2</v>
      </c>
      <c r="AF6" s="125">
        <f t="shared" si="2"/>
        <v>0</v>
      </c>
      <c r="AG6" s="100"/>
      <c r="AH6" s="97" t="str">
        <f t="shared" ref="AH6:AH24" si="4">B6</f>
        <v>AS1905 1.2.9</v>
      </c>
      <c r="AI6" s="127">
        <f>E6/$AB$6</f>
        <v>0</v>
      </c>
      <c r="AJ6" s="127">
        <f>F6/$AB$6</f>
        <v>0.1731269019242539</v>
      </c>
      <c r="AK6" s="127">
        <f>G6/$AB$6</f>
        <v>0</v>
      </c>
      <c r="AL6" s="127">
        <f>H6/$AB$6</f>
        <v>0.10963568254851815</v>
      </c>
      <c r="AM6" s="127">
        <f>I6/$AB$6</f>
        <v>5.6730131592213233E-2</v>
      </c>
      <c r="AN6" s="127">
        <f>J6/$AB$6</f>
        <v>6.1243274483436305E-2</v>
      </c>
      <c r="AO6" s="127">
        <f t="shared" ref="AO6:AO24" si="5">K6/$AB$5</f>
        <v>0</v>
      </c>
      <c r="AP6" s="127">
        <f>L6/$AB$6</f>
        <v>2.0986380695832699E-2</v>
      </c>
      <c r="AQ6" s="127">
        <f>M6/$AB$6</f>
        <v>2.1943395610184872E-2</v>
      </c>
      <c r="AR6" s="127">
        <f>N6/$AB$6</f>
        <v>0</v>
      </c>
      <c r="AS6" s="127">
        <f>O6/$AB$6</f>
        <v>0</v>
      </c>
      <c r="AT6" s="127">
        <f>P6/$AB$6</f>
        <v>0</v>
      </c>
      <c r="AU6" s="127">
        <f>Q6/$AB$6</f>
        <v>0</v>
      </c>
      <c r="AV6" s="127">
        <f>R6/$AB$6</f>
        <v>0</v>
      </c>
      <c r="AW6" s="127">
        <f t="shared" ref="AW6:AW11" si="6">S6/$AB$5</f>
        <v>0</v>
      </c>
      <c r="AX6" s="127">
        <f>U6/$AB$6</f>
        <v>0.48739600210729295</v>
      </c>
      <c r="AY6" s="133">
        <f>Z6/$AB$6</f>
        <v>0.31307678981456105</v>
      </c>
      <c r="AZ6" s="372">
        <f>AA6/$AB$6</f>
        <v>0</v>
      </c>
      <c r="BB6" s="344"/>
      <c r="BC6" s="339"/>
      <c r="BD6" s="342"/>
      <c r="BE6" s="339"/>
      <c r="BF6" s="339"/>
      <c r="BG6" s="339"/>
      <c r="BH6" s="339"/>
      <c r="BI6" s="339"/>
      <c r="BJ6" s="339"/>
      <c r="BK6" s="339"/>
      <c r="BL6" s="339"/>
      <c r="BM6" s="339"/>
      <c r="BN6" s="339"/>
      <c r="BO6" s="339"/>
      <c r="BP6" s="339"/>
      <c r="BQ6" s="339"/>
      <c r="BR6" s="339"/>
      <c r="BS6" s="339"/>
      <c r="BT6" s="339"/>
      <c r="BU6" s="339"/>
      <c r="BV6" s="339"/>
      <c r="BW6" s="339"/>
      <c r="BX6" s="340"/>
      <c r="BY6" s="340"/>
      <c r="BZ6" s="340"/>
      <c r="CA6" s="340"/>
      <c r="CB6" s="340"/>
      <c r="CC6" s="340"/>
    </row>
    <row r="7" spans="1:88" x14ac:dyDescent="0.25">
      <c r="A7" s="328">
        <f>calcoli!A14</f>
        <v>0</v>
      </c>
      <c r="B7" s="96" t="str">
        <f>calcoli!B14</f>
        <v>AS1905 1.7.11</v>
      </c>
      <c r="C7" s="97"/>
      <c r="D7" s="97"/>
      <c r="E7" s="254">
        <f>calcoli!AG14</f>
        <v>0</v>
      </c>
      <c r="F7" s="254">
        <f>calcoli!AH14</f>
        <v>0.26086995000000002</v>
      </c>
      <c r="G7" s="254">
        <f>calcoli!AI14</f>
        <v>6.1708500000000006E-2</v>
      </c>
      <c r="H7" s="254">
        <f>calcoli!AJ14</f>
        <v>4.680562499999999E-2</v>
      </c>
      <c r="I7" s="254">
        <f>calcoli!AK14</f>
        <v>0.24487841250000006</v>
      </c>
      <c r="J7" s="254">
        <f>calcoli!AL14</f>
        <v>4.2117075000000004E-2</v>
      </c>
      <c r="K7" s="254">
        <f>calcoli!AM14</f>
        <v>0</v>
      </c>
      <c r="L7" s="254">
        <f>calcoli!AN14</f>
        <v>0</v>
      </c>
      <c r="M7" s="254">
        <f>calcoli!AO14</f>
        <v>4.5319499999999999E-2</v>
      </c>
      <c r="N7" s="254">
        <f>calcoli!AP14</f>
        <v>0</v>
      </c>
      <c r="O7" s="254">
        <f>calcoli!AQ14</f>
        <v>0</v>
      </c>
      <c r="P7" s="254">
        <f>calcoli!AR14</f>
        <v>0</v>
      </c>
      <c r="Q7" s="254">
        <f>calcoli!AS14</f>
        <v>0</v>
      </c>
      <c r="R7" s="254">
        <f>calcoli!AT14</f>
        <v>0</v>
      </c>
      <c r="S7" s="254">
        <f>calcoli!AU14</f>
        <v>0</v>
      </c>
      <c r="T7" s="254">
        <f>calcoli!AV14</f>
        <v>0</v>
      </c>
      <c r="U7" s="254">
        <f>calcoli!AW14</f>
        <v>0.14638016249999997</v>
      </c>
      <c r="V7" s="254">
        <f>calcoli!AX14</f>
        <v>0.17788455000000003</v>
      </c>
      <c r="W7" s="254">
        <f>calcoli!AY14</f>
        <v>1.9836871874999999</v>
      </c>
      <c r="X7" s="254">
        <f>calcoli!AZ14</f>
        <v>0</v>
      </c>
      <c r="Y7" s="254">
        <f>calcoli!BA14</f>
        <v>0</v>
      </c>
      <c r="Z7" s="254">
        <f>calcoli!BB14</f>
        <v>6.0435450000000002E-2</v>
      </c>
      <c r="AA7" s="254">
        <f>calcoli!BC14</f>
        <v>0</v>
      </c>
      <c r="AB7" s="254">
        <f>calcoli!BD14</f>
        <v>2.1615717375000001</v>
      </c>
      <c r="AC7" s="101">
        <f t="shared" si="3"/>
        <v>3.0700864125000003</v>
      </c>
      <c r="AD7" s="103">
        <f t="shared" si="0"/>
        <v>70.407521061917336</v>
      </c>
      <c r="AE7" s="121">
        <f t="shared" si="1"/>
        <v>2.096599396345503E-2</v>
      </c>
      <c r="AF7" s="125">
        <f t="shared" si="2"/>
        <v>0</v>
      </c>
      <c r="AG7" s="100"/>
      <c r="AH7" s="97" t="str">
        <f t="shared" si="4"/>
        <v>AS1905 1.7.11</v>
      </c>
      <c r="AI7" s="127">
        <f>E7/$AB$7</f>
        <v>0</v>
      </c>
      <c r="AJ7" s="127">
        <f>F7/$AB$7</f>
        <v>0.12068530758165504</v>
      </c>
      <c r="AK7" s="127">
        <f>G7/$AB$7</f>
        <v>2.8547976886193906E-2</v>
      </c>
      <c r="AL7" s="127">
        <f>H7/$AB$7</f>
        <v>2.1653514518159722E-2</v>
      </c>
      <c r="AM7" s="127">
        <f>I7/$AB$7</f>
        <v>0.11328720127661275</v>
      </c>
      <c r="AN7" s="127">
        <f>J7/$AB$7</f>
        <v>1.9484467838532703E-2</v>
      </c>
      <c r="AO7" s="127">
        <f t="shared" si="5"/>
        <v>0</v>
      </c>
      <c r="AP7" s="127">
        <f>L7/$AB$7</f>
        <v>0</v>
      </c>
      <c r="AQ7" s="127">
        <f>M7/$AB$7</f>
        <v>2.096599396345503E-2</v>
      </c>
      <c r="AR7" s="127">
        <f>N7/$AB$7</f>
        <v>0</v>
      </c>
      <c r="AS7" s="127">
        <f>O7/$AB$7</f>
        <v>0</v>
      </c>
      <c r="AT7" s="127">
        <f>P7/$AB$7</f>
        <v>0</v>
      </c>
      <c r="AU7" s="127">
        <f>Q7/$AB$7</f>
        <v>0</v>
      </c>
      <c r="AV7" s="127">
        <f>R7/$AB$7</f>
        <v>0</v>
      </c>
      <c r="AW7" s="127">
        <f t="shared" si="6"/>
        <v>0</v>
      </c>
      <c r="AX7" s="127">
        <f>U7/$AB$7</f>
        <v>6.7719317365473264E-2</v>
      </c>
      <c r="AY7" s="133">
        <f>Z7/$AB$7</f>
        <v>2.7959030436758753E-2</v>
      </c>
      <c r="AZ7" s="372">
        <f>AA7/$AB$7</f>
        <v>0</v>
      </c>
      <c r="BB7" s="344"/>
      <c r="BC7" s="339"/>
      <c r="BD7" s="342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39"/>
      <c r="BQ7" s="339"/>
      <c r="BR7" s="339"/>
      <c r="BS7" s="339"/>
      <c r="BT7" s="339"/>
      <c r="BU7" s="339"/>
      <c r="BV7" s="339"/>
      <c r="BW7" s="339"/>
      <c r="BX7" s="340"/>
      <c r="BY7" s="340"/>
      <c r="BZ7" s="340"/>
      <c r="CA7" s="340"/>
      <c r="CB7" s="340"/>
      <c r="CC7" s="340"/>
    </row>
    <row r="8" spans="1:88" x14ac:dyDescent="0.25">
      <c r="A8" s="328">
        <f>calcoli!A15</f>
        <v>0</v>
      </c>
      <c r="B8" s="96" t="str">
        <f>calcoli!B15</f>
        <v>AS1905 2.6.12</v>
      </c>
      <c r="C8" s="104"/>
      <c r="D8" s="104"/>
      <c r="E8" s="254">
        <f>calcoli!AG15</f>
        <v>0</v>
      </c>
      <c r="F8" s="254">
        <f>calcoli!AH15</f>
        <v>0.85598122499999996</v>
      </c>
      <c r="G8" s="254">
        <f>calcoli!AI15</f>
        <v>0</v>
      </c>
      <c r="H8" s="254">
        <f>calcoli!AJ15</f>
        <v>0</v>
      </c>
      <c r="I8" s="254">
        <f>calcoli!AK15</f>
        <v>0.75121537500000002</v>
      </c>
      <c r="J8" s="254">
        <f>calcoli!AL15</f>
        <v>0</v>
      </c>
      <c r="K8" s="254">
        <f>calcoli!AM15</f>
        <v>0</v>
      </c>
      <c r="L8" s="254">
        <f>calcoli!AN15</f>
        <v>0</v>
      </c>
      <c r="M8" s="254">
        <f>calcoli!AO15</f>
        <v>0.10860075000000001</v>
      </c>
      <c r="N8" s="254">
        <f>calcoli!AP15</f>
        <v>0</v>
      </c>
      <c r="O8" s="254">
        <f>calcoli!AQ15</f>
        <v>0</v>
      </c>
      <c r="P8" s="254">
        <f>calcoli!AR15</f>
        <v>0</v>
      </c>
      <c r="Q8" s="254">
        <f>calcoli!AS15</f>
        <v>0</v>
      </c>
      <c r="R8" s="254">
        <f>calcoli!AT15</f>
        <v>0</v>
      </c>
      <c r="S8" s="254">
        <f>calcoli!AU15</f>
        <v>0</v>
      </c>
      <c r="T8" s="254">
        <f>calcoli!AV15</f>
        <v>0</v>
      </c>
      <c r="U8" s="254">
        <f>calcoli!AW15</f>
        <v>0.45858959999999999</v>
      </c>
      <c r="V8" s="254">
        <f>calcoli!AX15</f>
        <v>0.69484815</v>
      </c>
      <c r="W8" s="254">
        <f>calcoli!AY15</f>
        <v>4.8382524</v>
      </c>
      <c r="X8" s="254">
        <f>calcoli!AZ15</f>
        <v>0.53728526249999986</v>
      </c>
      <c r="Y8" s="254">
        <f>calcoli!BA15</f>
        <v>0</v>
      </c>
      <c r="Z8" s="254">
        <f>calcoli!BB15</f>
        <v>0.30719351249999993</v>
      </c>
      <c r="AA8" s="254">
        <f>calcoli!BC15</f>
        <v>0</v>
      </c>
      <c r="AB8" s="254">
        <f>calcoli!BD15</f>
        <v>6.0703858125000005</v>
      </c>
      <c r="AC8" s="101">
        <f t="shared" si="3"/>
        <v>8.5519662749999981</v>
      </c>
      <c r="AD8" s="103">
        <f t="shared" si="0"/>
        <v>70.982340403347791</v>
      </c>
      <c r="AE8" s="121">
        <f t="shared" si="1"/>
        <v>1.7890254977924437E-2</v>
      </c>
      <c r="AF8" s="125">
        <f t="shared" si="2"/>
        <v>0</v>
      </c>
      <c r="AG8" s="100"/>
      <c r="AH8" s="97" t="str">
        <f t="shared" si="4"/>
        <v>AS1905 2.6.12</v>
      </c>
      <c r="AI8" s="127">
        <f>E8/$AB$8</f>
        <v>0</v>
      </c>
      <c r="AJ8" s="127">
        <f>F8/$AB$8</f>
        <v>0.14100936109157722</v>
      </c>
      <c r="AK8" s="127">
        <f>G8/$AB$8</f>
        <v>0</v>
      </c>
      <c r="AL8" s="127">
        <f>H8/$AB$8</f>
        <v>0</v>
      </c>
      <c r="AM8" s="127">
        <f>I8/$AB$8</f>
        <v>0.12375084520214751</v>
      </c>
      <c r="AN8" s="127">
        <f>J8/$AB$8</f>
        <v>0</v>
      </c>
      <c r="AO8" s="127">
        <f t="shared" si="5"/>
        <v>0</v>
      </c>
      <c r="AP8" s="127">
        <f>L8/$AB$8</f>
        <v>0</v>
      </c>
      <c r="AQ8" s="127">
        <f>M8/$AB$8</f>
        <v>1.7890254977924437E-2</v>
      </c>
      <c r="AR8" s="127">
        <f>N8/$AB$8</f>
        <v>0</v>
      </c>
      <c r="AS8" s="127">
        <f>O8/$AB$8</f>
        <v>0</v>
      </c>
      <c r="AT8" s="127">
        <f>P8/$AB$8</f>
        <v>0</v>
      </c>
      <c r="AU8" s="127">
        <f>Q8/$AB$8</f>
        <v>0</v>
      </c>
      <c r="AV8" s="127">
        <f>R8/$AB$8</f>
        <v>0</v>
      </c>
      <c r="AW8" s="127">
        <f t="shared" si="6"/>
        <v>0</v>
      </c>
      <c r="AX8" s="127">
        <f>U8/$AB$8</f>
        <v>7.5545379513717675E-2</v>
      </c>
      <c r="AY8" s="133">
        <f>Z8/$AB$8</f>
        <v>5.0605269910099296E-2</v>
      </c>
      <c r="AZ8" s="372">
        <f>AA8/$AB$8</f>
        <v>0</v>
      </c>
      <c r="BB8" s="344"/>
      <c r="BC8" s="339"/>
      <c r="BD8" s="342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40"/>
      <c r="BY8" s="340"/>
      <c r="BZ8" s="340"/>
      <c r="CA8" s="340"/>
      <c r="CB8" s="340"/>
      <c r="CC8" s="340"/>
    </row>
    <row r="9" spans="1:88" s="58" customFormat="1" x14ac:dyDescent="0.25">
      <c r="A9" s="328">
        <f>calcoli!A16</f>
        <v>0</v>
      </c>
      <c r="B9" s="96" t="str">
        <f>calcoli!B16</f>
        <v>AS1905 1.7.5</v>
      </c>
      <c r="C9" s="97"/>
      <c r="D9" s="97"/>
      <c r="E9" s="254">
        <f>calcoli!AG16</f>
        <v>0</v>
      </c>
      <c r="F9" s="254">
        <f>calcoli!AH16</f>
        <v>0.26378302499999995</v>
      </c>
      <c r="G9" s="254">
        <f>calcoli!AI16</f>
        <v>0</v>
      </c>
      <c r="H9" s="254">
        <f>calcoli!AJ16</f>
        <v>6.7227187499999994E-2</v>
      </c>
      <c r="I9" s="254">
        <f>calcoli!AK16</f>
        <v>0.19503911250000003</v>
      </c>
      <c r="J9" s="254">
        <f>calcoli!AL16</f>
        <v>4.5978075E-2</v>
      </c>
      <c r="K9" s="254">
        <f>calcoli!AM16</f>
        <v>0</v>
      </c>
      <c r="L9" s="254">
        <f>calcoli!AN16</f>
        <v>0</v>
      </c>
      <c r="M9" s="254">
        <f>calcoli!AO16</f>
        <v>3.0334500000000004E-2</v>
      </c>
      <c r="N9" s="254">
        <f>calcoli!AP16</f>
        <v>0</v>
      </c>
      <c r="O9" s="254">
        <f>calcoli!AQ16</f>
        <v>0</v>
      </c>
      <c r="P9" s="254">
        <f>calcoli!AR16</f>
        <v>0</v>
      </c>
      <c r="Q9" s="254">
        <f>calcoli!AS16</f>
        <v>0</v>
      </c>
      <c r="R9" s="254">
        <f>calcoli!AT16</f>
        <v>0</v>
      </c>
      <c r="S9" s="254">
        <f>calcoli!AU16</f>
        <v>0</v>
      </c>
      <c r="T9" s="254">
        <f>calcoli!AV16</f>
        <v>0</v>
      </c>
      <c r="U9" s="254">
        <f>calcoli!AW16</f>
        <v>0.129888225</v>
      </c>
      <c r="V9" s="254">
        <f>calcoli!AX16</f>
        <v>0.121466475</v>
      </c>
      <c r="W9" s="254">
        <f>calcoli!AY16</f>
        <v>1.1698430625</v>
      </c>
      <c r="X9" s="254">
        <f>calcoli!AZ16</f>
        <v>0.15184349999999999</v>
      </c>
      <c r="Y9" s="254">
        <f>calcoli!BA16</f>
        <v>0</v>
      </c>
      <c r="Z9" s="254">
        <f>calcoli!BB16</f>
        <v>0.59816677500000004</v>
      </c>
      <c r="AA9" s="254">
        <f>calcoli!BC16</f>
        <v>0</v>
      </c>
      <c r="AB9" s="254">
        <f>calcoli!BD16</f>
        <v>1.4431530375000001</v>
      </c>
      <c r="AC9" s="101">
        <f t="shared" si="3"/>
        <v>2.7735699375</v>
      </c>
      <c r="AD9" s="103">
        <f t="shared" si="0"/>
        <v>52.032329092837237</v>
      </c>
      <c r="AE9" s="121">
        <f t="shared" si="1"/>
        <v>2.1019600286154683E-2</v>
      </c>
      <c r="AF9" s="125">
        <f t="shared" si="2"/>
        <v>0</v>
      </c>
      <c r="AG9" s="100"/>
      <c r="AH9" s="97" t="str">
        <f t="shared" si="4"/>
        <v>AS1905 1.7.5</v>
      </c>
      <c r="AI9" s="127">
        <f>E9/$AB$9</f>
        <v>0</v>
      </c>
      <c r="AJ9" s="127">
        <f>F9/$AB$9</f>
        <v>0.1827824341186684</v>
      </c>
      <c r="AK9" s="127">
        <f t="shared" ref="AK9:AK15" si="7">G9/$AB$8</f>
        <v>0</v>
      </c>
      <c r="AL9" s="127">
        <f>H9/$AB$9</f>
        <v>4.6583547103541324E-2</v>
      </c>
      <c r="AM9" s="127">
        <f>I9/$AB$9</f>
        <v>0.13514790700081938</v>
      </c>
      <c r="AN9" s="127">
        <f>J9/$AB$9</f>
        <v>3.1859458979935106E-2</v>
      </c>
      <c r="AO9" s="127">
        <f t="shared" si="5"/>
        <v>0</v>
      </c>
      <c r="AP9" s="127">
        <f>L9/$AB$9</f>
        <v>0</v>
      </c>
      <c r="AQ9" s="127">
        <f>M9/$AB$9</f>
        <v>2.1019600286154683E-2</v>
      </c>
      <c r="AR9" s="127">
        <f>N9/$AB$9</f>
        <v>0</v>
      </c>
      <c r="AS9" s="127">
        <f>O9/$AB$9</f>
        <v>0</v>
      </c>
      <c r="AT9" s="127">
        <f>P9/$AB$9</f>
        <v>0</v>
      </c>
      <c r="AU9" s="127">
        <f>Q9/$AB$9</f>
        <v>0</v>
      </c>
      <c r="AV9" s="127">
        <f>R9/$AB$9</f>
        <v>0</v>
      </c>
      <c r="AW9" s="127">
        <f t="shared" si="6"/>
        <v>0</v>
      </c>
      <c r="AX9" s="127">
        <f>U9/$AB$9</f>
        <v>9.0003084652066911E-2</v>
      </c>
      <c r="AY9" s="133">
        <f>Z9/$AB$9</f>
        <v>0.41448603125016809</v>
      </c>
      <c r="AZ9" s="373">
        <f>AA9/$AB$9</f>
        <v>0</v>
      </c>
      <c r="BA9" s="375"/>
      <c r="BB9" s="344"/>
      <c r="BC9" s="339"/>
      <c r="BD9" s="342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40"/>
      <c r="BY9" s="340"/>
      <c r="BZ9" s="340"/>
      <c r="CA9" s="340"/>
      <c r="CB9" s="340"/>
      <c r="CC9" s="340"/>
      <c r="CD9" s="377"/>
      <c r="CE9" s="340"/>
      <c r="CF9" s="340"/>
      <c r="CG9" s="340"/>
      <c r="CH9" s="340"/>
      <c r="CI9" s="340"/>
      <c r="CJ9" s="340"/>
    </row>
    <row r="10" spans="1:88" x14ac:dyDescent="0.25">
      <c r="A10" s="328">
        <f>calcoli!A17</f>
        <v>0</v>
      </c>
      <c r="B10" s="96" t="str">
        <f>calcoli!B17</f>
        <v>AS1905 2.2.3</v>
      </c>
      <c r="C10" s="97"/>
      <c r="D10" s="97"/>
      <c r="E10" s="254">
        <f>calcoli!AG17</f>
        <v>0</v>
      </c>
      <c r="F10" s="254">
        <f>calcoli!AH17</f>
        <v>0.14369355</v>
      </c>
      <c r="G10" s="254">
        <f>calcoli!AI17</f>
        <v>0</v>
      </c>
      <c r="H10" s="254">
        <f>calcoli!AJ17</f>
        <v>0</v>
      </c>
      <c r="I10" s="254">
        <f>calcoli!AK17</f>
        <v>0.15251748750000002</v>
      </c>
      <c r="J10" s="254">
        <f>calcoli!AL17</f>
        <v>0</v>
      </c>
      <c r="K10" s="254">
        <f>calcoli!AM17</f>
        <v>0</v>
      </c>
      <c r="L10" s="254">
        <f>calcoli!AN17</f>
        <v>0</v>
      </c>
      <c r="M10" s="254">
        <f>calcoli!AO17</f>
        <v>2.4704999999999998E-2</v>
      </c>
      <c r="N10" s="254">
        <f>calcoli!AP17</f>
        <v>0</v>
      </c>
      <c r="O10" s="254">
        <f>calcoli!AQ17</f>
        <v>0</v>
      </c>
      <c r="P10" s="254">
        <f>calcoli!AR17</f>
        <v>0</v>
      </c>
      <c r="Q10" s="254">
        <f>calcoli!AS17</f>
        <v>0</v>
      </c>
      <c r="R10" s="254">
        <f>calcoli!AT17</f>
        <v>0</v>
      </c>
      <c r="S10" s="254">
        <f>calcoli!AU17</f>
        <v>0</v>
      </c>
      <c r="T10" s="254">
        <f>calcoli!AV17</f>
        <v>0</v>
      </c>
      <c r="U10" s="254">
        <f>calcoli!AW17</f>
        <v>0</v>
      </c>
      <c r="V10" s="254">
        <f>calcoli!AX17</f>
        <v>0</v>
      </c>
      <c r="W10" s="254">
        <f>calcoli!AY17</f>
        <v>0.61468841249999995</v>
      </c>
      <c r="X10" s="254">
        <f>calcoli!AZ17</f>
        <v>0</v>
      </c>
      <c r="Y10" s="254">
        <f>calcoli!BA17</f>
        <v>0</v>
      </c>
      <c r="Z10" s="254">
        <f>calcoli!BB17</f>
        <v>0.4908728249999999</v>
      </c>
      <c r="AA10" s="254">
        <f>calcoli!BC17</f>
        <v>0</v>
      </c>
      <c r="AB10" s="254">
        <f>calcoli!BD17</f>
        <v>0.61468841249999995</v>
      </c>
      <c r="AC10" s="101">
        <f t="shared" si="3"/>
        <v>1.4264772749999999</v>
      </c>
      <c r="AD10" s="103">
        <f t="shared" si="0"/>
        <v>43.091356818144895</v>
      </c>
      <c r="AE10" s="121">
        <f t="shared" si="1"/>
        <v>4.0191094378243218E-2</v>
      </c>
      <c r="AF10" s="125">
        <f t="shared" si="2"/>
        <v>0</v>
      </c>
      <c r="AG10" s="100"/>
      <c r="AH10" s="97" t="str">
        <f t="shared" si="4"/>
        <v>AS1905 2.2.3</v>
      </c>
      <c r="AI10" s="127">
        <f>E10/$AB$10</f>
        <v>0</v>
      </c>
      <c r="AJ10" s="127">
        <f>F10/$AB$10</f>
        <v>0.2337664857152322</v>
      </c>
      <c r="AK10" s="127">
        <f t="shared" si="7"/>
        <v>0</v>
      </c>
      <c r="AL10" s="127">
        <f>H10/$AB$10</f>
        <v>0</v>
      </c>
      <c r="AM10" s="127">
        <f>I10/$AB$10</f>
        <v>0.24812162454746134</v>
      </c>
      <c r="AN10" s="127">
        <f>J10/$AB$10</f>
        <v>0</v>
      </c>
      <c r="AO10" s="127">
        <f t="shared" si="5"/>
        <v>0</v>
      </c>
      <c r="AP10" s="127">
        <f>L10/$AB$10</f>
        <v>0</v>
      </c>
      <c r="AQ10" s="127">
        <f t="shared" ref="AQ10:AQ15" si="8">M10/$AB$9</f>
        <v>1.711876658819006E-2</v>
      </c>
      <c r="AR10" s="127">
        <f t="shared" ref="AR10:AR15" si="9">N10/$AB$9</f>
        <v>0</v>
      </c>
      <c r="AS10" s="127">
        <f>O10/$AB$10</f>
        <v>0</v>
      </c>
      <c r="AT10" s="127">
        <f>P10/$AB$10</f>
        <v>0</v>
      </c>
      <c r="AU10" s="127">
        <f>Q10/$AB$10</f>
        <v>0</v>
      </c>
      <c r="AV10" s="127">
        <f>R10/$AB$10</f>
        <v>0</v>
      </c>
      <c r="AW10" s="127">
        <f t="shared" si="6"/>
        <v>0</v>
      </c>
      <c r="AX10" s="127">
        <f>U10/$AB$10</f>
        <v>0</v>
      </c>
      <c r="AY10" s="133">
        <f>Z10/$AB$10</f>
        <v>0.7985717885970397</v>
      </c>
      <c r="AZ10" s="373">
        <f>AA10/$AB$10</f>
        <v>0</v>
      </c>
      <c r="BA10" s="375"/>
      <c r="BB10" s="344"/>
      <c r="BC10" s="339"/>
      <c r="BD10" s="342"/>
      <c r="BE10" s="339"/>
      <c r="BF10" s="339"/>
      <c r="BG10" s="339"/>
      <c r="BH10" s="339"/>
      <c r="BI10" s="339"/>
      <c r="BJ10" s="339"/>
      <c r="BK10" s="339"/>
      <c r="BL10" s="339"/>
      <c r="BM10" s="339"/>
      <c r="BN10" s="339"/>
      <c r="BO10" s="339"/>
      <c r="BP10" s="339"/>
      <c r="BQ10" s="339"/>
      <c r="BR10" s="339"/>
      <c r="BS10" s="339"/>
      <c r="BT10" s="339"/>
      <c r="BU10" s="339"/>
      <c r="BV10" s="339"/>
      <c r="BW10" s="339"/>
      <c r="BX10" s="340"/>
      <c r="BY10" s="340"/>
      <c r="BZ10" s="340"/>
      <c r="CA10" s="340"/>
      <c r="CB10" s="340"/>
      <c r="CC10" s="340"/>
      <c r="CD10" s="377"/>
      <c r="CE10" s="340"/>
      <c r="CF10" s="340"/>
      <c r="CG10" s="340"/>
      <c r="CH10" s="340"/>
      <c r="CI10" s="340"/>
      <c r="CJ10" s="340"/>
    </row>
    <row r="11" spans="1:88" x14ac:dyDescent="0.25">
      <c r="A11" s="328">
        <f>calcoli!A18</f>
        <v>0</v>
      </c>
      <c r="B11" s="96" t="str">
        <f>calcoli!B18</f>
        <v>AS1905 1.7.3</v>
      </c>
      <c r="C11" s="97"/>
      <c r="D11" s="97"/>
      <c r="E11" s="254">
        <f>calcoli!AG18</f>
        <v>0</v>
      </c>
      <c r="F11" s="254">
        <f>calcoli!AH18</f>
        <v>0.11075129999999998</v>
      </c>
      <c r="G11" s="254">
        <f>calcoli!AI18</f>
        <v>0</v>
      </c>
      <c r="H11" s="254">
        <f>calcoli!AJ18</f>
        <v>5.0591812500000007E-2</v>
      </c>
      <c r="I11" s="254">
        <f>calcoli!AK18</f>
        <v>8.4515850000000017E-2</v>
      </c>
      <c r="J11" s="254">
        <f>calcoli!AL18</f>
        <v>0</v>
      </c>
      <c r="K11" s="254">
        <f>calcoli!AM18</f>
        <v>4.1796000000000007E-2</v>
      </c>
      <c r="L11" s="254">
        <f>calcoli!AN18</f>
        <v>0</v>
      </c>
      <c r="M11" s="254">
        <f>calcoli!AO18</f>
        <v>0</v>
      </c>
      <c r="N11" s="254">
        <f>calcoli!AP18</f>
        <v>0</v>
      </c>
      <c r="O11" s="254">
        <f>calcoli!AQ18</f>
        <v>0</v>
      </c>
      <c r="P11" s="254">
        <f>calcoli!AR18</f>
        <v>0</v>
      </c>
      <c r="Q11" s="254">
        <f>calcoli!AS18</f>
        <v>0</v>
      </c>
      <c r="R11" s="254">
        <f>calcoli!AT18</f>
        <v>0</v>
      </c>
      <c r="S11" s="254">
        <f>calcoli!AU18</f>
        <v>0</v>
      </c>
      <c r="T11" s="254">
        <f>calcoli!AV18</f>
        <v>0</v>
      </c>
      <c r="U11" s="254">
        <f>calcoli!AW18</f>
        <v>0.16298583749999998</v>
      </c>
      <c r="V11" s="254">
        <f>calcoli!AX18</f>
        <v>0</v>
      </c>
      <c r="W11" s="254">
        <f>calcoli!AY18</f>
        <v>0.51654566249999989</v>
      </c>
      <c r="X11" s="254">
        <f>calcoli!AZ18</f>
        <v>0.12388207499999999</v>
      </c>
      <c r="Y11" s="254">
        <f>calcoli!BA18</f>
        <v>0</v>
      </c>
      <c r="Z11" s="254">
        <f>calcoli!BB18</f>
        <v>0.13594972499999999</v>
      </c>
      <c r="AA11" s="254">
        <f>calcoli!BC18</f>
        <v>0</v>
      </c>
      <c r="AB11" s="254">
        <f>calcoli!BD18</f>
        <v>0.64042773749999993</v>
      </c>
      <c r="AC11" s="101">
        <f t="shared" si="3"/>
        <v>1.2270182624999997</v>
      </c>
      <c r="AD11" s="103">
        <f t="shared" si="0"/>
        <v>52.193822787539816</v>
      </c>
      <c r="AE11" s="121">
        <f t="shared" si="1"/>
        <v>0</v>
      </c>
      <c r="AF11" s="125" t="e">
        <f t="shared" si="2"/>
        <v>#DIV/0!</v>
      </c>
      <c r="AG11" s="100"/>
      <c r="AH11" s="97" t="str">
        <f t="shared" si="4"/>
        <v>AS1905 1.7.3</v>
      </c>
      <c r="AI11" s="127">
        <f t="shared" ref="AI11:AI15" si="10">E11/$AB$10</f>
        <v>0</v>
      </c>
      <c r="AJ11" s="127">
        <f t="shared" ref="AJ11:AJ15" si="11">F11/$AB$10</f>
        <v>0.18017469948646542</v>
      </c>
      <c r="AK11" s="127">
        <f t="shared" si="7"/>
        <v>0</v>
      </c>
      <c r="AL11" s="127">
        <f t="shared" ref="AL11:AL14" si="12">H11/$AB$10</f>
        <v>8.230480918655679E-2</v>
      </c>
      <c r="AM11" s="127">
        <f t="shared" ref="AM11:AM12" si="13">I11/$AB$10</f>
        <v>0.13749380707579228</v>
      </c>
      <c r="AN11" s="127">
        <f t="shared" ref="AN11:AN15" si="14">J11/$AB$10</f>
        <v>0</v>
      </c>
      <c r="AO11" s="127">
        <f t="shared" si="5"/>
        <v>1.1417536373344592E-2</v>
      </c>
      <c r="AP11" s="127">
        <f t="shared" ref="AP11:AP15" si="15">L11/$AB$10</f>
        <v>0</v>
      </c>
      <c r="AQ11" s="127">
        <f t="shared" si="8"/>
        <v>0</v>
      </c>
      <c r="AR11" s="127">
        <f t="shared" si="9"/>
        <v>0</v>
      </c>
      <c r="AS11" s="127">
        <f t="shared" ref="AS11:AS15" si="16">O11/$AB$10</f>
        <v>0</v>
      </c>
      <c r="AT11" s="127">
        <f t="shared" ref="AT11:AT15" si="17">P11/$AB$10</f>
        <v>0</v>
      </c>
      <c r="AU11" s="127">
        <f t="shared" ref="AU11:AU15" si="18">Q11/$AB$10</f>
        <v>0</v>
      </c>
      <c r="AV11" s="127">
        <f t="shared" ref="AV11:AV15" si="19">R11/$AB$10</f>
        <v>0</v>
      </c>
      <c r="AW11" s="127">
        <f t="shared" si="6"/>
        <v>0</v>
      </c>
      <c r="AX11" s="127">
        <f t="shared" ref="AX11:AX15" si="20">U11/$AB$10</f>
        <v>0.26515196022179771</v>
      </c>
      <c r="AY11" s="133">
        <f t="shared" ref="AY11:AY15" si="21">Z11/$AB$10</f>
        <v>0.22116851763494078</v>
      </c>
      <c r="AZ11" s="373">
        <f t="shared" ref="AZ11:AZ15" si="22">AA11/$AB$10</f>
        <v>0</v>
      </c>
      <c r="BA11" s="375"/>
      <c r="BB11" s="344"/>
      <c r="BC11" s="339"/>
      <c r="BD11" s="342"/>
      <c r="BE11" s="339"/>
      <c r="BF11" s="339"/>
      <c r="BG11" s="339"/>
      <c r="BH11" s="339"/>
      <c r="BI11" s="339"/>
      <c r="BJ11" s="339"/>
      <c r="BK11" s="339"/>
      <c r="BL11" s="339"/>
      <c r="BM11" s="339"/>
      <c r="BN11" s="339"/>
      <c r="BO11" s="339"/>
      <c r="BP11" s="339"/>
      <c r="BQ11" s="339"/>
      <c r="BR11" s="339"/>
      <c r="BS11" s="339"/>
      <c r="BT11" s="339"/>
      <c r="BU11" s="339"/>
      <c r="BV11" s="339"/>
      <c r="BW11" s="339"/>
      <c r="BX11" s="340"/>
      <c r="BY11" s="340"/>
      <c r="BZ11" s="340"/>
      <c r="CA11" s="340"/>
      <c r="CB11" s="340"/>
      <c r="CC11" s="340"/>
      <c r="CD11" s="377"/>
      <c r="CE11" s="340"/>
      <c r="CF11" s="340"/>
      <c r="CG11" s="340"/>
      <c r="CH11" s="340"/>
      <c r="CI11" s="340"/>
      <c r="CJ11" s="340"/>
    </row>
    <row r="12" spans="1:88" x14ac:dyDescent="0.25">
      <c r="A12" s="328">
        <f>calcoli!A19</f>
        <v>0</v>
      </c>
      <c r="B12" s="96" t="str">
        <f>calcoli!B19</f>
        <v>AS1905 2.2.11</v>
      </c>
      <c r="C12" s="97"/>
      <c r="D12" s="97"/>
      <c r="E12" s="254">
        <f>calcoli!AG19</f>
        <v>0.28459293750000003</v>
      </c>
      <c r="F12" s="254">
        <f>calcoli!AH19</f>
        <v>0.68571607499999998</v>
      </c>
      <c r="G12" s="254">
        <f>calcoli!AI19</f>
        <v>0</v>
      </c>
      <c r="H12" s="254">
        <f>calcoli!AJ19</f>
        <v>0</v>
      </c>
      <c r="I12" s="254">
        <f>calcoli!AK19</f>
        <v>1.0707868125</v>
      </c>
      <c r="J12" s="254">
        <f>calcoli!AL19</f>
        <v>0</v>
      </c>
      <c r="K12" s="254">
        <f>calcoli!AM19</f>
        <v>0</v>
      </c>
      <c r="L12" s="254">
        <f>calcoli!AN19</f>
        <v>0</v>
      </c>
      <c r="M12" s="254">
        <f>calcoli!AO19</f>
        <v>0.14908049999999998</v>
      </c>
      <c r="N12" s="254">
        <f>calcoli!AP19</f>
        <v>0</v>
      </c>
      <c r="O12" s="254">
        <f>calcoli!AQ19</f>
        <v>0</v>
      </c>
      <c r="P12" s="254">
        <f>calcoli!AR19</f>
        <v>0</v>
      </c>
      <c r="Q12" s="254">
        <f>calcoli!AS19</f>
        <v>0</v>
      </c>
      <c r="R12" s="254">
        <f>calcoli!AT19</f>
        <v>0</v>
      </c>
      <c r="S12" s="254">
        <f>calcoli!AU19</f>
        <v>0</v>
      </c>
      <c r="T12" s="254">
        <f>calcoli!AV19</f>
        <v>0</v>
      </c>
      <c r="U12" s="254">
        <f>calcoli!AW19</f>
        <v>1.2760210125</v>
      </c>
      <c r="V12" s="254">
        <f>calcoli!AX19</f>
        <v>1.2537508499999999</v>
      </c>
      <c r="W12" s="254">
        <f>calcoli!AY19</f>
        <v>6.370668112499998</v>
      </c>
      <c r="X12" s="254">
        <f>calcoli!AZ19</f>
        <v>1.4699191499999997</v>
      </c>
      <c r="Y12" s="254">
        <f>calcoli!BA19</f>
        <v>0</v>
      </c>
      <c r="Z12" s="254">
        <f>calcoli!BB19</f>
        <v>0.30644257499999994</v>
      </c>
      <c r="AA12" s="254">
        <f>calcoli!BC19</f>
        <v>0</v>
      </c>
      <c r="AB12" s="254">
        <f>calcoli!BD19</f>
        <v>9.0943381124999974</v>
      </c>
      <c r="AC12" s="101">
        <f>SUM(E12:AA12)</f>
        <v>12.866978024999996</v>
      </c>
      <c r="AD12" s="103">
        <f>AB12/AC12*100</f>
        <v>70.679673928330971</v>
      </c>
      <c r="AE12" s="121">
        <f>(M12+P12)/AB12</f>
        <v>1.6392671809187701E-2</v>
      </c>
      <c r="AF12" s="125">
        <f t="shared" si="2"/>
        <v>0</v>
      </c>
      <c r="AG12" s="100"/>
      <c r="AH12" s="97" t="str">
        <f t="shared" si="4"/>
        <v>AS1905 2.2.11</v>
      </c>
      <c r="AI12" s="127">
        <f t="shared" si="10"/>
        <v>0.46298731473159183</v>
      </c>
      <c r="AJ12" s="127">
        <f t="shared" si="11"/>
        <v>1.1155506774743376</v>
      </c>
      <c r="AK12" s="127">
        <f t="shared" si="7"/>
        <v>0</v>
      </c>
      <c r="AL12" s="127">
        <f t="shared" ref="AL12:AL24" si="23">H12/$AB$10</f>
        <v>0</v>
      </c>
      <c r="AM12" s="127">
        <f t="shared" ref="AM12:AM24" si="24">I12/$AB$10</f>
        <v>1.7419993458881089</v>
      </c>
      <c r="AN12" s="127">
        <f t="shared" si="14"/>
        <v>0</v>
      </c>
      <c r="AO12" s="127">
        <f t="shared" si="5"/>
        <v>0</v>
      </c>
      <c r="AP12" s="127">
        <f t="shared" si="15"/>
        <v>0</v>
      </c>
      <c r="AQ12" s="127">
        <f t="shared" si="8"/>
        <v>0.10330193411660263</v>
      </c>
      <c r="AR12" s="127">
        <f t="shared" si="9"/>
        <v>0</v>
      </c>
      <c r="AS12" s="127">
        <f t="shared" si="16"/>
        <v>0</v>
      </c>
      <c r="AT12" s="127">
        <f t="shared" si="17"/>
        <v>0</v>
      </c>
      <c r="AU12" s="127">
        <f t="shared" si="18"/>
        <v>0</v>
      </c>
      <c r="AV12" s="127">
        <f t="shared" si="19"/>
        <v>0</v>
      </c>
      <c r="AW12" s="127">
        <f>S12/$AB$5</f>
        <v>0</v>
      </c>
      <c r="AX12" s="127">
        <f t="shared" si="20"/>
        <v>2.0758826529855892</v>
      </c>
      <c r="AY12" s="133">
        <f t="shared" si="21"/>
        <v>0.49853318977279398</v>
      </c>
      <c r="AZ12" s="373">
        <f t="shared" si="22"/>
        <v>0</v>
      </c>
      <c r="BA12" s="375"/>
      <c r="BB12" s="344"/>
      <c r="BC12" s="339"/>
      <c r="BD12" s="342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39"/>
      <c r="BQ12" s="339"/>
      <c r="BR12" s="339"/>
      <c r="BS12" s="339"/>
      <c r="BT12" s="339"/>
      <c r="BU12" s="339"/>
      <c r="BV12" s="339"/>
      <c r="BW12" s="339"/>
      <c r="BX12" s="340"/>
      <c r="BY12" s="340"/>
      <c r="BZ12" s="340"/>
      <c r="CA12" s="340"/>
      <c r="CB12" s="340"/>
      <c r="CC12" s="340"/>
      <c r="CD12" s="377"/>
      <c r="CE12" s="340"/>
      <c r="CF12" s="340"/>
      <c r="CG12" s="340"/>
      <c r="CH12" s="340"/>
      <c r="CI12" s="340"/>
      <c r="CJ12" s="340"/>
    </row>
    <row r="13" spans="1:88" x14ac:dyDescent="0.25">
      <c r="A13" s="100"/>
      <c r="B13" s="96" t="str">
        <f>calcoli!B20</f>
        <v>AS1905 2.1.10</v>
      </c>
      <c r="C13" s="97"/>
      <c r="D13" s="97"/>
      <c r="E13" s="254">
        <f>calcoli!AG20</f>
        <v>0</v>
      </c>
      <c r="F13" s="254">
        <f>calcoli!AH20</f>
        <v>0.1439658</v>
      </c>
      <c r="G13" s="254">
        <f>calcoli!AI20</f>
        <v>0</v>
      </c>
      <c r="H13" s="254">
        <f>calcoli!AJ20</f>
        <v>5.6360531249999998E-2</v>
      </c>
      <c r="I13" s="254">
        <f>calcoli!AK20</f>
        <v>8.0774606250000006E-2</v>
      </c>
      <c r="J13" s="254">
        <f>calcoli!AL20</f>
        <v>3.7323000000000002E-2</v>
      </c>
      <c r="K13" s="254">
        <f>calcoli!AM20</f>
        <v>0</v>
      </c>
      <c r="L13" s="254">
        <f>calcoli!AN20</f>
        <v>0</v>
      </c>
      <c r="M13" s="254">
        <f>calcoli!AO20</f>
        <v>1.7161875000000004E-2</v>
      </c>
      <c r="N13" s="254">
        <f>calcoli!AP20</f>
        <v>0</v>
      </c>
      <c r="O13" s="254">
        <f>calcoli!AQ20</f>
        <v>0</v>
      </c>
      <c r="P13" s="254">
        <f>calcoli!AR20</f>
        <v>0</v>
      </c>
      <c r="Q13" s="254">
        <f>calcoli!AS20</f>
        <v>0</v>
      </c>
      <c r="R13" s="254">
        <f>calcoli!AT20</f>
        <v>0</v>
      </c>
      <c r="S13" s="254">
        <f>calcoli!AU20</f>
        <v>0</v>
      </c>
      <c r="T13" s="254">
        <f>calcoli!AV20</f>
        <v>0</v>
      </c>
      <c r="U13" s="254">
        <f>calcoli!AW20</f>
        <v>0.11555729999999999</v>
      </c>
      <c r="V13" s="254">
        <f>calcoli!AX20</f>
        <v>0.117044325</v>
      </c>
      <c r="W13" s="254">
        <f>calcoli!AY20</f>
        <v>0.66274132500000005</v>
      </c>
      <c r="X13" s="254">
        <f>calcoli!AZ20</f>
        <v>0.22373769374999999</v>
      </c>
      <c r="Y13" s="254">
        <f>calcoli!BA20</f>
        <v>0</v>
      </c>
      <c r="Z13" s="254">
        <f>calcoli!BB20</f>
        <v>0.1210210875</v>
      </c>
      <c r="AA13" s="254">
        <f>calcoli!BC20</f>
        <v>0</v>
      </c>
      <c r="AB13" s="254">
        <f>calcoli!BD20</f>
        <v>1.00352334375</v>
      </c>
      <c r="AC13" s="101">
        <f t="shared" ref="AC13:AC33" si="25">SUM(E13:AA13)</f>
        <v>1.57568754375</v>
      </c>
      <c r="AD13" s="103">
        <f t="shared" ref="AD13:AD33" si="26">AB13/AC13*100</f>
        <v>63.687965785507274</v>
      </c>
      <c r="AE13" s="121">
        <f t="shared" ref="AE13:AE33" si="27">(M13+P13)/AB13</f>
        <v>1.7101620113657675E-2</v>
      </c>
      <c r="AF13" s="125">
        <f t="shared" si="2"/>
        <v>0</v>
      </c>
      <c r="AG13" s="100"/>
      <c r="AH13" s="97" t="str">
        <f t="shared" si="4"/>
        <v>AS1905 2.1.10</v>
      </c>
      <c r="AI13" s="127">
        <f t="shared" si="10"/>
        <v>0</v>
      </c>
      <c r="AJ13" s="127">
        <f t="shared" si="11"/>
        <v>0.23420939303943689</v>
      </c>
      <c r="AK13" s="127">
        <f t="shared" si="7"/>
        <v>0</v>
      </c>
      <c r="AL13" s="127">
        <f t="shared" si="23"/>
        <v>9.168959444147648E-2</v>
      </c>
      <c r="AM13" s="127">
        <f t="shared" si="24"/>
        <v>0.13140740024930925</v>
      </c>
      <c r="AN13" s="127">
        <f t="shared" si="14"/>
        <v>6.0718567718242134E-2</v>
      </c>
      <c r="AO13" s="127">
        <f t="shared" si="5"/>
        <v>0</v>
      </c>
      <c r="AP13" s="127">
        <f t="shared" si="15"/>
        <v>0</v>
      </c>
      <c r="AQ13" s="127">
        <f t="shared" si="8"/>
        <v>1.1891930068435311E-2</v>
      </c>
      <c r="AR13" s="127">
        <f t="shared" si="9"/>
        <v>0</v>
      </c>
      <c r="AS13" s="127">
        <f t="shared" si="16"/>
        <v>0</v>
      </c>
      <c r="AT13" s="127">
        <f t="shared" si="17"/>
        <v>0</v>
      </c>
      <c r="AU13" s="127">
        <f t="shared" si="18"/>
        <v>0</v>
      </c>
      <c r="AV13" s="127">
        <f t="shared" si="19"/>
        <v>0</v>
      </c>
      <c r="AW13" s="127">
        <f t="shared" ref="AW13:AW24" si="28">S13/$AB$5</f>
        <v>0</v>
      </c>
      <c r="AX13" s="127">
        <f t="shared" si="20"/>
        <v>0.18799329489556629</v>
      </c>
      <c r="AY13" s="133">
        <f t="shared" si="21"/>
        <v>0.19688200564542122</v>
      </c>
      <c r="AZ13" s="373">
        <f t="shared" si="22"/>
        <v>0</v>
      </c>
      <c r="BA13" s="375"/>
      <c r="BB13" s="344"/>
      <c r="BC13" s="339"/>
      <c r="BD13" s="342"/>
      <c r="BE13" s="339"/>
      <c r="BF13" s="339"/>
      <c r="BG13" s="339"/>
      <c r="BH13" s="339"/>
      <c r="BI13" s="339"/>
      <c r="BJ13" s="339"/>
      <c r="BK13" s="339"/>
      <c r="BL13" s="339"/>
      <c r="BM13" s="339"/>
      <c r="BN13" s="339"/>
      <c r="BO13" s="339"/>
      <c r="BP13" s="339"/>
      <c r="BQ13" s="339"/>
      <c r="BR13" s="339"/>
      <c r="BS13" s="339"/>
      <c r="BT13" s="339"/>
      <c r="BU13" s="339"/>
      <c r="BV13" s="339"/>
      <c r="BW13" s="339"/>
      <c r="BX13" s="340"/>
      <c r="BY13" s="340"/>
      <c r="BZ13" s="340"/>
      <c r="CA13" s="340"/>
      <c r="CB13" s="340"/>
      <c r="CC13" s="340"/>
      <c r="CD13" s="377"/>
      <c r="CE13" s="340"/>
      <c r="CF13" s="340"/>
      <c r="CG13" s="340"/>
      <c r="CH13" s="340"/>
      <c r="CI13" s="340"/>
      <c r="CJ13" s="340"/>
    </row>
    <row r="14" spans="1:88" x14ac:dyDescent="0.25">
      <c r="A14" s="100"/>
      <c r="B14" s="96" t="str">
        <f>calcoli!B21</f>
        <v>AS1905 1.2.11</v>
      </c>
      <c r="C14" s="97"/>
      <c r="D14" s="97"/>
      <c r="E14" s="254">
        <f>calcoli!AG21</f>
        <v>0</v>
      </c>
      <c r="F14" s="254">
        <f>calcoli!AH21</f>
        <v>8.5336762499999996E-2</v>
      </c>
      <c r="G14" s="254">
        <f>calcoli!AI21</f>
        <v>0</v>
      </c>
      <c r="H14" s="254">
        <f>calcoli!AJ21</f>
        <v>0.10654987499999997</v>
      </c>
      <c r="I14" s="254">
        <f>calcoli!AK21</f>
        <v>6.7358868749999981E-2</v>
      </c>
      <c r="J14" s="254">
        <f>calcoli!AL21</f>
        <v>7.1090662499999999E-2</v>
      </c>
      <c r="K14" s="254">
        <f>calcoli!AM21</f>
        <v>5.7866400000000005E-2</v>
      </c>
      <c r="L14" s="254">
        <f>calcoli!AN21</f>
        <v>1.7006681249999999E-2</v>
      </c>
      <c r="M14" s="254">
        <f>calcoli!AO21</f>
        <v>1.8204750000000002E-2</v>
      </c>
      <c r="N14" s="254">
        <f>calcoli!AP21</f>
        <v>1.3644562499999999E-2</v>
      </c>
      <c r="O14" s="254">
        <f>calcoli!AQ21</f>
        <v>0</v>
      </c>
      <c r="P14" s="254">
        <f>calcoli!AR21</f>
        <v>0</v>
      </c>
      <c r="Q14" s="254">
        <f>calcoli!AS21</f>
        <v>0</v>
      </c>
      <c r="R14" s="254">
        <f>calcoli!AT21</f>
        <v>0</v>
      </c>
      <c r="S14" s="254">
        <f>calcoli!AU21</f>
        <v>0</v>
      </c>
      <c r="T14" s="254">
        <f>calcoli!AV21</f>
        <v>0</v>
      </c>
      <c r="U14" s="254">
        <f>calcoli!AW21</f>
        <v>0.26563393125000001</v>
      </c>
      <c r="V14" s="254">
        <f>calcoli!AX21</f>
        <v>0.124890075</v>
      </c>
      <c r="W14" s="254">
        <f>calcoli!AY21</f>
        <v>0.61871596875000001</v>
      </c>
      <c r="X14" s="254">
        <f>calcoli!AZ21</f>
        <v>0.11485479374999998</v>
      </c>
      <c r="Y14" s="254">
        <f>calcoli!BA21</f>
        <v>0</v>
      </c>
      <c r="Z14" s="254">
        <f>calcoli!BB21</f>
        <v>0.14116123124999996</v>
      </c>
      <c r="AA14" s="254">
        <f>calcoli!BC21</f>
        <v>0</v>
      </c>
      <c r="AB14" s="254">
        <f>calcoli!BD21</f>
        <v>0.85846083750000002</v>
      </c>
      <c r="AC14" s="101">
        <f t="shared" si="25"/>
        <v>1.7023145624999998</v>
      </c>
      <c r="AD14" s="103">
        <f t="shared" si="26"/>
        <v>50.429036819098471</v>
      </c>
      <c r="AE14" s="121">
        <f t="shared" si="27"/>
        <v>2.1206267315601338E-2</v>
      </c>
      <c r="AF14" s="125">
        <f t="shared" si="2"/>
        <v>0</v>
      </c>
      <c r="AG14" s="100"/>
      <c r="AH14" s="97" t="str">
        <f t="shared" si="4"/>
        <v>AS1905 1.2.11</v>
      </c>
      <c r="AI14" s="127">
        <f t="shared" si="10"/>
        <v>0</v>
      </c>
      <c r="AJ14" s="127">
        <f t="shared" si="11"/>
        <v>0.13882930077195818</v>
      </c>
      <c r="AK14" s="127">
        <f t="shared" si="7"/>
        <v>0</v>
      </c>
      <c r="AL14" s="127">
        <f t="shared" si="23"/>
        <v>0.17333965116838768</v>
      </c>
      <c r="AM14" s="127">
        <f t="shared" si="24"/>
        <v>0.1095821352415684</v>
      </c>
      <c r="AN14" s="127">
        <f t="shared" si="14"/>
        <v>0.1156531684253931</v>
      </c>
      <c r="AO14" s="127">
        <f t="shared" si="5"/>
        <v>1.5807534854878638E-2</v>
      </c>
      <c r="AP14" s="127">
        <f t="shared" si="15"/>
        <v>2.7667157708133956E-2</v>
      </c>
      <c r="AQ14" s="127">
        <f t="shared" si="8"/>
        <v>1.2614566526871202E-2</v>
      </c>
      <c r="AR14" s="127">
        <f t="shared" si="9"/>
        <v>9.4546885503125292E-3</v>
      </c>
      <c r="AS14" s="127">
        <f t="shared" si="16"/>
        <v>0</v>
      </c>
      <c r="AT14" s="127">
        <f t="shared" si="17"/>
        <v>0</v>
      </c>
      <c r="AU14" s="127">
        <f t="shared" si="18"/>
        <v>0</v>
      </c>
      <c r="AV14" s="127">
        <f t="shared" si="19"/>
        <v>0</v>
      </c>
      <c r="AW14" s="127">
        <f t="shared" si="28"/>
        <v>0</v>
      </c>
      <c r="AX14" s="127">
        <f t="shared" si="20"/>
        <v>0.43214403565806608</v>
      </c>
      <c r="AY14" s="133">
        <f t="shared" si="21"/>
        <v>0.2296468070316845</v>
      </c>
      <c r="AZ14" s="373">
        <f t="shared" si="22"/>
        <v>0</v>
      </c>
      <c r="BA14" s="375"/>
      <c r="BB14" s="344"/>
      <c r="BC14" s="339"/>
      <c r="BD14" s="342"/>
      <c r="BE14" s="339"/>
      <c r="BF14" s="339"/>
      <c r="BG14" s="339"/>
      <c r="BH14" s="339"/>
      <c r="BI14" s="339"/>
      <c r="BJ14" s="339"/>
      <c r="BK14" s="339"/>
      <c r="BL14" s="339"/>
      <c r="BM14" s="339"/>
      <c r="BN14" s="339"/>
      <c r="BO14" s="339"/>
      <c r="BP14" s="339"/>
      <c r="BQ14" s="339"/>
      <c r="BR14" s="339"/>
      <c r="BS14" s="339"/>
      <c r="BT14" s="339"/>
      <c r="BU14" s="339"/>
      <c r="BV14" s="339"/>
      <c r="BW14" s="339"/>
      <c r="BX14" s="340"/>
      <c r="BY14" s="340"/>
      <c r="BZ14" s="340"/>
      <c r="CA14" s="340"/>
      <c r="CB14" s="340"/>
      <c r="CC14" s="340"/>
      <c r="CD14" s="377"/>
      <c r="CE14" s="340"/>
      <c r="CF14" s="340"/>
      <c r="CG14" s="340"/>
      <c r="CH14" s="340"/>
      <c r="CI14" s="340"/>
      <c r="CJ14" s="340"/>
    </row>
    <row r="15" spans="1:88" x14ac:dyDescent="0.25">
      <c r="A15" s="100"/>
      <c r="B15" s="96" t="str">
        <f>calcoli!B22</f>
        <v>AS1905 2.1.12</v>
      </c>
      <c r="C15" s="97"/>
      <c r="D15" s="97"/>
      <c r="E15" s="254">
        <f>calcoli!AG22</f>
        <v>0</v>
      </c>
      <c r="F15" s="254">
        <f>calcoli!AH22</f>
        <v>0.1216549125</v>
      </c>
      <c r="G15" s="254">
        <f>calcoli!AI22</f>
        <v>0</v>
      </c>
      <c r="H15" s="254">
        <f>calcoli!AJ22</f>
        <v>5.1724687499999998E-2</v>
      </c>
      <c r="I15" s="254">
        <f>calcoli!AK22</f>
        <v>7.886278125E-2</v>
      </c>
      <c r="J15" s="254">
        <f>calcoli!AL22</f>
        <v>3.6647325000000001E-2</v>
      </c>
      <c r="K15" s="254">
        <f>calcoli!AM22</f>
        <v>0</v>
      </c>
      <c r="L15" s="254">
        <f>calcoli!AN22</f>
        <v>0</v>
      </c>
      <c r="M15" s="254">
        <f>calcoli!AO22</f>
        <v>1.901475E-2</v>
      </c>
      <c r="N15" s="254">
        <f>calcoli!AP22</f>
        <v>0</v>
      </c>
      <c r="O15" s="254">
        <f>calcoli!AQ22</f>
        <v>0</v>
      </c>
      <c r="P15" s="254">
        <f>calcoli!AR22</f>
        <v>0</v>
      </c>
      <c r="Q15" s="254">
        <f>calcoli!AS22</f>
        <v>0</v>
      </c>
      <c r="R15" s="254">
        <f>calcoli!AT22</f>
        <v>0</v>
      </c>
      <c r="S15" s="254">
        <f>calcoli!AU22</f>
        <v>0</v>
      </c>
      <c r="T15" s="254">
        <f>calcoli!AV22</f>
        <v>0</v>
      </c>
      <c r="U15" s="254">
        <f>calcoli!AW22</f>
        <v>8.0128068750000003E-2</v>
      </c>
      <c r="V15" s="254">
        <f>calcoli!AX22</f>
        <v>5.9092762499999993E-2</v>
      </c>
      <c r="W15" s="254">
        <f>calcoli!AY22</f>
        <v>0.60677218124999988</v>
      </c>
      <c r="X15" s="254">
        <f>calcoli!AZ22</f>
        <v>6.9949856249999998E-2</v>
      </c>
      <c r="Y15" s="254">
        <f>calcoli!BA22</f>
        <v>0</v>
      </c>
      <c r="Z15" s="254">
        <f>calcoli!BB22</f>
        <v>3.1344131250000004E-2</v>
      </c>
      <c r="AA15" s="254">
        <f>calcoli!BC22</f>
        <v>0</v>
      </c>
      <c r="AB15" s="254">
        <f>calcoli!BD22</f>
        <v>0.73581479999999977</v>
      </c>
      <c r="AC15" s="101">
        <f t="shared" si="25"/>
        <v>1.1551914562499999</v>
      </c>
      <c r="AD15" s="103">
        <f t="shared" si="26"/>
        <v>63.696350593572859</v>
      </c>
      <c r="AE15" s="121">
        <f t="shared" si="27"/>
        <v>2.5841760725660867E-2</v>
      </c>
      <c r="AF15" s="125">
        <f t="shared" si="2"/>
        <v>0</v>
      </c>
      <c r="AG15" s="100"/>
      <c r="AH15" s="97" t="str">
        <f t="shared" si="4"/>
        <v>AS1905 2.1.12</v>
      </c>
      <c r="AI15" s="127">
        <f t="shared" si="10"/>
        <v>0</v>
      </c>
      <c r="AJ15" s="127">
        <f t="shared" si="11"/>
        <v>0.19791313782086303</v>
      </c>
      <c r="AK15" s="127">
        <f t="shared" si="7"/>
        <v>0</v>
      </c>
      <c r="AL15" s="127">
        <f t="shared" si="23"/>
        <v>8.4147816110003548E-2</v>
      </c>
      <c r="AM15" s="127">
        <f t="shared" si="24"/>
        <v>0.12829716592388182</v>
      </c>
      <c r="AN15" s="127">
        <f t="shared" si="14"/>
        <v>5.9619352268170507E-2</v>
      </c>
      <c r="AO15" s="127">
        <f t="shared" si="5"/>
        <v>0</v>
      </c>
      <c r="AP15" s="127">
        <f t="shared" si="15"/>
        <v>0</v>
      </c>
      <c r="AQ15" s="127">
        <f t="shared" si="8"/>
        <v>1.3175837562549563E-2</v>
      </c>
      <c r="AR15" s="127">
        <f t="shared" si="9"/>
        <v>0</v>
      </c>
      <c r="AS15" s="127">
        <f t="shared" si="16"/>
        <v>0</v>
      </c>
      <c r="AT15" s="127">
        <f t="shared" si="17"/>
        <v>0</v>
      </c>
      <c r="AU15" s="127">
        <f t="shared" si="18"/>
        <v>0</v>
      </c>
      <c r="AV15" s="127">
        <f t="shared" si="19"/>
        <v>0</v>
      </c>
      <c r="AW15" s="127">
        <f t="shared" si="28"/>
        <v>0</v>
      </c>
      <c r="AX15" s="127">
        <f t="shared" si="20"/>
        <v>0.13035558686410087</v>
      </c>
      <c r="AY15" s="133">
        <f t="shared" si="21"/>
        <v>5.0991901933729725E-2</v>
      </c>
      <c r="AZ15" s="373">
        <f t="shared" si="22"/>
        <v>0</v>
      </c>
      <c r="BA15" s="375"/>
      <c r="BB15" s="344"/>
      <c r="BC15" s="339"/>
      <c r="BD15" s="342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39"/>
      <c r="BQ15" s="339"/>
      <c r="BR15" s="339"/>
      <c r="BS15" s="339"/>
      <c r="BT15" s="339"/>
      <c r="BU15" s="339"/>
      <c r="BV15" s="339"/>
      <c r="BW15" s="339"/>
      <c r="BX15" s="340"/>
      <c r="BY15" s="340"/>
      <c r="BZ15" s="340"/>
      <c r="CA15" s="340"/>
      <c r="CB15" s="340"/>
      <c r="CC15" s="340"/>
      <c r="CD15" s="377"/>
      <c r="CE15" s="340"/>
      <c r="CF15" s="340"/>
      <c r="CG15" s="340"/>
      <c r="CH15" s="340"/>
      <c r="CI15" s="340"/>
      <c r="CJ15" s="340"/>
    </row>
    <row r="16" spans="1:88" s="58" customFormat="1" x14ac:dyDescent="0.25">
      <c r="A16" s="339"/>
      <c r="B16" s="96" t="str">
        <f>calcoli!B23</f>
        <v>AS1905 2.6.10</v>
      </c>
      <c r="C16" s="343"/>
      <c r="D16" s="343"/>
      <c r="E16" s="254">
        <f>calcoli!AG23</f>
        <v>0.83990463749999988</v>
      </c>
      <c r="F16" s="254">
        <f>calcoli!AH23</f>
        <v>1.031582475</v>
      </c>
      <c r="G16" s="254">
        <f>calcoli!AI23</f>
        <v>0</v>
      </c>
      <c r="H16" s="254">
        <f>calcoli!AJ23</f>
        <v>0</v>
      </c>
      <c r="I16" s="254">
        <f>calcoli!AK23</f>
        <v>0.99612674999999973</v>
      </c>
      <c r="J16" s="254">
        <f>calcoli!AL23</f>
        <v>0</v>
      </c>
      <c r="K16" s="254">
        <f>calcoli!AM23</f>
        <v>0</v>
      </c>
      <c r="L16" s="254">
        <f>calcoli!AN23</f>
        <v>0</v>
      </c>
      <c r="M16" s="254">
        <f>calcoli!AO23</f>
        <v>0.14762250000000002</v>
      </c>
      <c r="N16" s="254">
        <f>calcoli!AP23</f>
        <v>0</v>
      </c>
      <c r="O16" s="254">
        <f>calcoli!AQ23</f>
        <v>0</v>
      </c>
      <c r="P16" s="254">
        <f>calcoli!AR23</f>
        <v>0</v>
      </c>
      <c r="Q16" s="254">
        <f>calcoli!AS23</f>
        <v>0</v>
      </c>
      <c r="R16" s="254">
        <f>calcoli!AT23</f>
        <v>0</v>
      </c>
      <c r="S16" s="254">
        <f>calcoli!AU23</f>
        <v>0</v>
      </c>
      <c r="T16" s="254">
        <f>calcoli!AV23</f>
        <v>0</v>
      </c>
      <c r="U16" s="254">
        <f>calcoli!AW23</f>
        <v>0.48452175000000003</v>
      </c>
      <c r="V16" s="254">
        <f>calcoli!AX23</f>
        <v>0.84206294999999998</v>
      </c>
      <c r="W16" s="254">
        <f>calcoli!AY23</f>
        <v>6.0568890749999991</v>
      </c>
      <c r="X16" s="254">
        <f>calcoli!AZ23</f>
        <v>0.7153310249999999</v>
      </c>
      <c r="Y16" s="254">
        <f>calcoli!BA23</f>
        <v>0</v>
      </c>
      <c r="Z16" s="254">
        <f>calcoli!BB23</f>
        <v>0.20365424999999998</v>
      </c>
      <c r="AA16" s="254">
        <f>calcoli!BC23</f>
        <v>0</v>
      </c>
      <c r="AB16" s="254">
        <f>calcoli!BD23</f>
        <v>7.6142830499999992</v>
      </c>
      <c r="AC16" s="101">
        <f t="shared" si="25"/>
        <v>11.317695412499999</v>
      </c>
      <c r="AD16" s="103">
        <f t="shared" si="26"/>
        <v>67.277681298882541</v>
      </c>
      <c r="AE16" s="121">
        <f t="shared" si="27"/>
        <v>1.9387577140306075E-2</v>
      </c>
      <c r="AF16" s="125">
        <f t="shared" si="2"/>
        <v>0</v>
      </c>
      <c r="AG16" s="339"/>
      <c r="AH16" s="97" t="str">
        <f t="shared" si="4"/>
        <v>AS1905 2.6.10</v>
      </c>
      <c r="AI16" s="127">
        <f t="shared" ref="AI16:AI24" si="29">E16/$AB$10</f>
        <v>1.3663908744985491</v>
      </c>
      <c r="AJ16" s="127">
        <f t="shared" ref="AJ16:AJ24" si="30">F16/$AB$10</f>
        <v>1.678220142143968</v>
      </c>
      <c r="AK16" s="127">
        <f t="shared" ref="AK16:AK24" si="31">G16/$AB$8</f>
        <v>0</v>
      </c>
      <c r="AL16" s="127">
        <f t="shared" si="23"/>
        <v>0</v>
      </c>
      <c r="AM16" s="127">
        <f t="shared" si="24"/>
        <v>1.6205393330071922</v>
      </c>
      <c r="AN16" s="127">
        <f t="shared" ref="AN16:AN24" si="32">J16/$AB$10</f>
        <v>0</v>
      </c>
      <c r="AO16" s="127">
        <f t="shared" si="5"/>
        <v>0</v>
      </c>
      <c r="AP16" s="127">
        <f t="shared" ref="AP16:AP24" si="33">L16/$AB$10</f>
        <v>0</v>
      </c>
      <c r="AQ16" s="127">
        <f t="shared" ref="AQ16:AQ24" si="34">M16/$AB$9</f>
        <v>0.1022916462523816</v>
      </c>
      <c r="AR16" s="127">
        <f t="shared" ref="AR16:AR24" si="35">N16/$AB$9</f>
        <v>0</v>
      </c>
      <c r="AS16" s="127">
        <f t="shared" ref="AS16:AS24" si="36">O16/$AB$10</f>
        <v>0</v>
      </c>
      <c r="AT16" s="127">
        <f t="shared" ref="AT16:AT24" si="37">P16/$AB$10</f>
        <v>0</v>
      </c>
      <c r="AU16" s="127">
        <f t="shared" ref="AU16:AU24" si="38">Q16/$AB$10</f>
        <v>0</v>
      </c>
      <c r="AV16" s="127">
        <f t="shared" ref="AV16:AV24" si="39">R16/$AB$10</f>
        <v>0</v>
      </c>
      <c r="AW16" s="127">
        <f t="shared" si="28"/>
        <v>0</v>
      </c>
      <c r="AX16" s="127">
        <f t="shared" ref="AX16:AX24" si="40">U16/$AB$10</f>
        <v>0.78823960261329973</v>
      </c>
      <c r="AY16" s="133">
        <f t="shared" ref="AY16:AY24" si="41">Z16/$AB$10</f>
        <v>0.33131298046064922</v>
      </c>
      <c r="AZ16" s="373">
        <f t="shared" ref="AZ16:AZ24" si="42">AA16/$AB$10</f>
        <v>0</v>
      </c>
      <c r="BA16" s="376"/>
      <c r="BB16" s="344"/>
      <c r="BC16" s="339"/>
      <c r="BD16" s="342"/>
      <c r="BE16" s="339"/>
      <c r="BF16" s="339"/>
      <c r="BG16" s="339"/>
      <c r="BH16" s="339"/>
      <c r="BI16" s="339"/>
      <c r="BJ16" s="339"/>
      <c r="BK16" s="339"/>
      <c r="BL16" s="339"/>
      <c r="BM16" s="339"/>
      <c r="BN16" s="339"/>
      <c r="BO16" s="339"/>
      <c r="BP16" s="339"/>
      <c r="BQ16" s="339"/>
      <c r="BR16" s="339"/>
      <c r="BS16" s="339"/>
      <c r="BT16" s="339"/>
      <c r="BU16" s="339"/>
      <c r="BV16" s="339"/>
      <c r="BW16" s="339"/>
      <c r="BX16" s="340"/>
      <c r="BY16" s="340"/>
      <c r="BZ16" s="340"/>
      <c r="CA16" s="340"/>
      <c r="CB16" s="340"/>
      <c r="CC16" s="340"/>
      <c r="CD16" s="377"/>
      <c r="CE16" s="340"/>
      <c r="CF16" s="340"/>
      <c r="CG16" s="340"/>
      <c r="CH16" s="340"/>
      <c r="CI16" s="340"/>
      <c r="CJ16" s="340"/>
    </row>
    <row r="17" spans="1:88" x14ac:dyDescent="0.25">
      <c r="A17" s="339"/>
      <c r="B17" s="96" t="str">
        <f>calcoli!B24</f>
        <v>AS1905 2.1.6</v>
      </c>
      <c r="C17" s="349"/>
      <c r="D17" s="349"/>
      <c r="E17" s="254">
        <f>calcoli!AG24</f>
        <v>0</v>
      </c>
      <c r="F17" s="254">
        <f>calcoli!AH24</f>
        <v>8.2072082953509568E-2</v>
      </c>
      <c r="G17" s="254">
        <f>calcoli!AI24</f>
        <v>0</v>
      </c>
      <c r="H17" s="254">
        <f>calcoli!AJ24</f>
        <v>4.678687329079307E-2</v>
      </c>
      <c r="I17" s="254">
        <f>calcoli!AK24</f>
        <v>4.3695594804010945E-2</v>
      </c>
      <c r="J17" s="254">
        <f>calcoli!AL24</f>
        <v>3.3993459434822244E-2</v>
      </c>
      <c r="K17" s="254">
        <f>calcoli!AM24</f>
        <v>3.3209261622607102E-2</v>
      </c>
      <c r="L17" s="254">
        <f>calcoli!AN24</f>
        <v>1.8880781677301728E-2</v>
      </c>
      <c r="M17" s="254">
        <f>calcoli!AO24</f>
        <v>2.8309389243391068E-2</v>
      </c>
      <c r="N17" s="254">
        <f>calcoli!AP24</f>
        <v>0</v>
      </c>
      <c r="O17" s="254">
        <f>calcoli!AQ24</f>
        <v>0</v>
      </c>
      <c r="P17" s="254">
        <f>calcoli!AR24</f>
        <v>0</v>
      </c>
      <c r="Q17" s="254">
        <f>calcoli!AS24</f>
        <v>0</v>
      </c>
      <c r="R17" s="254">
        <f>calcoli!AT24</f>
        <v>0</v>
      </c>
      <c r="S17" s="254">
        <f>calcoli!AU24</f>
        <v>0</v>
      </c>
      <c r="T17" s="254">
        <f>calcoli!AV24</f>
        <v>0</v>
      </c>
      <c r="U17" s="254">
        <f>calcoli!AW24</f>
        <v>0.24856361212397449</v>
      </c>
      <c r="V17" s="254">
        <f>calcoli!AX24</f>
        <v>0.1529228805834093</v>
      </c>
      <c r="W17" s="254">
        <f>calcoli!AY24</f>
        <v>0.35500596399270729</v>
      </c>
      <c r="X17" s="254">
        <f>calcoli!AZ24</f>
        <v>0.29464262762078391</v>
      </c>
      <c r="Y17" s="254">
        <f>calcoli!BA24</f>
        <v>0</v>
      </c>
      <c r="Z17" s="254">
        <f>calcoli!BB24</f>
        <v>0.17535657019143111</v>
      </c>
      <c r="AA17" s="254">
        <f>calcoli!BC24</f>
        <v>0</v>
      </c>
      <c r="AB17" s="254">
        <f>calcoli!BD24</f>
        <v>0.80257147219690039</v>
      </c>
      <c r="AC17" s="101">
        <f t="shared" si="25"/>
        <v>1.5134390975387415</v>
      </c>
      <c r="AD17" s="103">
        <f t="shared" si="26"/>
        <v>53.029651044571082</v>
      </c>
      <c r="AE17" s="121">
        <f t="shared" si="27"/>
        <v>3.5273355986475595E-2</v>
      </c>
      <c r="AF17" s="125">
        <f t="shared" si="2"/>
        <v>0</v>
      </c>
      <c r="AG17" s="339"/>
      <c r="AH17" s="97" t="str">
        <f t="shared" si="4"/>
        <v>AS1905 2.1.6</v>
      </c>
      <c r="AI17" s="127">
        <f t="shared" si="29"/>
        <v>0</v>
      </c>
      <c r="AJ17" s="127">
        <f t="shared" si="30"/>
        <v>0.13351818788923336</v>
      </c>
      <c r="AK17" s="127">
        <f t="shared" si="31"/>
        <v>0</v>
      </c>
      <c r="AL17" s="127">
        <f t="shared" si="23"/>
        <v>7.6114780007819127E-2</v>
      </c>
      <c r="AM17" s="127">
        <f t="shared" si="24"/>
        <v>7.1085762990547585E-2</v>
      </c>
      <c r="AN17" s="127">
        <f t="shared" si="32"/>
        <v>5.5301936303902989E-2</v>
      </c>
      <c r="AO17" s="127">
        <f t="shared" si="5"/>
        <v>9.0718717702180391E-3</v>
      </c>
      <c r="AP17" s="127">
        <f t="shared" si="33"/>
        <v>3.0716020171116742E-2</v>
      </c>
      <c r="AQ17" s="127">
        <f t="shared" si="34"/>
        <v>1.9616345950691363E-2</v>
      </c>
      <c r="AR17" s="127">
        <f t="shared" si="35"/>
        <v>0</v>
      </c>
      <c r="AS17" s="127">
        <f t="shared" si="36"/>
        <v>0</v>
      </c>
      <c r="AT17" s="127">
        <f t="shared" si="37"/>
        <v>0</v>
      </c>
      <c r="AU17" s="127">
        <f t="shared" si="38"/>
        <v>0</v>
      </c>
      <c r="AV17" s="127">
        <f t="shared" si="39"/>
        <v>0</v>
      </c>
      <c r="AW17" s="127">
        <f t="shared" si="28"/>
        <v>0</v>
      </c>
      <c r="AX17" s="127">
        <f t="shared" si="40"/>
        <v>0.40437334927632868</v>
      </c>
      <c r="AY17" s="133">
        <f t="shared" si="41"/>
        <v>0.28527716909163492</v>
      </c>
      <c r="AZ17" s="373">
        <f t="shared" si="42"/>
        <v>0</v>
      </c>
      <c r="BA17" s="376"/>
      <c r="BB17" s="344"/>
      <c r="BC17" s="339"/>
      <c r="BD17" s="342"/>
      <c r="BE17" s="339"/>
      <c r="BF17" s="339"/>
      <c r="BG17" s="339"/>
      <c r="BH17" s="339"/>
      <c r="BI17" s="339"/>
      <c r="BJ17" s="339"/>
      <c r="BK17" s="339"/>
      <c r="BL17" s="339"/>
      <c r="BM17" s="339"/>
      <c r="BN17" s="339"/>
      <c r="BO17" s="339"/>
      <c r="BP17" s="339"/>
      <c r="BQ17" s="339"/>
      <c r="BR17" s="339"/>
      <c r="BS17" s="339"/>
      <c r="BT17" s="339"/>
      <c r="BU17" s="339"/>
      <c r="BV17" s="339"/>
      <c r="BW17" s="339"/>
      <c r="BX17" s="340"/>
      <c r="BY17" s="340"/>
      <c r="BZ17" s="340"/>
      <c r="CA17" s="340"/>
      <c r="CB17" s="340"/>
      <c r="CC17" s="340"/>
      <c r="CD17" s="377"/>
      <c r="CE17" s="340"/>
      <c r="CF17" s="340"/>
      <c r="CG17" s="340"/>
      <c r="CH17" s="340"/>
      <c r="CI17" s="340"/>
      <c r="CJ17" s="340"/>
    </row>
    <row r="18" spans="1:88" x14ac:dyDescent="0.25">
      <c r="A18" s="353"/>
      <c r="B18" s="96" t="str">
        <f>calcoli!B25</f>
        <v>AS1905 2.1.4</v>
      </c>
      <c r="C18" s="349"/>
      <c r="D18" s="349"/>
      <c r="E18" s="254">
        <f>calcoli!AG25</f>
        <v>0</v>
      </c>
      <c r="F18" s="254">
        <f>calcoli!AH25</f>
        <v>7.5222674999999975E-2</v>
      </c>
      <c r="G18" s="254">
        <f>calcoli!AI25</f>
        <v>0</v>
      </c>
      <c r="H18" s="254">
        <f>calcoli!AJ25</f>
        <v>4.1230687499999995E-2</v>
      </c>
      <c r="I18" s="254">
        <f>calcoli!AK25</f>
        <v>9.0284287500000004E-2</v>
      </c>
      <c r="J18" s="254">
        <f>calcoli!AL25</f>
        <v>3.8835225000000008E-2</v>
      </c>
      <c r="K18" s="254">
        <f>calcoli!AM25</f>
        <v>0</v>
      </c>
      <c r="L18" s="254">
        <f>calcoli!AN25</f>
        <v>0</v>
      </c>
      <c r="M18" s="254">
        <f>calcoli!AO25</f>
        <v>2.3550750000000002E-2</v>
      </c>
      <c r="N18" s="254">
        <f>calcoli!AP25</f>
        <v>0</v>
      </c>
      <c r="O18" s="254">
        <f>calcoli!AQ25</f>
        <v>0</v>
      </c>
      <c r="P18" s="254">
        <f>calcoli!AR25</f>
        <v>0</v>
      </c>
      <c r="Q18" s="254">
        <f>calcoli!AS25</f>
        <v>0</v>
      </c>
      <c r="R18" s="254">
        <f>calcoli!AT25</f>
        <v>0</v>
      </c>
      <c r="S18" s="254">
        <f>calcoli!AU25</f>
        <v>0</v>
      </c>
      <c r="T18" s="254">
        <f>calcoli!AV25</f>
        <v>0</v>
      </c>
      <c r="U18" s="254">
        <f>calcoli!AW25</f>
        <v>0.2394174375</v>
      </c>
      <c r="V18" s="254">
        <f>calcoli!AX25</f>
        <v>0.23858212500000003</v>
      </c>
      <c r="W18" s="254">
        <f>calcoli!AY25</f>
        <v>0.84273142499999998</v>
      </c>
      <c r="X18" s="254">
        <f>calcoli!AZ25</f>
        <v>0.31896393749999996</v>
      </c>
      <c r="Y18" s="254">
        <f>calcoli!BA25</f>
        <v>0</v>
      </c>
      <c r="Z18" s="254">
        <f>calcoli!BB25</f>
        <v>5.6365368749999992E-2</v>
      </c>
      <c r="AA18" s="254">
        <f>calcoli!BC25</f>
        <v>0</v>
      </c>
      <c r="AB18" s="254">
        <f>calcoli!BD25</f>
        <v>1.4002774874999999</v>
      </c>
      <c r="AC18" s="101">
        <f t="shared" si="25"/>
        <v>1.96518391875</v>
      </c>
      <c r="AD18" s="103">
        <f t="shared" si="26"/>
        <v>71.254271630244077</v>
      </c>
      <c r="AE18" s="121">
        <f t="shared" si="27"/>
        <v>1.6818630743001217E-2</v>
      </c>
      <c r="AF18" s="125">
        <f t="shared" si="2"/>
        <v>0</v>
      </c>
      <c r="AG18" s="339"/>
      <c r="AH18" s="97" t="str">
        <f t="shared" si="4"/>
        <v>AS1905 2.1.4</v>
      </c>
      <c r="AI18" s="127">
        <f t="shared" si="29"/>
        <v>0</v>
      </c>
      <c r="AJ18" s="127">
        <f t="shared" si="30"/>
        <v>0.12237529367775414</v>
      </c>
      <c r="AK18" s="127">
        <f t="shared" si="31"/>
        <v>0</v>
      </c>
      <c r="AL18" s="127">
        <f t="shared" si="23"/>
        <v>6.7075751977022993E-2</v>
      </c>
      <c r="AM18" s="127">
        <f t="shared" si="24"/>
        <v>0.14687813478182332</v>
      </c>
      <c r="AN18" s="127">
        <f t="shared" si="32"/>
        <v>6.3178716582688157E-2</v>
      </c>
      <c r="AO18" s="127">
        <f t="shared" si="5"/>
        <v>0</v>
      </c>
      <c r="AP18" s="127">
        <f t="shared" si="33"/>
        <v>0</v>
      </c>
      <c r="AQ18" s="127">
        <f t="shared" si="34"/>
        <v>1.6318955362348394E-2</v>
      </c>
      <c r="AR18" s="127">
        <f t="shared" si="35"/>
        <v>0</v>
      </c>
      <c r="AS18" s="127">
        <f t="shared" si="36"/>
        <v>0</v>
      </c>
      <c r="AT18" s="127">
        <f t="shared" si="37"/>
        <v>0</v>
      </c>
      <c r="AU18" s="127">
        <f t="shared" si="38"/>
        <v>0</v>
      </c>
      <c r="AV18" s="127">
        <f t="shared" si="39"/>
        <v>0</v>
      </c>
      <c r="AW18" s="127">
        <f t="shared" si="28"/>
        <v>0</v>
      </c>
      <c r="AX18" s="127">
        <f t="shared" si="40"/>
        <v>0.38949398204248731</v>
      </c>
      <c r="AY18" s="133">
        <f t="shared" si="41"/>
        <v>9.1697464282361099E-2</v>
      </c>
      <c r="AZ18" s="373">
        <f t="shared" si="42"/>
        <v>0</v>
      </c>
      <c r="BA18" s="376"/>
      <c r="BB18" s="344"/>
      <c r="BC18" s="339"/>
      <c r="BD18" s="342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39"/>
      <c r="BQ18" s="339"/>
      <c r="BR18" s="339"/>
      <c r="BS18" s="339"/>
      <c r="BT18" s="339"/>
      <c r="BU18" s="339"/>
      <c r="BV18" s="339"/>
      <c r="BW18" s="339"/>
      <c r="BX18" s="340"/>
      <c r="BY18" s="340"/>
      <c r="BZ18" s="340"/>
      <c r="CA18" s="340"/>
      <c r="CB18" s="340"/>
      <c r="CC18" s="340"/>
      <c r="CD18" s="377"/>
      <c r="CE18" s="340"/>
      <c r="CF18" s="340"/>
      <c r="CG18" s="340"/>
      <c r="CH18" s="340"/>
      <c r="CI18" s="340"/>
      <c r="CJ18" s="340"/>
    </row>
    <row r="19" spans="1:88" x14ac:dyDescent="0.25">
      <c r="A19" s="353"/>
      <c r="B19" s="96" t="str">
        <f>calcoli!B26</f>
        <v>AS1905 2.6.6</v>
      </c>
      <c r="C19" s="349"/>
      <c r="D19" s="349"/>
      <c r="E19" s="254">
        <f>calcoli!AG26</f>
        <v>0</v>
      </c>
      <c r="F19" s="254">
        <f>calcoli!AH26</f>
        <v>0.24706687499999996</v>
      </c>
      <c r="G19" s="254">
        <f>calcoli!AI26</f>
        <v>0</v>
      </c>
      <c r="H19" s="254">
        <f>calcoli!AJ26</f>
        <v>0</v>
      </c>
      <c r="I19" s="254">
        <f>calcoli!AK26</f>
        <v>0.45026775000000013</v>
      </c>
      <c r="J19" s="254">
        <f>calcoli!AL26</f>
        <v>0</v>
      </c>
      <c r="K19" s="254">
        <f>calcoli!AM26</f>
        <v>0</v>
      </c>
      <c r="L19" s="254">
        <f>calcoli!AN26</f>
        <v>0</v>
      </c>
      <c r="M19" s="254">
        <f>calcoli!AO26</f>
        <v>6.4901250000000008E-2</v>
      </c>
      <c r="N19" s="254">
        <f>calcoli!AP26</f>
        <v>0</v>
      </c>
      <c r="O19" s="254">
        <f>calcoli!AQ26</f>
        <v>0</v>
      </c>
      <c r="P19" s="254">
        <f>calcoli!AR26</f>
        <v>0</v>
      </c>
      <c r="Q19" s="254">
        <f>calcoli!AS26</f>
        <v>0</v>
      </c>
      <c r="R19" s="254">
        <f>calcoli!AT26</f>
        <v>0</v>
      </c>
      <c r="S19" s="254">
        <f>calcoli!AU26</f>
        <v>0</v>
      </c>
      <c r="T19" s="254">
        <f>calcoli!AV26</f>
        <v>0</v>
      </c>
      <c r="U19" s="254">
        <f>calcoli!AW26</f>
        <v>0</v>
      </c>
      <c r="V19" s="254">
        <f>calcoli!AX26</f>
        <v>0.13059607500000001</v>
      </c>
      <c r="W19" s="254">
        <f>calcoli!AY26</f>
        <v>1.7511073874999998</v>
      </c>
      <c r="X19" s="254">
        <f>calcoli!AZ26</f>
        <v>0.13360376249999997</v>
      </c>
      <c r="Y19" s="254">
        <f>calcoli!BA26</f>
        <v>0</v>
      </c>
      <c r="Z19" s="254">
        <f>calcoli!BB26</f>
        <v>0.14225760000000001</v>
      </c>
      <c r="AA19" s="254">
        <f>calcoli!BC26</f>
        <v>0</v>
      </c>
      <c r="AB19" s="254">
        <f>calcoli!BD26</f>
        <v>2.0153072249999999</v>
      </c>
      <c r="AC19" s="101">
        <f t="shared" si="25"/>
        <v>2.9198007000000001</v>
      </c>
      <c r="AD19" s="103">
        <f t="shared" si="26"/>
        <v>69.022081712631959</v>
      </c>
      <c r="AE19" s="121">
        <f t="shared" si="27"/>
        <v>3.220414693844012E-2</v>
      </c>
      <c r="AF19" s="125">
        <f t="shared" si="2"/>
        <v>0</v>
      </c>
      <c r="AG19" s="339"/>
      <c r="AH19" s="97" t="str">
        <f t="shared" si="4"/>
        <v>AS1905 2.6.6</v>
      </c>
      <c r="AI19" s="127">
        <f t="shared" si="29"/>
        <v>0</v>
      </c>
      <c r="AJ19" s="127">
        <f t="shared" si="30"/>
        <v>0.40193839671575066</v>
      </c>
      <c r="AK19" s="127">
        <f t="shared" si="31"/>
        <v>0</v>
      </c>
      <c r="AL19" s="127">
        <f t="shared" si="23"/>
        <v>0</v>
      </c>
      <c r="AM19" s="127">
        <f t="shared" si="24"/>
        <v>0.73251380836791058</v>
      </c>
      <c r="AN19" s="127">
        <f t="shared" si="32"/>
        <v>0</v>
      </c>
      <c r="AO19" s="127">
        <f t="shared" si="5"/>
        <v>0</v>
      </c>
      <c r="AP19" s="127">
        <f t="shared" si="33"/>
        <v>0</v>
      </c>
      <c r="AQ19" s="127">
        <f t="shared" si="34"/>
        <v>4.4971841733728812E-2</v>
      </c>
      <c r="AR19" s="127">
        <f t="shared" si="35"/>
        <v>0</v>
      </c>
      <c r="AS19" s="127">
        <f t="shared" si="36"/>
        <v>0</v>
      </c>
      <c r="AT19" s="127">
        <f t="shared" si="37"/>
        <v>0</v>
      </c>
      <c r="AU19" s="127">
        <f t="shared" si="38"/>
        <v>0</v>
      </c>
      <c r="AV19" s="127">
        <f t="shared" si="39"/>
        <v>0</v>
      </c>
      <c r="AW19" s="127">
        <f t="shared" si="28"/>
        <v>0</v>
      </c>
      <c r="AX19" s="127">
        <f t="shared" si="40"/>
        <v>0</v>
      </c>
      <c r="AY19" s="133">
        <f t="shared" si="41"/>
        <v>0.23143042410938569</v>
      </c>
      <c r="AZ19" s="373">
        <f t="shared" si="42"/>
        <v>0</v>
      </c>
      <c r="BA19" s="376"/>
      <c r="BB19" s="344"/>
      <c r="BC19" s="339"/>
      <c r="BD19" s="342"/>
      <c r="BE19" s="339"/>
      <c r="BF19" s="339"/>
      <c r="BG19" s="339"/>
      <c r="BH19" s="339"/>
      <c r="BI19" s="339"/>
      <c r="BJ19" s="339"/>
      <c r="BK19" s="339"/>
      <c r="BL19" s="339"/>
      <c r="BM19" s="339"/>
      <c r="BN19" s="339"/>
      <c r="BO19" s="339"/>
      <c r="BP19" s="339"/>
      <c r="BQ19" s="339"/>
      <c r="BR19" s="339"/>
      <c r="BS19" s="339"/>
      <c r="BT19" s="339"/>
      <c r="BU19" s="339"/>
      <c r="BV19" s="339"/>
      <c r="BW19" s="339"/>
      <c r="BX19" s="340"/>
      <c r="BY19" s="340"/>
      <c r="BZ19" s="340"/>
      <c r="CA19" s="340"/>
      <c r="CB19" s="340"/>
      <c r="CC19" s="340"/>
      <c r="CD19" s="377"/>
      <c r="CE19" s="340"/>
      <c r="CF19" s="340"/>
      <c r="CG19" s="340"/>
      <c r="CH19" s="340"/>
      <c r="CI19" s="340"/>
      <c r="CJ19" s="340"/>
    </row>
    <row r="20" spans="1:88" x14ac:dyDescent="0.25">
      <c r="A20" s="353"/>
      <c r="B20" s="96" t="str">
        <f>calcoli!B27</f>
        <v>AS1905 2.2.5</v>
      </c>
      <c r="C20" s="349"/>
      <c r="D20" s="349"/>
      <c r="E20" s="254">
        <f>calcoli!AG27</f>
        <v>0.40110153749999994</v>
      </c>
      <c r="F20" s="254">
        <f>calcoli!AH27</f>
        <v>0.63379799999999997</v>
      </c>
      <c r="G20" s="254">
        <f>calcoli!AI27</f>
        <v>0</v>
      </c>
      <c r="H20" s="254">
        <f>calcoli!AJ27</f>
        <v>0</v>
      </c>
      <c r="I20" s="254">
        <f>calcoli!AK27</f>
        <v>1.1348329499999998</v>
      </c>
      <c r="J20" s="254">
        <f>calcoli!AL27</f>
        <v>0</v>
      </c>
      <c r="K20" s="254">
        <f>calcoli!AM27</f>
        <v>0</v>
      </c>
      <c r="L20" s="254">
        <f>calcoli!AN27</f>
        <v>0</v>
      </c>
      <c r="M20" s="254">
        <f>calcoli!AO27</f>
        <v>0.15446700000000002</v>
      </c>
      <c r="N20" s="254">
        <f>calcoli!AP27</f>
        <v>0</v>
      </c>
      <c r="O20" s="254">
        <f>calcoli!AQ27</f>
        <v>0</v>
      </c>
      <c r="P20" s="254">
        <f>calcoli!AR27</f>
        <v>0</v>
      </c>
      <c r="Q20" s="254">
        <f>calcoli!AS27</f>
        <v>0</v>
      </c>
      <c r="R20" s="254">
        <f>calcoli!AT27</f>
        <v>0</v>
      </c>
      <c r="S20" s="254">
        <f>calcoli!AU27</f>
        <v>0</v>
      </c>
      <c r="T20" s="254">
        <f>calcoli!AV27</f>
        <v>0</v>
      </c>
      <c r="U20" s="254">
        <f>calcoli!AW27</f>
        <v>0.17754423749999998</v>
      </c>
      <c r="V20" s="254">
        <f>calcoli!AX27</f>
        <v>0.38437042500000002</v>
      </c>
      <c r="W20" s="254">
        <f>calcoli!AY27</f>
        <v>5.2106393249999998</v>
      </c>
      <c r="X20" s="254">
        <f>calcoli!AZ27</f>
        <v>0.49200997499999999</v>
      </c>
      <c r="Y20" s="254">
        <f>calcoli!BA27</f>
        <v>0</v>
      </c>
      <c r="Z20" s="254">
        <f>calcoli!BB27</f>
        <v>0.2242299375</v>
      </c>
      <c r="AA20" s="254">
        <f>calcoli!BC27</f>
        <v>0</v>
      </c>
      <c r="AB20" s="254">
        <f>calcoli!BD27</f>
        <v>6.0870197250000002</v>
      </c>
      <c r="AC20" s="101">
        <f t="shared" si="25"/>
        <v>8.8129933875000006</v>
      </c>
      <c r="AD20" s="103">
        <f t="shared" si="26"/>
        <v>69.068697289998966</v>
      </c>
      <c r="AE20" s="121">
        <f t="shared" si="27"/>
        <v>2.5376457934839371E-2</v>
      </c>
      <c r="AF20" s="125">
        <f t="shared" si="2"/>
        <v>0</v>
      </c>
      <c r="AG20" s="339"/>
      <c r="AH20" s="97" t="str">
        <f t="shared" si="4"/>
        <v>AS1905 2.2.5</v>
      </c>
      <c r="AI20" s="127">
        <f t="shared" si="29"/>
        <v>0.65252822298809798</v>
      </c>
      <c r="AJ20" s="127">
        <f t="shared" si="30"/>
        <v>1.0310882507485042</v>
      </c>
      <c r="AK20" s="127">
        <f t="shared" si="31"/>
        <v>0</v>
      </c>
      <c r="AL20" s="127">
        <f t="shared" si="23"/>
        <v>0</v>
      </c>
      <c r="AM20" s="127">
        <f t="shared" si="24"/>
        <v>1.8461921957899279</v>
      </c>
      <c r="AN20" s="127">
        <f t="shared" si="32"/>
        <v>0</v>
      </c>
      <c r="AO20" s="127">
        <f t="shared" si="5"/>
        <v>0</v>
      </c>
      <c r="AP20" s="127">
        <f t="shared" si="33"/>
        <v>0</v>
      </c>
      <c r="AQ20" s="127">
        <f t="shared" si="34"/>
        <v>0.10703438650386377</v>
      </c>
      <c r="AR20" s="127">
        <f t="shared" si="35"/>
        <v>0</v>
      </c>
      <c r="AS20" s="127">
        <f t="shared" si="36"/>
        <v>0</v>
      </c>
      <c r="AT20" s="127">
        <f t="shared" si="37"/>
        <v>0</v>
      </c>
      <c r="AU20" s="127">
        <f t="shared" si="38"/>
        <v>0</v>
      </c>
      <c r="AV20" s="127">
        <f t="shared" si="39"/>
        <v>0</v>
      </c>
      <c r="AW20" s="127">
        <f t="shared" si="28"/>
        <v>0</v>
      </c>
      <c r="AX20" s="127">
        <f t="shared" si="40"/>
        <v>0.28883615485431002</v>
      </c>
      <c r="AY20" s="133">
        <f t="shared" si="41"/>
        <v>0.36478634205586236</v>
      </c>
      <c r="AZ20" s="373">
        <f t="shared" si="42"/>
        <v>0</v>
      </c>
      <c r="BA20" s="376"/>
      <c r="BB20" s="344"/>
      <c r="BC20" s="339"/>
      <c r="BD20" s="342"/>
      <c r="BE20" s="339"/>
      <c r="BF20" s="339"/>
      <c r="BG20" s="339"/>
      <c r="BH20" s="339"/>
      <c r="BI20" s="339"/>
      <c r="BJ20" s="339"/>
      <c r="BK20" s="339"/>
      <c r="BL20" s="339"/>
      <c r="BM20" s="339"/>
      <c r="BN20" s="339"/>
      <c r="BO20" s="339"/>
      <c r="BP20" s="339"/>
      <c r="BQ20" s="339"/>
      <c r="BR20" s="339"/>
      <c r="BS20" s="339"/>
      <c r="BT20" s="339"/>
      <c r="BU20" s="339"/>
      <c r="BV20" s="339"/>
      <c r="BW20" s="339"/>
      <c r="BX20" s="340"/>
      <c r="BY20" s="340"/>
      <c r="BZ20" s="340"/>
      <c r="CA20" s="340"/>
      <c r="CB20" s="340"/>
      <c r="CC20" s="340"/>
      <c r="CD20" s="377"/>
      <c r="CE20" s="340"/>
      <c r="CF20" s="340"/>
      <c r="CG20" s="340"/>
      <c r="CH20" s="340"/>
      <c r="CI20" s="340"/>
      <c r="CJ20" s="340"/>
    </row>
    <row r="21" spans="1:88" x14ac:dyDescent="0.25">
      <c r="A21" s="339"/>
      <c r="B21" s="96" t="str">
        <f>calcoli!B28</f>
        <v>AS1905 1.5.4</v>
      </c>
      <c r="C21" s="343"/>
      <c r="D21" s="343"/>
      <c r="E21" s="254">
        <f>calcoli!AG28</f>
        <v>0</v>
      </c>
      <c r="F21" s="254">
        <f>calcoli!AH28</f>
        <v>0</v>
      </c>
      <c r="G21" s="254">
        <f>calcoli!AI28</f>
        <v>0</v>
      </c>
      <c r="H21" s="254">
        <f>calcoli!AJ28</f>
        <v>0</v>
      </c>
      <c r="I21" s="254">
        <f>calcoli!AK28</f>
        <v>0</v>
      </c>
      <c r="J21" s="254">
        <f>calcoli!AL28</f>
        <v>0</v>
      </c>
      <c r="K21" s="254">
        <f>calcoli!AM28</f>
        <v>0</v>
      </c>
      <c r="L21" s="254">
        <f>calcoli!AN28</f>
        <v>0</v>
      </c>
      <c r="M21" s="254">
        <f>calcoli!AO28</f>
        <v>0</v>
      </c>
      <c r="N21" s="254">
        <f>calcoli!AP28</f>
        <v>0</v>
      </c>
      <c r="O21" s="254">
        <f>calcoli!AQ28</f>
        <v>0</v>
      </c>
      <c r="P21" s="254">
        <f>calcoli!AR28</f>
        <v>0</v>
      </c>
      <c r="Q21" s="254">
        <f>calcoli!AS28</f>
        <v>0</v>
      </c>
      <c r="R21" s="254">
        <f>calcoli!AT28</f>
        <v>0</v>
      </c>
      <c r="S21" s="254">
        <f>calcoli!AU28</f>
        <v>0</v>
      </c>
      <c r="T21" s="254">
        <f>calcoli!AV28</f>
        <v>0</v>
      </c>
      <c r="U21" s="254">
        <f>calcoli!AW28</f>
        <v>0</v>
      </c>
      <c r="V21" s="254">
        <f>calcoli!AX28</f>
        <v>0</v>
      </c>
      <c r="W21" s="254">
        <f>calcoli!AY28</f>
        <v>4.3585565624999996E-2</v>
      </c>
      <c r="X21" s="254">
        <f>calcoli!AZ28</f>
        <v>0</v>
      </c>
      <c r="Y21" s="254">
        <f>calcoli!BA28</f>
        <v>0</v>
      </c>
      <c r="Z21" s="254">
        <f>calcoli!BB28</f>
        <v>0</v>
      </c>
      <c r="AA21" s="254">
        <f>calcoli!BC28</f>
        <v>0</v>
      </c>
      <c r="AB21" s="254">
        <f>calcoli!BD28</f>
        <v>4.3585565624999996E-2</v>
      </c>
      <c r="AC21" s="101">
        <f t="shared" si="25"/>
        <v>4.3585565624999996E-2</v>
      </c>
      <c r="AD21" s="103">
        <f t="shared" si="26"/>
        <v>100</v>
      </c>
      <c r="AE21" s="121">
        <f t="shared" si="27"/>
        <v>0</v>
      </c>
      <c r="AF21" s="125" t="e">
        <f t="shared" si="2"/>
        <v>#DIV/0!</v>
      </c>
      <c r="AG21" s="339"/>
      <c r="AH21" s="97" t="str">
        <f t="shared" si="4"/>
        <v>AS1905 1.5.4</v>
      </c>
      <c r="AI21" s="127">
        <f t="shared" si="29"/>
        <v>0</v>
      </c>
      <c r="AJ21" s="127">
        <f t="shared" si="30"/>
        <v>0</v>
      </c>
      <c r="AK21" s="127">
        <f t="shared" si="31"/>
        <v>0</v>
      </c>
      <c r="AL21" s="127">
        <f t="shared" si="23"/>
        <v>0</v>
      </c>
      <c r="AM21" s="127">
        <f t="shared" si="24"/>
        <v>0</v>
      </c>
      <c r="AN21" s="127">
        <f t="shared" si="32"/>
        <v>0</v>
      </c>
      <c r="AO21" s="127">
        <f t="shared" si="5"/>
        <v>0</v>
      </c>
      <c r="AP21" s="127">
        <f t="shared" si="33"/>
        <v>0</v>
      </c>
      <c r="AQ21" s="127">
        <f t="shared" si="34"/>
        <v>0</v>
      </c>
      <c r="AR21" s="127">
        <f t="shared" si="35"/>
        <v>0</v>
      </c>
      <c r="AS21" s="127">
        <f t="shared" si="36"/>
        <v>0</v>
      </c>
      <c r="AT21" s="127">
        <f t="shared" si="37"/>
        <v>0</v>
      </c>
      <c r="AU21" s="127">
        <f t="shared" si="38"/>
        <v>0</v>
      </c>
      <c r="AV21" s="127">
        <f t="shared" si="39"/>
        <v>0</v>
      </c>
      <c r="AW21" s="127">
        <f t="shared" si="28"/>
        <v>0</v>
      </c>
      <c r="AX21" s="127">
        <f t="shared" si="40"/>
        <v>0</v>
      </c>
      <c r="AY21" s="133">
        <f t="shared" si="41"/>
        <v>0</v>
      </c>
      <c r="AZ21" s="373">
        <f t="shared" si="42"/>
        <v>0</v>
      </c>
      <c r="BA21" s="376"/>
      <c r="BB21" s="344"/>
      <c r="BC21" s="339"/>
      <c r="BD21" s="342"/>
      <c r="BE21" s="339"/>
      <c r="BF21" s="339"/>
      <c r="BG21" s="339"/>
      <c r="BH21" s="339"/>
      <c r="BI21" s="339"/>
      <c r="BJ21" s="339"/>
      <c r="BK21" s="339"/>
      <c r="BL21" s="339"/>
      <c r="BM21" s="339"/>
      <c r="BN21" s="339"/>
      <c r="BO21" s="339"/>
      <c r="BP21" s="339"/>
      <c r="BQ21" s="339"/>
      <c r="BR21" s="339"/>
      <c r="BS21" s="339"/>
      <c r="BT21" s="339"/>
      <c r="BU21" s="339"/>
      <c r="BV21" s="339"/>
      <c r="BW21" s="339"/>
      <c r="BX21" s="340"/>
      <c r="BY21" s="340"/>
      <c r="BZ21" s="340"/>
      <c r="CA21" s="340"/>
      <c r="CB21" s="340"/>
      <c r="CC21" s="340"/>
      <c r="CD21" s="377"/>
      <c r="CE21" s="340"/>
      <c r="CF21" s="340"/>
      <c r="CG21" s="340"/>
      <c r="CH21" s="340"/>
      <c r="CI21" s="340"/>
      <c r="CJ21" s="340"/>
    </row>
    <row r="22" spans="1:88" s="58" customFormat="1" x14ac:dyDescent="0.25">
      <c r="A22" s="339"/>
      <c r="B22" s="96" t="str">
        <f>calcoli!B29</f>
        <v>AS1905 1.7.9</v>
      </c>
      <c r="C22" s="343"/>
      <c r="D22" s="343"/>
      <c r="E22" s="254">
        <f>calcoli!AG29</f>
        <v>0</v>
      </c>
      <c r="F22" s="254">
        <f>calcoli!AH29</f>
        <v>0.17524732500000004</v>
      </c>
      <c r="G22" s="254">
        <f>calcoli!AI29</f>
        <v>0</v>
      </c>
      <c r="H22" s="254">
        <f>calcoli!AJ29</f>
        <v>4.871362499999999E-2</v>
      </c>
      <c r="I22" s="254">
        <f>calcoli!AK29</f>
        <v>0.19180878750000002</v>
      </c>
      <c r="J22" s="254">
        <f>calcoli!AL29</f>
        <v>3.6035999999999999E-2</v>
      </c>
      <c r="K22" s="254">
        <f>calcoli!AM29</f>
        <v>0</v>
      </c>
      <c r="L22" s="254">
        <f>calcoli!AN29</f>
        <v>0</v>
      </c>
      <c r="M22" s="254">
        <f>calcoli!AO29</f>
        <v>3.4121250000000006E-2</v>
      </c>
      <c r="N22" s="254">
        <f>calcoli!AP29</f>
        <v>0</v>
      </c>
      <c r="O22" s="254">
        <f>calcoli!AQ29</f>
        <v>0</v>
      </c>
      <c r="P22" s="254">
        <f>calcoli!AR29</f>
        <v>0</v>
      </c>
      <c r="Q22" s="254">
        <f>calcoli!AS29</f>
        <v>0</v>
      </c>
      <c r="R22" s="254">
        <f>calcoli!AT29</f>
        <v>0</v>
      </c>
      <c r="S22" s="254">
        <f>calcoli!AU29</f>
        <v>0</v>
      </c>
      <c r="T22" s="254">
        <f>calcoli!AV29</f>
        <v>0</v>
      </c>
      <c r="U22" s="254">
        <f>calcoli!AW29</f>
        <v>0.30379286249999993</v>
      </c>
      <c r="V22" s="254">
        <f>calcoli!AX29</f>
        <v>0.51040169999999996</v>
      </c>
      <c r="W22" s="254">
        <f>calcoli!AY29</f>
        <v>1.9564664624999997</v>
      </c>
      <c r="X22" s="254">
        <f>calcoli!AZ29</f>
        <v>0</v>
      </c>
      <c r="Y22" s="254">
        <f>calcoli!BA29</f>
        <v>0</v>
      </c>
      <c r="Z22" s="254">
        <f>calcoli!BB29</f>
        <v>0.66587129999999983</v>
      </c>
      <c r="AA22" s="254">
        <f>calcoli!BC29</f>
        <v>0</v>
      </c>
      <c r="AB22" s="254">
        <f>calcoli!BD29</f>
        <v>2.4668681624999995</v>
      </c>
      <c r="AC22" s="101">
        <f t="shared" si="25"/>
        <v>3.9224593125</v>
      </c>
      <c r="AD22" s="103">
        <f t="shared" si="26"/>
        <v>62.890854078170875</v>
      </c>
      <c r="AE22" s="121">
        <f t="shared" si="27"/>
        <v>1.3831809303266733E-2</v>
      </c>
      <c r="AF22" s="125">
        <f t="shared" si="2"/>
        <v>0</v>
      </c>
      <c r="AG22" s="339"/>
      <c r="AH22" s="97" t="str">
        <f t="shared" si="4"/>
        <v>AS1905 1.7.9</v>
      </c>
      <c r="AI22" s="127">
        <f t="shared" si="29"/>
        <v>0</v>
      </c>
      <c r="AJ22" s="127">
        <f t="shared" si="30"/>
        <v>0.28509944459055514</v>
      </c>
      <c r="AK22" s="127">
        <f t="shared" si="31"/>
        <v>0</v>
      </c>
      <c r="AL22" s="127">
        <f t="shared" si="23"/>
        <v>7.924929770821082E-2</v>
      </c>
      <c r="AM22" s="127">
        <f t="shared" si="24"/>
        <v>0.31204230240797004</v>
      </c>
      <c r="AN22" s="127">
        <f t="shared" si="32"/>
        <v>5.8624824003819985E-2</v>
      </c>
      <c r="AO22" s="127">
        <f t="shared" si="5"/>
        <v>0</v>
      </c>
      <c r="AP22" s="127">
        <f t="shared" si="33"/>
        <v>0</v>
      </c>
      <c r="AQ22" s="127">
        <f t="shared" si="34"/>
        <v>2.3643542377951032E-2</v>
      </c>
      <c r="AR22" s="127">
        <f t="shared" si="35"/>
        <v>0</v>
      </c>
      <c r="AS22" s="127">
        <f t="shared" si="36"/>
        <v>0</v>
      </c>
      <c r="AT22" s="127">
        <f t="shared" si="37"/>
        <v>0</v>
      </c>
      <c r="AU22" s="127">
        <f t="shared" si="38"/>
        <v>0</v>
      </c>
      <c r="AV22" s="127">
        <f t="shared" si="39"/>
        <v>0</v>
      </c>
      <c r="AW22" s="127">
        <f t="shared" si="28"/>
        <v>0</v>
      </c>
      <c r="AX22" s="127">
        <f t="shared" si="40"/>
        <v>0.49422253018312745</v>
      </c>
      <c r="AY22" s="133">
        <f t="shared" si="41"/>
        <v>1.0832663939309251</v>
      </c>
      <c r="AZ22" s="373">
        <f t="shared" si="42"/>
        <v>0</v>
      </c>
      <c r="BA22" s="376"/>
      <c r="BB22" s="344"/>
      <c r="BC22" s="339"/>
      <c r="BD22" s="342"/>
      <c r="BE22" s="339"/>
      <c r="BF22" s="339"/>
      <c r="BG22" s="339"/>
      <c r="BH22" s="339"/>
      <c r="BI22" s="339"/>
      <c r="BJ22" s="339"/>
      <c r="BK22" s="339"/>
      <c r="BL22" s="339"/>
      <c r="BM22" s="339"/>
      <c r="BN22" s="339"/>
      <c r="BO22" s="339"/>
      <c r="BP22" s="339"/>
      <c r="BQ22" s="339"/>
      <c r="BR22" s="339"/>
      <c r="BS22" s="339"/>
      <c r="BT22" s="339"/>
      <c r="BU22" s="339"/>
      <c r="BV22" s="339"/>
      <c r="BW22" s="339"/>
      <c r="BX22" s="340"/>
      <c r="BY22" s="340"/>
      <c r="BZ22" s="340"/>
      <c r="CA22" s="340"/>
      <c r="CB22" s="340"/>
      <c r="CC22" s="340"/>
      <c r="CD22" s="377"/>
      <c r="CE22" s="340"/>
      <c r="CF22" s="340"/>
      <c r="CG22" s="340"/>
      <c r="CH22" s="340"/>
      <c r="CI22" s="340"/>
      <c r="CJ22" s="340"/>
    </row>
    <row r="23" spans="1:88" x14ac:dyDescent="0.25">
      <c r="A23" s="339"/>
      <c r="B23" s="96" t="str">
        <f>calcoli!B30</f>
        <v>AS1905 1.5.11</v>
      </c>
      <c r="C23" s="349"/>
      <c r="D23" s="349"/>
      <c r="E23" s="254">
        <f>calcoli!AG30</f>
        <v>0</v>
      </c>
      <c r="F23" s="254">
        <f>calcoli!AH30</f>
        <v>0.52470742499999989</v>
      </c>
      <c r="G23" s="254">
        <f>calcoli!AI30</f>
        <v>0</v>
      </c>
      <c r="H23" s="254">
        <f>calcoli!AJ30</f>
        <v>0</v>
      </c>
      <c r="I23" s="254">
        <f>calcoli!AK30</f>
        <v>0.44548818750000002</v>
      </c>
      <c r="J23" s="254">
        <f>calcoli!AL30</f>
        <v>0</v>
      </c>
      <c r="K23" s="254">
        <f>calcoli!AM30</f>
        <v>0</v>
      </c>
      <c r="L23" s="254">
        <f>calcoli!AN30</f>
        <v>0</v>
      </c>
      <c r="M23" s="254">
        <f>calcoli!AO30</f>
        <v>5.7084750000000004E-2</v>
      </c>
      <c r="N23" s="254">
        <f>calcoli!AP30</f>
        <v>0</v>
      </c>
      <c r="O23" s="254">
        <f>calcoli!AQ30</f>
        <v>0</v>
      </c>
      <c r="P23" s="254">
        <f>calcoli!AR30</f>
        <v>0</v>
      </c>
      <c r="Q23" s="254">
        <f>calcoli!AS30</f>
        <v>0</v>
      </c>
      <c r="R23" s="254">
        <f>calcoli!AT30</f>
        <v>0</v>
      </c>
      <c r="S23" s="254">
        <f>calcoli!AU30</f>
        <v>0</v>
      </c>
      <c r="T23" s="254">
        <f>calcoli!AV30</f>
        <v>0</v>
      </c>
      <c r="U23" s="254">
        <f>calcoli!AW30</f>
        <v>0.8475718499999999</v>
      </c>
      <c r="V23" s="254">
        <f>calcoli!AX30</f>
        <v>0.77630129999999997</v>
      </c>
      <c r="W23" s="254">
        <f>calcoli!AY30</f>
        <v>3.0846451500000001</v>
      </c>
      <c r="X23" s="254">
        <f>calcoli!AZ30</f>
        <v>0.90513539999999981</v>
      </c>
      <c r="Y23" s="254">
        <f>calcoli!BA30</f>
        <v>0</v>
      </c>
      <c r="Z23" s="254">
        <f>calcoli!BB30</f>
        <v>0.11996977500000001</v>
      </c>
      <c r="AA23" s="254">
        <f>calcoli!BC30</f>
        <v>0</v>
      </c>
      <c r="AB23" s="254">
        <f>calcoli!BD30</f>
        <v>4.76608185</v>
      </c>
      <c r="AC23" s="101">
        <f t="shared" si="25"/>
        <v>6.7609038375000008</v>
      </c>
      <c r="AD23" s="103">
        <f t="shared" si="26"/>
        <v>70.494743965510509</v>
      </c>
      <c r="AE23" s="121">
        <f t="shared" si="27"/>
        <v>1.1977291157935109E-2</v>
      </c>
      <c r="AF23" s="125">
        <f t="shared" si="2"/>
        <v>0</v>
      </c>
      <c r="AG23" s="339"/>
      <c r="AH23" s="97" t="str">
        <f t="shared" si="4"/>
        <v>AS1905 1.5.11</v>
      </c>
      <c r="AI23" s="127">
        <f t="shared" si="29"/>
        <v>0</v>
      </c>
      <c r="AJ23" s="127">
        <f t="shared" si="30"/>
        <v>0.85361528593968727</v>
      </c>
      <c r="AK23" s="127">
        <f t="shared" si="31"/>
        <v>0</v>
      </c>
      <c r="AL23" s="127">
        <f t="shared" si="23"/>
        <v>0</v>
      </c>
      <c r="AM23" s="127">
        <f t="shared" si="24"/>
        <v>0.72473822255434184</v>
      </c>
      <c r="AN23" s="127">
        <f t="shared" si="32"/>
        <v>0</v>
      </c>
      <c r="AO23" s="127">
        <f t="shared" si="5"/>
        <v>0</v>
      </c>
      <c r="AP23" s="127">
        <f t="shared" si="33"/>
        <v>0</v>
      </c>
      <c r="AQ23" s="127">
        <f t="shared" si="34"/>
        <v>3.9555576239432608E-2</v>
      </c>
      <c r="AR23" s="127">
        <f t="shared" si="35"/>
        <v>0</v>
      </c>
      <c r="AS23" s="127">
        <f t="shared" si="36"/>
        <v>0</v>
      </c>
      <c r="AT23" s="127">
        <f t="shared" si="37"/>
        <v>0</v>
      </c>
      <c r="AU23" s="127">
        <f t="shared" si="38"/>
        <v>0</v>
      </c>
      <c r="AV23" s="127">
        <f t="shared" si="39"/>
        <v>0</v>
      </c>
      <c r="AW23" s="127">
        <f t="shared" si="28"/>
        <v>0</v>
      </c>
      <c r="AX23" s="127">
        <f t="shared" si="40"/>
        <v>1.3788642062615748</v>
      </c>
      <c r="AY23" s="133">
        <f t="shared" si="41"/>
        <v>0.19517168789968042</v>
      </c>
      <c r="AZ23" s="373">
        <f t="shared" si="42"/>
        <v>0</v>
      </c>
      <c r="BA23" s="376"/>
      <c r="BB23" s="344"/>
      <c r="BC23" s="339"/>
      <c r="BD23" s="342"/>
      <c r="BE23" s="339"/>
      <c r="BF23" s="339"/>
      <c r="BG23" s="339"/>
      <c r="BH23" s="339"/>
      <c r="BI23" s="339"/>
      <c r="BJ23" s="339"/>
      <c r="BK23" s="339"/>
      <c r="BL23" s="339"/>
      <c r="BM23" s="339"/>
      <c r="BN23" s="339"/>
      <c r="BO23" s="339"/>
      <c r="BP23" s="339"/>
      <c r="BQ23" s="339"/>
      <c r="BR23" s="339"/>
      <c r="BS23" s="339"/>
      <c r="BT23" s="339"/>
      <c r="BU23" s="339"/>
      <c r="BV23" s="339"/>
      <c r="BW23" s="339"/>
      <c r="BX23" s="340"/>
      <c r="BY23" s="340"/>
      <c r="BZ23" s="340"/>
      <c r="CA23" s="340"/>
      <c r="CB23" s="340"/>
      <c r="CC23" s="340"/>
      <c r="CD23" s="377"/>
      <c r="CE23" s="340"/>
      <c r="CF23" s="340"/>
      <c r="CG23" s="340"/>
      <c r="CH23" s="340"/>
      <c r="CI23" s="340"/>
      <c r="CJ23" s="340"/>
    </row>
    <row r="24" spans="1:88" x14ac:dyDescent="0.25">
      <c r="A24" s="339"/>
      <c r="B24" s="96" t="str">
        <f>calcoli!B31</f>
        <v>AS1905 1.1.blk</v>
      </c>
      <c r="C24" s="349"/>
      <c r="D24" s="349"/>
      <c r="E24" s="254">
        <f>calcoli!AG31</f>
        <v>0</v>
      </c>
      <c r="F24" s="254">
        <f>calcoli!AH31</f>
        <v>0</v>
      </c>
      <c r="G24" s="254">
        <f>calcoli!AI31</f>
        <v>0</v>
      </c>
      <c r="H24" s="254">
        <f>calcoli!AJ31</f>
        <v>0</v>
      </c>
      <c r="I24" s="254">
        <f>calcoli!AK31</f>
        <v>0</v>
      </c>
      <c r="J24" s="254">
        <f>calcoli!AL31</f>
        <v>0</v>
      </c>
      <c r="K24" s="254">
        <f>calcoli!AM31</f>
        <v>0</v>
      </c>
      <c r="L24" s="254">
        <f>calcoli!AN31</f>
        <v>0</v>
      </c>
      <c r="M24" s="254">
        <f>calcoli!AO31</f>
        <v>0</v>
      </c>
      <c r="N24" s="254">
        <f>calcoli!AP31</f>
        <v>0</v>
      </c>
      <c r="O24" s="254">
        <f>calcoli!AQ31</f>
        <v>0</v>
      </c>
      <c r="P24" s="254">
        <f>calcoli!AR31</f>
        <v>0</v>
      </c>
      <c r="Q24" s="254">
        <f>calcoli!AS31</f>
        <v>0</v>
      </c>
      <c r="R24" s="254">
        <f>calcoli!AT31</f>
        <v>0</v>
      </c>
      <c r="S24" s="254">
        <f>calcoli!AU31</f>
        <v>0</v>
      </c>
      <c r="T24" s="254">
        <f>calcoli!AV31</f>
        <v>0</v>
      </c>
      <c r="U24" s="254">
        <f>calcoli!AW31</f>
        <v>0</v>
      </c>
      <c r="V24" s="254">
        <f>calcoli!AX31</f>
        <v>0</v>
      </c>
      <c r="W24" s="254">
        <f>calcoli!AY31</f>
        <v>0</v>
      </c>
      <c r="X24" s="254">
        <f>calcoli!AZ31</f>
        <v>0</v>
      </c>
      <c r="Y24" s="254">
        <f>calcoli!BA31</f>
        <v>0</v>
      </c>
      <c r="Z24" s="254">
        <f>calcoli!BB31</f>
        <v>0</v>
      </c>
      <c r="AA24" s="254">
        <f>calcoli!BC31</f>
        <v>0</v>
      </c>
      <c r="AB24" s="254">
        <f>calcoli!BD31</f>
        <v>0</v>
      </c>
      <c r="AC24" s="101">
        <f t="shared" si="25"/>
        <v>0</v>
      </c>
      <c r="AD24" s="103" t="e">
        <f t="shared" si="26"/>
        <v>#DIV/0!</v>
      </c>
      <c r="AE24" s="121" t="e">
        <f t="shared" si="27"/>
        <v>#DIV/0!</v>
      </c>
      <c r="AF24" s="125" t="e">
        <f t="shared" si="2"/>
        <v>#DIV/0!</v>
      </c>
      <c r="AG24" s="339"/>
      <c r="AH24" s="97" t="str">
        <f>B24</f>
        <v>AS1905 1.1.blk</v>
      </c>
      <c r="AI24" s="127">
        <f t="shared" si="29"/>
        <v>0</v>
      </c>
      <c r="AJ24" s="127">
        <f t="shared" si="30"/>
        <v>0</v>
      </c>
      <c r="AK24" s="127">
        <f t="shared" si="31"/>
        <v>0</v>
      </c>
      <c r="AL24" s="127">
        <f t="shared" si="23"/>
        <v>0</v>
      </c>
      <c r="AM24" s="127">
        <f t="shared" si="24"/>
        <v>0</v>
      </c>
      <c r="AN24" s="127">
        <f t="shared" si="32"/>
        <v>0</v>
      </c>
      <c r="AO24" s="127">
        <f t="shared" si="5"/>
        <v>0</v>
      </c>
      <c r="AP24" s="127">
        <f t="shared" si="33"/>
        <v>0</v>
      </c>
      <c r="AQ24" s="127">
        <f t="shared" si="34"/>
        <v>0</v>
      </c>
      <c r="AR24" s="127">
        <f t="shared" si="35"/>
        <v>0</v>
      </c>
      <c r="AS24" s="127">
        <f t="shared" si="36"/>
        <v>0</v>
      </c>
      <c r="AT24" s="127">
        <f t="shared" si="37"/>
        <v>0</v>
      </c>
      <c r="AU24" s="127">
        <f t="shared" si="38"/>
        <v>0</v>
      </c>
      <c r="AV24" s="127">
        <f t="shared" si="39"/>
        <v>0</v>
      </c>
      <c r="AW24" s="127">
        <f t="shared" si="28"/>
        <v>0</v>
      </c>
      <c r="AX24" s="127">
        <f t="shared" si="40"/>
        <v>0</v>
      </c>
      <c r="AY24" s="133">
        <f t="shared" si="41"/>
        <v>0</v>
      </c>
      <c r="AZ24" s="373">
        <f t="shared" si="42"/>
        <v>0</v>
      </c>
      <c r="BA24" s="376"/>
      <c r="BB24" s="344"/>
      <c r="BC24" s="339"/>
      <c r="BD24" s="342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39"/>
      <c r="BQ24" s="339"/>
      <c r="BR24" s="339"/>
      <c r="BS24" s="339"/>
      <c r="BT24" s="339"/>
      <c r="BU24" s="339"/>
      <c r="BV24" s="339"/>
      <c r="BW24" s="339"/>
      <c r="BX24" s="340"/>
      <c r="BY24" s="340"/>
      <c r="BZ24" s="340"/>
      <c r="CA24" s="340"/>
      <c r="CB24" s="340"/>
      <c r="CC24" s="340"/>
      <c r="CD24" s="377"/>
      <c r="CE24" s="340"/>
      <c r="CF24" s="340"/>
      <c r="CG24" s="340"/>
      <c r="CH24" s="340"/>
      <c r="CI24" s="340"/>
      <c r="CJ24" s="340"/>
    </row>
    <row r="25" spans="1:88" x14ac:dyDescent="0.25">
      <c r="A25" s="339"/>
      <c r="B25" s="96"/>
      <c r="C25" s="349"/>
      <c r="D25" s="349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101"/>
      <c r="AD25" s="103"/>
      <c r="AE25" s="121"/>
      <c r="AF25" s="125"/>
      <c r="AG25" s="339"/>
      <c r="AH25" s="343"/>
      <c r="AI25" s="339"/>
      <c r="AJ25" s="344"/>
      <c r="AK25" s="339"/>
      <c r="AL25" s="339"/>
      <c r="AM25" s="344"/>
      <c r="AN25" s="339"/>
      <c r="AO25" s="339"/>
      <c r="AP25" s="344"/>
      <c r="AQ25" s="344"/>
      <c r="AR25" s="344"/>
      <c r="AS25" s="339"/>
      <c r="AT25" s="339"/>
      <c r="AU25" s="339"/>
      <c r="AV25" s="339"/>
      <c r="AW25" s="339"/>
      <c r="AX25" s="339"/>
      <c r="AY25" s="352"/>
      <c r="AZ25" s="339"/>
      <c r="BA25" s="376"/>
      <c r="BB25" s="339"/>
      <c r="BC25" s="339"/>
      <c r="BD25" s="342"/>
      <c r="BE25" s="339"/>
      <c r="BF25" s="339"/>
      <c r="BG25" s="339"/>
      <c r="BH25" s="339"/>
      <c r="BI25" s="339"/>
      <c r="BJ25" s="339"/>
      <c r="BK25" s="339"/>
      <c r="BL25" s="339"/>
      <c r="BM25" s="339"/>
      <c r="BN25" s="339"/>
      <c r="BO25" s="340"/>
      <c r="BP25" s="340"/>
      <c r="BQ25" s="340"/>
      <c r="BR25" s="340"/>
      <c r="BS25" s="340"/>
      <c r="BT25" s="340"/>
      <c r="BU25" s="340"/>
      <c r="BV25" s="340"/>
      <c r="BW25" s="340"/>
      <c r="BX25" s="340"/>
      <c r="BY25" s="340"/>
      <c r="BZ25" s="340"/>
      <c r="CA25" s="340"/>
      <c r="CB25" s="340"/>
      <c r="CC25" s="340"/>
      <c r="CD25" s="377"/>
      <c r="CE25" s="340"/>
      <c r="CF25" s="340"/>
      <c r="CG25" s="340"/>
      <c r="CH25" s="340"/>
      <c r="CI25" s="340"/>
      <c r="CJ25" s="340"/>
    </row>
    <row r="26" spans="1:88" s="58" customFormat="1" x14ac:dyDescent="0.25">
      <c r="A26" s="339"/>
      <c r="B26" s="96"/>
      <c r="C26" s="343"/>
      <c r="D26" s="343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101"/>
      <c r="AD26" s="103"/>
      <c r="AE26" s="121"/>
      <c r="AF26" s="125"/>
      <c r="AG26" s="339"/>
      <c r="AH26" s="343"/>
      <c r="AI26" s="339"/>
      <c r="AJ26" s="344"/>
      <c r="AK26" s="339"/>
      <c r="AL26" s="339"/>
      <c r="AM26" s="344"/>
      <c r="AN26" s="339"/>
      <c r="AO26" s="339"/>
      <c r="AP26" s="339"/>
      <c r="AQ26" s="344"/>
      <c r="AR26" s="339"/>
      <c r="AS26" s="339"/>
      <c r="AT26" s="344"/>
      <c r="AU26" s="344"/>
      <c r="AV26" s="339"/>
      <c r="AW26" s="339"/>
      <c r="AX26" s="339"/>
      <c r="AY26" s="339"/>
      <c r="AZ26" s="339"/>
      <c r="BA26" s="376"/>
      <c r="BB26" s="339"/>
      <c r="BC26" s="339"/>
      <c r="BD26" s="342"/>
      <c r="BE26" s="339"/>
      <c r="BF26" s="339"/>
      <c r="BG26" s="339"/>
      <c r="BH26" s="339"/>
      <c r="BI26" s="339"/>
      <c r="BJ26" s="339"/>
      <c r="BK26" s="339"/>
      <c r="BL26" s="339"/>
      <c r="BM26" s="339"/>
      <c r="BN26" s="339"/>
      <c r="BO26" s="340"/>
      <c r="BP26" s="340"/>
      <c r="BQ26" s="340"/>
      <c r="BR26" s="340"/>
      <c r="BS26" s="340"/>
      <c r="BT26" s="340"/>
      <c r="BU26" s="340"/>
      <c r="BV26" s="340"/>
      <c r="BW26" s="340"/>
      <c r="BX26" s="340"/>
      <c r="BY26" s="340"/>
      <c r="BZ26" s="340"/>
      <c r="CA26" s="340"/>
      <c r="CB26" s="340"/>
      <c r="CC26" s="340"/>
      <c r="CD26" s="377"/>
      <c r="CE26" s="340"/>
      <c r="CF26" s="340"/>
      <c r="CG26" s="340"/>
      <c r="CH26" s="340"/>
      <c r="CI26" s="340"/>
      <c r="CJ26" s="340"/>
    </row>
    <row r="27" spans="1:88" x14ac:dyDescent="0.25">
      <c r="A27" s="339"/>
      <c r="B27" s="96"/>
      <c r="C27" s="349"/>
      <c r="D27" s="349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101"/>
      <c r="AD27" s="103"/>
      <c r="AE27" s="121"/>
      <c r="AF27" s="125"/>
      <c r="AG27" s="339"/>
      <c r="AH27" s="343"/>
      <c r="AI27" s="339"/>
      <c r="AJ27" s="344"/>
      <c r="AK27" s="339"/>
      <c r="AL27" s="339"/>
      <c r="AM27" s="344"/>
      <c r="AN27" s="339"/>
      <c r="AO27" s="339"/>
      <c r="AP27" s="339"/>
      <c r="AQ27" s="344"/>
      <c r="AR27" s="344"/>
      <c r="AS27" s="344"/>
      <c r="AT27" s="344"/>
      <c r="AU27" s="344"/>
      <c r="AV27" s="339"/>
      <c r="AW27" s="339"/>
      <c r="AX27" s="339"/>
      <c r="AY27" s="352"/>
      <c r="AZ27" s="339"/>
      <c r="BA27" s="376"/>
      <c r="BB27" s="339"/>
      <c r="BC27" s="339"/>
      <c r="BD27" s="342"/>
      <c r="BE27" s="339"/>
      <c r="BF27" s="339"/>
      <c r="BG27" s="339"/>
      <c r="BH27" s="339"/>
      <c r="BI27" s="339"/>
      <c r="BJ27" s="339"/>
      <c r="BK27" s="339"/>
      <c r="BL27" s="339"/>
      <c r="BM27" s="339"/>
      <c r="BN27" s="339"/>
      <c r="BO27" s="340"/>
      <c r="BP27" s="340"/>
      <c r="BQ27" s="340"/>
      <c r="BR27" s="340"/>
      <c r="BS27" s="340"/>
      <c r="BT27" s="340"/>
      <c r="BU27" s="340"/>
      <c r="BV27" s="340"/>
      <c r="BW27" s="340"/>
      <c r="BX27" s="340"/>
      <c r="BY27" s="340"/>
      <c r="BZ27" s="340"/>
      <c r="CA27" s="340"/>
      <c r="CB27" s="340"/>
      <c r="CC27" s="340"/>
      <c r="CD27" s="377"/>
      <c r="CE27" s="340"/>
      <c r="CF27" s="340"/>
      <c r="CG27" s="340"/>
      <c r="CH27" s="340"/>
      <c r="CI27" s="340"/>
      <c r="CJ27" s="340"/>
    </row>
    <row r="28" spans="1:88" ht="15.75" customHeight="1" x14ac:dyDescent="0.25">
      <c r="A28" s="339"/>
      <c r="B28" s="96"/>
      <c r="C28" s="349"/>
      <c r="D28" s="349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101"/>
      <c r="AD28" s="103"/>
      <c r="AE28" s="121"/>
      <c r="AF28" s="125"/>
      <c r="AG28" s="339"/>
      <c r="AH28" s="343"/>
      <c r="AI28" s="339"/>
      <c r="AJ28" s="344"/>
      <c r="AK28" s="339"/>
      <c r="AL28" s="339"/>
      <c r="AM28" s="344"/>
      <c r="AN28" s="339"/>
      <c r="AO28" s="339"/>
      <c r="AP28" s="339"/>
      <c r="AQ28" s="344"/>
      <c r="AR28" s="344"/>
      <c r="AS28" s="344"/>
      <c r="AT28" s="344"/>
      <c r="AU28" s="344"/>
      <c r="AV28" s="339"/>
      <c r="AW28" s="339"/>
      <c r="AX28" s="339"/>
      <c r="AY28" s="352"/>
      <c r="AZ28" s="339"/>
      <c r="BA28" s="376"/>
      <c r="BB28" s="339"/>
      <c r="BC28" s="339"/>
      <c r="BD28" s="342"/>
      <c r="BE28" s="339"/>
      <c r="BF28" s="339"/>
      <c r="BG28" s="339"/>
      <c r="BH28" s="339"/>
      <c r="BI28" s="339"/>
      <c r="BJ28" s="339"/>
      <c r="BK28" s="339"/>
      <c r="BL28" s="339"/>
      <c r="BM28" s="339"/>
      <c r="BN28" s="339"/>
      <c r="BO28" s="340"/>
      <c r="BP28" s="340"/>
      <c r="BQ28" s="340"/>
      <c r="BR28" s="340"/>
      <c r="BS28" s="340"/>
      <c r="BT28" s="340"/>
      <c r="BU28" s="340"/>
      <c r="BV28" s="340"/>
      <c r="BW28" s="340"/>
      <c r="BX28" s="340"/>
      <c r="BY28" s="340"/>
      <c r="BZ28" s="340"/>
      <c r="CA28" s="340"/>
      <c r="CB28" s="340"/>
      <c r="CC28" s="340"/>
      <c r="CD28" s="377"/>
      <c r="CE28" s="340"/>
      <c r="CF28" s="340"/>
      <c r="CG28" s="340"/>
      <c r="CH28" s="340"/>
      <c r="CI28" s="340"/>
      <c r="CJ28" s="340"/>
    </row>
    <row r="29" spans="1:88" s="58" customFormat="1" x14ac:dyDescent="0.25">
      <c r="A29" s="339"/>
      <c r="B29" s="96"/>
      <c r="C29" s="343"/>
      <c r="D29" s="343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101"/>
      <c r="AD29" s="103"/>
      <c r="AE29" s="121"/>
      <c r="AF29" s="125"/>
      <c r="AG29" s="339"/>
      <c r="AH29" s="343"/>
      <c r="AI29" s="339"/>
      <c r="AJ29" s="344"/>
      <c r="AK29" s="339"/>
      <c r="AL29" s="339"/>
      <c r="AM29" s="344"/>
      <c r="AN29" s="339"/>
      <c r="AO29" s="339"/>
      <c r="AP29" s="339"/>
      <c r="AQ29" s="344"/>
      <c r="AR29" s="339"/>
      <c r="AS29" s="339"/>
      <c r="AT29" s="344"/>
      <c r="AU29" s="344"/>
      <c r="AV29" s="339"/>
      <c r="AW29" s="339"/>
      <c r="AX29" s="339"/>
      <c r="AY29" s="339"/>
      <c r="AZ29" s="339"/>
      <c r="BA29" s="341"/>
      <c r="BB29" s="378"/>
      <c r="BC29" s="378"/>
      <c r="BD29" s="96"/>
      <c r="BE29" s="378"/>
      <c r="BF29" s="378"/>
      <c r="BG29" s="378"/>
      <c r="BH29" s="378"/>
      <c r="BI29" s="378"/>
      <c r="BJ29" s="378"/>
      <c r="BK29" s="378"/>
      <c r="BL29" s="378"/>
      <c r="BM29" s="378"/>
      <c r="BN29" s="378"/>
      <c r="BO29" s="379"/>
      <c r="BP29" s="379"/>
      <c r="BQ29" s="379"/>
      <c r="BR29" s="379"/>
      <c r="BS29" s="379"/>
      <c r="BT29" s="379"/>
      <c r="BU29" s="379"/>
      <c r="BV29" s="379"/>
      <c r="BW29" s="379"/>
      <c r="BX29" s="379"/>
      <c r="BY29" s="379"/>
      <c r="BZ29" s="379"/>
      <c r="CA29" s="379"/>
      <c r="CB29" s="379"/>
      <c r="CC29" s="379"/>
      <c r="CD29" s="340"/>
      <c r="CE29" s="340"/>
      <c r="CF29" s="340"/>
      <c r="CG29" s="340"/>
      <c r="CH29" s="340"/>
      <c r="CI29" s="340"/>
      <c r="CJ29" s="340"/>
    </row>
    <row r="30" spans="1:88" x14ac:dyDescent="0.25">
      <c r="A30" s="339"/>
      <c r="B30" s="96"/>
      <c r="C30" s="349"/>
      <c r="D30" s="349"/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101"/>
      <c r="AD30" s="103"/>
      <c r="AE30" s="121"/>
      <c r="AF30" s="125"/>
      <c r="AG30" s="339"/>
      <c r="AH30" s="343"/>
      <c r="AI30" s="339"/>
      <c r="AJ30" s="344"/>
      <c r="AK30" s="339"/>
      <c r="AL30" s="339"/>
      <c r="AM30" s="344"/>
      <c r="AN30" s="339"/>
      <c r="AO30" s="339"/>
      <c r="AP30" s="344"/>
      <c r="AQ30" s="344"/>
      <c r="AR30" s="344"/>
      <c r="AS30" s="344"/>
      <c r="AT30" s="344"/>
      <c r="AU30" s="344"/>
      <c r="AV30" s="339"/>
      <c r="AW30" s="339"/>
      <c r="AX30" s="339"/>
      <c r="AY30" s="344"/>
      <c r="AZ30" s="339"/>
      <c r="BA30" s="341"/>
      <c r="BB30" s="339"/>
      <c r="BC30" s="339"/>
      <c r="BD30" s="96"/>
      <c r="BE30" s="339"/>
      <c r="BF30" s="339"/>
      <c r="BG30" s="339"/>
      <c r="BH30" s="339"/>
      <c r="BI30" s="339"/>
      <c r="BJ30" s="339"/>
      <c r="BK30" s="339"/>
      <c r="BL30" s="339"/>
      <c r="BM30" s="339"/>
      <c r="BN30" s="339"/>
      <c r="BO30" s="340"/>
      <c r="BP30" s="340"/>
      <c r="BQ30" s="340"/>
      <c r="BR30" s="340"/>
      <c r="BS30" s="340"/>
      <c r="BT30" s="340"/>
      <c r="BU30" s="340"/>
      <c r="BV30" s="340"/>
      <c r="BW30" s="340"/>
      <c r="BX30" s="340"/>
      <c r="BY30" s="340"/>
      <c r="BZ30" s="340"/>
      <c r="CA30" s="340"/>
      <c r="CB30" s="340"/>
      <c r="CC30" s="340"/>
      <c r="CD30" s="340"/>
      <c r="CE30" s="340"/>
      <c r="CF30" s="340"/>
      <c r="CG30" s="340"/>
      <c r="CH30" s="340"/>
      <c r="CI30" s="340"/>
      <c r="CJ30" s="340"/>
    </row>
    <row r="31" spans="1:88" x14ac:dyDescent="0.25">
      <c r="A31" s="339"/>
      <c r="B31" s="96"/>
      <c r="C31" s="349"/>
      <c r="D31" s="349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101"/>
      <c r="AD31" s="103"/>
      <c r="AE31" s="121"/>
      <c r="AF31" s="125"/>
      <c r="AG31" s="339"/>
      <c r="AH31" s="343"/>
      <c r="AI31" s="339"/>
      <c r="AJ31" s="344"/>
      <c r="AK31" s="339"/>
      <c r="AL31" s="339"/>
      <c r="AM31" s="344"/>
      <c r="AN31" s="339"/>
      <c r="AO31" s="339"/>
      <c r="AP31" s="344"/>
      <c r="AQ31" s="344"/>
      <c r="AR31" s="344"/>
      <c r="AS31" s="344"/>
      <c r="AT31" s="339"/>
      <c r="AU31" s="344"/>
      <c r="AV31" s="339"/>
      <c r="AW31" s="339"/>
      <c r="AX31" s="339"/>
      <c r="AY31" s="344"/>
      <c r="AZ31" s="339"/>
      <c r="BA31" s="341"/>
      <c r="BB31" s="339"/>
      <c r="BC31" s="339"/>
      <c r="BD31" s="96"/>
      <c r="BE31" s="339"/>
      <c r="BF31" s="339"/>
      <c r="BG31" s="339"/>
      <c r="BH31" s="339"/>
      <c r="BI31" s="339"/>
      <c r="BJ31" s="339"/>
      <c r="BK31" s="339"/>
      <c r="BL31" s="339"/>
      <c r="BM31" s="339"/>
      <c r="BN31" s="339"/>
      <c r="BO31" s="340"/>
      <c r="BP31" s="340"/>
      <c r="BQ31" s="340"/>
      <c r="BR31" s="340"/>
      <c r="BS31" s="340"/>
      <c r="BT31" s="340"/>
      <c r="BU31" s="340"/>
      <c r="BV31" s="340"/>
      <c r="BW31" s="340"/>
      <c r="BX31" s="340"/>
      <c r="BY31" s="340"/>
      <c r="BZ31" s="340"/>
      <c r="CA31" s="340"/>
      <c r="CB31" s="340"/>
      <c r="CC31" s="340"/>
      <c r="CD31" s="340"/>
      <c r="CE31" s="340"/>
      <c r="CF31" s="340"/>
      <c r="CG31" s="340"/>
      <c r="CH31" s="340"/>
      <c r="CI31" s="340"/>
      <c r="CJ31" s="340"/>
    </row>
    <row r="32" spans="1:88" x14ac:dyDescent="0.25">
      <c r="A32" s="339"/>
      <c r="B32" s="342"/>
      <c r="C32" s="349"/>
      <c r="D32" s="349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101"/>
      <c r="AD32" s="103"/>
      <c r="AE32" s="121"/>
      <c r="AF32" s="125"/>
      <c r="AG32" s="339"/>
      <c r="AH32" s="343"/>
      <c r="AI32" s="339"/>
      <c r="AJ32" s="344"/>
      <c r="AK32" s="339"/>
      <c r="AL32" s="339"/>
      <c r="AM32" s="344"/>
      <c r="AN32" s="339"/>
      <c r="AO32" s="339"/>
      <c r="AP32" s="344"/>
      <c r="AQ32" s="344"/>
      <c r="AR32" s="344"/>
      <c r="AS32" s="344"/>
      <c r="AT32" s="339"/>
      <c r="AU32" s="339"/>
      <c r="AV32" s="339"/>
      <c r="AW32" s="339"/>
      <c r="AX32" s="339"/>
      <c r="AY32" s="344"/>
      <c r="AZ32" s="339"/>
      <c r="BA32" s="341"/>
      <c r="BB32" s="339"/>
      <c r="BC32" s="339"/>
      <c r="BD32" s="342"/>
      <c r="BE32" s="339"/>
      <c r="BF32" s="339"/>
      <c r="BG32" s="339"/>
      <c r="BH32" s="339"/>
      <c r="BI32" s="339"/>
      <c r="BJ32" s="339"/>
      <c r="BK32" s="339"/>
      <c r="BL32" s="339"/>
      <c r="BM32" s="339"/>
      <c r="BN32" s="339"/>
      <c r="BO32" s="340"/>
      <c r="BP32" s="340"/>
      <c r="BQ32" s="340"/>
      <c r="BR32" s="340"/>
      <c r="BS32" s="340"/>
      <c r="BT32" s="340"/>
      <c r="BU32" s="340"/>
      <c r="BV32" s="340"/>
      <c r="BW32" s="340"/>
      <c r="BX32" s="340"/>
      <c r="BY32" s="340"/>
      <c r="BZ32" s="340"/>
      <c r="CA32" s="340"/>
      <c r="CB32" s="340"/>
      <c r="CC32" s="340"/>
      <c r="CD32" s="340"/>
      <c r="CE32" s="340"/>
      <c r="CF32" s="340"/>
      <c r="CG32" s="340"/>
      <c r="CH32" s="340"/>
      <c r="CI32" s="340"/>
      <c r="CJ32" s="340"/>
    </row>
    <row r="33" spans="1:88" x14ac:dyDescent="0.25">
      <c r="A33" s="339"/>
      <c r="B33" s="342"/>
      <c r="C33" s="349"/>
      <c r="D33" s="349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101"/>
      <c r="AD33" s="103"/>
      <c r="AE33" s="121"/>
      <c r="AF33" s="125"/>
      <c r="AG33" s="339"/>
      <c r="AH33" s="343"/>
      <c r="AI33" s="339"/>
      <c r="AJ33" s="344"/>
      <c r="AK33" s="339"/>
      <c r="AL33" s="339"/>
      <c r="AM33" s="344"/>
      <c r="AN33" s="339"/>
      <c r="AO33" s="339"/>
      <c r="AP33" s="344"/>
      <c r="AQ33" s="344"/>
      <c r="AR33" s="344"/>
      <c r="AS33" s="344"/>
      <c r="AT33" s="339"/>
      <c r="AU33" s="344"/>
      <c r="AV33" s="339"/>
      <c r="AW33" s="339"/>
      <c r="AX33" s="339"/>
      <c r="AY33" s="344"/>
      <c r="AZ33" s="339"/>
      <c r="BA33" s="341"/>
      <c r="BB33" s="339"/>
      <c r="BC33" s="339"/>
      <c r="BD33" s="342"/>
      <c r="BE33" s="339"/>
      <c r="BF33" s="339"/>
      <c r="BG33" s="339"/>
      <c r="BH33" s="339"/>
      <c r="BI33" s="339"/>
      <c r="BJ33" s="339"/>
      <c r="BK33" s="339"/>
      <c r="BL33" s="339"/>
      <c r="BM33" s="339"/>
      <c r="BN33" s="339"/>
      <c r="BO33" s="340"/>
      <c r="BP33" s="340"/>
      <c r="BQ33" s="340"/>
      <c r="BR33" s="340"/>
      <c r="BS33" s="340"/>
      <c r="BT33" s="340"/>
      <c r="BU33" s="340"/>
      <c r="BV33" s="340"/>
      <c r="BW33" s="340"/>
      <c r="BX33" s="340"/>
      <c r="BY33" s="340"/>
      <c r="BZ33" s="340"/>
      <c r="CA33" s="340"/>
      <c r="CB33" s="340"/>
      <c r="CC33" s="340"/>
      <c r="CD33" s="340"/>
      <c r="CE33" s="340"/>
      <c r="CF33" s="340"/>
      <c r="CG33" s="340"/>
      <c r="CH33" s="340"/>
      <c r="CI33" s="340"/>
      <c r="CJ33" s="340"/>
    </row>
    <row r="34" spans="1:88" s="58" customFormat="1" x14ac:dyDescent="0.25">
      <c r="A34" s="339"/>
      <c r="B34" s="342"/>
      <c r="C34" s="343"/>
      <c r="D34" s="343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44"/>
      <c r="AA34" s="344"/>
      <c r="AB34" s="345"/>
      <c r="AC34" s="346"/>
      <c r="AD34" s="347"/>
      <c r="AE34" s="348"/>
      <c r="AF34" s="348"/>
      <c r="AG34" s="339"/>
      <c r="AH34" s="343"/>
      <c r="AI34" s="339"/>
      <c r="AJ34" s="344"/>
      <c r="AK34" s="339"/>
      <c r="AL34" s="339"/>
      <c r="AM34" s="344"/>
      <c r="AN34" s="339"/>
      <c r="AO34" s="339"/>
      <c r="AP34" s="339"/>
      <c r="AQ34" s="344"/>
      <c r="AR34" s="339"/>
      <c r="AS34" s="339"/>
      <c r="AT34" s="344"/>
      <c r="AU34" s="344"/>
      <c r="AV34" s="339"/>
      <c r="AW34" s="339"/>
      <c r="AX34" s="339"/>
      <c r="AY34" s="339"/>
      <c r="AZ34" s="339"/>
      <c r="BA34" s="341"/>
      <c r="BB34" s="339"/>
      <c r="BC34" s="339"/>
      <c r="BD34" s="342"/>
      <c r="BE34" s="339"/>
      <c r="BF34" s="339"/>
      <c r="BG34" s="339"/>
      <c r="BH34" s="339"/>
      <c r="BI34" s="339"/>
      <c r="BJ34" s="339"/>
      <c r="BK34" s="339"/>
      <c r="BL34" s="339"/>
      <c r="BM34" s="339"/>
      <c r="BN34" s="339"/>
      <c r="BO34" s="340"/>
      <c r="BP34" s="340"/>
      <c r="BQ34" s="340"/>
      <c r="BR34" s="340"/>
      <c r="BS34" s="340"/>
      <c r="BT34" s="340"/>
      <c r="BU34" s="340"/>
      <c r="BV34" s="340"/>
      <c r="BW34" s="340"/>
      <c r="BX34" s="340"/>
      <c r="BY34" s="340"/>
      <c r="BZ34" s="340"/>
      <c r="CA34" s="340"/>
      <c r="CB34" s="340"/>
      <c r="CC34" s="340"/>
      <c r="CD34" s="340"/>
      <c r="CE34" s="340"/>
      <c r="CF34" s="340"/>
      <c r="CG34" s="340"/>
      <c r="CH34" s="340"/>
      <c r="CI34" s="340"/>
      <c r="CJ34" s="340"/>
    </row>
    <row r="35" spans="1:88" x14ac:dyDescent="0.25">
      <c r="A35" s="353"/>
      <c r="B35" s="354"/>
      <c r="C35" s="343"/>
      <c r="D35" s="343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55"/>
      <c r="R35" s="339"/>
      <c r="S35" s="339"/>
      <c r="T35" s="339"/>
      <c r="U35" s="339"/>
      <c r="V35" s="339"/>
      <c r="W35" s="339"/>
      <c r="X35" s="339"/>
      <c r="Y35" s="339"/>
      <c r="Z35" s="344"/>
      <c r="AA35" s="344"/>
      <c r="AB35" s="345"/>
      <c r="AC35" s="346"/>
      <c r="AD35" s="347"/>
      <c r="AE35" s="350"/>
      <c r="AF35" s="351"/>
      <c r="AG35" s="339"/>
      <c r="AH35" s="343"/>
      <c r="AI35" s="339"/>
      <c r="AJ35" s="339"/>
      <c r="AK35" s="339"/>
      <c r="AL35" s="339"/>
      <c r="AM35" s="339"/>
      <c r="AN35" s="339"/>
      <c r="AO35" s="339"/>
      <c r="AP35" s="339"/>
      <c r="AQ35" s="339"/>
      <c r="AR35" s="344"/>
      <c r="AS35" s="344"/>
      <c r="AT35" s="339"/>
      <c r="AU35" s="339"/>
      <c r="AV35" s="339"/>
      <c r="AW35" s="339"/>
      <c r="AX35" s="339"/>
      <c r="AY35" s="344"/>
      <c r="AZ35" s="339"/>
      <c r="BA35" s="341"/>
      <c r="BB35" s="339"/>
      <c r="BC35" s="339"/>
      <c r="BD35" s="354"/>
      <c r="BE35" s="339"/>
      <c r="BF35" s="339"/>
      <c r="BG35" s="339"/>
      <c r="BH35" s="339"/>
      <c r="BI35" s="339"/>
      <c r="BJ35" s="339"/>
      <c r="BK35" s="339"/>
      <c r="BL35" s="339"/>
      <c r="BM35" s="339"/>
      <c r="BN35" s="339"/>
      <c r="BO35" s="340"/>
      <c r="BP35" s="340"/>
      <c r="BQ35" s="340"/>
      <c r="BR35" s="340"/>
      <c r="BS35" s="340"/>
      <c r="BT35" s="340"/>
      <c r="BU35" s="340"/>
      <c r="BV35" s="340"/>
      <c r="BW35" s="340"/>
      <c r="BX35" s="340"/>
      <c r="BY35" s="340"/>
      <c r="BZ35" s="340"/>
      <c r="CA35" s="340"/>
      <c r="CB35" s="340"/>
      <c r="CC35" s="340"/>
      <c r="CD35" s="340"/>
      <c r="CE35" s="340"/>
      <c r="CF35" s="340"/>
      <c r="CG35" s="340"/>
      <c r="CH35" s="340"/>
      <c r="CI35" s="340"/>
      <c r="CJ35" s="340"/>
    </row>
    <row r="36" spans="1:88" x14ac:dyDescent="0.25">
      <c r="A36" s="339"/>
      <c r="B36" s="354"/>
      <c r="C36" s="343"/>
      <c r="D36" s="343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339"/>
      <c r="P36" s="339"/>
      <c r="Q36" s="355"/>
      <c r="R36" s="339"/>
      <c r="S36" s="339"/>
      <c r="T36" s="339"/>
      <c r="U36" s="339"/>
      <c r="V36" s="339"/>
      <c r="W36" s="339"/>
      <c r="X36" s="339"/>
      <c r="Y36" s="339"/>
      <c r="Z36" s="344"/>
      <c r="AA36" s="344"/>
      <c r="AB36" s="345"/>
      <c r="AC36" s="346"/>
      <c r="AD36" s="347"/>
      <c r="AE36" s="350"/>
      <c r="AF36" s="351"/>
      <c r="AG36" s="339"/>
      <c r="AH36" s="343"/>
      <c r="AI36" s="339"/>
      <c r="AJ36" s="339"/>
      <c r="AK36" s="339"/>
      <c r="AL36" s="339"/>
      <c r="AM36" s="339"/>
      <c r="AN36" s="339"/>
      <c r="AO36" s="339"/>
      <c r="AP36" s="339"/>
      <c r="AQ36" s="339"/>
      <c r="AR36" s="344"/>
      <c r="AS36" s="344"/>
      <c r="AT36" s="339"/>
      <c r="AU36" s="339"/>
      <c r="AV36" s="339"/>
      <c r="AW36" s="339"/>
      <c r="AX36" s="339"/>
      <c r="AY36" s="344"/>
      <c r="AZ36" s="339"/>
      <c r="BA36" s="341"/>
      <c r="BB36" s="339"/>
      <c r="BC36" s="339"/>
      <c r="BD36" s="354"/>
      <c r="BE36" s="339"/>
      <c r="BF36" s="339"/>
      <c r="BG36" s="339"/>
      <c r="BH36" s="339"/>
      <c r="BI36" s="339"/>
      <c r="BJ36" s="339"/>
      <c r="BK36" s="339"/>
      <c r="BL36" s="339"/>
      <c r="BM36" s="339"/>
      <c r="BN36" s="339"/>
      <c r="BO36" s="340"/>
      <c r="BP36" s="340"/>
      <c r="BQ36" s="340"/>
      <c r="BR36" s="340"/>
      <c r="BS36" s="340"/>
      <c r="BT36" s="340"/>
      <c r="BU36" s="340"/>
      <c r="BV36" s="340"/>
      <c r="BW36" s="340"/>
      <c r="BX36" s="340"/>
      <c r="BY36" s="340"/>
      <c r="BZ36" s="340"/>
      <c r="CA36" s="340"/>
      <c r="CB36" s="340"/>
      <c r="CC36" s="340"/>
      <c r="CD36" s="340"/>
      <c r="CE36" s="340"/>
      <c r="CF36" s="340"/>
      <c r="CG36" s="340"/>
      <c r="CH36" s="340"/>
      <c r="CI36" s="340"/>
      <c r="CJ36" s="340"/>
    </row>
    <row r="37" spans="1:88" x14ac:dyDescent="0.25">
      <c r="A37" s="339"/>
      <c r="B37" s="354"/>
      <c r="C37" s="343"/>
      <c r="D37" s="343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44"/>
      <c r="AA37" s="344"/>
      <c r="AB37" s="345"/>
      <c r="AC37" s="346"/>
      <c r="AD37" s="347"/>
      <c r="AE37" s="350"/>
      <c r="AF37" s="351"/>
      <c r="AG37" s="339"/>
      <c r="AH37" s="343"/>
      <c r="AI37" s="339"/>
      <c r="AJ37" s="339"/>
      <c r="AK37" s="339"/>
      <c r="AL37" s="339"/>
      <c r="AM37" s="339"/>
      <c r="AN37" s="339"/>
      <c r="AO37" s="339"/>
      <c r="AP37" s="339"/>
      <c r="AQ37" s="339"/>
      <c r="AR37" s="344"/>
      <c r="AS37" s="344"/>
      <c r="AT37" s="339"/>
      <c r="AU37" s="344"/>
      <c r="AV37" s="339"/>
      <c r="AW37" s="339"/>
      <c r="AX37" s="339"/>
      <c r="AY37" s="344"/>
      <c r="AZ37" s="339"/>
      <c r="BA37" s="341"/>
      <c r="BB37" s="339"/>
      <c r="BC37" s="339"/>
      <c r="BD37" s="354"/>
      <c r="BE37" s="339"/>
      <c r="BF37" s="339"/>
      <c r="BG37" s="339"/>
      <c r="BH37" s="339"/>
      <c r="BI37" s="339"/>
      <c r="BJ37" s="339"/>
      <c r="BK37" s="339"/>
      <c r="BL37" s="339"/>
      <c r="BM37" s="339"/>
      <c r="BN37" s="339"/>
      <c r="BO37" s="340"/>
      <c r="BP37" s="340"/>
      <c r="BQ37" s="340"/>
      <c r="BR37" s="340"/>
      <c r="BS37" s="340"/>
      <c r="BT37" s="340"/>
      <c r="BU37" s="340"/>
      <c r="BV37" s="340"/>
      <c r="BW37" s="340"/>
      <c r="BX37" s="340"/>
      <c r="BY37" s="340"/>
      <c r="BZ37" s="340"/>
      <c r="CA37" s="340"/>
      <c r="CB37" s="340"/>
      <c r="CC37" s="340"/>
      <c r="CD37" s="340"/>
      <c r="CE37" s="340"/>
      <c r="CF37" s="340"/>
      <c r="CG37" s="340"/>
      <c r="CH37" s="340"/>
      <c r="CI37" s="340"/>
      <c r="CJ37" s="340"/>
    </row>
    <row r="38" spans="1:88" x14ac:dyDescent="0.25">
      <c r="A38" s="339"/>
      <c r="B38" s="354"/>
      <c r="C38" s="343"/>
      <c r="D38" s="343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44"/>
      <c r="AA38" s="344"/>
      <c r="AB38" s="345"/>
      <c r="AC38" s="346"/>
      <c r="AD38" s="347"/>
      <c r="AE38" s="350"/>
      <c r="AF38" s="351"/>
      <c r="AG38" s="339"/>
      <c r="AH38" s="343"/>
      <c r="AI38" s="339"/>
      <c r="AJ38" s="339"/>
      <c r="AK38" s="339"/>
      <c r="AL38" s="339"/>
      <c r="AM38" s="339"/>
      <c r="AN38" s="339"/>
      <c r="AO38" s="339"/>
      <c r="AP38" s="339"/>
      <c r="AQ38" s="339"/>
      <c r="AR38" s="344"/>
      <c r="AS38" s="344"/>
      <c r="AT38" s="339"/>
      <c r="AU38" s="339"/>
      <c r="AV38" s="339"/>
      <c r="AW38" s="339"/>
      <c r="AX38" s="339"/>
      <c r="AY38" s="344"/>
      <c r="AZ38" s="339"/>
      <c r="BA38" s="341"/>
      <c r="BB38" s="339"/>
      <c r="BC38" s="339"/>
      <c r="BD38" s="354"/>
      <c r="BE38" s="339"/>
      <c r="BF38" s="339"/>
      <c r="BG38" s="339"/>
      <c r="BH38" s="339"/>
      <c r="BI38" s="339"/>
      <c r="BJ38" s="339"/>
      <c r="BK38" s="339"/>
      <c r="BL38" s="339"/>
      <c r="BM38" s="339"/>
      <c r="BN38" s="339"/>
      <c r="BO38" s="340"/>
      <c r="BP38" s="340"/>
      <c r="BQ38" s="340"/>
      <c r="BR38" s="340"/>
      <c r="BS38" s="340"/>
      <c r="BT38" s="340"/>
      <c r="BU38" s="340"/>
      <c r="BV38" s="340"/>
      <c r="BW38" s="340"/>
      <c r="BX38" s="340"/>
      <c r="BY38" s="340"/>
      <c r="BZ38" s="340"/>
      <c r="CA38" s="340"/>
      <c r="CB38" s="340"/>
      <c r="CC38" s="340"/>
      <c r="CD38" s="340"/>
      <c r="CE38" s="340"/>
      <c r="CF38" s="340"/>
      <c r="CG38" s="340"/>
      <c r="CH38" s="340"/>
      <c r="CI38" s="340"/>
      <c r="CJ38" s="340"/>
    </row>
    <row r="39" spans="1:88" x14ac:dyDescent="0.25">
      <c r="A39" s="339"/>
      <c r="B39" s="354"/>
      <c r="C39" s="343"/>
      <c r="D39" s="343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44"/>
      <c r="AA39" s="344"/>
      <c r="AB39" s="345"/>
      <c r="AC39" s="346"/>
      <c r="AD39" s="347"/>
      <c r="AE39" s="350"/>
      <c r="AF39" s="351"/>
      <c r="AG39" s="339"/>
      <c r="AH39" s="343"/>
      <c r="AI39" s="339"/>
      <c r="AJ39" s="339"/>
      <c r="AK39" s="339"/>
      <c r="AL39" s="339"/>
      <c r="AM39" s="339"/>
      <c r="AN39" s="339"/>
      <c r="AO39" s="339"/>
      <c r="AP39" s="339"/>
      <c r="AQ39" s="339"/>
      <c r="AR39" s="344"/>
      <c r="AS39" s="344"/>
      <c r="AT39" s="339"/>
      <c r="AU39" s="344"/>
      <c r="AV39" s="339"/>
      <c r="AW39" s="339"/>
      <c r="AX39" s="339"/>
      <c r="AY39" s="344"/>
      <c r="AZ39" s="339"/>
      <c r="BA39" s="341"/>
      <c r="BB39" s="339"/>
      <c r="BC39" s="339"/>
      <c r="BD39" s="354"/>
      <c r="BE39" s="339"/>
      <c r="BF39" s="339"/>
      <c r="BG39" s="339"/>
      <c r="BH39" s="339"/>
      <c r="BI39" s="339"/>
      <c r="BJ39" s="339"/>
      <c r="BK39" s="339"/>
      <c r="BL39" s="339"/>
      <c r="BM39" s="339"/>
      <c r="BN39" s="339"/>
      <c r="BO39" s="340"/>
      <c r="BP39" s="340"/>
      <c r="BQ39" s="340"/>
      <c r="BR39" s="340"/>
      <c r="BS39" s="340"/>
      <c r="BT39" s="340"/>
      <c r="BU39" s="340"/>
      <c r="BV39" s="340"/>
      <c r="BW39" s="340"/>
      <c r="BX39" s="340"/>
      <c r="BY39" s="340"/>
      <c r="BZ39" s="340"/>
      <c r="CA39" s="340"/>
      <c r="CB39" s="340"/>
      <c r="CC39" s="340"/>
      <c r="CD39" s="340"/>
      <c r="CE39" s="340"/>
      <c r="CF39" s="340"/>
      <c r="CG39" s="340"/>
      <c r="CH39" s="340"/>
      <c r="CI39" s="340"/>
      <c r="CJ39" s="340"/>
    </row>
    <row r="40" spans="1:88" s="58" customFormat="1" x14ac:dyDescent="0.25">
      <c r="A40" s="339"/>
      <c r="B40" s="342"/>
      <c r="C40" s="343"/>
      <c r="D40" s="343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44"/>
      <c r="AA40" s="344"/>
      <c r="AB40" s="345"/>
      <c r="AC40" s="346"/>
      <c r="AD40" s="347"/>
      <c r="AE40" s="348"/>
      <c r="AF40" s="348"/>
      <c r="AG40" s="339"/>
      <c r="AH40" s="343"/>
      <c r="AI40" s="339"/>
      <c r="AJ40" s="344"/>
      <c r="AK40" s="339"/>
      <c r="AL40" s="339"/>
      <c r="AM40" s="344"/>
      <c r="AN40" s="339"/>
      <c r="AO40" s="339"/>
      <c r="AP40" s="339"/>
      <c r="AQ40" s="344"/>
      <c r="AR40" s="339"/>
      <c r="AS40" s="339"/>
      <c r="AT40" s="344"/>
      <c r="AU40" s="344"/>
      <c r="AV40" s="339"/>
      <c r="AW40" s="339"/>
      <c r="AX40" s="339"/>
      <c r="AY40" s="339"/>
      <c r="AZ40" s="339"/>
      <c r="BA40" s="341"/>
      <c r="BB40" s="339"/>
      <c r="BC40" s="339"/>
      <c r="BD40" s="342"/>
      <c r="BE40" s="339"/>
      <c r="BF40" s="339"/>
      <c r="BG40" s="339"/>
      <c r="BH40" s="339"/>
      <c r="BI40" s="339"/>
      <c r="BJ40" s="339"/>
      <c r="BK40" s="339"/>
      <c r="BL40" s="339"/>
      <c r="BM40" s="339"/>
      <c r="BN40" s="339"/>
      <c r="BO40" s="340"/>
      <c r="BP40" s="340"/>
      <c r="BQ40" s="340"/>
      <c r="BR40" s="340"/>
      <c r="BS40" s="340"/>
      <c r="BT40" s="340"/>
      <c r="BU40" s="340"/>
      <c r="BV40" s="340"/>
      <c r="BW40" s="340"/>
      <c r="BX40" s="340"/>
      <c r="BY40" s="340"/>
      <c r="BZ40" s="340"/>
      <c r="CA40" s="340"/>
      <c r="CB40" s="340"/>
      <c r="CC40" s="340"/>
      <c r="CD40" s="340"/>
      <c r="CE40" s="340"/>
      <c r="CF40" s="340"/>
      <c r="CG40" s="340"/>
      <c r="CH40" s="340"/>
      <c r="CI40" s="340"/>
      <c r="CJ40" s="340"/>
    </row>
    <row r="41" spans="1:88" x14ac:dyDescent="0.25">
      <c r="A41" s="353"/>
      <c r="B41" s="356"/>
      <c r="C41" s="340"/>
      <c r="D41" s="340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57"/>
      <c r="AA41" s="357"/>
      <c r="AB41" s="345"/>
      <c r="AC41" s="346"/>
      <c r="AD41" s="347"/>
      <c r="AE41" s="350"/>
      <c r="AF41" s="351"/>
      <c r="AG41" s="339"/>
      <c r="AH41" s="356"/>
      <c r="AI41" s="339"/>
      <c r="AJ41" s="339"/>
      <c r="AK41" s="339"/>
      <c r="AL41" s="339"/>
      <c r="AM41" s="339"/>
      <c r="AN41" s="339"/>
      <c r="AO41" s="339"/>
      <c r="AP41" s="339"/>
      <c r="AQ41" s="339"/>
      <c r="AR41" s="344"/>
      <c r="AS41" s="344"/>
      <c r="AT41" s="339"/>
      <c r="AU41" s="344"/>
      <c r="AV41" s="339"/>
      <c r="AW41" s="339"/>
      <c r="AX41" s="339"/>
      <c r="AY41" s="344"/>
      <c r="AZ41" s="339"/>
      <c r="BA41" s="341"/>
      <c r="BB41" s="339"/>
      <c r="BC41" s="339"/>
      <c r="BD41" s="356"/>
      <c r="BE41" s="339"/>
      <c r="BF41" s="339"/>
      <c r="BG41" s="339"/>
      <c r="BH41" s="339"/>
      <c r="BI41" s="339"/>
      <c r="BJ41" s="339"/>
      <c r="BK41" s="339"/>
      <c r="BL41" s="339"/>
      <c r="BM41" s="339"/>
      <c r="BN41" s="339"/>
      <c r="BO41" s="340"/>
      <c r="BP41" s="340"/>
      <c r="BQ41" s="340"/>
      <c r="BR41" s="340"/>
      <c r="BS41" s="340"/>
      <c r="BT41" s="340"/>
      <c r="BU41" s="340"/>
      <c r="BV41" s="340"/>
      <c r="BW41" s="340"/>
      <c r="BX41" s="340"/>
      <c r="BY41" s="340"/>
      <c r="BZ41" s="340"/>
      <c r="CA41" s="340"/>
      <c r="CB41" s="340"/>
      <c r="CC41" s="340"/>
      <c r="CD41" s="340"/>
      <c r="CE41" s="340"/>
      <c r="CF41" s="340"/>
      <c r="CG41" s="340"/>
      <c r="CH41" s="340"/>
      <c r="CI41" s="340"/>
      <c r="CJ41" s="340"/>
    </row>
    <row r="42" spans="1:88" x14ac:dyDescent="0.25">
      <c r="A42" s="340"/>
      <c r="B42" s="358"/>
      <c r="C42" s="359"/>
      <c r="D42" s="35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44"/>
      <c r="AA42" s="344"/>
      <c r="AB42" s="345"/>
      <c r="AC42" s="346"/>
      <c r="AD42" s="347"/>
      <c r="AE42" s="350"/>
      <c r="AF42" s="351"/>
      <c r="AG42" s="339"/>
      <c r="AH42" s="358"/>
      <c r="AI42" s="339"/>
      <c r="AJ42" s="339"/>
      <c r="AK42" s="339"/>
      <c r="AL42" s="339"/>
      <c r="AM42" s="339"/>
      <c r="AN42" s="339"/>
      <c r="AO42" s="339"/>
      <c r="AP42" s="339"/>
      <c r="AQ42" s="339"/>
      <c r="AR42" s="344"/>
      <c r="AS42" s="344"/>
      <c r="AT42" s="339"/>
      <c r="AU42" s="344"/>
      <c r="AV42" s="339"/>
      <c r="AW42" s="339"/>
      <c r="AX42" s="339"/>
      <c r="AY42" s="344"/>
      <c r="AZ42" s="339"/>
      <c r="BA42" s="341"/>
      <c r="BB42" s="339"/>
      <c r="BC42" s="339"/>
      <c r="BD42" s="358"/>
      <c r="BE42" s="339"/>
      <c r="BF42" s="339"/>
      <c r="BG42" s="339"/>
      <c r="BH42" s="339"/>
      <c r="BI42" s="339"/>
      <c r="BJ42" s="339"/>
      <c r="BK42" s="339"/>
      <c r="BL42" s="339"/>
      <c r="BM42" s="339"/>
      <c r="BN42" s="339"/>
      <c r="BO42" s="340"/>
      <c r="BP42" s="340"/>
      <c r="BQ42" s="340"/>
      <c r="BR42" s="340"/>
      <c r="BS42" s="340"/>
      <c r="BT42" s="340"/>
      <c r="BU42" s="340"/>
      <c r="BV42" s="340"/>
      <c r="BW42" s="340"/>
      <c r="BX42" s="340"/>
      <c r="BY42" s="340"/>
      <c r="BZ42" s="340"/>
      <c r="CA42" s="340"/>
      <c r="CB42" s="340"/>
      <c r="CC42" s="340"/>
      <c r="CD42" s="340"/>
      <c r="CE42" s="340"/>
      <c r="CF42" s="340"/>
      <c r="CG42" s="340"/>
      <c r="CH42" s="340"/>
      <c r="CI42" s="340"/>
      <c r="CJ42" s="340"/>
    </row>
    <row r="43" spans="1:88" s="58" customFormat="1" x14ac:dyDescent="0.25">
      <c r="A43" s="339"/>
      <c r="B43" s="342"/>
      <c r="C43" s="343"/>
      <c r="D43" s="343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  <c r="Y43" s="339"/>
      <c r="Z43" s="344"/>
      <c r="AA43" s="344"/>
      <c r="AB43" s="345"/>
      <c r="AC43" s="346"/>
      <c r="AD43" s="347"/>
      <c r="AE43" s="348"/>
      <c r="AF43" s="348"/>
      <c r="AG43" s="339"/>
      <c r="AH43" s="343"/>
      <c r="AI43" s="339"/>
      <c r="AJ43" s="344"/>
      <c r="AK43" s="339"/>
      <c r="AL43" s="339"/>
      <c r="AM43" s="344"/>
      <c r="AN43" s="339"/>
      <c r="AO43" s="339"/>
      <c r="AP43" s="339"/>
      <c r="AQ43" s="344"/>
      <c r="AR43" s="339"/>
      <c r="AS43" s="339"/>
      <c r="AT43" s="344"/>
      <c r="AU43" s="344"/>
      <c r="AV43" s="339"/>
      <c r="AW43" s="339"/>
      <c r="AX43" s="339"/>
      <c r="AY43" s="339"/>
      <c r="AZ43" s="339"/>
      <c r="BA43" s="341"/>
      <c r="BB43" s="339"/>
      <c r="BC43" s="339"/>
      <c r="BD43" s="342"/>
      <c r="BE43" s="339"/>
      <c r="BF43" s="339"/>
      <c r="BG43" s="339"/>
      <c r="BH43" s="339"/>
      <c r="BI43" s="339"/>
      <c r="BJ43" s="339"/>
      <c r="BK43" s="339"/>
      <c r="BL43" s="339"/>
      <c r="BM43" s="339"/>
      <c r="BN43" s="339"/>
      <c r="BO43" s="340"/>
      <c r="BP43" s="340"/>
      <c r="BQ43" s="340"/>
      <c r="BR43" s="340"/>
      <c r="BS43" s="340"/>
      <c r="BT43" s="340"/>
      <c r="BU43" s="340"/>
      <c r="BV43" s="340"/>
      <c r="BW43" s="340"/>
      <c r="BX43" s="340"/>
      <c r="BY43" s="340"/>
      <c r="BZ43" s="340"/>
      <c r="CA43" s="340"/>
      <c r="CB43" s="340"/>
      <c r="CC43" s="340"/>
      <c r="CD43" s="340"/>
      <c r="CE43" s="340"/>
      <c r="CF43" s="340"/>
      <c r="CG43" s="340"/>
      <c r="CH43" s="340"/>
      <c r="CI43" s="340"/>
      <c r="CJ43" s="340"/>
    </row>
    <row r="44" spans="1:88" x14ac:dyDescent="0.25">
      <c r="A44" s="353"/>
      <c r="B44" s="360"/>
      <c r="C44" s="361"/>
      <c r="D44" s="361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62"/>
      <c r="X44" s="339"/>
      <c r="Y44" s="339"/>
      <c r="Z44" s="363"/>
      <c r="AA44" s="363"/>
      <c r="AB44" s="362"/>
      <c r="AC44" s="346"/>
      <c r="AD44" s="347"/>
      <c r="AE44" s="350"/>
      <c r="AF44" s="351"/>
      <c r="AG44" s="339"/>
      <c r="AH44" s="361"/>
      <c r="AI44" s="339"/>
      <c r="AJ44" s="339"/>
      <c r="AK44" s="339"/>
      <c r="AL44" s="339"/>
      <c r="AM44" s="339"/>
      <c r="AN44" s="339"/>
      <c r="AO44" s="339"/>
      <c r="AP44" s="339"/>
      <c r="AQ44" s="339"/>
      <c r="AR44" s="344"/>
      <c r="AS44" s="344"/>
      <c r="AT44" s="339"/>
      <c r="AU44" s="344"/>
      <c r="AV44" s="339"/>
      <c r="AW44" s="339"/>
      <c r="AX44" s="339"/>
      <c r="AY44" s="344"/>
      <c r="AZ44" s="339"/>
      <c r="BA44" s="341"/>
      <c r="BB44" s="339"/>
      <c r="BC44" s="339"/>
      <c r="BD44" s="360"/>
      <c r="BE44" s="339"/>
      <c r="BF44" s="339"/>
      <c r="BG44" s="339"/>
      <c r="BH44" s="339"/>
      <c r="BI44" s="339"/>
      <c r="BJ44" s="339"/>
      <c r="BK44" s="339"/>
      <c r="BL44" s="339"/>
      <c r="BM44" s="339"/>
      <c r="BN44" s="340"/>
      <c r="BO44" s="340"/>
      <c r="BP44" s="340"/>
      <c r="BQ44" s="340"/>
      <c r="BR44" s="340"/>
      <c r="BS44" s="340"/>
      <c r="BT44" s="340"/>
      <c r="BU44" s="340"/>
      <c r="BV44" s="340"/>
      <c r="BW44" s="340"/>
      <c r="BX44" s="340"/>
      <c r="BY44" s="340"/>
      <c r="BZ44" s="340"/>
      <c r="CA44" s="340"/>
      <c r="CB44" s="340"/>
      <c r="CC44" s="340"/>
      <c r="CD44" s="340"/>
      <c r="CE44" s="340"/>
      <c r="CF44" s="340"/>
      <c r="CG44" s="340"/>
      <c r="CH44" s="340"/>
      <c r="CI44" s="340"/>
      <c r="CJ44" s="340"/>
    </row>
    <row r="45" spans="1:88" x14ac:dyDescent="0.25">
      <c r="A45" s="340"/>
      <c r="B45" s="340"/>
      <c r="C45" s="359"/>
      <c r="D45" s="35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62"/>
      <c r="X45" s="339"/>
      <c r="Y45" s="339"/>
      <c r="Z45" s="363"/>
      <c r="AA45" s="363"/>
      <c r="AB45" s="362"/>
      <c r="AC45" s="346"/>
      <c r="AD45" s="347"/>
      <c r="AE45" s="350"/>
      <c r="AF45" s="351"/>
      <c r="AG45" s="339"/>
      <c r="AH45" s="359"/>
      <c r="AI45" s="339"/>
      <c r="AJ45" s="339"/>
      <c r="AK45" s="339"/>
      <c r="AL45" s="339"/>
      <c r="AM45" s="339"/>
      <c r="AN45" s="339"/>
      <c r="AO45" s="339"/>
      <c r="AP45" s="339"/>
      <c r="AQ45" s="339"/>
      <c r="AR45" s="344"/>
      <c r="AS45" s="344"/>
      <c r="AT45" s="339"/>
      <c r="AU45" s="344"/>
      <c r="AV45" s="339"/>
      <c r="AW45" s="339"/>
      <c r="AX45" s="339"/>
      <c r="AY45" s="344"/>
      <c r="AZ45" s="339"/>
      <c r="BA45" s="341"/>
      <c r="BB45" s="339"/>
      <c r="BC45" s="339"/>
      <c r="BD45" s="340"/>
      <c r="BE45" s="339"/>
      <c r="BF45" s="339"/>
      <c r="BG45" s="339"/>
      <c r="BH45" s="339"/>
      <c r="BI45" s="339"/>
      <c r="BJ45" s="339"/>
      <c r="BK45" s="339"/>
      <c r="BL45" s="339"/>
      <c r="BM45" s="339"/>
      <c r="BN45" s="340"/>
      <c r="BO45" s="340"/>
      <c r="BP45" s="340"/>
      <c r="BQ45" s="340"/>
      <c r="BR45" s="340"/>
      <c r="BS45" s="340"/>
      <c r="BT45" s="340"/>
      <c r="BU45" s="340"/>
      <c r="BV45" s="340"/>
      <c r="BW45" s="340"/>
      <c r="BX45" s="340"/>
      <c r="BY45" s="340"/>
      <c r="BZ45" s="340"/>
      <c r="CA45" s="340"/>
      <c r="CB45" s="340"/>
      <c r="CC45" s="340"/>
      <c r="CD45" s="340"/>
      <c r="CE45" s="340"/>
      <c r="CF45" s="340"/>
      <c r="CG45" s="340"/>
      <c r="CH45" s="340"/>
      <c r="CI45" s="340"/>
      <c r="CJ45" s="340"/>
    </row>
    <row r="46" spans="1:88" x14ac:dyDescent="0.25">
      <c r="A46" s="340"/>
      <c r="B46" s="340"/>
      <c r="C46" s="359"/>
      <c r="D46" s="35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62"/>
      <c r="X46" s="339"/>
      <c r="Y46" s="339"/>
      <c r="Z46" s="363"/>
      <c r="AA46" s="363"/>
      <c r="AB46" s="362"/>
      <c r="AC46" s="346"/>
      <c r="AD46" s="347"/>
      <c r="AE46" s="350"/>
      <c r="AF46" s="351"/>
      <c r="AG46" s="339"/>
      <c r="AH46" s="359"/>
      <c r="AI46" s="339"/>
      <c r="AJ46" s="339"/>
      <c r="AK46" s="339"/>
      <c r="AL46" s="339"/>
      <c r="AM46" s="339"/>
      <c r="AN46" s="339"/>
      <c r="AO46" s="339"/>
      <c r="AP46" s="339"/>
      <c r="AQ46" s="339"/>
      <c r="AR46" s="344"/>
      <c r="AS46" s="344"/>
      <c r="AT46" s="339"/>
      <c r="AU46" s="344"/>
      <c r="AV46" s="339"/>
      <c r="AW46" s="339"/>
      <c r="AX46" s="339"/>
      <c r="AY46" s="344"/>
      <c r="AZ46" s="339"/>
      <c r="BA46" s="341"/>
      <c r="BB46" s="339"/>
      <c r="BC46" s="339"/>
      <c r="BD46" s="340"/>
      <c r="BE46" s="339"/>
      <c r="BF46" s="339"/>
      <c r="BG46" s="339"/>
      <c r="BH46" s="339"/>
      <c r="BI46" s="339"/>
      <c r="BJ46" s="339"/>
      <c r="BK46" s="339"/>
      <c r="BL46" s="339"/>
      <c r="BM46" s="339"/>
      <c r="BN46" s="340"/>
      <c r="BO46" s="340"/>
      <c r="BP46" s="340"/>
      <c r="BQ46" s="340"/>
      <c r="BR46" s="340"/>
      <c r="BS46" s="340"/>
      <c r="BT46" s="340"/>
      <c r="BU46" s="340"/>
      <c r="BV46" s="340"/>
      <c r="BW46" s="340"/>
      <c r="BX46" s="340"/>
      <c r="BY46" s="340"/>
      <c r="BZ46" s="340"/>
      <c r="CA46" s="340"/>
      <c r="CB46" s="340"/>
      <c r="CC46" s="340"/>
      <c r="CD46" s="340"/>
      <c r="CE46" s="340"/>
      <c r="CF46" s="340"/>
      <c r="CG46" s="340"/>
      <c r="CH46" s="340"/>
      <c r="CI46" s="340"/>
      <c r="CJ46" s="340"/>
    </row>
    <row r="47" spans="1:88" x14ac:dyDescent="0.25">
      <c r="A47" s="340"/>
      <c r="B47" s="340"/>
      <c r="C47" s="359"/>
      <c r="D47" s="35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62"/>
      <c r="X47" s="339"/>
      <c r="Y47" s="339"/>
      <c r="Z47" s="363"/>
      <c r="AA47" s="363"/>
      <c r="AB47" s="362"/>
      <c r="AC47" s="346"/>
      <c r="AD47" s="347"/>
      <c r="AE47" s="350"/>
      <c r="AF47" s="351"/>
      <c r="AG47" s="339"/>
      <c r="AH47" s="359"/>
      <c r="AI47" s="339"/>
      <c r="AJ47" s="339"/>
      <c r="AK47" s="339"/>
      <c r="AL47" s="339"/>
      <c r="AM47" s="339"/>
      <c r="AN47" s="339"/>
      <c r="AO47" s="339"/>
      <c r="AP47" s="339"/>
      <c r="AQ47" s="339"/>
      <c r="AR47" s="344"/>
      <c r="AS47" s="344"/>
      <c r="AT47" s="339"/>
      <c r="AU47" s="344"/>
      <c r="AV47" s="339"/>
      <c r="AW47" s="339"/>
      <c r="AX47" s="339"/>
      <c r="AY47" s="344"/>
      <c r="AZ47" s="339"/>
      <c r="BA47" s="341"/>
      <c r="BB47" s="339"/>
      <c r="BC47" s="339"/>
      <c r="BD47" s="340"/>
      <c r="BE47" s="339"/>
      <c r="BF47" s="339"/>
      <c r="BG47" s="339"/>
      <c r="BH47" s="339"/>
      <c r="BI47" s="339"/>
      <c r="BJ47" s="339"/>
      <c r="BK47" s="339"/>
      <c r="BL47" s="339"/>
      <c r="BM47" s="339"/>
      <c r="BN47" s="340"/>
      <c r="BO47" s="340"/>
      <c r="BP47" s="340"/>
      <c r="BQ47" s="340"/>
      <c r="BR47" s="340"/>
      <c r="BS47" s="340"/>
      <c r="BT47" s="340"/>
      <c r="BU47" s="340"/>
      <c r="BV47" s="340"/>
      <c r="BW47" s="340"/>
      <c r="BX47" s="340"/>
      <c r="BY47" s="340"/>
      <c r="BZ47" s="340"/>
      <c r="CA47" s="340"/>
      <c r="CB47" s="340"/>
      <c r="CC47" s="340"/>
      <c r="CD47" s="340"/>
      <c r="CE47" s="340"/>
      <c r="CF47" s="340"/>
      <c r="CG47" s="340"/>
      <c r="CH47" s="340"/>
      <c r="CI47" s="340"/>
      <c r="CJ47" s="340"/>
    </row>
    <row r="48" spans="1:88" x14ac:dyDescent="0.25">
      <c r="A48" s="340"/>
      <c r="B48" s="340"/>
      <c r="C48" s="359"/>
      <c r="D48" s="35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62"/>
      <c r="X48" s="339"/>
      <c r="Y48" s="339"/>
      <c r="Z48" s="363"/>
      <c r="AA48" s="363"/>
      <c r="AB48" s="362"/>
      <c r="AC48" s="346"/>
      <c r="AD48" s="347"/>
      <c r="AE48" s="350"/>
      <c r="AF48" s="351"/>
      <c r="AG48" s="339"/>
      <c r="AH48" s="359"/>
      <c r="AI48" s="339"/>
      <c r="AJ48" s="339"/>
      <c r="AK48" s="339"/>
      <c r="AL48" s="339"/>
      <c r="AM48" s="339"/>
      <c r="AN48" s="339"/>
      <c r="AO48" s="339"/>
      <c r="AP48" s="339"/>
      <c r="AQ48" s="339"/>
      <c r="AR48" s="344"/>
      <c r="AS48" s="344"/>
      <c r="AT48" s="339"/>
      <c r="AU48" s="344"/>
      <c r="AV48" s="339"/>
      <c r="AW48" s="339"/>
      <c r="AX48" s="339"/>
      <c r="AY48" s="344"/>
      <c r="AZ48" s="339"/>
      <c r="BA48" s="341"/>
      <c r="BB48" s="339"/>
      <c r="BC48" s="339"/>
      <c r="BD48" s="340"/>
      <c r="BE48" s="339"/>
      <c r="BF48" s="339"/>
      <c r="BG48" s="339"/>
      <c r="BH48" s="339"/>
      <c r="BI48" s="339"/>
      <c r="BJ48" s="339"/>
      <c r="BK48" s="339"/>
      <c r="BL48" s="339"/>
      <c r="BM48" s="339"/>
      <c r="BN48" s="340"/>
      <c r="BO48" s="340"/>
      <c r="BP48" s="340"/>
      <c r="BQ48" s="340"/>
      <c r="BR48" s="340"/>
      <c r="BS48" s="340"/>
      <c r="BT48" s="340"/>
      <c r="BU48" s="340"/>
      <c r="BV48" s="340"/>
      <c r="BW48" s="340"/>
      <c r="BX48" s="340"/>
      <c r="BY48" s="340"/>
      <c r="BZ48" s="340"/>
      <c r="CA48" s="340"/>
      <c r="CB48" s="340"/>
      <c r="CC48" s="340"/>
      <c r="CD48" s="340"/>
      <c r="CE48" s="340"/>
      <c r="CF48" s="340"/>
      <c r="CG48" s="340"/>
      <c r="CH48" s="340"/>
      <c r="CI48" s="340"/>
      <c r="CJ48" s="340"/>
    </row>
    <row r="49" spans="1:88" x14ac:dyDescent="0.25">
      <c r="A49" s="340"/>
      <c r="B49" s="340"/>
      <c r="C49" s="359"/>
      <c r="D49" s="35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9"/>
      <c r="W49" s="362"/>
      <c r="X49" s="339"/>
      <c r="Y49" s="339"/>
      <c r="Z49" s="363"/>
      <c r="AA49" s="363"/>
      <c r="AB49" s="362"/>
      <c r="AC49" s="346"/>
      <c r="AD49" s="347"/>
      <c r="AE49" s="350"/>
      <c r="AF49" s="351"/>
      <c r="AG49" s="339"/>
      <c r="AH49" s="359"/>
      <c r="AI49" s="339"/>
      <c r="AJ49" s="339"/>
      <c r="AK49" s="339"/>
      <c r="AL49" s="339"/>
      <c r="AM49" s="339"/>
      <c r="AN49" s="339"/>
      <c r="AO49" s="339"/>
      <c r="AP49" s="339"/>
      <c r="AQ49" s="339"/>
      <c r="AR49" s="344"/>
      <c r="AS49" s="344"/>
      <c r="AT49" s="339"/>
      <c r="AU49" s="344"/>
      <c r="AV49" s="339"/>
      <c r="AW49" s="339"/>
      <c r="AX49" s="339"/>
      <c r="AY49" s="344"/>
      <c r="AZ49" s="339"/>
      <c r="BA49" s="341"/>
      <c r="BB49" s="339"/>
      <c r="BC49" s="339"/>
      <c r="BD49" s="340"/>
      <c r="BE49" s="339"/>
      <c r="BF49" s="339"/>
      <c r="BG49" s="339"/>
      <c r="BH49" s="339"/>
      <c r="BI49" s="339"/>
      <c r="BJ49" s="339"/>
      <c r="BK49" s="339"/>
      <c r="BL49" s="339"/>
      <c r="BM49" s="339"/>
      <c r="BN49" s="340"/>
      <c r="BO49" s="340"/>
      <c r="BP49" s="340"/>
      <c r="BQ49" s="340"/>
      <c r="BR49" s="340"/>
      <c r="BS49" s="340"/>
      <c r="BT49" s="340"/>
      <c r="BU49" s="340"/>
      <c r="BV49" s="340"/>
      <c r="BW49" s="340"/>
      <c r="BX49" s="340"/>
      <c r="BY49" s="340"/>
      <c r="BZ49" s="340"/>
      <c r="CA49" s="340"/>
      <c r="CB49" s="340"/>
      <c r="CC49" s="340"/>
      <c r="CD49" s="340"/>
      <c r="CE49" s="340"/>
      <c r="CF49" s="340"/>
      <c r="CG49" s="340"/>
      <c r="CH49" s="340"/>
      <c r="CI49" s="340"/>
      <c r="CJ49" s="340"/>
    </row>
    <row r="50" spans="1:88" x14ac:dyDescent="0.25">
      <c r="A50" s="340"/>
      <c r="B50" s="364"/>
      <c r="C50" s="359"/>
      <c r="D50" s="35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62"/>
      <c r="X50" s="339"/>
      <c r="Y50" s="339"/>
      <c r="Z50" s="363"/>
      <c r="AA50" s="363"/>
      <c r="AB50" s="362"/>
      <c r="AC50" s="346"/>
      <c r="AD50" s="347"/>
      <c r="AE50" s="350"/>
      <c r="AF50" s="351"/>
      <c r="AG50" s="339"/>
      <c r="AH50" s="359"/>
      <c r="AI50" s="339"/>
      <c r="AJ50" s="339"/>
      <c r="AK50" s="339"/>
      <c r="AL50" s="339"/>
      <c r="AM50" s="339"/>
      <c r="AN50" s="339"/>
      <c r="AO50" s="339"/>
      <c r="AP50" s="339"/>
      <c r="AQ50" s="339"/>
      <c r="AR50" s="344"/>
      <c r="AS50" s="344"/>
      <c r="AT50" s="339"/>
      <c r="AU50" s="344"/>
      <c r="AV50" s="339"/>
      <c r="AW50" s="339"/>
      <c r="AX50" s="339"/>
      <c r="AY50" s="344"/>
      <c r="AZ50" s="339"/>
      <c r="BA50" s="341"/>
      <c r="BB50" s="339"/>
      <c r="BC50" s="339"/>
      <c r="BD50" s="364"/>
      <c r="BE50" s="339"/>
      <c r="BF50" s="339"/>
      <c r="BG50" s="339"/>
      <c r="BH50" s="339"/>
      <c r="BI50" s="339"/>
      <c r="BJ50" s="339"/>
      <c r="BK50" s="339"/>
      <c r="BL50" s="339"/>
      <c r="BM50" s="339"/>
      <c r="BN50" s="340"/>
      <c r="BO50" s="340"/>
      <c r="BP50" s="340"/>
      <c r="BQ50" s="340"/>
      <c r="BR50" s="340"/>
      <c r="BS50" s="340"/>
      <c r="BT50" s="340"/>
      <c r="BU50" s="340"/>
      <c r="BV50" s="340"/>
      <c r="BW50" s="340"/>
      <c r="BX50" s="340"/>
      <c r="BY50" s="340"/>
      <c r="BZ50" s="340"/>
      <c r="CA50" s="340"/>
      <c r="CB50" s="340"/>
      <c r="CC50" s="340"/>
      <c r="CD50" s="340"/>
      <c r="CE50" s="340"/>
      <c r="CF50" s="340"/>
      <c r="CG50" s="340"/>
      <c r="CH50" s="340"/>
      <c r="CI50" s="340"/>
      <c r="CJ50" s="340"/>
    </row>
    <row r="51" spans="1:88" x14ac:dyDescent="0.25">
      <c r="A51" s="340"/>
      <c r="B51" s="364"/>
      <c r="C51" s="359"/>
      <c r="D51" s="35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9"/>
      <c r="W51" s="362"/>
      <c r="X51" s="339"/>
      <c r="Y51" s="339"/>
      <c r="Z51" s="363"/>
      <c r="AA51" s="363"/>
      <c r="AB51" s="362"/>
      <c r="AC51" s="346"/>
      <c r="AD51" s="347"/>
      <c r="AE51" s="350"/>
      <c r="AF51" s="351"/>
      <c r="AG51" s="339"/>
      <c r="AH51" s="359"/>
      <c r="AI51" s="339"/>
      <c r="AJ51" s="339"/>
      <c r="AK51" s="339"/>
      <c r="AL51" s="339"/>
      <c r="AM51" s="339"/>
      <c r="AN51" s="339"/>
      <c r="AO51" s="339"/>
      <c r="AP51" s="339"/>
      <c r="AQ51" s="339"/>
      <c r="AR51" s="344"/>
      <c r="AS51" s="344"/>
      <c r="AT51" s="339"/>
      <c r="AU51" s="344"/>
      <c r="AV51" s="339"/>
      <c r="AW51" s="339"/>
      <c r="AX51" s="339"/>
      <c r="AY51" s="344"/>
      <c r="AZ51" s="339"/>
      <c r="BA51" s="341"/>
      <c r="BB51" s="339"/>
      <c r="BC51" s="339"/>
      <c r="BD51" s="364"/>
      <c r="BE51" s="339"/>
      <c r="BF51" s="339"/>
      <c r="BG51" s="339"/>
      <c r="BH51" s="339"/>
      <c r="BI51" s="339"/>
      <c r="BJ51" s="339"/>
      <c r="BK51" s="339"/>
      <c r="BL51" s="339"/>
      <c r="BM51" s="339"/>
      <c r="BN51" s="340"/>
      <c r="BO51" s="340"/>
      <c r="BP51" s="340"/>
      <c r="BQ51" s="340"/>
      <c r="BR51" s="340"/>
      <c r="BS51" s="340"/>
      <c r="BT51" s="340"/>
      <c r="BU51" s="340"/>
      <c r="BV51" s="340"/>
      <c r="BW51" s="340"/>
      <c r="BX51" s="340"/>
      <c r="BY51" s="340"/>
      <c r="BZ51" s="340"/>
      <c r="CA51" s="340"/>
      <c r="CB51" s="340"/>
      <c r="CC51" s="340"/>
      <c r="CD51" s="340"/>
      <c r="CE51" s="340"/>
      <c r="CF51" s="340"/>
      <c r="CG51" s="340"/>
      <c r="CH51" s="340"/>
      <c r="CI51" s="340"/>
      <c r="CJ51" s="340"/>
    </row>
    <row r="52" spans="1:88" x14ac:dyDescent="0.25">
      <c r="A52" s="340"/>
      <c r="B52" s="364"/>
      <c r="C52" s="359"/>
      <c r="D52" s="35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39"/>
      <c r="P52" s="339"/>
      <c r="Q52" s="339"/>
      <c r="R52" s="339"/>
      <c r="S52" s="339"/>
      <c r="T52" s="339"/>
      <c r="U52" s="339"/>
      <c r="V52" s="339"/>
      <c r="W52" s="362"/>
      <c r="X52" s="339"/>
      <c r="Y52" s="339"/>
      <c r="Z52" s="363"/>
      <c r="AA52" s="363"/>
      <c r="AB52" s="362"/>
      <c r="AC52" s="346"/>
      <c r="AD52" s="347"/>
      <c r="AE52" s="350"/>
      <c r="AF52" s="351"/>
      <c r="AG52" s="339"/>
      <c r="AH52" s="359"/>
      <c r="AI52" s="339"/>
      <c r="AJ52" s="339"/>
      <c r="AK52" s="339"/>
      <c r="AL52" s="339"/>
      <c r="AM52" s="339"/>
      <c r="AN52" s="339"/>
      <c r="AO52" s="339"/>
      <c r="AP52" s="339"/>
      <c r="AQ52" s="339"/>
      <c r="AR52" s="344"/>
      <c r="AS52" s="344"/>
      <c r="AT52" s="339"/>
      <c r="AU52" s="344"/>
      <c r="AV52" s="339"/>
      <c r="AW52" s="339"/>
      <c r="AX52" s="339"/>
      <c r="AY52" s="344"/>
      <c r="AZ52" s="339"/>
      <c r="BA52" s="341"/>
      <c r="BB52" s="339"/>
      <c r="BC52" s="339"/>
      <c r="BD52" s="364"/>
      <c r="BE52" s="339"/>
      <c r="BF52" s="339"/>
      <c r="BG52" s="339"/>
      <c r="BH52" s="339"/>
      <c r="BI52" s="339"/>
      <c r="BJ52" s="339"/>
      <c r="BK52" s="339"/>
      <c r="BL52" s="339"/>
      <c r="BM52" s="339"/>
      <c r="BN52" s="340"/>
      <c r="BO52" s="340"/>
      <c r="BP52" s="340"/>
      <c r="BQ52" s="340"/>
      <c r="BR52" s="340"/>
      <c r="BS52" s="340"/>
      <c r="BT52" s="340"/>
      <c r="BU52" s="340"/>
      <c r="BV52" s="340"/>
      <c r="BW52" s="340"/>
      <c r="BX52" s="340"/>
      <c r="BY52" s="340"/>
      <c r="BZ52" s="340"/>
      <c r="CA52" s="340"/>
      <c r="CB52" s="340"/>
      <c r="CC52" s="340"/>
      <c r="CD52" s="340"/>
      <c r="CE52" s="340"/>
      <c r="CF52" s="340"/>
      <c r="CG52" s="340"/>
      <c r="CH52" s="340"/>
      <c r="CI52" s="340"/>
      <c r="CJ52" s="340"/>
    </row>
    <row r="53" spans="1:88" x14ac:dyDescent="0.25">
      <c r="A53" s="340"/>
      <c r="B53" s="364"/>
      <c r="C53" s="359"/>
      <c r="D53" s="35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62"/>
      <c r="X53" s="339"/>
      <c r="Y53" s="339"/>
      <c r="Z53" s="363"/>
      <c r="AA53" s="363"/>
      <c r="AB53" s="362"/>
      <c r="AC53" s="346"/>
      <c r="AD53" s="347"/>
      <c r="AE53" s="350"/>
      <c r="AF53" s="351"/>
      <c r="AG53" s="339"/>
      <c r="AH53" s="359"/>
      <c r="AI53" s="339"/>
      <c r="AJ53" s="339"/>
      <c r="AK53" s="339"/>
      <c r="AL53" s="339"/>
      <c r="AM53" s="339"/>
      <c r="AN53" s="339"/>
      <c r="AO53" s="339"/>
      <c r="AP53" s="339"/>
      <c r="AQ53" s="339"/>
      <c r="AR53" s="344"/>
      <c r="AS53" s="344"/>
      <c r="AT53" s="339"/>
      <c r="AU53" s="344"/>
      <c r="AV53" s="339"/>
      <c r="AW53" s="339"/>
      <c r="AX53" s="339"/>
      <c r="AY53" s="344"/>
      <c r="AZ53" s="339"/>
      <c r="BA53" s="341"/>
      <c r="BB53" s="339"/>
      <c r="BC53" s="339"/>
      <c r="BD53" s="364"/>
      <c r="BE53" s="339"/>
      <c r="BF53" s="339"/>
      <c r="BG53" s="339"/>
      <c r="BH53" s="339"/>
      <c r="BI53" s="339"/>
      <c r="BJ53" s="339"/>
      <c r="BK53" s="339"/>
      <c r="BL53" s="339"/>
      <c r="BM53" s="339"/>
      <c r="BN53" s="340"/>
      <c r="BO53" s="340"/>
      <c r="BP53" s="340"/>
      <c r="BQ53" s="340"/>
      <c r="BR53" s="340"/>
      <c r="BS53" s="340"/>
      <c r="BT53" s="340"/>
      <c r="BU53" s="340"/>
      <c r="BV53" s="340"/>
      <c r="BW53" s="340"/>
      <c r="BX53" s="340"/>
      <c r="BY53" s="340"/>
      <c r="BZ53" s="340"/>
      <c r="CA53" s="340"/>
      <c r="CB53" s="340"/>
      <c r="CC53" s="340"/>
      <c r="CD53" s="340"/>
      <c r="CE53" s="340"/>
      <c r="CF53" s="340"/>
      <c r="CG53" s="340"/>
      <c r="CH53" s="340"/>
      <c r="CI53" s="340"/>
      <c r="CJ53" s="340"/>
    </row>
    <row r="54" spans="1:88" s="58" customFormat="1" x14ac:dyDescent="0.25">
      <c r="A54" s="339"/>
      <c r="B54" s="342"/>
      <c r="C54" s="343"/>
      <c r="D54" s="35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62"/>
      <c r="X54" s="339"/>
      <c r="Y54" s="339"/>
      <c r="Z54" s="363"/>
      <c r="AA54" s="363"/>
      <c r="AB54" s="362"/>
      <c r="AC54" s="346"/>
      <c r="AD54" s="347"/>
      <c r="AE54" s="350"/>
      <c r="AF54" s="351"/>
      <c r="AG54" s="339"/>
      <c r="AH54" s="359"/>
      <c r="AI54" s="339"/>
      <c r="AJ54" s="339"/>
      <c r="AK54" s="339"/>
      <c r="AL54" s="339"/>
      <c r="AM54" s="339"/>
      <c r="AN54" s="339"/>
      <c r="AO54" s="339"/>
      <c r="AP54" s="339"/>
      <c r="AQ54" s="339"/>
      <c r="AR54" s="344"/>
      <c r="AS54" s="344"/>
      <c r="AT54" s="339"/>
      <c r="AU54" s="344"/>
      <c r="AV54" s="339"/>
      <c r="AW54" s="339"/>
      <c r="AX54" s="339"/>
      <c r="AY54" s="344"/>
      <c r="AZ54" s="339"/>
      <c r="BA54" s="341"/>
      <c r="BB54" s="339"/>
      <c r="BC54" s="339"/>
      <c r="BD54" s="342"/>
      <c r="BE54" s="339"/>
      <c r="BF54" s="339"/>
      <c r="BG54" s="339"/>
      <c r="BH54" s="339"/>
      <c r="BI54" s="339"/>
      <c r="BJ54" s="339"/>
      <c r="BK54" s="339"/>
      <c r="BL54" s="339"/>
      <c r="BM54" s="339"/>
      <c r="BN54" s="340"/>
      <c r="BO54" s="340"/>
      <c r="BP54" s="340"/>
      <c r="BQ54" s="340"/>
      <c r="BR54" s="340"/>
      <c r="BS54" s="340"/>
      <c r="BT54" s="340"/>
      <c r="BU54" s="340"/>
      <c r="BV54" s="340"/>
      <c r="BW54" s="340"/>
      <c r="BX54" s="340"/>
      <c r="BY54" s="340"/>
      <c r="BZ54" s="340"/>
      <c r="CA54" s="340"/>
      <c r="CB54" s="340"/>
      <c r="CC54" s="340"/>
      <c r="CD54" s="340"/>
      <c r="CE54" s="340"/>
      <c r="CF54" s="340"/>
      <c r="CG54" s="340"/>
      <c r="CH54" s="340"/>
      <c r="CI54" s="340"/>
      <c r="CJ54" s="340"/>
    </row>
    <row r="55" spans="1:88" ht="15.75" x14ac:dyDescent="0.25">
      <c r="A55" s="365"/>
      <c r="B55" s="366"/>
      <c r="C55" s="367"/>
      <c r="D55" s="35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9"/>
      <c r="Q55" s="339"/>
      <c r="R55" s="339"/>
      <c r="S55" s="339"/>
      <c r="T55" s="339"/>
      <c r="U55" s="339"/>
      <c r="V55" s="339"/>
      <c r="W55" s="362"/>
      <c r="X55" s="339"/>
      <c r="Y55" s="339"/>
      <c r="Z55" s="363"/>
      <c r="AA55" s="363"/>
      <c r="AB55" s="362"/>
      <c r="AC55" s="346"/>
      <c r="AD55" s="347"/>
      <c r="AE55" s="350"/>
      <c r="AF55" s="351"/>
      <c r="AG55" s="339"/>
      <c r="AH55" s="359"/>
      <c r="AI55" s="339"/>
      <c r="AJ55" s="339"/>
      <c r="AK55" s="339"/>
      <c r="AL55" s="339"/>
      <c r="AM55" s="339"/>
      <c r="AN55" s="339"/>
      <c r="AO55" s="339"/>
      <c r="AP55" s="339"/>
      <c r="AQ55" s="339"/>
      <c r="AR55" s="344"/>
      <c r="AS55" s="344"/>
      <c r="AT55" s="339"/>
      <c r="AU55" s="344"/>
      <c r="AV55" s="339"/>
      <c r="AW55" s="339"/>
      <c r="AX55" s="339"/>
      <c r="AY55" s="344"/>
      <c r="AZ55" s="339"/>
      <c r="BA55" s="341"/>
      <c r="BB55" s="339"/>
      <c r="BC55" s="339"/>
      <c r="BD55" s="366"/>
      <c r="BE55" s="339"/>
      <c r="BF55" s="339"/>
      <c r="BG55" s="339"/>
      <c r="BH55" s="339"/>
      <c r="BI55" s="339"/>
      <c r="BJ55" s="339"/>
      <c r="BK55" s="339"/>
      <c r="BL55" s="339"/>
      <c r="BM55" s="339"/>
      <c r="BN55" s="340"/>
      <c r="BO55" s="340"/>
      <c r="BP55" s="340"/>
      <c r="BQ55" s="340"/>
      <c r="BR55" s="340"/>
      <c r="BS55" s="340"/>
      <c r="BT55" s="340"/>
      <c r="BU55" s="340"/>
      <c r="BV55" s="340"/>
      <c r="BW55" s="340"/>
      <c r="BX55" s="340"/>
      <c r="BY55" s="340"/>
      <c r="BZ55" s="340"/>
      <c r="CA55" s="340"/>
      <c r="CB55" s="340"/>
      <c r="CC55" s="340"/>
      <c r="CD55" s="340"/>
      <c r="CE55" s="340"/>
      <c r="CF55" s="340"/>
      <c r="CG55" s="340"/>
      <c r="CH55" s="340"/>
      <c r="CI55" s="340"/>
      <c r="CJ55" s="340"/>
    </row>
    <row r="56" spans="1:88" s="58" customFormat="1" x14ac:dyDescent="0.25">
      <c r="A56" s="339"/>
      <c r="B56" s="342"/>
      <c r="C56" s="343"/>
      <c r="D56" s="35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39"/>
      <c r="S56" s="339"/>
      <c r="T56" s="339"/>
      <c r="U56" s="339"/>
      <c r="V56" s="339"/>
      <c r="W56" s="362"/>
      <c r="X56" s="339"/>
      <c r="Y56" s="339"/>
      <c r="Z56" s="363"/>
      <c r="AA56" s="363"/>
      <c r="AB56" s="362"/>
      <c r="AC56" s="346"/>
      <c r="AD56" s="347"/>
      <c r="AE56" s="350"/>
      <c r="AF56" s="351"/>
      <c r="AG56" s="339"/>
      <c r="AH56" s="359"/>
      <c r="AI56" s="339"/>
      <c r="AJ56" s="339"/>
      <c r="AK56" s="339"/>
      <c r="AL56" s="339"/>
      <c r="AM56" s="339"/>
      <c r="AN56" s="339"/>
      <c r="AO56" s="339"/>
      <c r="AP56" s="339"/>
      <c r="AQ56" s="339"/>
      <c r="AR56" s="344"/>
      <c r="AS56" s="344"/>
      <c r="AT56" s="339"/>
      <c r="AU56" s="344"/>
      <c r="AV56" s="339"/>
      <c r="AW56" s="339"/>
      <c r="AX56" s="339"/>
      <c r="AY56" s="344"/>
      <c r="AZ56" s="339"/>
      <c r="BA56" s="75"/>
      <c r="BB56" s="75"/>
      <c r="BC56" s="75"/>
      <c r="BD56" s="342"/>
      <c r="BE56" s="75"/>
      <c r="BF56" s="75"/>
      <c r="BG56" s="75"/>
      <c r="BH56" s="75"/>
      <c r="BI56" s="75"/>
      <c r="BJ56" s="75"/>
      <c r="BK56" s="75"/>
      <c r="BL56" s="75"/>
      <c r="BM56" s="75"/>
    </row>
    <row r="57" spans="1:88" ht="15.75" x14ac:dyDescent="0.25">
      <c r="A57" s="365"/>
      <c r="B57" s="368"/>
      <c r="C57" s="366"/>
      <c r="D57" s="35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62"/>
      <c r="X57" s="339"/>
      <c r="Y57" s="339"/>
      <c r="Z57" s="363"/>
      <c r="AA57" s="363"/>
      <c r="AB57" s="362"/>
      <c r="AC57" s="346"/>
      <c r="AD57" s="347"/>
      <c r="AE57" s="350"/>
      <c r="AF57" s="351"/>
      <c r="AG57" s="339"/>
      <c r="AH57" s="359"/>
      <c r="AI57" s="339"/>
      <c r="AJ57" s="339"/>
      <c r="AK57" s="339"/>
      <c r="AL57" s="339"/>
      <c r="AM57" s="339"/>
      <c r="AN57" s="339"/>
      <c r="AO57" s="339"/>
      <c r="AP57" s="339"/>
      <c r="AQ57" s="339"/>
      <c r="AR57" s="344"/>
      <c r="AS57" s="344"/>
      <c r="AT57" s="339"/>
      <c r="AU57" s="344"/>
      <c r="AV57" s="339"/>
      <c r="AW57" s="339"/>
      <c r="AX57" s="339"/>
      <c r="AY57" s="344"/>
      <c r="AZ57" s="339"/>
      <c r="BD57" s="368"/>
    </row>
    <row r="58" spans="1:88" ht="15.75" x14ac:dyDescent="0.25">
      <c r="A58" s="369"/>
      <c r="B58" s="368"/>
      <c r="C58" s="366"/>
      <c r="D58" s="35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62"/>
      <c r="X58" s="339"/>
      <c r="Y58" s="339"/>
      <c r="Z58" s="363"/>
      <c r="AA58" s="363"/>
      <c r="AB58" s="362"/>
      <c r="AC58" s="346"/>
      <c r="AD58" s="347"/>
      <c r="AE58" s="350"/>
      <c r="AF58" s="351"/>
      <c r="AG58" s="339"/>
      <c r="AH58" s="359"/>
      <c r="AI58" s="339"/>
      <c r="AJ58" s="339"/>
      <c r="AK58" s="339"/>
      <c r="AL58" s="339"/>
      <c r="AM58" s="339"/>
      <c r="AN58" s="339"/>
      <c r="AO58" s="339"/>
      <c r="AP58" s="339"/>
      <c r="AQ58" s="339"/>
      <c r="AR58" s="344"/>
      <c r="AS58" s="344"/>
      <c r="AT58" s="339"/>
      <c r="AU58" s="344"/>
      <c r="AV58" s="339"/>
      <c r="AW58" s="339"/>
      <c r="AX58" s="339"/>
      <c r="AY58" s="344"/>
      <c r="AZ58" s="339"/>
      <c r="BD58" s="368"/>
    </row>
    <row r="59" spans="1:88" s="58" customFormat="1" x14ac:dyDescent="0.25">
      <c r="A59" s="339"/>
      <c r="B59" s="342"/>
      <c r="C59" s="343"/>
      <c r="D59" s="343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44"/>
      <c r="AA59" s="344"/>
      <c r="AB59" s="345"/>
      <c r="AC59" s="346"/>
      <c r="AD59" s="347"/>
      <c r="AE59" s="348"/>
      <c r="AF59" s="348"/>
      <c r="AG59" s="339"/>
      <c r="AH59" s="343"/>
      <c r="AI59" s="339"/>
      <c r="AJ59" s="344"/>
      <c r="AK59" s="339"/>
      <c r="AL59" s="339"/>
      <c r="AM59" s="344"/>
      <c r="AN59" s="339"/>
      <c r="AO59" s="339"/>
      <c r="AP59" s="339"/>
      <c r="AQ59" s="344"/>
      <c r="AR59" s="339"/>
      <c r="AS59" s="339"/>
      <c r="AT59" s="344"/>
      <c r="AU59" s="344"/>
      <c r="AV59" s="339"/>
      <c r="AW59" s="339"/>
      <c r="AX59" s="339"/>
      <c r="AY59" s="339"/>
      <c r="AZ59" s="339"/>
      <c r="BA59" s="75"/>
      <c r="BB59" s="75"/>
      <c r="BC59" s="75"/>
      <c r="BD59" s="342"/>
      <c r="BE59" s="75"/>
      <c r="BF59" s="75"/>
      <c r="BG59" s="75"/>
      <c r="BH59" s="75"/>
      <c r="BI59" s="75"/>
      <c r="BJ59" s="75"/>
      <c r="BK59" s="75"/>
      <c r="BL59" s="75"/>
      <c r="BM59" s="75"/>
      <c r="BN59" s="75"/>
    </row>
    <row r="60" spans="1:88" ht="15.75" x14ac:dyDescent="0.25">
      <c r="A60" s="359"/>
      <c r="B60" s="370"/>
      <c r="C60" s="370"/>
      <c r="D60" s="370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63"/>
      <c r="AA60" s="363"/>
      <c r="AB60" s="346"/>
      <c r="AC60" s="346"/>
      <c r="AD60" s="347"/>
      <c r="AE60" s="350"/>
      <c r="AF60" s="351"/>
      <c r="AG60" s="359"/>
      <c r="AH60" s="370"/>
      <c r="AI60" s="339"/>
      <c r="AJ60" s="339"/>
      <c r="AK60" s="339"/>
      <c r="AL60" s="339"/>
      <c r="AM60" s="339"/>
      <c r="AN60" s="339"/>
      <c r="AO60" s="339"/>
      <c r="AP60" s="339"/>
      <c r="AQ60" s="339"/>
      <c r="AR60" s="344"/>
      <c r="AS60" s="344"/>
      <c r="AT60" s="339"/>
      <c r="AU60" s="344"/>
      <c r="AV60" s="339"/>
      <c r="AW60" s="339"/>
      <c r="AX60" s="339"/>
      <c r="AY60" s="344"/>
      <c r="AZ60" s="339"/>
      <c r="BD60" s="370"/>
    </row>
    <row r="61" spans="1:88" ht="15.75" x14ac:dyDescent="0.25">
      <c r="A61" s="359"/>
      <c r="B61" s="371"/>
      <c r="C61" s="371"/>
      <c r="D61" s="371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63"/>
      <c r="AA61" s="363"/>
      <c r="AB61" s="346"/>
      <c r="AC61" s="346"/>
      <c r="AD61" s="347"/>
      <c r="AE61" s="350"/>
      <c r="AF61" s="351"/>
      <c r="AG61" s="359"/>
      <c r="AH61" s="371"/>
      <c r="AI61" s="339"/>
      <c r="AJ61" s="339"/>
      <c r="AK61" s="339"/>
      <c r="AL61" s="339"/>
      <c r="AM61" s="339"/>
      <c r="AN61" s="339"/>
      <c r="AO61" s="339"/>
      <c r="AP61" s="339"/>
      <c r="AQ61" s="339"/>
      <c r="AR61" s="344"/>
      <c r="AS61" s="344"/>
      <c r="AT61" s="339"/>
      <c r="AU61" s="344"/>
      <c r="AV61" s="339"/>
      <c r="AW61" s="339"/>
      <c r="AX61" s="339"/>
      <c r="AY61" s="344"/>
      <c r="AZ61" s="339"/>
      <c r="BD61" s="371"/>
    </row>
    <row r="62" spans="1:88" ht="15.75" x14ac:dyDescent="0.25">
      <c r="A62" s="359"/>
      <c r="B62" s="371"/>
      <c r="C62" s="371"/>
      <c r="D62" s="371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63"/>
      <c r="AA62" s="363"/>
      <c r="AB62" s="346"/>
      <c r="AC62" s="346"/>
      <c r="AD62" s="347"/>
      <c r="AE62" s="350"/>
      <c r="AF62" s="351"/>
      <c r="AG62" s="359"/>
      <c r="AH62" s="371"/>
      <c r="AI62" s="339"/>
      <c r="AJ62" s="339"/>
      <c r="AK62" s="339"/>
      <c r="AL62" s="339"/>
      <c r="AM62" s="339"/>
      <c r="AN62" s="339"/>
      <c r="AO62" s="339"/>
      <c r="AP62" s="339"/>
      <c r="AQ62" s="339"/>
      <c r="AR62" s="344"/>
      <c r="AS62" s="344"/>
      <c r="AT62" s="339"/>
      <c r="AU62" s="344"/>
      <c r="AV62" s="339"/>
      <c r="AW62" s="339"/>
      <c r="AX62" s="339"/>
      <c r="AY62" s="344"/>
      <c r="AZ62" s="339"/>
      <c r="BD62" s="371"/>
    </row>
    <row r="63" spans="1:88" ht="15.75" x14ac:dyDescent="0.25">
      <c r="A63" s="359"/>
      <c r="B63" s="371"/>
      <c r="C63" s="371"/>
      <c r="D63" s="371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63"/>
      <c r="AA63" s="363"/>
      <c r="AB63" s="346"/>
      <c r="AC63" s="346"/>
      <c r="AD63" s="347"/>
      <c r="AE63" s="350"/>
      <c r="AF63" s="351"/>
      <c r="AG63" s="359"/>
      <c r="AH63" s="371"/>
      <c r="AI63" s="339"/>
      <c r="AJ63" s="339"/>
      <c r="AK63" s="339"/>
      <c r="AL63" s="339"/>
      <c r="AM63" s="339"/>
      <c r="AN63" s="339"/>
      <c r="AO63" s="339"/>
      <c r="AP63" s="339"/>
      <c r="AQ63" s="339"/>
      <c r="AR63" s="344"/>
      <c r="AS63" s="344"/>
      <c r="AT63" s="339"/>
      <c r="AU63" s="344"/>
      <c r="AV63" s="339"/>
      <c r="AW63" s="339"/>
      <c r="AX63" s="339"/>
      <c r="AY63" s="344"/>
      <c r="AZ63" s="339"/>
      <c r="BD63" s="371"/>
    </row>
    <row r="64" spans="1:88" ht="15.75" x14ac:dyDescent="0.25">
      <c r="A64" s="359"/>
      <c r="B64" s="371"/>
      <c r="C64" s="371"/>
      <c r="D64" s="371"/>
      <c r="E64" s="339"/>
      <c r="F64" s="339"/>
      <c r="G64" s="339"/>
      <c r="H64" s="339"/>
      <c r="I64" s="339"/>
      <c r="J64" s="339"/>
      <c r="K64" s="339"/>
      <c r="L64" s="339"/>
      <c r="M64" s="339"/>
      <c r="N64" s="339"/>
      <c r="O64" s="339"/>
      <c r="P64" s="339"/>
      <c r="Q64" s="339"/>
      <c r="R64" s="339"/>
      <c r="S64" s="339"/>
      <c r="T64" s="339"/>
      <c r="U64" s="339"/>
      <c r="V64" s="339"/>
      <c r="W64" s="339"/>
      <c r="X64" s="339"/>
      <c r="Y64" s="339"/>
      <c r="Z64" s="363"/>
      <c r="AA64" s="363"/>
      <c r="AB64" s="346"/>
      <c r="AC64" s="346"/>
      <c r="AD64" s="347"/>
      <c r="AE64" s="350"/>
      <c r="AF64" s="351"/>
      <c r="AG64" s="359"/>
      <c r="AH64" s="371"/>
      <c r="AI64" s="339"/>
      <c r="AJ64" s="339"/>
      <c r="AK64" s="339"/>
      <c r="AL64" s="339"/>
      <c r="AM64" s="339"/>
      <c r="AN64" s="339"/>
      <c r="AO64" s="339"/>
      <c r="AP64" s="339"/>
      <c r="AQ64" s="339"/>
      <c r="AR64" s="344"/>
      <c r="AS64" s="344"/>
      <c r="AT64" s="339"/>
      <c r="AU64" s="344"/>
      <c r="AV64" s="339"/>
      <c r="AW64" s="339"/>
      <c r="AX64" s="339"/>
      <c r="AY64" s="344"/>
      <c r="AZ64" s="339"/>
      <c r="BD64" s="371"/>
    </row>
    <row r="65" spans="1:66" ht="15.75" x14ac:dyDescent="0.25">
      <c r="A65" s="359"/>
      <c r="B65" s="371"/>
      <c r="C65" s="371"/>
      <c r="D65" s="371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63"/>
      <c r="AA65" s="363"/>
      <c r="AB65" s="346"/>
      <c r="AC65" s="346"/>
      <c r="AD65" s="347"/>
      <c r="AE65" s="350"/>
      <c r="AF65" s="351"/>
      <c r="AG65" s="359"/>
      <c r="AH65" s="371"/>
      <c r="AI65" s="339"/>
      <c r="AJ65" s="339"/>
      <c r="AK65" s="339"/>
      <c r="AL65" s="339"/>
      <c r="AM65" s="339"/>
      <c r="AN65" s="339"/>
      <c r="AO65" s="339"/>
      <c r="AP65" s="339"/>
      <c r="AQ65" s="339"/>
      <c r="AR65" s="344"/>
      <c r="AS65" s="344"/>
      <c r="AT65" s="339"/>
      <c r="AU65" s="344"/>
      <c r="AV65" s="339"/>
      <c r="AW65" s="339"/>
      <c r="AX65" s="339"/>
      <c r="AY65" s="344"/>
      <c r="AZ65" s="339"/>
      <c r="BD65" s="371"/>
    </row>
    <row r="66" spans="1:66" ht="15.75" x14ac:dyDescent="0.25">
      <c r="A66" s="359"/>
      <c r="B66" s="371"/>
      <c r="C66" s="371"/>
      <c r="D66" s="371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39"/>
      <c r="Z66" s="363"/>
      <c r="AA66" s="363"/>
      <c r="AB66" s="346"/>
      <c r="AC66" s="346"/>
      <c r="AD66" s="347"/>
      <c r="AE66" s="350"/>
      <c r="AF66" s="351"/>
      <c r="AG66" s="359"/>
      <c r="AH66" s="371"/>
      <c r="AI66" s="339"/>
      <c r="AJ66" s="339"/>
      <c r="AK66" s="339"/>
      <c r="AL66" s="339"/>
      <c r="AM66" s="339"/>
      <c r="AN66" s="339"/>
      <c r="AO66" s="339"/>
      <c r="AP66" s="339"/>
      <c r="AQ66" s="339"/>
      <c r="AR66" s="344"/>
      <c r="AS66" s="344"/>
      <c r="AT66" s="339"/>
      <c r="AU66" s="344"/>
      <c r="AV66" s="339"/>
      <c r="AW66" s="339"/>
      <c r="AX66" s="339"/>
      <c r="AY66" s="344"/>
      <c r="AZ66" s="339"/>
      <c r="BD66" s="371"/>
    </row>
    <row r="67" spans="1:66" ht="15.75" x14ac:dyDescent="0.25">
      <c r="A67" s="359"/>
      <c r="B67" s="371"/>
      <c r="C67" s="371"/>
      <c r="D67" s="371"/>
      <c r="E67" s="339"/>
      <c r="F67" s="339"/>
      <c r="G67" s="339"/>
      <c r="H67" s="339"/>
      <c r="I67" s="339"/>
      <c r="J67" s="339"/>
      <c r="K67" s="339"/>
      <c r="L67" s="339"/>
      <c r="M67" s="339"/>
      <c r="N67" s="339"/>
      <c r="O67" s="339"/>
      <c r="P67" s="339"/>
      <c r="Q67" s="339"/>
      <c r="R67" s="339"/>
      <c r="S67" s="339"/>
      <c r="T67" s="339"/>
      <c r="U67" s="339"/>
      <c r="V67" s="339"/>
      <c r="W67" s="339"/>
      <c r="X67" s="339"/>
      <c r="Y67" s="339"/>
      <c r="Z67" s="363"/>
      <c r="AA67" s="363"/>
      <c r="AB67" s="346"/>
      <c r="AC67" s="346"/>
      <c r="AD67" s="347"/>
      <c r="AE67" s="350"/>
      <c r="AF67" s="351"/>
      <c r="AG67" s="359"/>
      <c r="AH67" s="371"/>
      <c r="AI67" s="339"/>
      <c r="AJ67" s="339"/>
      <c r="AK67" s="339"/>
      <c r="AL67" s="339"/>
      <c r="AM67" s="339"/>
      <c r="AN67" s="339"/>
      <c r="AO67" s="339"/>
      <c r="AP67" s="339"/>
      <c r="AQ67" s="339"/>
      <c r="AR67" s="344"/>
      <c r="AS67" s="344"/>
      <c r="AT67" s="339"/>
      <c r="AU67" s="344"/>
      <c r="AV67" s="339"/>
      <c r="AW67" s="339"/>
      <c r="AX67" s="339"/>
      <c r="AY67" s="344"/>
      <c r="AZ67" s="339"/>
      <c r="BD67" s="371"/>
    </row>
    <row r="68" spans="1:66" s="58" customFormat="1" x14ac:dyDescent="0.25">
      <c r="A68" s="100"/>
      <c r="B68" s="96"/>
      <c r="C68" s="97"/>
      <c r="D68" s="97"/>
      <c r="E68" s="254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255"/>
      <c r="Z68" s="256"/>
      <c r="AA68" s="256"/>
      <c r="AB68" s="257"/>
      <c r="AC68" s="144"/>
      <c r="AD68" s="145"/>
      <c r="AE68" s="146"/>
      <c r="AF68" s="146"/>
      <c r="AG68" s="100"/>
      <c r="AH68" s="97"/>
      <c r="AI68" s="110"/>
      <c r="AJ68" s="139"/>
      <c r="AK68" s="110"/>
      <c r="AL68" s="110"/>
      <c r="AM68" s="139"/>
      <c r="AN68" s="110"/>
      <c r="AO68" s="110"/>
      <c r="AP68" s="110"/>
      <c r="AQ68" s="139"/>
      <c r="AR68" s="110"/>
      <c r="AS68" s="110"/>
      <c r="AT68" s="139"/>
      <c r="AU68" s="139"/>
      <c r="AV68" s="110"/>
      <c r="AW68" s="110"/>
      <c r="AX68" s="110"/>
      <c r="AY68" s="211"/>
      <c r="AZ68" s="75"/>
      <c r="BA68" s="75"/>
      <c r="BB68" s="75"/>
      <c r="BC68" s="75"/>
      <c r="BD68" s="96"/>
      <c r="BE68" s="75"/>
      <c r="BF68" s="75"/>
      <c r="BG68" s="75"/>
      <c r="BH68" s="75"/>
      <c r="BI68" s="75"/>
      <c r="BJ68" s="75"/>
      <c r="BK68" s="75"/>
      <c r="BL68" s="75"/>
      <c r="BM68" s="75"/>
      <c r="BN68" s="75"/>
    </row>
    <row r="69" spans="1:66" ht="15.75" x14ac:dyDescent="0.25">
      <c r="A69" s="94"/>
      <c r="B69" s="260"/>
      <c r="C69" s="261"/>
      <c r="D69" s="241"/>
      <c r="E69" s="254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255"/>
      <c r="Z69" s="259"/>
      <c r="AA69" s="259"/>
      <c r="AB69" s="262"/>
      <c r="AC69" s="101"/>
      <c r="AD69" s="103"/>
      <c r="AE69" s="121"/>
      <c r="AF69" s="125"/>
      <c r="AG69" s="94"/>
      <c r="AH69" s="241"/>
      <c r="AI69" s="99"/>
      <c r="AJ69" s="99"/>
      <c r="AK69" s="99"/>
      <c r="AL69" s="99"/>
      <c r="AM69" s="99"/>
      <c r="AN69" s="99"/>
      <c r="AO69" s="99"/>
      <c r="AP69" s="99"/>
      <c r="AQ69" s="99"/>
      <c r="AR69" s="127"/>
      <c r="AS69" s="127"/>
      <c r="AT69" s="99"/>
      <c r="AU69" s="127"/>
      <c r="AV69" s="99"/>
      <c r="AW69" s="99"/>
      <c r="AX69" s="99"/>
      <c r="AY69" s="133"/>
      <c r="BD69" s="260"/>
    </row>
    <row r="70" spans="1:66" ht="15.75" x14ac:dyDescent="0.25">
      <c r="A70" s="28"/>
      <c r="B70" s="263"/>
      <c r="C70" s="264"/>
      <c r="D70" s="245"/>
      <c r="E70" s="254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255"/>
      <c r="Z70" s="259"/>
      <c r="AA70" s="259"/>
      <c r="AB70" s="262"/>
      <c r="AC70" s="101"/>
      <c r="AD70" s="103"/>
      <c r="AE70" s="121"/>
      <c r="AF70" s="125"/>
      <c r="AG70" s="28"/>
      <c r="AH70" s="245"/>
      <c r="AI70" s="99"/>
      <c r="AJ70" s="99"/>
      <c r="AK70" s="99"/>
      <c r="AL70" s="99"/>
      <c r="AM70" s="99"/>
      <c r="AN70" s="99"/>
      <c r="AO70" s="99"/>
      <c r="AP70" s="99"/>
      <c r="AQ70" s="99"/>
      <c r="AR70" s="127"/>
      <c r="AS70" s="127"/>
      <c r="AT70" s="99"/>
      <c r="AU70" s="127"/>
      <c r="AV70" s="99"/>
      <c r="AW70" s="99"/>
      <c r="AX70" s="99"/>
      <c r="AY70" s="133"/>
      <c r="BD70" s="263"/>
    </row>
    <row r="71" spans="1:66" ht="15.75" x14ac:dyDescent="0.25">
      <c r="A71" s="29"/>
      <c r="B71" s="263"/>
      <c r="C71" s="264"/>
      <c r="D71" s="245"/>
      <c r="E71" s="254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255"/>
      <c r="Z71" s="259"/>
      <c r="AA71" s="259"/>
      <c r="AB71" s="262"/>
      <c r="AC71" s="101"/>
      <c r="AD71" s="103"/>
      <c r="AE71" s="121"/>
      <c r="AF71" s="125"/>
      <c r="AG71" s="29"/>
      <c r="AH71" s="245"/>
      <c r="AI71" s="99"/>
      <c r="AJ71" s="99"/>
      <c r="AK71" s="99"/>
      <c r="AL71" s="99"/>
      <c r="AM71" s="99"/>
      <c r="AN71" s="99"/>
      <c r="AO71" s="99"/>
      <c r="AP71" s="99"/>
      <c r="AQ71" s="99"/>
      <c r="AR71" s="127"/>
      <c r="AS71" s="127"/>
      <c r="AT71" s="99"/>
      <c r="AU71" s="127"/>
      <c r="AV71" s="99"/>
      <c r="AW71" s="99"/>
      <c r="AX71" s="99"/>
      <c r="AY71" s="133"/>
      <c r="BD71" s="263"/>
    </row>
    <row r="72" spans="1:66" ht="15.75" x14ac:dyDescent="0.25">
      <c r="A72" s="29"/>
      <c r="B72" s="263"/>
      <c r="C72" s="264"/>
      <c r="D72" s="245"/>
      <c r="E72" s="254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255"/>
      <c r="Z72" s="259"/>
      <c r="AA72" s="259"/>
      <c r="AB72" s="262"/>
      <c r="AC72" s="101"/>
      <c r="AD72" s="103"/>
      <c r="AE72" s="121"/>
      <c r="AF72" s="125"/>
      <c r="AG72" s="29"/>
      <c r="AH72" s="245"/>
      <c r="AI72" s="99"/>
      <c r="AJ72" s="99"/>
      <c r="AK72" s="99"/>
      <c r="AL72" s="99"/>
      <c r="AM72" s="99"/>
      <c r="AN72" s="99"/>
      <c r="AO72" s="99"/>
      <c r="AP72" s="99"/>
      <c r="AQ72" s="99"/>
      <c r="AR72" s="127"/>
      <c r="AS72" s="127"/>
      <c r="AT72" s="99"/>
      <c r="AU72" s="127"/>
      <c r="AV72" s="99"/>
      <c r="AW72" s="99"/>
      <c r="AX72" s="99"/>
      <c r="AY72" s="133"/>
      <c r="BD72" s="263"/>
    </row>
    <row r="73" spans="1:66" ht="15.75" x14ac:dyDescent="0.25">
      <c r="A73" s="29"/>
      <c r="B73" s="263"/>
      <c r="C73" s="264"/>
      <c r="D73" s="245"/>
      <c r="E73" s="254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255"/>
      <c r="Z73" s="259"/>
      <c r="AA73" s="259"/>
      <c r="AB73" s="262"/>
      <c r="AC73" s="101"/>
      <c r="AD73" s="103"/>
      <c r="AE73" s="121"/>
      <c r="AF73" s="125"/>
      <c r="AG73" s="29"/>
      <c r="AH73" s="245"/>
      <c r="AI73" s="99"/>
      <c r="AJ73" s="99"/>
      <c r="AK73" s="99"/>
      <c r="AL73" s="99"/>
      <c r="AM73" s="99"/>
      <c r="AN73" s="99"/>
      <c r="AO73" s="99"/>
      <c r="AP73" s="99"/>
      <c r="AQ73" s="99"/>
      <c r="AR73" s="127"/>
      <c r="AS73" s="127"/>
      <c r="AT73" s="99"/>
      <c r="AU73" s="127"/>
      <c r="AV73" s="99"/>
      <c r="AW73" s="99"/>
      <c r="AX73" s="99"/>
      <c r="AY73" s="133"/>
      <c r="BD73" s="263"/>
    </row>
    <row r="74" spans="1:66" ht="15.75" x14ac:dyDescent="0.25">
      <c r="A74" s="29"/>
      <c r="B74" s="263"/>
      <c r="C74" s="264"/>
      <c r="D74" s="245"/>
      <c r="E74" s="254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255"/>
      <c r="Z74" s="259"/>
      <c r="AA74" s="259"/>
      <c r="AB74" s="262"/>
      <c r="AC74" s="101"/>
      <c r="AD74" s="103"/>
      <c r="AE74" s="121"/>
      <c r="AF74" s="125"/>
      <c r="AG74" s="29"/>
      <c r="AH74" s="245"/>
      <c r="AI74" s="99"/>
      <c r="AJ74" s="99"/>
      <c r="AK74" s="99"/>
      <c r="AL74" s="99"/>
      <c r="AM74" s="99"/>
      <c r="AN74" s="99"/>
      <c r="AO74" s="99"/>
      <c r="AP74" s="99"/>
      <c r="AQ74" s="99"/>
      <c r="AR74" s="127"/>
      <c r="AS74" s="127"/>
      <c r="AT74" s="99"/>
      <c r="AU74" s="127"/>
      <c r="AV74" s="99"/>
      <c r="AW74" s="99"/>
      <c r="AX74" s="99"/>
      <c r="AY74" s="133"/>
      <c r="BD74" s="263"/>
    </row>
    <row r="75" spans="1:66" ht="15.75" x14ac:dyDescent="0.25">
      <c r="A75" s="29"/>
      <c r="B75" s="265"/>
      <c r="C75" s="266"/>
      <c r="D75" s="245"/>
      <c r="E75" s="254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255"/>
      <c r="Z75" s="259"/>
      <c r="AA75" s="259"/>
      <c r="AB75" s="262"/>
      <c r="AC75" s="101"/>
      <c r="AD75" s="103"/>
      <c r="AE75" s="121"/>
      <c r="AF75" s="125"/>
      <c r="AG75" s="100"/>
      <c r="AH75" s="245"/>
      <c r="AI75" s="99"/>
      <c r="AJ75" s="99"/>
      <c r="AK75" s="99"/>
      <c r="AL75" s="99"/>
      <c r="AM75" s="99"/>
      <c r="AN75" s="99"/>
      <c r="AO75" s="99"/>
      <c r="AP75" s="99"/>
      <c r="AQ75" s="99"/>
      <c r="AR75" s="127"/>
      <c r="AS75" s="127"/>
      <c r="AT75" s="99"/>
      <c r="AU75" s="127"/>
      <c r="AV75" s="99"/>
      <c r="AW75" s="99"/>
      <c r="AX75" s="99"/>
      <c r="AY75" s="133"/>
      <c r="BD75" s="265"/>
    </row>
    <row r="76" spans="1:66" s="58" customFormat="1" x14ac:dyDescent="0.25">
      <c r="A76" s="100"/>
      <c r="B76" s="96"/>
      <c r="C76" s="97"/>
      <c r="D76" s="97"/>
      <c r="E76" s="254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255"/>
      <c r="Z76" s="256"/>
      <c r="AA76" s="256"/>
      <c r="AB76" s="257"/>
      <c r="AC76" s="144"/>
      <c r="AD76" s="145"/>
      <c r="AE76" s="146"/>
      <c r="AF76" s="146"/>
      <c r="AG76" s="100"/>
      <c r="AH76" s="97"/>
      <c r="AI76" s="110"/>
      <c r="AJ76" s="139"/>
      <c r="AK76" s="110"/>
      <c r="AL76" s="110"/>
      <c r="AM76" s="139"/>
      <c r="AN76" s="110"/>
      <c r="AO76" s="110"/>
      <c r="AP76" s="110"/>
      <c r="AQ76" s="139"/>
      <c r="AR76" s="110"/>
      <c r="AS76" s="110"/>
      <c r="AT76" s="139"/>
      <c r="AU76" s="139"/>
      <c r="AV76" s="110"/>
      <c r="AW76" s="110"/>
      <c r="AX76" s="110"/>
      <c r="AY76" s="211"/>
      <c r="AZ76" s="75"/>
      <c r="BA76" s="75"/>
      <c r="BB76" s="75"/>
      <c r="BC76" s="75"/>
      <c r="BD76" s="96"/>
      <c r="BE76" s="75"/>
      <c r="BF76" s="75"/>
      <c r="BG76" s="75"/>
      <c r="BH76" s="75"/>
      <c r="BI76" s="75"/>
      <c r="BJ76" s="75"/>
      <c r="BK76" s="75"/>
      <c r="BL76" s="75"/>
      <c r="BM76" s="75"/>
      <c r="BN76" s="75"/>
    </row>
    <row r="77" spans="1:66" ht="15.75" x14ac:dyDescent="0.25">
      <c r="A77" s="116"/>
      <c r="B77" s="267"/>
      <c r="C77" s="113"/>
      <c r="D77" s="115"/>
      <c r="E77" s="268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70"/>
      <c r="Z77" s="271"/>
      <c r="AA77" s="271"/>
      <c r="AB77" s="272"/>
      <c r="AC77" s="147"/>
      <c r="AD77" s="148"/>
      <c r="AE77" s="149"/>
      <c r="AF77" s="318"/>
      <c r="AG77" s="177"/>
      <c r="AH77" s="177"/>
      <c r="AI77" s="140"/>
      <c r="AJ77" s="141"/>
      <c r="AK77" s="140"/>
      <c r="AL77" s="140"/>
      <c r="AM77" s="140"/>
      <c r="AN77" s="140"/>
      <c r="AO77" s="140"/>
      <c r="AP77" s="140"/>
      <c r="AQ77" s="141"/>
      <c r="AR77" s="141"/>
      <c r="AS77" s="142"/>
      <c r="AT77" s="141"/>
      <c r="AU77" s="141"/>
      <c r="AV77" s="140"/>
      <c r="AW77" s="140"/>
      <c r="AX77" s="140"/>
      <c r="AY77" s="143"/>
      <c r="BD77" s="267"/>
    </row>
    <row r="78" spans="1:66" ht="15.75" x14ac:dyDescent="0.25">
      <c r="A78" s="29"/>
      <c r="B78" s="273"/>
      <c r="C78" s="212"/>
      <c r="D78" s="245"/>
      <c r="E78" s="254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74"/>
      <c r="Z78" s="259"/>
      <c r="AA78" s="259"/>
      <c r="AB78" s="275"/>
      <c r="AC78" s="120"/>
      <c r="AD78" s="103"/>
      <c r="AE78" s="121"/>
      <c r="AF78" s="125"/>
      <c r="AG78" s="215"/>
      <c r="AH78" s="245"/>
      <c r="AI78" s="99"/>
      <c r="AJ78" s="127"/>
      <c r="AK78" s="99"/>
      <c r="AL78" s="99"/>
      <c r="AM78" s="99"/>
      <c r="AN78" s="99"/>
      <c r="AO78" s="99"/>
      <c r="AP78" s="99"/>
      <c r="AQ78" s="127"/>
      <c r="AR78" s="127"/>
      <c r="AS78" s="132"/>
      <c r="AT78" s="127"/>
      <c r="AU78" s="127"/>
      <c r="AV78" s="99"/>
      <c r="AW78" s="99"/>
      <c r="AX78" s="99"/>
      <c r="AY78" s="133"/>
      <c r="BD78" s="273"/>
    </row>
    <row r="79" spans="1:66" ht="15.75" x14ac:dyDescent="0.25">
      <c r="A79" s="29"/>
      <c r="B79" s="276"/>
      <c r="C79" s="212"/>
      <c r="D79" s="245"/>
      <c r="E79" s="254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74"/>
      <c r="Z79" s="259"/>
      <c r="AA79" s="259"/>
      <c r="AB79" s="275"/>
      <c r="AC79" s="120"/>
      <c r="AD79" s="103"/>
      <c r="AE79" s="121"/>
      <c r="AF79" s="125"/>
      <c r="AG79" s="215"/>
      <c r="AH79" s="245"/>
      <c r="AI79" s="99"/>
      <c r="AJ79" s="127"/>
      <c r="AK79" s="99"/>
      <c r="AL79" s="99"/>
      <c r="AM79" s="99"/>
      <c r="AN79" s="99"/>
      <c r="AO79" s="99"/>
      <c r="AP79" s="99"/>
      <c r="AQ79" s="127"/>
      <c r="AR79" s="127"/>
      <c r="AS79" s="132"/>
      <c r="AT79" s="127"/>
      <c r="AU79" s="127"/>
      <c r="AV79" s="99"/>
      <c r="AW79" s="99"/>
      <c r="AX79" s="99"/>
      <c r="AY79" s="133"/>
      <c r="BD79" s="276"/>
    </row>
    <row r="80" spans="1:66" ht="15.75" x14ac:dyDescent="0.25">
      <c r="A80" s="29"/>
      <c r="B80" s="276"/>
      <c r="C80" s="212"/>
      <c r="D80" s="245"/>
      <c r="E80" s="254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74"/>
      <c r="Z80" s="259"/>
      <c r="AA80" s="259"/>
      <c r="AB80" s="275"/>
      <c r="AC80" s="120"/>
      <c r="AD80" s="103"/>
      <c r="AE80" s="121"/>
      <c r="AF80" s="125"/>
      <c r="AG80" s="215"/>
      <c r="AH80" s="245"/>
      <c r="AI80" s="99"/>
      <c r="AJ80" s="127"/>
      <c r="AK80" s="99"/>
      <c r="AL80" s="99"/>
      <c r="AM80" s="99"/>
      <c r="AN80" s="99"/>
      <c r="AO80" s="99"/>
      <c r="AP80" s="99"/>
      <c r="AQ80" s="127"/>
      <c r="AR80" s="127"/>
      <c r="AS80" s="132"/>
      <c r="AT80" s="127"/>
      <c r="AU80" s="127"/>
      <c r="AV80" s="99"/>
      <c r="AW80" s="99"/>
      <c r="AX80" s="99"/>
      <c r="AY80" s="133"/>
      <c r="BD80" s="276"/>
    </row>
    <row r="81" spans="1:66" ht="15.75" x14ac:dyDescent="0.25">
      <c r="A81" s="29"/>
      <c r="B81" s="276"/>
      <c r="C81" s="213"/>
      <c r="D81" s="277"/>
      <c r="E81" s="278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80"/>
      <c r="Z81" s="281"/>
      <c r="AA81" s="281"/>
      <c r="AB81" s="282"/>
      <c r="AC81" s="122"/>
      <c r="AD81" s="123"/>
      <c r="AE81" s="124"/>
      <c r="AF81" s="319"/>
      <c r="AG81" s="215"/>
      <c r="AH81" s="245"/>
      <c r="AI81" s="134"/>
      <c r="AJ81" s="128"/>
      <c r="AK81" s="134"/>
      <c r="AL81" s="134"/>
      <c r="AM81" s="134"/>
      <c r="AN81" s="134"/>
      <c r="AO81" s="134"/>
      <c r="AP81" s="134"/>
      <c r="AQ81" s="128"/>
      <c r="AR81" s="128"/>
      <c r="AS81" s="135"/>
      <c r="AT81" s="128"/>
      <c r="AU81" s="128"/>
      <c r="AV81" s="134"/>
      <c r="AW81" s="134"/>
      <c r="AX81" s="134"/>
      <c r="AY81" s="136"/>
      <c r="BD81" s="276"/>
    </row>
    <row r="82" spans="1:66" ht="15.75" x14ac:dyDescent="0.25">
      <c r="A82" s="29"/>
      <c r="B82" s="276"/>
      <c r="C82" s="214"/>
      <c r="D82" s="283"/>
      <c r="E82" s="284"/>
      <c r="F82" s="285"/>
      <c r="G82" s="285"/>
      <c r="H82" s="285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285"/>
      <c r="W82" s="285"/>
      <c r="X82" s="285"/>
      <c r="Y82" s="286"/>
      <c r="Z82" s="287"/>
      <c r="AA82" s="287"/>
      <c r="AB82" s="288"/>
      <c r="AC82" s="117"/>
      <c r="AD82" s="118"/>
      <c r="AE82" s="119"/>
      <c r="AF82" s="320"/>
      <c r="AG82" s="215"/>
      <c r="AH82" s="245"/>
      <c r="AI82" s="129"/>
      <c r="AJ82" s="126"/>
      <c r="AK82" s="129"/>
      <c r="AL82" s="129"/>
      <c r="AM82" s="129"/>
      <c r="AN82" s="129"/>
      <c r="AO82" s="129"/>
      <c r="AP82" s="129"/>
      <c r="AQ82" s="126"/>
      <c r="AR82" s="126"/>
      <c r="AS82" s="130"/>
      <c r="AT82" s="126"/>
      <c r="AU82" s="126"/>
      <c r="AV82" s="129"/>
      <c r="AW82" s="129"/>
      <c r="AX82" s="129"/>
      <c r="AY82" s="131"/>
      <c r="BD82" s="276"/>
    </row>
    <row r="83" spans="1:66" ht="15.75" x14ac:dyDescent="0.25">
      <c r="A83" s="29"/>
      <c r="B83" s="276"/>
      <c r="C83" s="212"/>
      <c r="D83" s="245"/>
      <c r="E83" s="254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74"/>
      <c r="Z83" s="259"/>
      <c r="AA83" s="259"/>
      <c r="AB83" s="275"/>
      <c r="AC83" s="120"/>
      <c r="AD83" s="103"/>
      <c r="AE83" s="121"/>
      <c r="AF83" s="125"/>
      <c r="AG83" s="215"/>
      <c r="AH83" s="245"/>
      <c r="AI83" s="99"/>
      <c r="AJ83" s="127"/>
      <c r="AK83" s="99"/>
      <c r="AL83" s="99"/>
      <c r="AM83" s="99"/>
      <c r="AN83" s="99"/>
      <c r="AO83" s="99"/>
      <c r="AP83" s="99"/>
      <c r="AQ83" s="127"/>
      <c r="AR83" s="127"/>
      <c r="AS83" s="132"/>
      <c r="AT83" s="127"/>
      <c r="AU83" s="127"/>
      <c r="AV83" s="99"/>
      <c r="AW83" s="99"/>
      <c r="AX83" s="99"/>
      <c r="AY83" s="133"/>
      <c r="BD83" s="276"/>
    </row>
    <row r="84" spans="1:66" ht="15.75" x14ac:dyDescent="0.25">
      <c r="A84" s="29"/>
      <c r="B84" s="276"/>
      <c r="C84" s="212"/>
      <c r="D84" s="245"/>
      <c r="E84" s="254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74"/>
      <c r="Z84" s="259"/>
      <c r="AA84" s="259"/>
      <c r="AB84" s="275"/>
      <c r="AC84" s="120"/>
      <c r="AD84" s="103"/>
      <c r="AE84" s="121"/>
      <c r="AF84" s="125"/>
      <c r="AG84" s="215"/>
      <c r="AH84" s="245"/>
      <c r="AI84" s="99"/>
      <c r="AJ84" s="99"/>
      <c r="AK84" s="99"/>
      <c r="AL84" s="99"/>
      <c r="AM84" s="99"/>
      <c r="AN84" s="99"/>
      <c r="AO84" s="99"/>
      <c r="AP84" s="99"/>
      <c r="AQ84" s="99"/>
      <c r="AR84" s="127"/>
      <c r="AS84" s="132"/>
      <c r="AT84" s="99"/>
      <c r="AU84" s="127"/>
      <c r="AV84" s="99"/>
      <c r="AW84" s="99"/>
      <c r="AX84" s="99"/>
      <c r="AY84" s="133"/>
      <c r="BD84" s="276"/>
    </row>
    <row r="85" spans="1:66" ht="15.75" x14ac:dyDescent="0.25">
      <c r="A85" s="29"/>
      <c r="B85" s="289"/>
      <c r="C85" s="213"/>
      <c r="D85" s="277"/>
      <c r="E85" s="278"/>
      <c r="F85" s="279"/>
      <c r="G85" s="279"/>
      <c r="H85" s="279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  <c r="U85" s="279"/>
      <c r="V85" s="279"/>
      <c r="W85" s="279"/>
      <c r="X85" s="279"/>
      <c r="Y85" s="280"/>
      <c r="Z85" s="281"/>
      <c r="AA85" s="281"/>
      <c r="AB85" s="282"/>
      <c r="AC85" s="122"/>
      <c r="AD85" s="123"/>
      <c r="AE85" s="124"/>
      <c r="AF85" s="319"/>
      <c r="AG85" s="215"/>
      <c r="AH85" s="245"/>
      <c r="AI85" s="134"/>
      <c r="AJ85" s="134"/>
      <c r="AK85" s="134"/>
      <c r="AL85" s="134"/>
      <c r="AM85" s="134"/>
      <c r="AN85" s="134"/>
      <c r="AO85" s="134"/>
      <c r="AP85" s="134"/>
      <c r="AQ85" s="134"/>
      <c r="AR85" s="128"/>
      <c r="AS85" s="135"/>
      <c r="AT85" s="134"/>
      <c r="AU85" s="128"/>
      <c r="AV85" s="134"/>
      <c r="AW85" s="134"/>
      <c r="AX85" s="134"/>
      <c r="AY85" s="136"/>
      <c r="BD85" s="289"/>
    </row>
    <row r="86" spans="1:66" s="58" customFormat="1" x14ac:dyDescent="0.25">
      <c r="A86" s="100"/>
      <c r="B86" s="96"/>
      <c r="C86" s="97"/>
      <c r="D86" s="97"/>
      <c r="E86" s="254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255"/>
      <c r="Z86" s="256"/>
      <c r="AA86" s="256"/>
      <c r="AB86" s="257"/>
      <c r="AC86" s="144"/>
      <c r="AD86" s="145"/>
      <c r="AE86" s="146"/>
      <c r="AF86" s="146"/>
      <c r="AG86" s="100"/>
      <c r="AH86" s="97"/>
      <c r="AI86" s="110"/>
      <c r="AJ86" s="139"/>
      <c r="AK86" s="110"/>
      <c r="AL86" s="110"/>
      <c r="AM86" s="139"/>
      <c r="AN86" s="110"/>
      <c r="AO86" s="110"/>
      <c r="AP86" s="110"/>
      <c r="AQ86" s="139"/>
      <c r="AR86" s="110"/>
      <c r="AS86" s="110"/>
      <c r="AT86" s="139"/>
      <c r="AU86" s="139"/>
      <c r="AV86" s="110"/>
      <c r="AW86" s="110"/>
      <c r="AX86" s="110"/>
      <c r="AY86" s="211"/>
      <c r="AZ86" s="75"/>
      <c r="BA86" s="75"/>
      <c r="BB86" s="75"/>
      <c r="BC86" s="75"/>
      <c r="BD86" s="96"/>
      <c r="BE86" s="75"/>
      <c r="BF86" s="75"/>
      <c r="BG86" s="75"/>
      <c r="BH86" s="75"/>
      <c r="BI86" s="75"/>
      <c r="BJ86" s="75"/>
      <c r="BK86" s="75"/>
      <c r="BL86" s="75"/>
      <c r="BM86" s="75"/>
      <c r="BN86" s="75"/>
    </row>
    <row r="87" spans="1:66" ht="15.75" x14ac:dyDescent="0.25">
      <c r="A87" s="29"/>
      <c r="B87" s="267"/>
      <c r="C87" s="214"/>
      <c r="D87" s="283"/>
      <c r="E87" s="284"/>
      <c r="F87" s="285"/>
      <c r="G87" s="285"/>
      <c r="H87" s="285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6"/>
      <c r="Z87" s="287"/>
      <c r="AA87" s="287"/>
      <c r="AB87" s="288"/>
      <c r="AC87" s="117"/>
      <c r="AD87" s="118"/>
      <c r="AE87" s="119"/>
      <c r="AF87" s="320"/>
      <c r="AG87" s="215"/>
      <c r="AH87" s="245"/>
      <c r="AI87" s="129"/>
      <c r="AJ87" s="129"/>
      <c r="AK87" s="129"/>
      <c r="AL87" s="129"/>
      <c r="AM87" s="129"/>
      <c r="AN87" s="129"/>
      <c r="AO87" s="129"/>
      <c r="AP87" s="129"/>
      <c r="AQ87" s="129"/>
      <c r="AR87" s="126"/>
      <c r="AS87" s="130"/>
      <c r="AT87" s="129"/>
      <c r="AU87" s="126"/>
      <c r="AV87" s="129"/>
      <c r="AW87" s="129"/>
      <c r="AX87" s="129"/>
      <c r="AY87" s="131"/>
      <c r="BD87" s="267"/>
    </row>
    <row r="88" spans="1:66" ht="15.75" x14ac:dyDescent="0.25">
      <c r="A88" s="29"/>
      <c r="B88" s="276"/>
      <c r="C88" s="212"/>
      <c r="D88" s="245"/>
      <c r="E88" s="254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74"/>
      <c r="Z88" s="259"/>
      <c r="AA88" s="259"/>
      <c r="AB88" s="275"/>
      <c r="AC88" s="120"/>
      <c r="AD88" s="103"/>
      <c r="AE88" s="121"/>
      <c r="AF88" s="125"/>
      <c r="AG88" s="215"/>
      <c r="AH88" s="245"/>
      <c r="AI88" s="99"/>
      <c r="AJ88" s="99"/>
      <c r="AK88" s="99"/>
      <c r="AL88" s="99"/>
      <c r="AM88" s="99"/>
      <c r="AN88" s="99"/>
      <c r="AO88" s="99"/>
      <c r="AP88" s="99"/>
      <c r="AQ88" s="99"/>
      <c r="AR88" s="127"/>
      <c r="AS88" s="132"/>
      <c r="AT88" s="99"/>
      <c r="AU88" s="127"/>
      <c r="AV88" s="99"/>
      <c r="AW88" s="99"/>
      <c r="AX88" s="99"/>
      <c r="AY88" s="133"/>
      <c r="BD88" s="276"/>
    </row>
    <row r="89" spans="1:66" ht="15.75" x14ac:dyDescent="0.25">
      <c r="A89" s="29"/>
      <c r="B89" s="276"/>
      <c r="C89" s="212"/>
      <c r="D89" s="245"/>
      <c r="E89" s="254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74"/>
      <c r="Z89" s="259"/>
      <c r="AA89" s="259"/>
      <c r="AB89" s="275"/>
      <c r="AC89" s="120"/>
      <c r="AD89" s="103"/>
      <c r="AE89" s="121"/>
      <c r="AF89" s="125"/>
      <c r="AG89" s="215"/>
      <c r="AH89" s="245"/>
      <c r="AI89" s="99"/>
      <c r="AJ89" s="99"/>
      <c r="AK89" s="99"/>
      <c r="AL89" s="99"/>
      <c r="AM89" s="99"/>
      <c r="AN89" s="99"/>
      <c r="AO89" s="99"/>
      <c r="AP89" s="99"/>
      <c r="AQ89" s="99"/>
      <c r="AR89" s="127"/>
      <c r="AS89" s="132"/>
      <c r="AT89" s="99"/>
      <c r="AU89" s="127"/>
      <c r="AV89" s="99"/>
      <c r="AW89" s="99"/>
      <c r="AX89" s="99"/>
      <c r="AY89" s="133"/>
      <c r="BD89" s="276"/>
    </row>
    <row r="90" spans="1:66" ht="15.75" x14ac:dyDescent="0.25">
      <c r="A90" s="29"/>
      <c r="B90" s="276"/>
      <c r="C90" s="213"/>
      <c r="D90" s="277"/>
      <c r="E90" s="278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  <c r="X90" s="279"/>
      <c r="Y90" s="280"/>
      <c r="Z90" s="281"/>
      <c r="AA90" s="281"/>
      <c r="AB90" s="282"/>
      <c r="AC90" s="122"/>
      <c r="AD90" s="123"/>
      <c r="AE90" s="124"/>
      <c r="AF90" s="319"/>
      <c r="AG90" s="215"/>
      <c r="AH90" s="245"/>
      <c r="AI90" s="134"/>
      <c r="AJ90" s="134"/>
      <c r="AK90" s="134"/>
      <c r="AL90" s="134"/>
      <c r="AM90" s="134"/>
      <c r="AN90" s="134"/>
      <c r="AO90" s="134"/>
      <c r="AP90" s="134"/>
      <c r="AQ90" s="134"/>
      <c r="AR90" s="128"/>
      <c r="AS90" s="135"/>
      <c r="AT90" s="134"/>
      <c r="AU90" s="128"/>
      <c r="AV90" s="134"/>
      <c r="AW90" s="134"/>
      <c r="AX90" s="134"/>
      <c r="AY90" s="136"/>
      <c r="BD90" s="276"/>
    </row>
    <row r="91" spans="1:66" ht="15.75" x14ac:dyDescent="0.25">
      <c r="A91" s="29"/>
      <c r="B91" s="276"/>
      <c r="C91" s="214"/>
      <c r="D91" s="283"/>
      <c r="E91" s="284"/>
      <c r="F91" s="285"/>
      <c r="G91" s="285"/>
      <c r="H91" s="285"/>
      <c r="I91" s="285"/>
      <c r="J91" s="285"/>
      <c r="K91" s="285"/>
      <c r="L91" s="285"/>
      <c r="M91" s="285"/>
      <c r="N91" s="285"/>
      <c r="O91" s="285"/>
      <c r="P91" s="285"/>
      <c r="Q91" s="285"/>
      <c r="R91" s="285"/>
      <c r="S91" s="285"/>
      <c r="T91" s="285"/>
      <c r="U91" s="285"/>
      <c r="V91" s="285"/>
      <c r="W91" s="285"/>
      <c r="X91" s="285"/>
      <c r="Y91" s="286"/>
      <c r="Z91" s="287"/>
      <c r="AA91" s="287"/>
      <c r="AB91" s="288"/>
      <c r="AC91" s="117"/>
      <c r="AD91" s="118"/>
      <c r="AE91" s="119"/>
      <c r="AF91" s="320"/>
      <c r="AG91" s="215"/>
      <c r="AH91" s="245"/>
      <c r="AI91" s="129"/>
      <c r="AJ91" s="129"/>
      <c r="AK91" s="129"/>
      <c r="AL91" s="129"/>
      <c r="AM91" s="129"/>
      <c r="AN91" s="129"/>
      <c r="AO91" s="129"/>
      <c r="AP91" s="129"/>
      <c r="AQ91" s="129"/>
      <c r="AR91" s="126"/>
      <c r="AS91" s="130"/>
      <c r="AT91" s="129"/>
      <c r="AU91" s="126"/>
      <c r="AV91" s="129"/>
      <c r="AW91" s="129"/>
      <c r="AX91" s="129"/>
      <c r="AY91" s="131"/>
      <c r="BD91" s="276"/>
    </row>
    <row r="92" spans="1:66" ht="15.75" x14ac:dyDescent="0.25">
      <c r="A92" s="29"/>
      <c r="B92" s="276"/>
      <c r="C92" s="212"/>
      <c r="D92" s="245"/>
      <c r="E92" s="254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74"/>
      <c r="Z92" s="259"/>
      <c r="AA92" s="259"/>
      <c r="AB92" s="275"/>
      <c r="AC92" s="120"/>
      <c r="AD92" s="103"/>
      <c r="AE92" s="121"/>
      <c r="AF92" s="125"/>
      <c r="AG92" s="215"/>
      <c r="AH92" s="245"/>
      <c r="AI92" s="99"/>
      <c r="AJ92" s="99"/>
      <c r="AK92" s="99"/>
      <c r="AL92" s="99"/>
      <c r="AM92" s="99"/>
      <c r="AN92" s="99"/>
      <c r="AO92" s="99"/>
      <c r="AP92" s="99"/>
      <c r="AQ92" s="99"/>
      <c r="AR92" s="127"/>
      <c r="AS92" s="132"/>
      <c r="AT92" s="99"/>
      <c r="AU92" s="127"/>
      <c r="AV92" s="99"/>
      <c r="AW92" s="99"/>
      <c r="AX92" s="99"/>
      <c r="AY92" s="133"/>
      <c r="BD92" s="276"/>
    </row>
    <row r="93" spans="1:66" ht="15.75" x14ac:dyDescent="0.25">
      <c r="A93" s="29"/>
      <c r="B93" s="276"/>
      <c r="C93" s="212"/>
      <c r="D93" s="245"/>
      <c r="E93" s="254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74"/>
      <c r="Z93" s="259"/>
      <c r="AA93" s="259"/>
      <c r="AB93" s="290"/>
      <c r="AC93" s="120"/>
      <c r="AD93" s="103"/>
      <c r="AE93" s="121"/>
      <c r="AF93" s="125"/>
      <c r="AG93" s="215"/>
      <c r="AH93" s="245"/>
      <c r="AI93" s="99"/>
      <c r="AJ93" s="99"/>
      <c r="AK93" s="99"/>
      <c r="AL93" s="99"/>
      <c r="AM93" s="99"/>
      <c r="AN93" s="99"/>
      <c r="AO93" s="99"/>
      <c r="AP93" s="99"/>
      <c r="AQ93" s="99"/>
      <c r="AR93" s="127"/>
      <c r="AS93" s="132"/>
      <c r="AT93" s="99"/>
      <c r="AU93" s="127"/>
      <c r="AV93" s="99"/>
      <c r="AW93" s="99"/>
      <c r="AX93" s="99"/>
      <c r="AY93" s="133"/>
      <c r="BD93" s="276"/>
    </row>
    <row r="94" spans="1:66" ht="15.75" x14ac:dyDescent="0.25">
      <c r="A94" s="29"/>
      <c r="B94" s="289"/>
      <c r="C94" s="213"/>
      <c r="D94" s="277"/>
      <c r="E94" s="278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80"/>
      <c r="Z94" s="281"/>
      <c r="AA94" s="281"/>
      <c r="AB94" s="291"/>
      <c r="AC94" s="122"/>
      <c r="AD94" s="123"/>
      <c r="AE94" s="124"/>
      <c r="AF94" s="319"/>
      <c r="AG94" s="215"/>
      <c r="AH94" s="245"/>
      <c r="AI94" s="134"/>
      <c r="AJ94" s="134"/>
      <c r="AK94" s="134"/>
      <c r="AL94" s="134"/>
      <c r="AM94" s="134"/>
      <c r="AN94" s="134"/>
      <c r="AO94" s="134"/>
      <c r="AP94" s="134"/>
      <c r="AQ94" s="134"/>
      <c r="AR94" s="128"/>
      <c r="AS94" s="135"/>
      <c r="AT94" s="134"/>
      <c r="AU94" s="128"/>
      <c r="AV94" s="134"/>
      <c r="AW94" s="134"/>
      <c r="AX94" s="134"/>
      <c r="AY94" s="136"/>
      <c r="BD94" s="289"/>
    </row>
    <row r="95" spans="1:66" s="58" customFormat="1" x14ac:dyDescent="0.25">
      <c r="A95" s="100"/>
      <c r="B95" s="96"/>
      <c r="C95" s="97"/>
      <c r="D95" s="97"/>
      <c r="E95" s="254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255"/>
      <c r="Z95" s="256"/>
      <c r="AA95" s="256"/>
      <c r="AB95" s="257"/>
      <c r="AC95" s="144"/>
      <c r="AD95" s="145"/>
      <c r="AE95" s="146"/>
      <c r="AF95" s="146"/>
      <c r="AG95" s="100"/>
      <c r="AH95" s="97"/>
      <c r="AI95" s="110"/>
      <c r="AJ95" s="139"/>
      <c r="AK95" s="110"/>
      <c r="AL95" s="110"/>
      <c r="AM95" s="139"/>
      <c r="AN95" s="110"/>
      <c r="AO95" s="110"/>
      <c r="AP95" s="110"/>
      <c r="AQ95" s="139"/>
      <c r="AR95" s="110"/>
      <c r="AS95" s="110"/>
      <c r="AT95" s="139"/>
      <c r="AU95" s="139"/>
      <c r="AV95" s="110"/>
      <c r="AW95" s="110"/>
      <c r="AX95" s="110"/>
      <c r="AY95" s="211"/>
      <c r="AZ95" s="75"/>
      <c r="BA95" s="75"/>
      <c r="BB95" s="75"/>
      <c r="BC95" s="75"/>
      <c r="BD95" s="96"/>
      <c r="BE95" s="75"/>
      <c r="BF95" s="75"/>
      <c r="BG95" s="75"/>
      <c r="BH95" s="75"/>
      <c r="BI95" s="75"/>
      <c r="BJ95" s="75"/>
      <c r="BK95" s="75"/>
      <c r="BL95" s="75"/>
      <c r="BM95" s="75"/>
      <c r="BN95" s="75"/>
    </row>
    <row r="96" spans="1:66" ht="15.75" x14ac:dyDescent="0.25">
      <c r="A96" s="29"/>
      <c r="B96" s="112"/>
      <c r="C96" s="214"/>
      <c r="D96" s="283"/>
      <c r="E96" s="254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255"/>
      <c r="Z96" s="111"/>
      <c r="AA96" s="111"/>
      <c r="AB96" s="262"/>
      <c r="AC96" s="101"/>
      <c r="AD96" s="103"/>
      <c r="AE96" s="121"/>
      <c r="AF96" s="125"/>
      <c r="AG96" s="215"/>
      <c r="AH96" s="245"/>
      <c r="AI96" s="129"/>
      <c r="AJ96" s="129"/>
      <c r="AK96" s="129"/>
      <c r="AL96" s="129"/>
      <c r="AM96" s="129"/>
      <c r="AN96" s="129"/>
      <c r="AO96" s="129"/>
      <c r="AP96" s="129"/>
      <c r="AQ96" s="129"/>
      <c r="AR96" s="126"/>
      <c r="AS96" s="130"/>
      <c r="AT96" s="129"/>
      <c r="AU96" s="126"/>
      <c r="AV96" s="129"/>
      <c r="AW96" s="129"/>
      <c r="AX96" s="129"/>
      <c r="AY96" s="131"/>
      <c r="BD96" s="112"/>
    </row>
    <row r="97" spans="1:66" ht="15.75" x14ac:dyDescent="0.25">
      <c r="A97" s="29"/>
      <c r="B97" s="28"/>
      <c r="C97" s="212"/>
      <c r="D97" s="283"/>
      <c r="E97" s="254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255"/>
      <c r="Z97" s="111"/>
      <c r="AA97" s="111"/>
      <c r="AB97" s="262"/>
      <c r="AC97" s="101"/>
      <c r="AD97" s="103"/>
      <c r="AE97" s="121"/>
      <c r="AF97" s="125"/>
      <c r="AG97" s="215"/>
      <c r="AH97" s="245"/>
      <c r="AI97" s="99"/>
      <c r="AJ97" s="99"/>
      <c r="AK97" s="99"/>
      <c r="AL97" s="99"/>
      <c r="AM97" s="99"/>
      <c r="AN97" s="99"/>
      <c r="AO97" s="99"/>
      <c r="AP97" s="99"/>
      <c r="AQ97" s="99"/>
      <c r="AR97" s="127"/>
      <c r="AS97" s="132"/>
      <c r="AT97" s="99"/>
      <c r="AU97" s="127"/>
      <c r="AV97" s="99"/>
      <c r="AW97" s="99"/>
      <c r="AX97" s="99"/>
      <c r="AY97" s="133"/>
      <c r="BD97" s="28"/>
    </row>
    <row r="98" spans="1:66" ht="15.75" x14ac:dyDescent="0.25">
      <c r="A98" s="29"/>
      <c r="B98" s="28"/>
      <c r="C98" s="212"/>
      <c r="D98" s="283"/>
      <c r="E98" s="254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255"/>
      <c r="Z98" s="111"/>
      <c r="AA98" s="111"/>
      <c r="AB98" s="262"/>
      <c r="AC98" s="101"/>
      <c r="AD98" s="103"/>
      <c r="AE98" s="121"/>
      <c r="AF98" s="125"/>
      <c r="AG98" s="215"/>
      <c r="AH98" s="245"/>
      <c r="AI98" s="99"/>
      <c r="AJ98" s="99"/>
      <c r="AK98" s="99"/>
      <c r="AL98" s="99"/>
      <c r="AM98" s="99"/>
      <c r="AN98" s="99"/>
      <c r="AO98" s="99"/>
      <c r="AP98" s="99"/>
      <c r="AQ98" s="99"/>
      <c r="AR98" s="127"/>
      <c r="AS98" s="132"/>
      <c r="AT98" s="99"/>
      <c r="AU98" s="127"/>
      <c r="AV98" s="99"/>
      <c r="AW98" s="99"/>
      <c r="AX98" s="99"/>
      <c r="AY98" s="133"/>
      <c r="BD98" s="28"/>
    </row>
    <row r="99" spans="1:66" ht="15.75" x14ac:dyDescent="0.25">
      <c r="A99" s="29"/>
      <c r="B99" s="28"/>
      <c r="C99" s="213"/>
      <c r="D99" s="283"/>
      <c r="E99" s="254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255"/>
      <c r="Z99" s="111"/>
      <c r="AA99" s="111"/>
      <c r="AB99" s="262"/>
      <c r="AC99" s="101"/>
      <c r="AD99" s="103"/>
      <c r="AE99" s="121"/>
      <c r="AF99" s="125"/>
      <c r="AG99" s="215"/>
      <c r="AH99" s="245"/>
      <c r="AI99" s="134"/>
      <c r="AJ99" s="134"/>
      <c r="AK99" s="134"/>
      <c r="AL99" s="134"/>
      <c r="AM99" s="134"/>
      <c r="AN99" s="134"/>
      <c r="AO99" s="134"/>
      <c r="AP99" s="134"/>
      <c r="AQ99" s="134"/>
      <c r="AR99" s="128"/>
      <c r="AS99" s="135"/>
      <c r="AT99" s="134"/>
      <c r="AU99" s="128"/>
      <c r="AV99" s="134"/>
      <c r="AW99" s="134"/>
      <c r="AX99" s="134"/>
      <c r="AY99" s="136"/>
      <c r="BD99" s="28"/>
    </row>
    <row r="100" spans="1:66" ht="15.75" x14ac:dyDescent="0.25">
      <c r="A100" s="29"/>
      <c r="B100" s="28"/>
      <c r="C100" s="214"/>
      <c r="D100" s="283"/>
      <c r="E100" s="254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255"/>
      <c r="Z100" s="111"/>
      <c r="AA100" s="111"/>
      <c r="AB100" s="262"/>
      <c r="AC100" s="101"/>
      <c r="AD100" s="103"/>
      <c r="AE100" s="121"/>
      <c r="AF100" s="125"/>
      <c r="AG100" s="215"/>
      <c r="AH100" s="245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6"/>
      <c r="AS100" s="130"/>
      <c r="AT100" s="129"/>
      <c r="AU100" s="126"/>
      <c r="AV100" s="129"/>
      <c r="AW100" s="129"/>
      <c r="AX100" s="129"/>
      <c r="AY100" s="131"/>
      <c r="BD100" s="28"/>
    </row>
    <row r="101" spans="1:66" ht="15.75" x14ac:dyDescent="0.25">
      <c r="A101" s="29"/>
      <c r="B101" s="28"/>
      <c r="C101" s="212"/>
      <c r="D101" s="283"/>
      <c r="E101" s="254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255"/>
      <c r="Z101" s="111"/>
      <c r="AA101" s="111"/>
      <c r="AB101" s="262"/>
      <c r="AC101" s="101"/>
      <c r="AD101" s="103"/>
      <c r="AE101" s="121"/>
      <c r="AF101" s="125"/>
      <c r="AG101" s="215"/>
      <c r="AH101" s="245"/>
      <c r="AI101" s="99"/>
      <c r="AJ101" s="99"/>
      <c r="AK101" s="99"/>
      <c r="AL101" s="99"/>
      <c r="AM101" s="99"/>
      <c r="AN101" s="99"/>
      <c r="AO101" s="99"/>
      <c r="AP101" s="99"/>
      <c r="AQ101" s="99"/>
      <c r="AR101" s="127"/>
      <c r="AS101" s="132"/>
      <c r="AT101" s="99"/>
      <c r="AU101" s="127"/>
      <c r="AV101" s="99"/>
      <c r="AW101" s="99"/>
      <c r="AX101" s="99"/>
      <c r="AY101" s="133"/>
      <c r="BD101" s="28"/>
    </row>
    <row r="102" spans="1:66" ht="15.75" x14ac:dyDescent="0.25">
      <c r="A102" s="29"/>
      <c r="B102" s="28"/>
      <c r="C102" s="212"/>
      <c r="D102" s="283"/>
      <c r="E102" s="254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255"/>
      <c r="Z102" s="292"/>
      <c r="AA102" s="292"/>
      <c r="AB102" s="262"/>
      <c r="AC102" s="101"/>
      <c r="AD102" s="103"/>
      <c r="AE102" s="121"/>
      <c r="AF102" s="125"/>
      <c r="AG102" s="215"/>
      <c r="AH102" s="245"/>
      <c r="AI102" s="99"/>
      <c r="AJ102" s="99"/>
      <c r="AK102" s="99"/>
      <c r="AL102" s="99"/>
      <c r="AM102" s="99"/>
      <c r="AN102" s="99"/>
      <c r="AO102" s="99"/>
      <c r="AP102" s="99"/>
      <c r="AQ102" s="99"/>
      <c r="AR102" s="127"/>
      <c r="AS102" s="132"/>
      <c r="AT102" s="99"/>
      <c r="AU102" s="127"/>
      <c r="AV102" s="99"/>
      <c r="AW102" s="99"/>
      <c r="AX102" s="99"/>
      <c r="AY102" s="133"/>
      <c r="BD102" s="28"/>
    </row>
    <row r="103" spans="1:66" ht="15.75" x14ac:dyDescent="0.25">
      <c r="A103" s="29"/>
      <c r="B103" s="28"/>
      <c r="C103" s="213"/>
      <c r="D103" s="283"/>
      <c r="E103" s="254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255"/>
      <c r="Z103" s="292"/>
      <c r="AA103" s="292"/>
      <c r="AB103" s="262"/>
      <c r="AC103" s="101"/>
      <c r="AD103" s="103"/>
      <c r="AE103" s="121"/>
      <c r="AF103" s="125"/>
      <c r="AG103" s="215"/>
      <c r="AH103" s="245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28"/>
      <c r="AS103" s="135"/>
      <c r="AT103" s="134"/>
      <c r="AU103" s="128"/>
      <c r="AV103" s="134"/>
      <c r="AW103" s="134"/>
      <c r="AX103" s="134"/>
      <c r="AY103" s="136"/>
      <c r="BD103" s="28"/>
    </row>
    <row r="104" spans="1:66" s="58" customFormat="1" x14ac:dyDescent="0.25">
      <c r="A104" s="100"/>
      <c r="B104" s="96"/>
      <c r="C104" s="97"/>
      <c r="D104" s="97"/>
      <c r="E104" s="254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255"/>
      <c r="Z104" s="256"/>
      <c r="AA104" s="256"/>
      <c r="AB104" s="257"/>
      <c r="AC104" s="144"/>
      <c r="AD104" s="145"/>
      <c r="AE104" s="146"/>
      <c r="AF104" s="146"/>
      <c r="AG104" s="100"/>
      <c r="AH104" s="97"/>
      <c r="AI104" s="110"/>
      <c r="AJ104" s="139"/>
      <c r="AK104" s="110"/>
      <c r="AL104" s="110"/>
      <c r="AM104" s="139"/>
      <c r="AN104" s="110"/>
      <c r="AO104" s="110"/>
      <c r="AP104" s="110"/>
      <c r="AQ104" s="139"/>
      <c r="AR104" s="110"/>
      <c r="AS104" s="110"/>
      <c r="AT104" s="139"/>
      <c r="AU104" s="139"/>
      <c r="AV104" s="110"/>
      <c r="AW104" s="110"/>
      <c r="AX104" s="110"/>
      <c r="AY104" s="211"/>
      <c r="AZ104" s="75"/>
      <c r="BA104" s="75"/>
      <c r="BB104" s="75"/>
      <c r="BC104" s="75"/>
      <c r="BD104" s="96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</row>
    <row r="105" spans="1:66" ht="15.75" x14ac:dyDescent="0.25">
      <c r="A105" s="29"/>
      <c r="B105" s="112"/>
      <c r="C105" s="214"/>
      <c r="D105" s="283"/>
      <c r="E105" s="254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255"/>
      <c r="Z105" s="292"/>
      <c r="AA105" s="292"/>
      <c r="AB105" s="262"/>
      <c r="AC105" s="101"/>
      <c r="AD105" s="103"/>
      <c r="AE105" s="121"/>
      <c r="AF105" s="125"/>
      <c r="AG105" s="215"/>
      <c r="AH105" s="245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6"/>
      <c r="AS105" s="130"/>
      <c r="AT105" s="129"/>
      <c r="AU105" s="126"/>
      <c r="AV105" s="129"/>
      <c r="AW105" s="129"/>
      <c r="AX105" s="129"/>
      <c r="AY105" s="131"/>
      <c r="BD105" s="112"/>
    </row>
    <row r="106" spans="1:66" ht="15.75" x14ac:dyDescent="0.25">
      <c r="A106" s="29"/>
      <c r="B106" s="28"/>
      <c r="C106" s="212"/>
      <c r="D106" s="283"/>
      <c r="E106" s="254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255"/>
      <c r="Z106" s="292"/>
      <c r="AA106" s="292"/>
      <c r="AB106" s="262"/>
      <c r="AC106" s="101"/>
      <c r="AD106" s="103"/>
      <c r="AE106" s="121"/>
      <c r="AF106" s="125"/>
      <c r="AG106" s="215"/>
      <c r="AH106" s="245"/>
      <c r="AI106" s="99"/>
      <c r="AJ106" s="99"/>
      <c r="AK106" s="99"/>
      <c r="AL106" s="99"/>
      <c r="AM106" s="99"/>
      <c r="AN106" s="99"/>
      <c r="AO106" s="99"/>
      <c r="AP106" s="99"/>
      <c r="AQ106" s="99"/>
      <c r="AR106" s="127"/>
      <c r="AS106" s="132"/>
      <c r="AT106" s="99"/>
      <c r="AU106" s="127"/>
      <c r="AV106" s="99"/>
      <c r="AW106" s="99"/>
      <c r="AX106" s="99"/>
      <c r="AY106" s="133"/>
      <c r="BD106" s="28"/>
    </row>
    <row r="107" spans="1:66" ht="15.75" x14ac:dyDescent="0.25">
      <c r="A107" s="29"/>
      <c r="B107" s="28"/>
      <c r="C107" s="212"/>
      <c r="D107" s="283"/>
      <c r="E107" s="254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255"/>
      <c r="Z107" s="292"/>
      <c r="AA107" s="292"/>
      <c r="AB107" s="262"/>
      <c r="AC107" s="101"/>
      <c r="AD107" s="103"/>
      <c r="AE107" s="121"/>
      <c r="AF107" s="125"/>
      <c r="AG107" s="215"/>
      <c r="AH107" s="245"/>
      <c r="AI107" s="99"/>
      <c r="AJ107" s="99"/>
      <c r="AK107" s="99"/>
      <c r="AL107" s="99"/>
      <c r="AM107" s="99"/>
      <c r="AN107" s="99"/>
      <c r="AO107" s="99"/>
      <c r="AP107" s="99"/>
      <c r="AQ107" s="99"/>
      <c r="AR107" s="127"/>
      <c r="AS107" s="132"/>
      <c r="AT107" s="99"/>
      <c r="AU107" s="127"/>
      <c r="AV107" s="99"/>
      <c r="AW107" s="99"/>
      <c r="AX107" s="99"/>
      <c r="AY107" s="133"/>
      <c r="BD107" s="28"/>
    </row>
    <row r="108" spans="1:66" ht="15.75" x14ac:dyDescent="0.25">
      <c r="A108" s="29"/>
      <c r="B108" s="28"/>
      <c r="C108" s="213"/>
      <c r="D108" s="283"/>
      <c r="E108" s="254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255"/>
      <c r="Z108" s="292"/>
      <c r="AA108" s="292"/>
      <c r="AB108" s="262"/>
      <c r="AC108" s="101"/>
      <c r="AD108" s="103"/>
      <c r="AE108" s="121"/>
      <c r="AF108" s="125"/>
      <c r="AG108" s="215"/>
      <c r="AH108" s="245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28"/>
      <c r="AS108" s="135"/>
      <c r="AT108" s="134"/>
      <c r="AU108" s="128"/>
      <c r="AV108" s="134"/>
      <c r="AW108" s="134"/>
      <c r="AX108" s="134"/>
      <c r="AY108" s="136"/>
      <c r="BD108" s="28"/>
    </row>
    <row r="109" spans="1:66" ht="15.75" x14ac:dyDescent="0.25">
      <c r="A109" s="29"/>
      <c r="B109" s="28"/>
      <c r="C109" s="214"/>
      <c r="D109" s="283"/>
      <c r="E109" s="254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255"/>
      <c r="Z109" s="292"/>
      <c r="AA109" s="292"/>
      <c r="AB109" s="262"/>
      <c r="AC109" s="101"/>
      <c r="AD109" s="103"/>
      <c r="AE109" s="121"/>
      <c r="AF109" s="125"/>
      <c r="AG109" s="215"/>
      <c r="AH109" s="245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6"/>
      <c r="AS109" s="130"/>
      <c r="AT109" s="129"/>
      <c r="AU109" s="126"/>
      <c r="AV109" s="129"/>
      <c r="AW109" s="129"/>
      <c r="AX109" s="129"/>
      <c r="AY109" s="131"/>
      <c r="BD109" s="28"/>
    </row>
    <row r="110" spans="1:66" ht="15.75" x14ac:dyDescent="0.25">
      <c r="A110" s="29"/>
      <c r="B110" s="28"/>
      <c r="C110" s="212"/>
      <c r="D110" s="283"/>
      <c r="E110" s="254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255"/>
      <c r="Z110" s="292"/>
      <c r="AA110" s="292"/>
      <c r="AB110" s="262"/>
      <c r="AC110" s="101"/>
      <c r="AD110" s="103"/>
      <c r="AE110" s="121"/>
      <c r="AF110" s="125"/>
      <c r="AG110" s="215"/>
      <c r="AH110" s="245"/>
      <c r="AI110" s="99"/>
      <c r="AJ110" s="99"/>
      <c r="AK110" s="99"/>
      <c r="AL110" s="99"/>
      <c r="AM110" s="99"/>
      <c r="AN110" s="99"/>
      <c r="AO110" s="99"/>
      <c r="AP110" s="99"/>
      <c r="AQ110" s="99"/>
      <c r="AR110" s="127"/>
      <c r="AS110" s="132"/>
      <c r="AT110" s="99"/>
      <c r="AU110" s="127"/>
      <c r="AV110" s="99"/>
      <c r="AW110" s="99"/>
      <c r="AX110" s="99"/>
      <c r="AY110" s="133"/>
      <c r="BD110" s="28"/>
    </row>
    <row r="111" spans="1:66" ht="15.75" x14ac:dyDescent="0.25">
      <c r="A111" s="29"/>
      <c r="B111" s="28"/>
      <c r="C111" s="212"/>
      <c r="D111" s="283"/>
      <c r="E111" s="254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255"/>
      <c r="Z111" s="292"/>
      <c r="AA111" s="292"/>
      <c r="AB111" s="262"/>
      <c r="AC111" s="101"/>
      <c r="AD111" s="103"/>
      <c r="AE111" s="121"/>
      <c r="AF111" s="125"/>
      <c r="AG111" s="215"/>
      <c r="AH111" s="245"/>
      <c r="AI111" s="99"/>
      <c r="AJ111" s="99"/>
      <c r="AK111" s="99"/>
      <c r="AL111" s="99"/>
      <c r="AM111" s="99"/>
      <c r="AN111" s="99"/>
      <c r="AO111" s="99"/>
      <c r="AP111" s="99"/>
      <c r="AQ111" s="99"/>
      <c r="AR111" s="127"/>
      <c r="AS111" s="132"/>
      <c r="AT111" s="99"/>
      <c r="AU111" s="127"/>
      <c r="AV111" s="99"/>
      <c r="AW111" s="99"/>
      <c r="AX111" s="99"/>
      <c r="AY111" s="133"/>
      <c r="BD111" s="28"/>
    </row>
    <row r="112" spans="1:66" ht="15.75" x14ac:dyDescent="0.25">
      <c r="A112" s="29"/>
      <c r="B112" s="28"/>
      <c r="C112" s="213"/>
      <c r="D112" s="283"/>
      <c r="E112" s="254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255"/>
      <c r="Z112" s="292"/>
      <c r="AA112" s="292"/>
      <c r="AB112" s="262"/>
      <c r="AC112" s="101"/>
      <c r="AD112" s="103"/>
      <c r="AE112" s="121"/>
      <c r="AF112" s="125"/>
      <c r="AG112" s="215"/>
      <c r="AH112" s="245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28"/>
      <c r="AS112" s="135"/>
      <c r="AT112" s="134"/>
      <c r="AU112" s="128"/>
      <c r="AV112" s="134"/>
      <c r="AW112" s="134"/>
      <c r="AX112" s="134"/>
      <c r="AY112" s="136"/>
      <c r="BD112" s="28"/>
    </row>
    <row r="113" spans="1:66" s="58" customFormat="1" x14ac:dyDescent="0.25">
      <c r="A113" s="100"/>
      <c r="B113" s="96"/>
      <c r="C113" s="97"/>
      <c r="D113" s="97"/>
      <c r="E113" s="254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255"/>
      <c r="Z113" s="256"/>
      <c r="AA113" s="256"/>
      <c r="AB113" s="257"/>
      <c r="AC113" s="144"/>
      <c r="AD113" s="145"/>
      <c r="AE113" s="146"/>
      <c r="AF113" s="146"/>
      <c r="AG113" s="100"/>
      <c r="AH113" s="97"/>
      <c r="AI113" s="110"/>
      <c r="AJ113" s="139"/>
      <c r="AK113" s="110"/>
      <c r="AL113" s="110"/>
      <c r="AM113" s="139"/>
      <c r="AN113" s="110"/>
      <c r="AO113" s="110"/>
      <c r="AP113" s="110"/>
      <c r="AQ113" s="139"/>
      <c r="AR113" s="110"/>
      <c r="AS113" s="110"/>
      <c r="AT113" s="139"/>
      <c r="AU113" s="139"/>
      <c r="AV113" s="110"/>
      <c r="AW113" s="110"/>
      <c r="AX113" s="110"/>
      <c r="AY113" s="211"/>
      <c r="AZ113" s="75"/>
      <c r="BA113" s="75"/>
      <c r="BB113" s="75"/>
      <c r="BC113" s="75"/>
      <c r="BD113" s="96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</row>
    <row r="114" spans="1:66" ht="15.75" x14ac:dyDescent="0.25">
      <c r="A114" s="29"/>
      <c r="B114" s="112"/>
      <c r="C114" s="214"/>
      <c r="D114" s="293"/>
      <c r="E114" s="254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255"/>
      <c r="Z114" s="292"/>
      <c r="AA114" s="292"/>
      <c r="AB114" s="262"/>
      <c r="AC114" s="101"/>
      <c r="AD114" s="103"/>
      <c r="AE114" s="121"/>
      <c r="AF114" s="125"/>
      <c r="AG114" s="215"/>
      <c r="AH114" s="245"/>
      <c r="AI114" s="99"/>
      <c r="AJ114" s="99"/>
      <c r="AK114" s="99"/>
      <c r="AL114" s="99"/>
      <c r="AM114" s="99"/>
      <c r="AN114" s="99"/>
      <c r="AO114" s="99"/>
      <c r="AP114" s="99"/>
      <c r="AQ114" s="99"/>
      <c r="AR114" s="127"/>
      <c r="AS114" s="132"/>
      <c r="AT114" s="99"/>
      <c r="AU114" s="127"/>
      <c r="AV114" s="99"/>
      <c r="AW114" s="99"/>
      <c r="AX114" s="99"/>
      <c r="AY114" s="133"/>
      <c r="BD114" s="112"/>
    </row>
    <row r="115" spans="1:66" ht="15.75" x14ac:dyDescent="0.25">
      <c r="A115" s="29"/>
      <c r="B115" s="28"/>
      <c r="C115" s="212"/>
      <c r="D115" s="263"/>
      <c r="E115" s="254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255"/>
      <c r="Z115" s="292"/>
      <c r="AA115" s="292"/>
      <c r="AB115" s="262"/>
      <c r="AC115" s="101"/>
      <c r="AD115" s="103"/>
      <c r="AE115" s="121"/>
      <c r="AF115" s="125"/>
      <c r="AG115" s="215"/>
      <c r="AH115" s="245"/>
      <c r="AI115" s="99"/>
      <c r="AJ115" s="99"/>
      <c r="AK115" s="99"/>
      <c r="AL115" s="99"/>
      <c r="AM115" s="99"/>
      <c r="AN115" s="99"/>
      <c r="AO115" s="99"/>
      <c r="AP115" s="99"/>
      <c r="AQ115" s="99"/>
      <c r="AR115" s="127"/>
      <c r="AS115" s="132"/>
      <c r="AT115" s="99"/>
      <c r="AU115" s="127"/>
      <c r="AV115" s="99"/>
      <c r="AW115" s="99"/>
      <c r="AX115" s="99"/>
      <c r="AY115" s="133"/>
      <c r="BD115" s="28"/>
    </row>
    <row r="116" spans="1:66" ht="15.75" x14ac:dyDescent="0.25">
      <c r="A116" s="29"/>
      <c r="B116" s="28"/>
      <c r="C116" s="212"/>
      <c r="D116" s="263"/>
      <c r="E116" s="254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255"/>
      <c r="Z116" s="292"/>
      <c r="AA116" s="292"/>
      <c r="AB116" s="262"/>
      <c r="AC116" s="101"/>
      <c r="AD116" s="103"/>
      <c r="AE116" s="121"/>
      <c r="AF116" s="125"/>
      <c r="AG116" s="215"/>
      <c r="AH116" s="245"/>
      <c r="AI116" s="99"/>
      <c r="AJ116" s="99"/>
      <c r="AK116" s="99"/>
      <c r="AL116" s="99"/>
      <c r="AM116" s="99"/>
      <c r="AN116" s="99"/>
      <c r="AO116" s="99"/>
      <c r="AP116" s="99"/>
      <c r="AQ116" s="99"/>
      <c r="AR116" s="127"/>
      <c r="AS116" s="132"/>
      <c r="AT116" s="99"/>
      <c r="AU116" s="127"/>
      <c r="AV116" s="99"/>
      <c r="AW116" s="99"/>
      <c r="AX116" s="99"/>
      <c r="AY116" s="133"/>
      <c r="BD116" s="28"/>
    </row>
    <row r="117" spans="1:66" ht="15.75" x14ac:dyDescent="0.25">
      <c r="A117" s="29"/>
      <c r="B117" s="28"/>
      <c r="C117" s="213"/>
      <c r="D117" s="265"/>
      <c r="E117" s="254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255"/>
      <c r="Z117" s="292"/>
      <c r="AA117" s="292"/>
      <c r="AB117" s="262"/>
      <c r="AC117" s="101"/>
      <c r="AD117" s="103"/>
      <c r="AE117" s="121"/>
      <c r="AF117" s="125"/>
      <c r="AG117" s="215"/>
      <c r="AH117" s="245"/>
      <c r="AI117" s="99"/>
      <c r="AJ117" s="99"/>
      <c r="AK117" s="99"/>
      <c r="AL117" s="99"/>
      <c r="AM117" s="99"/>
      <c r="AN117" s="99"/>
      <c r="AO117" s="99"/>
      <c r="AP117" s="99"/>
      <c r="AQ117" s="99"/>
      <c r="AR117" s="127"/>
      <c r="AS117" s="132"/>
      <c r="AT117" s="99"/>
      <c r="AU117" s="127"/>
      <c r="AV117" s="99"/>
      <c r="AW117" s="99"/>
      <c r="AX117" s="99"/>
      <c r="AY117" s="133"/>
      <c r="BD117" s="28"/>
    </row>
    <row r="118" spans="1:66" ht="15.75" x14ac:dyDescent="0.25">
      <c r="A118" s="29"/>
      <c r="B118" s="28"/>
      <c r="C118" s="212"/>
      <c r="D118" s="293"/>
      <c r="E118" s="254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255"/>
      <c r="Z118" s="292"/>
      <c r="AA118" s="292"/>
      <c r="AB118" s="262"/>
      <c r="AC118" s="101"/>
      <c r="AD118" s="103"/>
      <c r="AE118" s="121"/>
      <c r="AF118" s="125"/>
      <c r="AG118" s="215"/>
      <c r="AH118" s="245"/>
      <c r="AI118" s="99"/>
      <c r="AJ118" s="99"/>
      <c r="AK118" s="99"/>
      <c r="AL118" s="99"/>
      <c r="AM118" s="99"/>
      <c r="AN118" s="99"/>
      <c r="AO118" s="99"/>
      <c r="AP118" s="99"/>
      <c r="AQ118" s="99"/>
      <c r="AR118" s="127"/>
      <c r="AS118" s="132"/>
      <c r="AT118" s="99"/>
      <c r="AU118" s="127"/>
      <c r="AV118" s="99"/>
      <c r="AW118" s="99"/>
      <c r="AX118" s="99"/>
      <c r="AY118" s="133"/>
      <c r="BD118" s="28"/>
    </row>
    <row r="119" spans="1:66" ht="15.75" x14ac:dyDescent="0.25">
      <c r="A119" s="29"/>
      <c r="B119" s="28"/>
      <c r="C119" s="212"/>
      <c r="D119" s="263"/>
      <c r="E119" s="254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255"/>
      <c r="Z119" s="292"/>
      <c r="AA119" s="292"/>
      <c r="AB119" s="262"/>
      <c r="AC119" s="101"/>
      <c r="AD119" s="103"/>
      <c r="AE119" s="121"/>
      <c r="AF119" s="125"/>
      <c r="AG119" s="215"/>
      <c r="AH119" s="245"/>
      <c r="AI119" s="99"/>
      <c r="AJ119" s="99"/>
      <c r="AK119" s="99"/>
      <c r="AL119" s="99"/>
      <c r="AM119" s="99"/>
      <c r="AN119" s="99"/>
      <c r="AO119" s="99"/>
      <c r="AP119" s="99"/>
      <c r="AQ119" s="99"/>
      <c r="AR119" s="127"/>
      <c r="AS119" s="132"/>
      <c r="AT119" s="99"/>
      <c r="AU119" s="127"/>
      <c r="AV119" s="99"/>
      <c r="AW119" s="99"/>
      <c r="AX119" s="99"/>
      <c r="AY119" s="133"/>
      <c r="BD119" s="28"/>
    </row>
    <row r="120" spans="1:66" ht="15.75" x14ac:dyDescent="0.25">
      <c r="A120" s="29"/>
      <c r="B120" s="28"/>
      <c r="C120" s="212"/>
      <c r="D120" s="263"/>
      <c r="E120" s="254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255"/>
      <c r="Z120" s="292"/>
      <c r="AA120" s="292"/>
      <c r="AB120" s="262"/>
      <c r="AC120" s="101"/>
      <c r="AD120" s="103"/>
      <c r="AE120" s="121"/>
      <c r="AF120" s="125"/>
      <c r="AG120" s="215"/>
      <c r="AH120" s="245"/>
      <c r="AI120" s="99"/>
      <c r="AJ120" s="99"/>
      <c r="AK120" s="99"/>
      <c r="AL120" s="99"/>
      <c r="AM120" s="99"/>
      <c r="AN120" s="99"/>
      <c r="AO120" s="99"/>
      <c r="AP120" s="99"/>
      <c r="AQ120" s="99"/>
      <c r="AR120" s="127"/>
      <c r="AS120" s="132"/>
      <c r="AT120" s="99"/>
      <c r="AU120" s="127"/>
      <c r="AV120" s="99"/>
      <c r="AW120" s="99"/>
      <c r="AX120" s="99"/>
      <c r="AY120" s="133"/>
      <c r="BD120" s="28"/>
    </row>
    <row r="121" spans="1:66" ht="15.75" x14ac:dyDescent="0.25">
      <c r="A121" s="29"/>
      <c r="B121" s="28"/>
      <c r="C121" s="213"/>
      <c r="D121" s="265"/>
      <c r="E121" s="254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255"/>
      <c r="Z121" s="292"/>
      <c r="AA121" s="292"/>
      <c r="AB121" s="262"/>
      <c r="AC121" s="101"/>
      <c r="AD121" s="103"/>
      <c r="AE121" s="121"/>
      <c r="AF121" s="125"/>
      <c r="AG121" s="215"/>
      <c r="AH121" s="245"/>
      <c r="AI121" s="99"/>
      <c r="AJ121" s="99"/>
      <c r="AK121" s="99"/>
      <c r="AL121" s="99"/>
      <c r="AM121" s="99"/>
      <c r="AN121" s="99"/>
      <c r="AO121" s="99"/>
      <c r="AP121" s="99"/>
      <c r="AQ121" s="99"/>
      <c r="AR121" s="127"/>
      <c r="AS121" s="132"/>
      <c r="AT121" s="99"/>
      <c r="AU121" s="127"/>
      <c r="AV121" s="99"/>
      <c r="AW121" s="99"/>
      <c r="AX121" s="99"/>
      <c r="AY121" s="133"/>
      <c r="BD121" s="28"/>
    </row>
    <row r="122" spans="1:66" s="58" customFormat="1" x14ac:dyDescent="0.25">
      <c r="A122" s="100"/>
      <c r="B122" s="96"/>
      <c r="C122" s="97"/>
      <c r="D122" s="97"/>
      <c r="E122" s="254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255"/>
      <c r="Z122" s="256"/>
      <c r="AA122" s="256"/>
      <c r="AB122" s="257"/>
      <c r="AC122" s="144"/>
      <c r="AD122" s="145"/>
      <c r="AE122" s="146"/>
      <c r="AF122" s="146"/>
      <c r="AG122" s="100"/>
      <c r="AH122" s="97"/>
      <c r="AI122" s="110"/>
      <c r="AJ122" s="139"/>
      <c r="AK122" s="110"/>
      <c r="AL122" s="110"/>
      <c r="AM122" s="139"/>
      <c r="AN122" s="110"/>
      <c r="AO122" s="110"/>
      <c r="AP122" s="110"/>
      <c r="AQ122" s="139"/>
      <c r="AR122" s="110"/>
      <c r="AS122" s="110"/>
      <c r="AT122" s="139"/>
      <c r="AU122" s="139"/>
      <c r="AV122" s="110"/>
      <c r="AW122" s="110"/>
      <c r="AX122" s="110"/>
      <c r="AY122" s="211"/>
      <c r="AZ122" s="75"/>
      <c r="BA122" s="75"/>
      <c r="BB122" s="75"/>
      <c r="BC122" s="75"/>
      <c r="BD122" s="96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</row>
    <row r="123" spans="1:66" ht="15.75" x14ac:dyDescent="0.25">
      <c r="A123" s="29"/>
      <c r="B123" s="112"/>
      <c r="C123" s="214"/>
      <c r="D123" s="293"/>
      <c r="E123" s="254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255"/>
      <c r="Z123" s="292"/>
      <c r="AA123" s="292"/>
      <c r="AB123" s="262"/>
      <c r="AC123" s="101"/>
      <c r="AD123" s="103"/>
      <c r="AE123" s="121"/>
      <c r="AF123" s="125"/>
      <c r="AG123" s="215"/>
      <c r="AH123" s="245"/>
      <c r="AI123" s="99"/>
      <c r="AJ123" s="99"/>
      <c r="AK123" s="99"/>
      <c r="AL123" s="99"/>
      <c r="AM123" s="99"/>
      <c r="AN123" s="99"/>
      <c r="AO123" s="99"/>
      <c r="AP123" s="99"/>
      <c r="AQ123" s="99"/>
      <c r="AR123" s="127"/>
      <c r="AS123" s="132"/>
      <c r="AT123" s="99"/>
      <c r="AU123" s="127"/>
      <c r="AV123" s="99"/>
      <c r="AW123" s="99"/>
      <c r="AX123" s="99"/>
      <c r="AY123" s="133"/>
      <c r="BD123" s="112"/>
      <c r="BN123" s="74"/>
    </row>
    <row r="124" spans="1:66" ht="15.75" x14ac:dyDescent="0.25">
      <c r="A124" s="29"/>
      <c r="B124" s="28"/>
      <c r="C124" s="212"/>
      <c r="D124" s="263"/>
      <c r="E124" s="254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255"/>
      <c r="Z124" s="292"/>
      <c r="AA124" s="292"/>
      <c r="AB124" s="262"/>
      <c r="AC124" s="101"/>
      <c r="AD124" s="103"/>
      <c r="AE124" s="121"/>
      <c r="AF124" s="125"/>
      <c r="AG124" s="215"/>
      <c r="AH124" s="245"/>
      <c r="AI124" s="99"/>
      <c r="AJ124" s="99"/>
      <c r="AK124" s="99"/>
      <c r="AL124" s="99"/>
      <c r="AM124" s="99"/>
      <c r="AN124" s="99"/>
      <c r="AO124" s="99"/>
      <c r="AP124" s="99"/>
      <c r="AQ124" s="99"/>
      <c r="AR124" s="127"/>
      <c r="AS124" s="132"/>
      <c r="AT124" s="99"/>
      <c r="AU124" s="127"/>
      <c r="AV124" s="99"/>
      <c r="AW124" s="99"/>
      <c r="AX124" s="99"/>
      <c r="AY124" s="133"/>
      <c r="BD124" s="28"/>
    </row>
    <row r="125" spans="1:66" ht="15.75" x14ac:dyDescent="0.25">
      <c r="A125" s="29"/>
      <c r="B125" s="28"/>
      <c r="C125" s="212"/>
      <c r="D125" s="263"/>
      <c r="E125" s="254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255"/>
      <c r="Z125" s="292"/>
      <c r="AA125" s="292"/>
      <c r="AB125" s="262"/>
      <c r="AC125" s="101"/>
      <c r="AD125" s="103"/>
      <c r="AE125" s="121"/>
      <c r="AF125" s="125"/>
      <c r="AG125" s="215"/>
      <c r="AH125" s="245"/>
      <c r="AI125" s="99"/>
      <c r="AJ125" s="99"/>
      <c r="AK125" s="99"/>
      <c r="AL125" s="99"/>
      <c r="AM125" s="99"/>
      <c r="AN125" s="99"/>
      <c r="AO125" s="99"/>
      <c r="AP125" s="99"/>
      <c r="AQ125" s="99"/>
      <c r="AR125" s="127"/>
      <c r="AS125" s="132"/>
      <c r="AT125" s="99"/>
      <c r="AU125" s="127"/>
      <c r="AV125" s="99"/>
      <c r="AW125" s="99"/>
      <c r="AX125" s="99"/>
      <c r="AY125" s="133"/>
      <c r="BD125" s="28"/>
    </row>
    <row r="126" spans="1:66" ht="15.75" x14ac:dyDescent="0.25">
      <c r="A126" s="29"/>
      <c r="B126" s="28"/>
      <c r="C126" s="213"/>
      <c r="D126" s="265"/>
      <c r="E126" s="254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255"/>
      <c r="Z126" s="292"/>
      <c r="AA126" s="292"/>
      <c r="AB126" s="262"/>
      <c r="AC126" s="101"/>
      <c r="AD126" s="103"/>
      <c r="AE126" s="121"/>
      <c r="AF126" s="125"/>
      <c r="AG126" s="215"/>
      <c r="AH126" s="245"/>
      <c r="AI126" s="99"/>
      <c r="AJ126" s="99"/>
      <c r="AK126" s="99"/>
      <c r="AL126" s="99"/>
      <c r="AM126" s="99"/>
      <c r="AN126" s="99"/>
      <c r="AO126" s="99"/>
      <c r="AP126" s="99"/>
      <c r="AQ126" s="99"/>
      <c r="AR126" s="127"/>
      <c r="AS126" s="132"/>
      <c r="AT126" s="99"/>
      <c r="AU126" s="127"/>
      <c r="AV126" s="99"/>
      <c r="AW126" s="99"/>
      <c r="AX126" s="99"/>
      <c r="AY126" s="133"/>
      <c r="BD126" s="28"/>
    </row>
    <row r="127" spans="1:66" ht="15.75" x14ac:dyDescent="0.25">
      <c r="A127" s="29"/>
      <c r="B127" s="28"/>
      <c r="C127" s="212"/>
      <c r="D127" s="293"/>
      <c r="E127" s="254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255"/>
      <c r="Z127" s="292"/>
      <c r="AA127" s="292"/>
      <c r="AB127" s="262"/>
      <c r="AC127" s="101"/>
      <c r="AD127" s="103"/>
      <c r="AE127" s="121"/>
      <c r="AF127" s="125"/>
      <c r="AG127" s="215"/>
      <c r="AH127" s="245"/>
      <c r="AI127" s="99"/>
      <c r="AJ127" s="99"/>
      <c r="AK127" s="99"/>
      <c r="AL127" s="99"/>
      <c r="AM127" s="99"/>
      <c r="AN127" s="99"/>
      <c r="AO127" s="99"/>
      <c r="AP127" s="99"/>
      <c r="AQ127" s="99"/>
      <c r="AR127" s="127"/>
      <c r="AS127" s="132"/>
      <c r="AT127" s="99"/>
      <c r="AU127" s="127"/>
      <c r="AV127" s="99"/>
      <c r="AW127" s="99"/>
      <c r="AX127" s="99"/>
      <c r="AY127" s="133"/>
      <c r="BD127" s="28"/>
    </row>
    <row r="128" spans="1:66" ht="15.75" x14ac:dyDescent="0.25">
      <c r="A128" s="29"/>
      <c r="B128" s="28"/>
      <c r="C128" s="212"/>
      <c r="D128" s="263"/>
      <c r="E128" s="254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255"/>
      <c r="Z128" s="292"/>
      <c r="AA128" s="292"/>
      <c r="AB128" s="262"/>
      <c r="AC128" s="101"/>
      <c r="AD128" s="103"/>
      <c r="AE128" s="121"/>
      <c r="AF128" s="125"/>
      <c r="AG128" s="215"/>
      <c r="AH128" s="245"/>
      <c r="AI128" s="99"/>
      <c r="AJ128" s="99"/>
      <c r="AK128" s="99"/>
      <c r="AL128" s="99"/>
      <c r="AM128" s="99"/>
      <c r="AN128" s="99"/>
      <c r="AO128" s="99"/>
      <c r="AP128" s="99"/>
      <c r="AQ128" s="99"/>
      <c r="AR128" s="127"/>
      <c r="AS128" s="132"/>
      <c r="AT128" s="99"/>
      <c r="AU128" s="127"/>
      <c r="AV128" s="99"/>
      <c r="AW128" s="99"/>
      <c r="AX128" s="99"/>
      <c r="AY128" s="133"/>
      <c r="BD128" s="28"/>
    </row>
    <row r="129" spans="1:66" ht="15.75" x14ac:dyDescent="0.25">
      <c r="A129" s="29"/>
      <c r="B129" s="28"/>
      <c r="C129" s="212"/>
      <c r="D129" s="263"/>
      <c r="E129" s="254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255"/>
      <c r="Z129" s="292"/>
      <c r="AA129" s="292"/>
      <c r="AB129" s="262"/>
      <c r="AC129" s="101"/>
      <c r="AD129" s="103"/>
      <c r="AE129" s="121"/>
      <c r="AF129" s="125"/>
      <c r="AG129" s="215"/>
      <c r="AH129" s="245"/>
      <c r="AI129" s="99"/>
      <c r="AJ129" s="99"/>
      <c r="AK129" s="99"/>
      <c r="AL129" s="99"/>
      <c r="AM129" s="99"/>
      <c r="AN129" s="99"/>
      <c r="AO129" s="99"/>
      <c r="AP129" s="99"/>
      <c r="AQ129" s="99"/>
      <c r="AR129" s="127"/>
      <c r="AS129" s="132"/>
      <c r="AT129" s="99"/>
      <c r="AU129" s="127"/>
      <c r="AV129" s="99"/>
      <c r="AW129" s="99"/>
      <c r="AX129" s="99"/>
      <c r="AY129" s="133"/>
      <c r="BD129" s="28"/>
    </row>
    <row r="130" spans="1:66" ht="15.75" x14ac:dyDescent="0.25">
      <c r="A130" s="29"/>
      <c r="B130" s="28"/>
      <c r="C130" s="213"/>
      <c r="D130" s="265"/>
      <c r="E130" s="254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255"/>
      <c r="Z130" s="292"/>
      <c r="AA130" s="292"/>
      <c r="AB130" s="262"/>
      <c r="AC130" s="101"/>
      <c r="AD130" s="103"/>
      <c r="AE130" s="121"/>
      <c r="AF130" s="125"/>
      <c r="AG130" s="215"/>
      <c r="AH130" s="245"/>
      <c r="AI130" s="99"/>
      <c r="AJ130" s="99"/>
      <c r="AK130" s="99"/>
      <c r="AL130" s="99"/>
      <c r="AM130" s="99"/>
      <c r="AN130" s="99"/>
      <c r="AO130" s="99"/>
      <c r="AP130" s="99"/>
      <c r="AQ130" s="99"/>
      <c r="AR130" s="127"/>
      <c r="AS130" s="132"/>
      <c r="AT130" s="99"/>
      <c r="AU130" s="127"/>
      <c r="AV130" s="99"/>
      <c r="AW130" s="99"/>
      <c r="AX130" s="99"/>
      <c r="AY130" s="133"/>
      <c r="BD130" s="28"/>
    </row>
    <row r="131" spans="1:66" s="58" customFormat="1" x14ac:dyDescent="0.25">
      <c r="A131" s="100"/>
      <c r="B131" s="96"/>
      <c r="C131" s="97"/>
      <c r="D131" s="97"/>
      <c r="E131" s="254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255"/>
      <c r="Z131" s="256"/>
      <c r="AA131" s="256"/>
      <c r="AB131" s="257"/>
      <c r="AC131" s="144"/>
      <c r="AD131" s="145"/>
      <c r="AE131" s="146"/>
      <c r="AF131" s="146"/>
      <c r="AG131" s="100"/>
      <c r="AH131" s="97"/>
      <c r="AI131" s="110"/>
      <c r="AJ131" s="139"/>
      <c r="AK131" s="110"/>
      <c r="AL131" s="110"/>
      <c r="AM131" s="139"/>
      <c r="AN131" s="110"/>
      <c r="AO131" s="110"/>
      <c r="AP131" s="110"/>
      <c r="AQ131" s="139"/>
      <c r="AR131" s="110"/>
      <c r="AS131" s="110"/>
      <c r="AT131" s="139"/>
      <c r="AU131" s="139"/>
      <c r="AV131" s="110"/>
      <c r="AW131" s="110"/>
      <c r="AX131" s="110"/>
      <c r="AY131" s="211"/>
      <c r="AZ131" s="75"/>
      <c r="BA131" s="75"/>
      <c r="BB131" s="75"/>
      <c r="BC131" s="75"/>
      <c r="BD131" s="96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</row>
    <row r="132" spans="1:66" ht="15.75" x14ac:dyDescent="0.25">
      <c r="A132" s="29"/>
      <c r="B132" s="112"/>
      <c r="C132" s="214"/>
      <c r="D132" s="293"/>
      <c r="E132" s="294"/>
      <c r="F132" s="295"/>
      <c r="G132" s="295"/>
      <c r="H132" s="295"/>
      <c r="I132" s="295"/>
      <c r="J132" s="295"/>
      <c r="K132" s="295"/>
      <c r="L132" s="295"/>
      <c r="M132" s="295"/>
      <c r="N132" s="295"/>
      <c r="O132" s="295"/>
      <c r="P132" s="295"/>
      <c r="Q132" s="295"/>
      <c r="R132" s="295"/>
      <c r="S132" s="295"/>
      <c r="T132" s="295"/>
      <c r="U132" s="295"/>
      <c r="V132" s="295"/>
      <c r="W132" s="295"/>
      <c r="X132" s="295"/>
      <c r="Y132" s="296"/>
      <c r="Z132" s="297"/>
      <c r="AA132" s="297"/>
      <c r="AB132" s="298"/>
      <c r="AC132" s="101"/>
      <c r="AD132" s="103"/>
      <c r="AE132" s="121"/>
      <c r="AF132" s="125"/>
      <c r="AG132" s="215"/>
      <c r="AH132" s="245"/>
      <c r="AI132" s="99"/>
      <c r="AJ132" s="99"/>
      <c r="AK132" s="99"/>
      <c r="AL132" s="99"/>
      <c r="AM132" s="99"/>
      <c r="AN132" s="99"/>
      <c r="AO132" s="99"/>
      <c r="AP132" s="99"/>
      <c r="AQ132" s="99"/>
      <c r="AR132" s="127"/>
      <c r="AS132" s="132"/>
      <c r="AT132" s="99"/>
      <c r="AU132" s="127"/>
      <c r="AV132" s="99"/>
      <c r="AW132" s="99"/>
      <c r="AX132" s="99"/>
      <c r="AY132" s="133"/>
      <c r="BD132" s="112"/>
    </row>
    <row r="133" spans="1:66" ht="15.75" x14ac:dyDescent="0.25">
      <c r="A133" s="29"/>
      <c r="B133" s="28"/>
      <c r="C133" s="212"/>
      <c r="D133" s="263"/>
      <c r="E133" s="294"/>
      <c r="F133" s="295"/>
      <c r="G133" s="295"/>
      <c r="H133" s="295"/>
      <c r="I133" s="295"/>
      <c r="J133" s="295"/>
      <c r="K133" s="295"/>
      <c r="L133" s="295"/>
      <c r="M133" s="295"/>
      <c r="N133" s="295"/>
      <c r="O133" s="295"/>
      <c r="P133" s="295"/>
      <c r="Q133" s="295"/>
      <c r="R133" s="295"/>
      <c r="S133" s="295"/>
      <c r="T133" s="295"/>
      <c r="U133" s="295"/>
      <c r="V133" s="295"/>
      <c r="W133" s="295"/>
      <c r="X133" s="295"/>
      <c r="Y133" s="296"/>
      <c r="Z133" s="297"/>
      <c r="AA133" s="297"/>
      <c r="AB133" s="298"/>
      <c r="AC133" s="101"/>
      <c r="AD133" s="103"/>
      <c r="AE133" s="121"/>
      <c r="AF133" s="125"/>
      <c r="AG133" s="215"/>
      <c r="AH133" s="245"/>
      <c r="AI133" s="99"/>
      <c r="AJ133" s="99"/>
      <c r="AK133" s="99"/>
      <c r="AL133" s="99"/>
      <c r="AM133" s="99"/>
      <c r="AN133" s="99"/>
      <c r="AO133" s="99"/>
      <c r="AP133" s="99"/>
      <c r="AQ133" s="99"/>
      <c r="AR133" s="127"/>
      <c r="AS133" s="132"/>
      <c r="AT133" s="99"/>
      <c r="AU133" s="127"/>
      <c r="AV133" s="99"/>
      <c r="AW133" s="99"/>
      <c r="AX133" s="99"/>
      <c r="AY133" s="133"/>
      <c r="BD133" s="28"/>
    </row>
    <row r="134" spans="1:66" ht="15.75" x14ac:dyDescent="0.25">
      <c r="A134" s="29"/>
      <c r="B134" s="28"/>
      <c r="C134" s="212"/>
      <c r="D134" s="263"/>
      <c r="E134" s="294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6"/>
      <c r="Z134" s="297"/>
      <c r="AA134" s="297"/>
      <c r="AB134" s="298"/>
      <c r="AC134" s="101"/>
      <c r="AD134" s="103"/>
      <c r="AE134" s="121"/>
      <c r="AF134" s="125"/>
      <c r="AG134" s="215"/>
      <c r="AH134" s="245"/>
      <c r="AI134" s="99"/>
      <c r="AJ134" s="99"/>
      <c r="AK134" s="99"/>
      <c r="AL134" s="99"/>
      <c r="AM134" s="99"/>
      <c r="AN134" s="99"/>
      <c r="AO134" s="99"/>
      <c r="AP134" s="99"/>
      <c r="AQ134" s="99"/>
      <c r="AR134" s="127"/>
      <c r="AS134" s="132"/>
      <c r="AT134" s="99"/>
      <c r="AU134" s="127"/>
      <c r="AV134" s="99"/>
      <c r="AW134" s="99"/>
      <c r="AX134" s="99"/>
      <c r="AY134" s="133"/>
      <c r="BD134" s="28"/>
    </row>
    <row r="135" spans="1:66" ht="15.75" x14ac:dyDescent="0.25">
      <c r="A135" s="29"/>
      <c r="B135" s="28"/>
      <c r="C135" s="213"/>
      <c r="D135" s="265"/>
      <c r="E135" s="294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6"/>
      <c r="Z135" s="297"/>
      <c r="AA135" s="297"/>
      <c r="AB135" s="298"/>
      <c r="AC135" s="101"/>
      <c r="AD135" s="103"/>
      <c r="AE135" s="121"/>
      <c r="AF135" s="125"/>
      <c r="AG135" s="215"/>
      <c r="AH135" s="245"/>
      <c r="AI135" s="99"/>
      <c r="AJ135" s="99"/>
      <c r="AK135" s="99"/>
      <c r="AL135" s="99"/>
      <c r="AM135" s="99"/>
      <c r="AN135" s="99"/>
      <c r="AO135" s="99"/>
      <c r="AP135" s="99"/>
      <c r="AQ135" s="99"/>
      <c r="AR135" s="127"/>
      <c r="AS135" s="132"/>
      <c r="AT135" s="99"/>
      <c r="AU135" s="127"/>
      <c r="AV135" s="99"/>
      <c r="AW135" s="99"/>
      <c r="AX135" s="99"/>
      <c r="AY135" s="133"/>
      <c r="BD135" s="28"/>
    </row>
    <row r="136" spans="1:66" s="65" customFormat="1" ht="15.75" x14ac:dyDescent="0.25">
      <c r="A136" s="299"/>
      <c r="B136" s="300"/>
      <c r="C136" s="216"/>
      <c r="D136" s="301"/>
      <c r="E136" s="302"/>
      <c r="F136" s="258"/>
      <c r="G136" s="258"/>
      <c r="H136" s="258"/>
      <c r="I136" s="258"/>
      <c r="J136" s="258"/>
      <c r="K136" s="258"/>
      <c r="L136" s="258"/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303"/>
      <c r="Z136" s="304"/>
      <c r="AA136" s="304"/>
      <c r="AB136" s="305"/>
      <c r="AC136" s="101"/>
      <c r="AD136" s="103"/>
      <c r="AE136" s="121"/>
      <c r="AF136" s="125"/>
      <c r="AG136" s="321"/>
      <c r="AH136" s="322"/>
      <c r="AI136" s="99"/>
      <c r="AJ136" s="99"/>
      <c r="AK136" s="99"/>
      <c r="AL136" s="99"/>
      <c r="AM136" s="99"/>
      <c r="AN136" s="99"/>
      <c r="AO136" s="99"/>
      <c r="AP136" s="99"/>
      <c r="AQ136" s="99"/>
      <c r="AR136" s="127"/>
      <c r="AS136" s="132"/>
      <c r="AT136" s="99"/>
      <c r="AU136" s="127"/>
      <c r="AV136" s="99"/>
      <c r="AW136" s="99"/>
      <c r="AX136" s="99"/>
      <c r="AY136" s="133"/>
      <c r="AZ136" s="161"/>
      <c r="BA136" s="161"/>
      <c r="BB136" s="161"/>
      <c r="BC136" s="161"/>
      <c r="BD136" s="300"/>
      <c r="BE136" s="161"/>
      <c r="BF136" s="161"/>
      <c r="BG136" s="161"/>
      <c r="BH136" s="161"/>
      <c r="BI136" s="161"/>
      <c r="BJ136" s="161"/>
      <c r="BK136" s="161"/>
      <c r="BL136" s="161"/>
      <c r="BM136" s="161"/>
    </row>
    <row r="137" spans="1:66" s="65" customFormat="1" ht="15.75" x14ac:dyDescent="0.25">
      <c r="A137" s="299"/>
      <c r="B137" s="300"/>
      <c r="C137" s="216"/>
      <c r="D137" s="306"/>
      <c r="E137" s="302"/>
      <c r="F137" s="258"/>
      <c r="G137" s="258"/>
      <c r="H137" s="258"/>
      <c r="I137" s="258"/>
      <c r="J137" s="258"/>
      <c r="K137" s="258"/>
      <c r="L137" s="258"/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303"/>
      <c r="Z137" s="304"/>
      <c r="AA137" s="304"/>
      <c r="AB137" s="305"/>
      <c r="AC137" s="101"/>
      <c r="AD137" s="103"/>
      <c r="AE137" s="121"/>
      <c r="AF137" s="125"/>
      <c r="AG137" s="321"/>
      <c r="AH137" s="322"/>
      <c r="AI137" s="99"/>
      <c r="AJ137" s="99"/>
      <c r="AK137" s="99"/>
      <c r="AL137" s="99"/>
      <c r="AM137" s="99"/>
      <c r="AN137" s="99"/>
      <c r="AO137" s="99"/>
      <c r="AP137" s="99"/>
      <c r="AQ137" s="99"/>
      <c r="AR137" s="127"/>
      <c r="AS137" s="132"/>
      <c r="AT137" s="99"/>
      <c r="AU137" s="127"/>
      <c r="AV137" s="99"/>
      <c r="AW137" s="99"/>
      <c r="AX137" s="99"/>
      <c r="AY137" s="133"/>
      <c r="AZ137" s="161"/>
      <c r="BA137" s="161"/>
      <c r="BB137" s="161"/>
      <c r="BC137" s="161"/>
      <c r="BD137" s="300"/>
      <c r="BE137" s="161"/>
      <c r="BF137" s="161"/>
      <c r="BG137" s="161"/>
      <c r="BH137" s="161"/>
      <c r="BI137" s="161"/>
      <c r="BJ137" s="161"/>
      <c r="BK137" s="161"/>
      <c r="BL137" s="161"/>
      <c r="BM137" s="161"/>
    </row>
    <row r="138" spans="1:66" s="65" customFormat="1" ht="15.75" x14ac:dyDescent="0.25">
      <c r="A138" s="299"/>
      <c r="B138" s="300"/>
      <c r="C138" s="216"/>
      <c r="D138" s="306"/>
      <c r="E138" s="302"/>
      <c r="F138" s="258"/>
      <c r="G138" s="258"/>
      <c r="H138" s="258"/>
      <c r="I138" s="258"/>
      <c r="J138" s="258"/>
      <c r="K138" s="258"/>
      <c r="L138" s="258"/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303"/>
      <c r="Z138" s="304"/>
      <c r="AA138" s="304"/>
      <c r="AB138" s="305"/>
      <c r="AC138" s="101"/>
      <c r="AD138" s="103"/>
      <c r="AE138" s="121"/>
      <c r="AF138" s="125"/>
      <c r="AG138" s="321"/>
      <c r="AH138" s="322"/>
      <c r="AI138" s="99"/>
      <c r="AJ138" s="99"/>
      <c r="AK138" s="99"/>
      <c r="AL138" s="99"/>
      <c r="AM138" s="99"/>
      <c r="AN138" s="99"/>
      <c r="AO138" s="99"/>
      <c r="AP138" s="99"/>
      <c r="AQ138" s="99"/>
      <c r="AR138" s="127"/>
      <c r="AS138" s="132"/>
      <c r="AT138" s="99"/>
      <c r="AU138" s="127"/>
      <c r="AV138" s="99"/>
      <c r="AW138" s="99"/>
      <c r="AX138" s="99"/>
      <c r="AY138" s="133"/>
      <c r="AZ138" s="161"/>
      <c r="BA138" s="161"/>
      <c r="BB138" s="161"/>
      <c r="BC138" s="161"/>
      <c r="BD138" s="300"/>
      <c r="BE138" s="161"/>
      <c r="BF138" s="161"/>
      <c r="BG138" s="161"/>
      <c r="BH138" s="161"/>
      <c r="BI138" s="161"/>
      <c r="BJ138" s="161"/>
      <c r="BK138" s="161"/>
      <c r="BL138" s="161"/>
      <c r="BM138" s="161"/>
    </row>
    <row r="139" spans="1:66" s="65" customFormat="1" ht="15.75" x14ac:dyDescent="0.25">
      <c r="A139" s="299"/>
      <c r="B139" s="300"/>
      <c r="C139" s="217"/>
      <c r="D139" s="307"/>
      <c r="E139" s="302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303"/>
      <c r="Z139" s="304"/>
      <c r="AA139" s="304"/>
      <c r="AB139" s="305"/>
      <c r="AC139" s="101"/>
      <c r="AD139" s="103"/>
      <c r="AE139" s="121"/>
      <c r="AF139" s="125"/>
      <c r="AG139" s="321"/>
      <c r="AH139" s="322"/>
      <c r="AI139" s="99"/>
      <c r="AJ139" s="99"/>
      <c r="AK139" s="99"/>
      <c r="AL139" s="99"/>
      <c r="AM139" s="99"/>
      <c r="AN139" s="99"/>
      <c r="AO139" s="99"/>
      <c r="AP139" s="99"/>
      <c r="AQ139" s="99"/>
      <c r="AR139" s="127"/>
      <c r="AS139" s="132"/>
      <c r="AT139" s="99"/>
      <c r="AU139" s="127"/>
      <c r="AV139" s="99"/>
      <c r="AW139" s="99"/>
      <c r="AX139" s="99"/>
      <c r="AY139" s="133"/>
      <c r="AZ139" s="161"/>
      <c r="BA139" s="161"/>
      <c r="BB139" s="161"/>
      <c r="BC139" s="161"/>
      <c r="BD139" s="300"/>
      <c r="BE139" s="161"/>
      <c r="BF139" s="161"/>
      <c r="BG139" s="161"/>
      <c r="BH139" s="161"/>
      <c r="BI139" s="161"/>
      <c r="BJ139" s="161"/>
      <c r="BK139" s="161"/>
      <c r="BL139" s="161"/>
      <c r="BM139" s="161"/>
    </row>
    <row r="140" spans="1:66" s="58" customFormat="1" x14ac:dyDescent="0.25">
      <c r="A140" s="100"/>
      <c r="B140" s="96"/>
      <c r="C140" s="97"/>
      <c r="D140" s="97"/>
      <c r="E140" s="254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255"/>
      <c r="Z140" s="256"/>
      <c r="AA140" s="256"/>
      <c r="AB140" s="257"/>
      <c r="AC140" s="144"/>
      <c r="AD140" s="145"/>
      <c r="AE140" s="146"/>
      <c r="AF140" s="146"/>
      <c r="AG140" s="100"/>
      <c r="AH140" s="97"/>
      <c r="AI140" s="110"/>
      <c r="AJ140" s="139"/>
      <c r="AK140" s="110"/>
      <c r="AL140" s="110"/>
      <c r="AM140" s="139"/>
      <c r="AN140" s="110"/>
      <c r="AO140" s="110"/>
      <c r="AP140" s="110"/>
      <c r="AQ140" s="139"/>
      <c r="AR140" s="110"/>
      <c r="AS140" s="110"/>
      <c r="AT140" s="139"/>
      <c r="AU140" s="139"/>
      <c r="AV140" s="110"/>
      <c r="AW140" s="110"/>
      <c r="AX140" s="110"/>
      <c r="AY140" s="211"/>
      <c r="AZ140" s="75"/>
      <c r="BA140" s="75"/>
      <c r="BB140" s="75"/>
      <c r="BC140" s="75"/>
      <c r="BD140" s="96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</row>
    <row r="141" spans="1:66" ht="15.75" x14ac:dyDescent="0.25">
      <c r="A141" s="29"/>
      <c r="B141" s="112"/>
      <c r="C141" s="214"/>
      <c r="D141" s="293"/>
      <c r="E141" s="294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6"/>
      <c r="Z141" s="297"/>
      <c r="AA141" s="297"/>
      <c r="AB141" s="298"/>
      <c r="AC141" s="101"/>
      <c r="AD141" s="103"/>
      <c r="AE141" s="121"/>
      <c r="AF141" s="125"/>
      <c r="AG141" s="215"/>
      <c r="AH141" s="245"/>
      <c r="AI141" s="99"/>
      <c r="AJ141" s="99"/>
      <c r="AK141" s="99"/>
      <c r="AL141" s="99"/>
      <c r="AM141" s="99"/>
      <c r="AN141" s="99"/>
      <c r="AO141" s="99"/>
      <c r="AP141" s="99"/>
      <c r="AQ141" s="99"/>
      <c r="AR141" s="127"/>
      <c r="AS141" s="132"/>
      <c r="AT141" s="99"/>
      <c r="AU141" s="127"/>
      <c r="AV141" s="99"/>
      <c r="AW141" s="99"/>
      <c r="AX141" s="99"/>
      <c r="AY141" s="133"/>
      <c r="BD141" s="112"/>
    </row>
    <row r="142" spans="1:66" ht="15.75" x14ac:dyDescent="0.25">
      <c r="A142" s="29"/>
      <c r="B142" s="28"/>
      <c r="C142" s="212"/>
      <c r="D142" s="263"/>
      <c r="E142" s="294"/>
      <c r="F142" s="295"/>
      <c r="G142" s="295"/>
      <c r="H142" s="295"/>
      <c r="I142" s="295"/>
      <c r="J142" s="295"/>
      <c r="K142" s="295"/>
      <c r="L142" s="295"/>
      <c r="M142" s="295"/>
      <c r="N142" s="295"/>
      <c r="O142" s="295"/>
      <c r="P142" s="295"/>
      <c r="Q142" s="295"/>
      <c r="R142" s="295"/>
      <c r="S142" s="295"/>
      <c r="T142" s="295"/>
      <c r="U142" s="295"/>
      <c r="V142" s="295"/>
      <c r="W142" s="295"/>
      <c r="X142" s="295"/>
      <c r="Y142" s="296"/>
      <c r="Z142" s="297"/>
      <c r="AA142" s="297"/>
      <c r="AB142" s="298"/>
      <c r="AC142" s="101"/>
      <c r="AD142" s="103"/>
      <c r="AE142" s="121"/>
      <c r="AF142" s="125"/>
      <c r="AG142" s="215"/>
      <c r="AH142" s="245"/>
      <c r="AI142" s="99"/>
      <c r="AJ142" s="99"/>
      <c r="AK142" s="99"/>
      <c r="AL142" s="99"/>
      <c r="AM142" s="99"/>
      <c r="AN142" s="99"/>
      <c r="AO142" s="99"/>
      <c r="AP142" s="99"/>
      <c r="AQ142" s="99"/>
      <c r="AR142" s="127"/>
      <c r="AS142" s="132"/>
      <c r="AT142" s="99"/>
      <c r="AU142" s="127"/>
      <c r="AV142" s="99"/>
      <c r="AW142" s="99"/>
      <c r="AX142" s="99"/>
      <c r="AY142" s="133"/>
      <c r="BD142" s="28"/>
    </row>
    <row r="143" spans="1:66" ht="15.75" x14ac:dyDescent="0.25">
      <c r="A143" s="29"/>
      <c r="B143" s="28"/>
      <c r="C143" s="212"/>
      <c r="D143" s="263"/>
      <c r="E143" s="294"/>
      <c r="F143" s="295"/>
      <c r="G143" s="295"/>
      <c r="H143" s="295"/>
      <c r="I143" s="295"/>
      <c r="J143" s="295"/>
      <c r="K143" s="295"/>
      <c r="L143" s="295"/>
      <c r="M143" s="295"/>
      <c r="N143" s="295"/>
      <c r="O143" s="295"/>
      <c r="P143" s="295"/>
      <c r="Q143" s="295"/>
      <c r="R143" s="295"/>
      <c r="S143" s="295"/>
      <c r="T143" s="295"/>
      <c r="U143" s="295"/>
      <c r="V143" s="295"/>
      <c r="W143" s="295"/>
      <c r="X143" s="295"/>
      <c r="Y143" s="296"/>
      <c r="Z143" s="297"/>
      <c r="AA143" s="297"/>
      <c r="AB143" s="298"/>
      <c r="AC143" s="101"/>
      <c r="AD143" s="103"/>
      <c r="AE143" s="121"/>
      <c r="AF143" s="125"/>
      <c r="AG143" s="215"/>
      <c r="AH143" s="245"/>
      <c r="AI143" s="99"/>
      <c r="AJ143" s="99"/>
      <c r="AK143" s="99"/>
      <c r="AL143" s="99"/>
      <c r="AM143" s="99"/>
      <c r="AN143" s="99"/>
      <c r="AO143" s="99"/>
      <c r="AP143" s="99"/>
      <c r="AQ143" s="99"/>
      <c r="AR143" s="127"/>
      <c r="AS143" s="132"/>
      <c r="AT143" s="99"/>
      <c r="AU143" s="127"/>
      <c r="AV143" s="99"/>
      <c r="AW143" s="99"/>
      <c r="AX143" s="99"/>
      <c r="AY143" s="133"/>
      <c r="BD143" s="28"/>
    </row>
    <row r="144" spans="1:66" ht="15.75" x14ac:dyDescent="0.25">
      <c r="A144" s="29"/>
      <c r="B144" s="28"/>
      <c r="C144" s="213"/>
      <c r="D144" s="265"/>
      <c r="E144" s="294"/>
      <c r="F144" s="295"/>
      <c r="G144" s="295"/>
      <c r="H144" s="295"/>
      <c r="I144" s="295"/>
      <c r="J144" s="295"/>
      <c r="K144" s="295"/>
      <c r="L144" s="295"/>
      <c r="M144" s="295"/>
      <c r="N144" s="295"/>
      <c r="O144" s="295"/>
      <c r="P144" s="295"/>
      <c r="Q144" s="295"/>
      <c r="R144" s="295"/>
      <c r="S144" s="295"/>
      <c r="T144" s="295"/>
      <c r="U144" s="295"/>
      <c r="V144" s="295"/>
      <c r="W144" s="295"/>
      <c r="X144" s="295"/>
      <c r="Y144" s="296"/>
      <c r="Z144" s="297"/>
      <c r="AA144" s="297"/>
      <c r="AB144" s="298"/>
      <c r="AC144" s="101"/>
      <c r="AD144" s="103"/>
      <c r="AE144" s="121"/>
      <c r="AF144" s="125"/>
      <c r="AG144" s="215"/>
      <c r="AH144" s="245"/>
      <c r="AI144" s="99"/>
      <c r="AJ144" s="99"/>
      <c r="AK144" s="99"/>
      <c r="AL144" s="99"/>
      <c r="AM144" s="99"/>
      <c r="AN144" s="99"/>
      <c r="AO144" s="99"/>
      <c r="AP144" s="99"/>
      <c r="AQ144" s="99"/>
      <c r="AR144" s="127"/>
      <c r="AS144" s="132"/>
      <c r="AT144" s="99"/>
      <c r="AU144" s="127"/>
      <c r="AV144" s="99"/>
      <c r="AW144" s="99"/>
      <c r="AX144" s="99"/>
      <c r="AY144" s="133"/>
      <c r="BD144" s="28"/>
    </row>
    <row r="145" spans="1:66" ht="15.75" x14ac:dyDescent="0.25">
      <c r="A145" s="29"/>
      <c r="B145" s="28"/>
      <c r="C145" s="212"/>
      <c r="D145" s="301"/>
      <c r="E145" s="302"/>
      <c r="F145" s="258"/>
      <c r="G145" s="258"/>
      <c r="H145" s="258"/>
      <c r="I145" s="258"/>
      <c r="J145" s="258"/>
      <c r="K145" s="258"/>
      <c r="L145" s="258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  <c r="Y145" s="303"/>
      <c r="Z145" s="304"/>
      <c r="AA145" s="304"/>
      <c r="AB145" s="305"/>
      <c r="AC145" s="101"/>
      <c r="AD145" s="103"/>
      <c r="AE145" s="121"/>
      <c r="AF145" s="125"/>
      <c r="AG145" s="215"/>
      <c r="AH145" s="322"/>
      <c r="AI145" s="99"/>
      <c r="AJ145" s="99"/>
      <c r="AK145" s="99"/>
      <c r="AL145" s="99"/>
      <c r="AM145" s="99"/>
      <c r="AN145" s="99"/>
      <c r="AO145" s="99"/>
      <c r="AP145" s="99"/>
      <c r="AQ145" s="99"/>
      <c r="AR145" s="127"/>
      <c r="AS145" s="132"/>
      <c r="AT145" s="99"/>
      <c r="AU145" s="127"/>
      <c r="AV145" s="99"/>
      <c r="AW145" s="99"/>
      <c r="AX145" s="99"/>
      <c r="AY145" s="133"/>
      <c r="BD145" s="28"/>
    </row>
    <row r="146" spans="1:66" ht="15.75" x14ac:dyDescent="0.25">
      <c r="A146" s="29"/>
      <c r="B146" s="28"/>
      <c r="C146" s="212"/>
      <c r="D146" s="306"/>
      <c r="E146" s="302"/>
      <c r="F146" s="258"/>
      <c r="G146" s="258"/>
      <c r="H146" s="258"/>
      <c r="I146" s="258"/>
      <c r="J146" s="258"/>
      <c r="K146" s="258"/>
      <c r="L146" s="258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  <c r="Y146" s="303"/>
      <c r="Z146" s="304"/>
      <c r="AA146" s="304"/>
      <c r="AB146" s="305"/>
      <c r="AC146" s="101"/>
      <c r="AD146" s="103"/>
      <c r="AE146" s="121"/>
      <c r="AF146" s="125"/>
      <c r="AG146" s="215"/>
      <c r="AH146" s="322"/>
      <c r="AI146" s="99"/>
      <c r="AJ146" s="99"/>
      <c r="AK146" s="99"/>
      <c r="AL146" s="99"/>
      <c r="AM146" s="99"/>
      <c r="AN146" s="99"/>
      <c r="AO146" s="99"/>
      <c r="AP146" s="99"/>
      <c r="AQ146" s="99"/>
      <c r="AR146" s="127"/>
      <c r="AS146" s="132"/>
      <c r="AT146" s="99"/>
      <c r="AU146" s="127"/>
      <c r="AV146" s="99"/>
      <c r="AW146" s="99"/>
      <c r="AX146" s="99"/>
      <c r="AY146" s="133"/>
      <c r="BD146" s="28"/>
    </row>
    <row r="147" spans="1:66" ht="15.75" x14ac:dyDescent="0.25">
      <c r="A147" s="29"/>
      <c r="B147" s="28"/>
      <c r="C147" s="212"/>
      <c r="D147" s="306"/>
      <c r="E147" s="302"/>
      <c r="F147" s="258"/>
      <c r="G147" s="258"/>
      <c r="H147" s="258"/>
      <c r="I147" s="258"/>
      <c r="J147" s="258"/>
      <c r="K147" s="258"/>
      <c r="L147" s="258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  <c r="Y147" s="303"/>
      <c r="Z147" s="304"/>
      <c r="AA147" s="304"/>
      <c r="AB147" s="305"/>
      <c r="AC147" s="101"/>
      <c r="AD147" s="103"/>
      <c r="AE147" s="121"/>
      <c r="AF147" s="125"/>
      <c r="AG147" s="215"/>
      <c r="AH147" s="322"/>
      <c r="AI147" s="99"/>
      <c r="AJ147" s="99"/>
      <c r="AK147" s="99"/>
      <c r="AL147" s="99"/>
      <c r="AM147" s="99"/>
      <c r="AN147" s="99"/>
      <c r="AO147" s="99"/>
      <c r="AP147" s="99"/>
      <c r="AQ147" s="99"/>
      <c r="AR147" s="127"/>
      <c r="AS147" s="132"/>
      <c r="AT147" s="99"/>
      <c r="AU147" s="127"/>
      <c r="AV147" s="99"/>
      <c r="AW147" s="99"/>
      <c r="AX147" s="99"/>
      <c r="AY147" s="133"/>
      <c r="BD147" s="28"/>
    </row>
    <row r="148" spans="1:66" ht="15.75" x14ac:dyDescent="0.25">
      <c r="A148" s="29"/>
      <c r="B148" s="28"/>
      <c r="C148" s="213"/>
      <c r="D148" s="307"/>
      <c r="E148" s="302"/>
      <c r="F148" s="258"/>
      <c r="G148" s="258"/>
      <c r="H148" s="258"/>
      <c r="I148" s="258"/>
      <c r="J148" s="258"/>
      <c r="K148" s="258"/>
      <c r="L148" s="258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  <c r="Y148" s="303"/>
      <c r="Z148" s="304"/>
      <c r="AA148" s="304"/>
      <c r="AB148" s="305"/>
      <c r="AC148" s="101"/>
      <c r="AD148" s="103"/>
      <c r="AE148" s="121"/>
      <c r="AF148" s="125"/>
      <c r="AG148" s="215"/>
      <c r="AH148" s="322"/>
      <c r="AI148" s="99"/>
      <c r="AJ148" s="99"/>
      <c r="AK148" s="99"/>
      <c r="AL148" s="99"/>
      <c r="AM148" s="99"/>
      <c r="AN148" s="99"/>
      <c r="AO148" s="99"/>
      <c r="AP148" s="99"/>
      <c r="AQ148" s="99"/>
      <c r="AR148" s="127"/>
      <c r="AS148" s="132"/>
      <c r="AT148" s="99"/>
      <c r="AU148" s="127"/>
      <c r="AV148" s="99"/>
      <c r="AW148" s="99"/>
      <c r="AX148" s="99"/>
      <c r="AY148" s="133"/>
      <c r="BD148" s="28"/>
    </row>
    <row r="149" spans="1:66" s="58" customFormat="1" x14ac:dyDescent="0.25">
      <c r="A149" s="100"/>
      <c r="B149" s="96"/>
      <c r="C149" s="97"/>
      <c r="D149" s="97"/>
      <c r="E149" s="254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255"/>
      <c r="Z149" s="256"/>
      <c r="AA149" s="256"/>
      <c r="AB149" s="257"/>
      <c r="AC149" s="144"/>
      <c r="AD149" s="145"/>
      <c r="AE149" s="146"/>
      <c r="AF149" s="146"/>
      <c r="AG149" s="100"/>
      <c r="AH149" s="97"/>
      <c r="AI149" s="110"/>
      <c r="AJ149" s="139"/>
      <c r="AK149" s="110"/>
      <c r="AL149" s="110"/>
      <c r="AM149" s="139"/>
      <c r="AN149" s="110"/>
      <c r="AO149" s="110"/>
      <c r="AP149" s="110"/>
      <c r="AQ149" s="139"/>
      <c r="AR149" s="110"/>
      <c r="AS149" s="110"/>
      <c r="AT149" s="139"/>
      <c r="AU149" s="139"/>
      <c r="AV149" s="110"/>
      <c r="AW149" s="110"/>
      <c r="AX149" s="110"/>
      <c r="AY149" s="211"/>
      <c r="AZ149" s="75"/>
      <c r="BA149" s="75"/>
      <c r="BB149" s="75"/>
      <c r="BC149" s="75"/>
      <c r="BD149" s="96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</row>
    <row r="150" spans="1:66" ht="15.75" x14ac:dyDescent="0.25">
      <c r="A150" s="29"/>
      <c r="B150" s="112"/>
      <c r="C150" s="214"/>
      <c r="D150" s="293"/>
      <c r="E150" s="294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6"/>
      <c r="Z150" s="297"/>
      <c r="AA150" s="297"/>
      <c r="AB150" s="298"/>
      <c r="AC150" s="101"/>
      <c r="AD150" s="103"/>
      <c r="AE150" s="121"/>
      <c r="AF150" s="125"/>
      <c r="AG150" s="215"/>
      <c r="AH150" s="245"/>
      <c r="AI150" s="99"/>
      <c r="AJ150" s="99"/>
      <c r="AK150" s="99"/>
      <c r="AL150" s="99"/>
      <c r="AM150" s="99"/>
      <c r="AN150" s="99"/>
      <c r="AO150" s="99"/>
      <c r="AP150" s="99"/>
      <c r="AQ150" s="99"/>
      <c r="AR150" s="127"/>
      <c r="AS150" s="132"/>
      <c r="AT150" s="99"/>
      <c r="AU150" s="127"/>
      <c r="AV150" s="99"/>
      <c r="AW150" s="99"/>
      <c r="AX150" s="99"/>
      <c r="AY150" s="133"/>
      <c r="BD150" s="112"/>
    </row>
    <row r="151" spans="1:66" ht="15.75" x14ac:dyDescent="0.25">
      <c r="A151" s="29"/>
      <c r="B151" s="28"/>
      <c r="C151" s="212"/>
      <c r="D151" s="263"/>
      <c r="E151" s="294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6"/>
      <c r="Z151" s="297"/>
      <c r="AA151" s="297"/>
      <c r="AB151" s="298"/>
      <c r="AC151" s="101"/>
      <c r="AD151" s="103"/>
      <c r="AE151" s="121"/>
      <c r="AF151" s="125"/>
      <c r="AG151" s="215"/>
      <c r="AH151" s="245"/>
      <c r="AI151" s="99"/>
      <c r="AJ151" s="99"/>
      <c r="AK151" s="99"/>
      <c r="AL151" s="99"/>
      <c r="AM151" s="99"/>
      <c r="AN151" s="99"/>
      <c r="AO151" s="99"/>
      <c r="AP151" s="99"/>
      <c r="AQ151" s="99"/>
      <c r="AR151" s="127"/>
      <c r="AS151" s="132"/>
      <c r="AT151" s="99"/>
      <c r="AU151" s="127"/>
      <c r="AV151" s="99"/>
      <c r="AW151" s="99"/>
      <c r="AX151" s="99"/>
      <c r="AY151" s="133"/>
      <c r="BD151" s="28"/>
    </row>
    <row r="152" spans="1:66" ht="15.75" x14ac:dyDescent="0.25">
      <c r="A152" s="29"/>
      <c r="B152" s="28"/>
      <c r="C152" s="212"/>
      <c r="D152" s="263"/>
      <c r="E152" s="294"/>
      <c r="F152" s="295"/>
      <c r="G152" s="295"/>
      <c r="H152" s="295"/>
      <c r="I152" s="295"/>
      <c r="J152" s="295"/>
      <c r="K152" s="295"/>
      <c r="L152" s="295"/>
      <c r="M152" s="295"/>
      <c r="N152" s="295"/>
      <c r="O152" s="295"/>
      <c r="P152" s="295"/>
      <c r="Q152" s="295"/>
      <c r="R152" s="295"/>
      <c r="S152" s="295"/>
      <c r="T152" s="295"/>
      <c r="U152" s="295"/>
      <c r="V152" s="295"/>
      <c r="W152" s="295"/>
      <c r="X152" s="295"/>
      <c r="Y152" s="296"/>
      <c r="Z152" s="297"/>
      <c r="AA152" s="297"/>
      <c r="AB152" s="298"/>
      <c r="AC152" s="101"/>
      <c r="AD152" s="103"/>
      <c r="AE152" s="121"/>
      <c r="AF152" s="125"/>
      <c r="AG152" s="215"/>
      <c r="AH152" s="245"/>
      <c r="AI152" s="99"/>
      <c r="AJ152" s="99"/>
      <c r="AK152" s="99"/>
      <c r="AL152" s="99"/>
      <c r="AM152" s="99"/>
      <c r="AN152" s="99"/>
      <c r="AO152" s="99"/>
      <c r="AP152" s="99"/>
      <c r="AQ152" s="99"/>
      <c r="AR152" s="127"/>
      <c r="AS152" s="132"/>
      <c r="AT152" s="99"/>
      <c r="AU152" s="127"/>
      <c r="AV152" s="99"/>
      <c r="AW152" s="99"/>
      <c r="AX152" s="99"/>
      <c r="AY152" s="133"/>
      <c r="BD152" s="28"/>
    </row>
    <row r="153" spans="1:66" ht="15.75" x14ac:dyDescent="0.25">
      <c r="A153" s="29"/>
      <c r="B153" s="28"/>
      <c r="C153" s="213"/>
      <c r="D153" s="265"/>
      <c r="E153" s="294"/>
      <c r="F153" s="295"/>
      <c r="G153" s="295"/>
      <c r="H153" s="295"/>
      <c r="I153" s="295"/>
      <c r="J153" s="295"/>
      <c r="K153" s="295"/>
      <c r="L153" s="295"/>
      <c r="M153" s="295"/>
      <c r="N153" s="295"/>
      <c r="O153" s="295"/>
      <c r="P153" s="295"/>
      <c r="Q153" s="295"/>
      <c r="R153" s="295"/>
      <c r="S153" s="295"/>
      <c r="T153" s="295"/>
      <c r="U153" s="295"/>
      <c r="V153" s="295"/>
      <c r="W153" s="295"/>
      <c r="X153" s="295"/>
      <c r="Y153" s="296"/>
      <c r="Z153" s="297"/>
      <c r="AA153" s="297"/>
      <c r="AB153" s="298"/>
      <c r="AC153" s="101"/>
      <c r="AD153" s="103"/>
      <c r="AE153" s="121"/>
      <c r="AF153" s="125"/>
      <c r="AG153" s="215"/>
      <c r="AH153" s="245"/>
      <c r="AI153" s="99"/>
      <c r="AJ153" s="99"/>
      <c r="AK153" s="99"/>
      <c r="AL153" s="99"/>
      <c r="AM153" s="99"/>
      <c r="AN153" s="99"/>
      <c r="AO153" s="99"/>
      <c r="AP153" s="99"/>
      <c r="AQ153" s="99"/>
      <c r="AR153" s="127"/>
      <c r="AS153" s="132"/>
      <c r="AT153" s="99"/>
      <c r="AU153" s="127"/>
      <c r="AV153" s="99"/>
      <c r="AW153" s="99"/>
      <c r="AX153" s="99"/>
      <c r="AY153" s="133"/>
      <c r="BD153" s="28"/>
    </row>
    <row r="154" spans="1:66" s="65" customFormat="1" ht="15.75" x14ac:dyDescent="0.25">
      <c r="A154" s="299"/>
      <c r="B154" s="300"/>
      <c r="C154" s="216"/>
      <c r="D154" s="301"/>
      <c r="E154" s="302"/>
      <c r="F154" s="258"/>
      <c r="G154" s="258"/>
      <c r="H154" s="258"/>
      <c r="I154" s="258"/>
      <c r="J154" s="258"/>
      <c r="K154" s="258"/>
      <c r="L154" s="258"/>
      <c r="M154" s="258"/>
      <c r="N154" s="258"/>
      <c r="O154" s="258"/>
      <c r="P154" s="258"/>
      <c r="Q154" s="258"/>
      <c r="R154" s="258"/>
      <c r="S154" s="258"/>
      <c r="T154" s="258"/>
      <c r="U154" s="258"/>
      <c r="V154" s="258"/>
      <c r="W154" s="258"/>
      <c r="X154" s="258"/>
      <c r="Y154" s="303"/>
      <c r="Z154" s="304"/>
      <c r="AA154" s="304"/>
      <c r="AB154" s="305"/>
      <c r="AC154" s="162"/>
      <c r="AD154" s="103"/>
      <c r="AE154" s="163"/>
      <c r="AF154" s="102"/>
      <c r="AG154" s="321"/>
      <c r="AH154" s="322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64"/>
      <c r="AS154" s="165"/>
      <c r="AT154" s="109"/>
      <c r="AU154" s="164"/>
      <c r="AV154" s="109"/>
      <c r="AW154" s="109"/>
      <c r="AX154" s="109"/>
      <c r="AY154" s="222"/>
      <c r="AZ154" s="161"/>
      <c r="BA154" s="161"/>
      <c r="BB154" s="161"/>
      <c r="BC154" s="161"/>
      <c r="BD154" s="300"/>
      <c r="BE154" s="161"/>
      <c r="BF154" s="161"/>
      <c r="BG154" s="161"/>
      <c r="BH154" s="161"/>
      <c r="BI154" s="161"/>
      <c r="BJ154" s="161"/>
      <c r="BK154" s="161"/>
      <c r="BL154" s="161"/>
      <c r="BM154" s="161"/>
    </row>
    <row r="155" spans="1:66" ht="15.75" x14ac:dyDescent="0.25">
      <c r="A155" s="29"/>
      <c r="B155" s="28"/>
      <c r="C155" s="212"/>
      <c r="D155" s="306"/>
      <c r="E155" s="302"/>
      <c r="F155" s="258"/>
      <c r="G155" s="258"/>
      <c r="H155" s="258"/>
      <c r="I155" s="258"/>
      <c r="J155" s="258"/>
      <c r="K155" s="258"/>
      <c r="L155" s="258"/>
      <c r="M155" s="258"/>
      <c r="N155" s="258"/>
      <c r="O155" s="258"/>
      <c r="P155" s="258"/>
      <c r="Q155" s="258"/>
      <c r="R155" s="258"/>
      <c r="S155" s="258"/>
      <c r="T155" s="258"/>
      <c r="U155" s="258"/>
      <c r="V155" s="258"/>
      <c r="W155" s="258"/>
      <c r="X155" s="258"/>
      <c r="Y155" s="303"/>
      <c r="Z155" s="304"/>
      <c r="AA155" s="304"/>
      <c r="AB155" s="305"/>
      <c r="AC155" s="101"/>
      <c r="AD155" s="103"/>
      <c r="AE155" s="121"/>
      <c r="AF155" s="125"/>
      <c r="AG155" s="215"/>
      <c r="AH155" s="322"/>
      <c r="AI155" s="99"/>
      <c r="AJ155" s="99"/>
      <c r="AK155" s="99"/>
      <c r="AL155" s="99"/>
      <c r="AM155" s="99"/>
      <c r="AN155" s="99"/>
      <c r="AO155" s="99"/>
      <c r="AP155" s="99"/>
      <c r="AQ155" s="99"/>
      <c r="AR155" s="127"/>
      <c r="AS155" s="132"/>
      <c r="AT155" s="99"/>
      <c r="AU155" s="127"/>
      <c r="AV155" s="99"/>
      <c r="AW155" s="99"/>
      <c r="AX155" s="99"/>
      <c r="AY155" s="133"/>
      <c r="BD155" s="28"/>
    </row>
    <row r="156" spans="1:66" ht="15.75" x14ac:dyDescent="0.25">
      <c r="A156" s="29"/>
      <c r="B156" s="28"/>
      <c r="C156" s="212"/>
      <c r="D156" s="306"/>
      <c r="E156" s="302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  <c r="P156" s="258"/>
      <c r="Q156" s="258"/>
      <c r="R156" s="258"/>
      <c r="S156" s="258"/>
      <c r="T156" s="258"/>
      <c r="U156" s="258"/>
      <c r="V156" s="258"/>
      <c r="W156" s="258"/>
      <c r="X156" s="258"/>
      <c r="Y156" s="303"/>
      <c r="Z156" s="304"/>
      <c r="AA156" s="304"/>
      <c r="AB156" s="305"/>
      <c r="AC156" s="101"/>
      <c r="AD156" s="103"/>
      <c r="AE156" s="121"/>
      <c r="AF156" s="125"/>
      <c r="AG156" s="215"/>
      <c r="AH156" s="322"/>
      <c r="AI156" s="99"/>
      <c r="AJ156" s="99"/>
      <c r="AK156" s="99"/>
      <c r="AL156" s="99"/>
      <c r="AM156" s="99"/>
      <c r="AN156" s="99"/>
      <c r="AO156" s="99"/>
      <c r="AP156" s="99"/>
      <c r="AQ156" s="99"/>
      <c r="AR156" s="127"/>
      <c r="AS156" s="132"/>
      <c r="AT156" s="99"/>
      <c r="AU156" s="127"/>
      <c r="AV156" s="99"/>
      <c r="AW156" s="99"/>
      <c r="AX156" s="99"/>
      <c r="AY156" s="133"/>
      <c r="BD156" s="28"/>
    </row>
    <row r="157" spans="1:66" ht="15.75" x14ac:dyDescent="0.25">
      <c r="A157" s="29"/>
      <c r="B157" s="28"/>
      <c r="C157" s="213"/>
      <c r="D157" s="307"/>
      <c r="E157" s="254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  <c r="Q157" s="258"/>
      <c r="R157" s="258"/>
      <c r="S157" s="258"/>
      <c r="T157" s="258"/>
      <c r="U157" s="258"/>
      <c r="V157" s="258"/>
      <c r="W157" s="258"/>
      <c r="X157" s="258"/>
      <c r="Y157" s="303"/>
      <c r="Z157" s="304"/>
      <c r="AA157" s="304"/>
      <c r="AB157" s="305"/>
      <c r="AC157" s="101"/>
      <c r="AD157" s="103"/>
      <c r="AE157" s="121"/>
      <c r="AF157" s="125"/>
      <c r="AG157" s="215"/>
      <c r="AH157" s="322"/>
      <c r="AI157" s="99"/>
      <c r="AJ157" s="99"/>
      <c r="AK157" s="99"/>
      <c r="AL157" s="99"/>
      <c r="AM157" s="99"/>
      <c r="AN157" s="99"/>
      <c r="AO157" s="99"/>
      <c r="AP157" s="99"/>
      <c r="AQ157" s="99"/>
      <c r="AR157" s="127"/>
      <c r="AS157" s="132"/>
      <c r="AT157" s="99"/>
      <c r="AU157" s="127"/>
      <c r="AV157" s="99"/>
      <c r="AW157" s="99"/>
      <c r="AX157" s="99"/>
      <c r="AY157" s="133"/>
      <c r="BD157" s="28"/>
    </row>
    <row r="158" spans="1:66" s="58" customFormat="1" x14ac:dyDescent="0.25">
      <c r="A158" s="100"/>
      <c r="B158" s="96"/>
      <c r="C158" s="97"/>
      <c r="D158" s="97"/>
      <c r="E158" s="254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255"/>
      <c r="Z158" s="256"/>
      <c r="AA158" s="256"/>
      <c r="AB158" s="257"/>
      <c r="AC158" s="144"/>
      <c r="AD158" s="145"/>
      <c r="AE158" s="146"/>
      <c r="AF158" s="146"/>
      <c r="AG158" s="100"/>
      <c r="AH158" s="97"/>
      <c r="AI158" s="110"/>
      <c r="AJ158" s="139"/>
      <c r="AK158" s="110"/>
      <c r="AL158" s="110"/>
      <c r="AM158" s="139"/>
      <c r="AN158" s="110"/>
      <c r="AO158" s="110"/>
      <c r="AP158" s="110"/>
      <c r="AQ158" s="139"/>
      <c r="AR158" s="110"/>
      <c r="AS158" s="110"/>
      <c r="AT158" s="139"/>
      <c r="AU158" s="139"/>
      <c r="AV158" s="110"/>
      <c r="AW158" s="110"/>
      <c r="AX158" s="110"/>
      <c r="AY158" s="211"/>
      <c r="AZ158" s="75"/>
      <c r="BA158" s="75"/>
      <c r="BB158" s="75"/>
      <c r="BC158" s="75"/>
      <c r="BD158" s="96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</row>
    <row r="159" spans="1:66" ht="15.75" x14ac:dyDescent="0.25">
      <c r="A159" s="29"/>
      <c r="B159" s="112"/>
      <c r="C159" s="214"/>
      <c r="D159" s="293"/>
      <c r="E159" s="294"/>
      <c r="F159" s="295"/>
      <c r="G159" s="295"/>
      <c r="H159" s="295"/>
      <c r="I159" s="295"/>
      <c r="J159" s="295"/>
      <c r="K159" s="295"/>
      <c r="L159" s="295"/>
      <c r="M159" s="295"/>
      <c r="N159" s="295"/>
      <c r="O159" s="295"/>
      <c r="P159" s="295"/>
      <c r="Q159" s="295"/>
      <c r="R159" s="295"/>
      <c r="S159" s="295"/>
      <c r="T159" s="295"/>
      <c r="U159" s="295"/>
      <c r="V159" s="295"/>
      <c r="W159" s="295"/>
      <c r="X159" s="295"/>
      <c r="Y159" s="296"/>
      <c r="Z159" s="297"/>
      <c r="AA159" s="297"/>
      <c r="AB159" s="298"/>
      <c r="AC159" s="101"/>
      <c r="AD159" s="103"/>
      <c r="AE159" s="121"/>
      <c r="AF159" s="125"/>
      <c r="AG159" s="215"/>
      <c r="AH159" s="245"/>
      <c r="AI159" s="99"/>
      <c r="AJ159" s="99"/>
      <c r="AK159" s="99"/>
      <c r="AL159" s="99"/>
      <c r="AM159" s="99"/>
      <c r="AN159" s="99"/>
      <c r="AO159" s="99"/>
      <c r="AP159" s="99"/>
      <c r="AQ159" s="99"/>
      <c r="AR159" s="127"/>
      <c r="AS159" s="132"/>
      <c r="AT159" s="99"/>
      <c r="AU159" s="127"/>
      <c r="AV159" s="99"/>
      <c r="AW159" s="99"/>
      <c r="AX159" s="99"/>
      <c r="AY159" s="133"/>
      <c r="BD159" s="112"/>
    </row>
    <row r="160" spans="1:66" ht="15.75" x14ac:dyDescent="0.25">
      <c r="A160" s="29"/>
      <c r="B160" s="28"/>
      <c r="C160" s="212"/>
      <c r="D160" s="263"/>
      <c r="E160" s="294"/>
      <c r="F160" s="295"/>
      <c r="G160" s="295"/>
      <c r="H160" s="295"/>
      <c r="I160" s="295"/>
      <c r="J160" s="295"/>
      <c r="K160" s="295"/>
      <c r="L160" s="295"/>
      <c r="M160" s="295"/>
      <c r="N160" s="295"/>
      <c r="O160" s="295"/>
      <c r="P160" s="295"/>
      <c r="Q160" s="295"/>
      <c r="R160" s="295"/>
      <c r="S160" s="295"/>
      <c r="T160" s="295"/>
      <c r="U160" s="295"/>
      <c r="V160" s="295"/>
      <c r="W160" s="295"/>
      <c r="X160" s="295"/>
      <c r="Y160" s="296"/>
      <c r="Z160" s="297"/>
      <c r="AA160" s="297"/>
      <c r="AB160" s="298"/>
      <c r="AC160" s="101"/>
      <c r="AD160" s="103"/>
      <c r="AE160" s="121"/>
      <c r="AF160" s="125"/>
      <c r="AG160" s="215"/>
      <c r="AH160" s="245"/>
      <c r="AI160" s="99"/>
      <c r="AJ160" s="99"/>
      <c r="AK160" s="99"/>
      <c r="AL160" s="99"/>
      <c r="AM160" s="99"/>
      <c r="AN160" s="99"/>
      <c r="AO160" s="99"/>
      <c r="AP160" s="99"/>
      <c r="AQ160" s="99"/>
      <c r="AR160" s="127"/>
      <c r="AS160" s="132"/>
      <c r="AT160" s="99"/>
      <c r="AU160" s="127"/>
      <c r="AV160" s="99"/>
      <c r="AW160" s="99"/>
      <c r="AX160" s="99"/>
      <c r="AY160" s="133"/>
      <c r="BD160" s="28"/>
    </row>
    <row r="161" spans="1:66" ht="15.75" x14ac:dyDescent="0.25">
      <c r="A161" s="29"/>
      <c r="B161" s="28"/>
      <c r="C161" s="212"/>
      <c r="D161" s="263"/>
      <c r="E161" s="294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6"/>
      <c r="Z161" s="297"/>
      <c r="AA161" s="297"/>
      <c r="AB161" s="298"/>
      <c r="AC161" s="101"/>
      <c r="AD161" s="103"/>
      <c r="AE161" s="121"/>
      <c r="AF161" s="125"/>
      <c r="AG161" s="215"/>
      <c r="AH161" s="245"/>
      <c r="AI161" s="99"/>
      <c r="AJ161" s="99"/>
      <c r="AK161" s="99"/>
      <c r="AL161" s="99"/>
      <c r="AM161" s="99"/>
      <c r="AN161" s="99"/>
      <c r="AO161" s="99"/>
      <c r="AP161" s="99"/>
      <c r="AQ161" s="99"/>
      <c r="AR161" s="127"/>
      <c r="AS161" s="132"/>
      <c r="AT161" s="99"/>
      <c r="AU161" s="127"/>
      <c r="AV161" s="99"/>
      <c r="AW161" s="99"/>
      <c r="AX161" s="99"/>
      <c r="AY161" s="133"/>
      <c r="BD161" s="28"/>
    </row>
    <row r="162" spans="1:66" ht="15.75" x14ac:dyDescent="0.25">
      <c r="A162" s="29"/>
      <c r="B162" s="28"/>
      <c r="C162" s="213"/>
      <c r="D162" s="265"/>
      <c r="E162" s="294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6"/>
      <c r="Z162" s="297"/>
      <c r="AA162" s="297"/>
      <c r="AB162" s="298"/>
      <c r="AC162" s="101"/>
      <c r="AD162" s="103"/>
      <c r="AE162" s="121"/>
      <c r="AF162" s="125"/>
      <c r="AG162" s="215"/>
      <c r="AH162" s="245"/>
      <c r="AI162" s="99"/>
      <c r="AJ162" s="99"/>
      <c r="AK162" s="99"/>
      <c r="AL162" s="99"/>
      <c r="AM162" s="99"/>
      <c r="AN162" s="99"/>
      <c r="AO162" s="99"/>
      <c r="AP162" s="99"/>
      <c r="AQ162" s="99"/>
      <c r="AR162" s="127"/>
      <c r="AS162" s="132"/>
      <c r="AT162" s="99"/>
      <c r="AU162" s="127"/>
      <c r="AV162" s="99"/>
      <c r="AW162" s="99"/>
      <c r="AX162" s="99"/>
      <c r="AY162" s="133"/>
      <c r="BD162" s="28"/>
    </row>
    <row r="163" spans="1:66" ht="15.75" x14ac:dyDescent="0.25">
      <c r="A163" s="29"/>
      <c r="B163" s="28"/>
      <c r="C163" s="212"/>
      <c r="D163" s="301"/>
      <c r="E163" s="302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8"/>
      <c r="S163" s="258"/>
      <c r="T163" s="258"/>
      <c r="U163" s="258"/>
      <c r="V163" s="258"/>
      <c r="W163" s="258"/>
      <c r="X163" s="258"/>
      <c r="Y163" s="303"/>
      <c r="Z163" s="304"/>
      <c r="AA163" s="304"/>
      <c r="AB163" s="305"/>
      <c r="AC163" s="101"/>
      <c r="AD163" s="103"/>
      <c r="AE163" s="121"/>
      <c r="AF163" s="125"/>
      <c r="AG163" s="215"/>
      <c r="AH163" s="322"/>
      <c r="AI163" s="99"/>
      <c r="AJ163" s="99"/>
      <c r="AK163" s="99"/>
      <c r="AL163" s="99"/>
      <c r="AM163" s="99"/>
      <c r="AN163" s="99"/>
      <c r="AO163" s="99"/>
      <c r="AP163" s="99"/>
      <c r="AQ163" s="99"/>
      <c r="AR163" s="127"/>
      <c r="AS163" s="132"/>
      <c r="AT163" s="99"/>
      <c r="AU163" s="127"/>
      <c r="AV163" s="99"/>
      <c r="AW163" s="99"/>
      <c r="AX163" s="99"/>
      <c r="AY163" s="133"/>
      <c r="BD163" s="28"/>
    </row>
    <row r="164" spans="1:66" ht="15.75" x14ac:dyDescent="0.25">
      <c r="A164" s="29"/>
      <c r="B164" s="28"/>
      <c r="C164" s="212"/>
      <c r="D164" s="306"/>
      <c r="E164" s="302"/>
      <c r="F164" s="258"/>
      <c r="G164" s="258"/>
      <c r="H164" s="258"/>
      <c r="I164" s="258"/>
      <c r="J164" s="258"/>
      <c r="K164" s="258"/>
      <c r="L164" s="258"/>
      <c r="M164" s="258"/>
      <c r="N164" s="258"/>
      <c r="O164" s="258"/>
      <c r="P164" s="258"/>
      <c r="Q164" s="258"/>
      <c r="R164" s="258"/>
      <c r="S164" s="258"/>
      <c r="T164" s="258"/>
      <c r="U164" s="258"/>
      <c r="V164" s="258"/>
      <c r="W164" s="258"/>
      <c r="X164" s="258"/>
      <c r="Y164" s="303"/>
      <c r="Z164" s="304"/>
      <c r="AA164" s="304"/>
      <c r="AB164" s="305"/>
      <c r="AC164" s="101"/>
      <c r="AD164" s="103"/>
      <c r="AE164" s="121"/>
      <c r="AF164" s="125"/>
      <c r="AG164" s="215"/>
      <c r="AH164" s="322"/>
      <c r="AI164" s="99"/>
      <c r="AJ164" s="99"/>
      <c r="AK164" s="99"/>
      <c r="AL164" s="99"/>
      <c r="AM164" s="99"/>
      <c r="AN164" s="99"/>
      <c r="AO164" s="99"/>
      <c r="AP164" s="99"/>
      <c r="AQ164" s="99"/>
      <c r="AR164" s="127"/>
      <c r="AS164" s="132"/>
      <c r="AT164" s="99"/>
      <c r="AU164" s="127"/>
      <c r="AV164" s="99"/>
      <c r="AW164" s="99"/>
      <c r="AX164" s="99"/>
      <c r="AY164" s="133"/>
      <c r="BD164" s="28"/>
    </row>
    <row r="165" spans="1:66" ht="15.75" x14ac:dyDescent="0.25">
      <c r="A165" s="29"/>
      <c r="B165" s="28"/>
      <c r="C165" s="212"/>
      <c r="D165" s="306"/>
      <c r="E165" s="302"/>
      <c r="F165" s="258"/>
      <c r="G165" s="258"/>
      <c r="H165" s="258"/>
      <c r="I165" s="258"/>
      <c r="J165" s="258"/>
      <c r="K165" s="258"/>
      <c r="L165" s="258"/>
      <c r="M165" s="258"/>
      <c r="N165" s="258"/>
      <c r="O165" s="258"/>
      <c r="P165" s="258"/>
      <c r="Q165" s="258"/>
      <c r="R165" s="258"/>
      <c r="S165" s="258"/>
      <c r="T165" s="258"/>
      <c r="U165" s="258"/>
      <c r="V165" s="258"/>
      <c r="W165" s="258"/>
      <c r="X165" s="258"/>
      <c r="Y165" s="303"/>
      <c r="Z165" s="304"/>
      <c r="AA165" s="304"/>
      <c r="AB165" s="305"/>
      <c r="AC165" s="101"/>
      <c r="AD165" s="103"/>
      <c r="AE165" s="121"/>
      <c r="AF165" s="125"/>
      <c r="AG165" s="215"/>
      <c r="AH165" s="322"/>
      <c r="AI165" s="99"/>
      <c r="AJ165" s="99"/>
      <c r="AK165" s="99"/>
      <c r="AL165" s="99"/>
      <c r="AM165" s="99"/>
      <c r="AN165" s="99"/>
      <c r="AO165" s="99"/>
      <c r="AP165" s="99"/>
      <c r="AQ165" s="99"/>
      <c r="AR165" s="127"/>
      <c r="AS165" s="132"/>
      <c r="AT165" s="99"/>
      <c r="AU165" s="127"/>
      <c r="AV165" s="99"/>
      <c r="AW165" s="99"/>
      <c r="AX165" s="99"/>
      <c r="AY165" s="133"/>
      <c r="BD165" s="28"/>
    </row>
    <row r="166" spans="1:66" ht="15.75" x14ac:dyDescent="0.25">
      <c r="A166" s="29"/>
      <c r="B166" s="28"/>
      <c r="C166" s="213"/>
      <c r="D166" s="307"/>
      <c r="E166" s="254"/>
      <c r="F166" s="258"/>
      <c r="G166" s="258"/>
      <c r="H166" s="258"/>
      <c r="I166" s="258"/>
      <c r="J166" s="258"/>
      <c r="K166" s="258"/>
      <c r="L166" s="258"/>
      <c r="M166" s="258"/>
      <c r="N166" s="258"/>
      <c r="O166" s="258"/>
      <c r="P166" s="258"/>
      <c r="Q166" s="258"/>
      <c r="R166" s="258"/>
      <c r="S166" s="258"/>
      <c r="T166" s="258"/>
      <c r="U166" s="258"/>
      <c r="V166" s="258"/>
      <c r="W166" s="258"/>
      <c r="X166" s="258"/>
      <c r="Y166" s="303"/>
      <c r="Z166" s="304"/>
      <c r="AA166" s="304"/>
      <c r="AB166" s="305"/>
      <c r="AC166" s="101"/>
      <c r="AD166" s="103"/>
      <c r="AE166" s="121"/>
      <c r="AF166" s="125"/>
      <c r="AG166" s="215"/>
      <c r="AH166" s="322"/>
      <c r="AI166" s="99"/>
      <c r="AJ166" s="99"/>
      <c r="AK166" s="99"/>
      <c r="AL166" s="99"/>
      <c r="AM166" s="99"/>
      <c r="AN166" s="99"/>
      <c r="AO166" s="99"/>
      <c r="AP166" s="99"/>
      <c r="AQ166" s="99"/>
      <c r="AR166" s="127"/>
      <c r="AS166" s="132"/>
      <c r="AT166" s="99"/>
      <c r="AU166" s="127"/>
      <c r="AV166" s="99"/>
      <c r="AW166" s="99"/>
      <c r="AX166" s="99"/>
      <c r="AY166" s="133"/>
      <c r="BD166" s="28"/>
    </row>
    <row r="167" spans="1:66" s="58" customFormat="1" x14ac:dyDescent="0.25">
      <c r="A167" s="100"/>
      <c r="B167" s="96"/>
      <c r="C167" s="97"/>
      <c r="D167" s="97"/>
      <c r="E167" s="254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255"/>
      <c r="Z167" s="256"/>
      <c r="AA167" s="256"/>
      <c r="AB167" s="257"/>
      <c r="AC167" s="144"/>
      <c r="AD167" s="145"/>
      <c r="AE167" s="146"/>
      <c r="AF167" s="146"/>
      <c r="AG167" s="100"/>
      <c r="AH167" s="97"/>
      <c r="AI167" s="110"/>
      <c r="AJ167" s="139"/>
      <c r="AK167" s="110"/>
      <c r="AL167" s="110"/>
      <c r="AM167" s="139"/>
      <c r="AN167" s="110"/>
      <c r="AO167" s="110"/>
      <c r="AP167" s="110"/>
      <c r="AQ167" s="139"/>
      <c r="AR167" s="110"/>
      <c r="AS167" s="110"/>
      <c r="AT167" s="139"/>
      <c r="AU167" s="139"/>
      <c r="AV167" s="110"/>
      <c r="AW167" s="110"/>
      <c r="AX167" s="110"/>
      <c r="AY167" s="211"/>
      <c r="AZ167" s="75"/>
      <c r="BA167" s="75"/>
      <c r="BB167" s="75"/>
      <c r="BC167" s="75"/>
      <c r="BD167" s="96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</row>
    <row r="168" spans="1:66" ht="15.75" x14ac:dyDescent="0.25">
      <c r="A168" s="29"/>
      <c r="B168" s="112"/>
      <c r="C168" s="214"/>
      <c r="D168" s="293"/>
      <c r="E168" s="294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6"/>
      <c r="Z168" s="297"/>
      <c r="AA168" s="297"/>
      <c r="AB168" s="298"/>
      <c r="AC168" s="101"/>
      <c r="AD168" s="103"/>
      <c r="AE168" s="121"/>
      <c r="AF168" s="125"/>
      <c r="AG168" s="215"/>
      <c r="AH168" s="245"/>
      <c r="AI168" s="99"/>
      <c r="AJ168" s="99"/>
      <c r="AK168" s="99"/>
      <c r="AL168" s="99"/>
      <c r="AM168" s="99"/>
      <c r="AN168" s="99"/>
      <c r="AO168" s="99"/>
      <c r="AP168" s="99"/>
      <c r="AQ168" s="99"/>
      <c r="AR168" s="127"/>
      <c r="AS168" s="132"/>
      <c r="AT168" s="99"/>
      <c r="AU168" s="127"/>
      <c r="AV168" s="99"/>
      <c r="AW168" s="99"/>
      <c r="AX168" s="99"/>
      <c r="AY168" s="133"/>
      <c r="BD168" s="112"/>
    </row>
    <row r="169" spans="1:66" ht="15.75" x14ac:dyDescent="0.25">
      <c r="A169" s="29"/>
      <c r="B169" s="28"/>
      <c r="C169" s="212"/>
      <c r="D169" s="263"/>
      <c r="E169" s="294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6"/>
      <c r="Z169" s="297"/>
      <c r="AA169" s="297"/>
      <c r="AB169" s="298"/>
      <c r="AC169" s="101"/>
      <c r="AD169" s="103"/>
      <c r="AE169" s="121"/>
      <c r="AF169" s="125"/>
      <c r="AG169" s="215"/>
      <c r="AH169" s="245"/>
      <c r="AI169" s="99"/>
      <c r="AJ169" s="99"/>
      <c r="AK169" s="99"/>
      <c r="AL169" s="99"/>
      <c r="AM169" s="99"/>
      <c r="AN169" s="99"/>
      <c r="AO169" s="99"/>
      <c r="AP169" s="99"/>
      <c r="AQ169" s="99"/>
      <c r="AR169" s="127"/>
      <c r="AS169" s="132"/>
      <c r="AT169" s="99"/>
      <c r="AU169" s="127"/>
      <c r="AV169" s="99"/>
      <c r="AW169" s="99"/>
      <c r="AX169" s="99"/>
      <c r="AY169" s="133"/>
      <c r="BD169" s="28"/>
    </row>
    <row r="170" spans="1:66" ht="15.75" x14ac:dyDescent="0.25">
      <c r="A170" s="29"/>
      <c r="B170" s="28"/>
      <c r="C170" s="212"/>
      <c r="D170" s="263"/>
      <c r="E170" s="294"/>
      <c r="F170" s="295"/>
      <c r="G170" s="295"/>
      <c r="H170" s="295"/>
      <c r="I170" s="295"/>
      <c r="J170" s="295"/>
      <c r="K170" s="295"/>
      <c r="L170" s="295"/>
      <c r="M170" s="295"/>
      <c r="N170" s="295"/>
      <c r="O170" s="295"/>
      <c r="P170" s="295"/>
      <c r="Q170" s="295"/>
      <c r="R170" s="295"/>
      <c r="S170" s="295"/>
      <c r="T170" s="295"/>
      <c r="U170" s="295"/>
      <c r="V170" s="295"/>
      <c r="W170" s="295"/>
      <c r="X170" s="295"/>
      <c r="Y170" s="296"/>
      <c r="Z170" s="297"/>
      <c r="AA170" s="297"/>
      <c r="AB170" s="298"/>
      <c r="AC170" s="101"/>
      <c r="AD170" s="103"/>
      <c r="AE170" s="121"/>
      <c r="AF170" s="125"/>
      <c r="AG170" s="215"/>
      <c r="AH170" s="245"/>
      <c r="AI170" s="99"/>
      <c r="AJ170" s="99"/>
      <c r="AK170" s="99"/>
      <c r="AL170" s="99"/>
      <c r="AM170" s="99"/>
      <c r="AN170" s="99"/>
      <c r="AO170" s="99"/>
      <c r="AP170" s="99"/>
      <c r="AQ170" s="99"/>
      <c r="AR170" s="127"/>
      <c r="AS170" s="132"/>
      <c r="AT170" s="99"/>
      <c r="AU170" s="127"/>
      <c r="AV170" s="99"/>
      <c r="AW170" s="99"/>
      <c r="AX170" s="99"/>
      <c r="AY170" s="133"/>
      <c r="BD170" s="28"/>
    </row>
    <row r="171" spans="1:66" ht="15.75" x14ac:dyDescent="0.25">
      <c r="A171" s="29"/>
      <c r="B171" s="28"/>
      <c r="C171" s="213"/>
      <c r="D171" s="265"/>
      <c r="E171" s="294"/>
      <c r="F171" s="295"/>
      <c r="G171" s="295"/>
      <c r="H171" s="295"/>
      <c r="I171" s="295"/>
      <c r="J171" s="295"/>
      <c r="K171" s="295"/>
      <c r="L171" s="295"/>
      <c r="M171" s="295"/>
      <c r="N171" s="295"/>
      <c r="O171" s="295"/>
      <c r="P171" s="295"/>
      <c r="Q171" s="295"/>
      <c r="R171" s="295"/>
      <c r="S171" s="295"/>
      <c r="T171" s="295"/>
      <c r="U171" s="295"/>
      <c r="V171" s="295"/>
      <c r="W171" s="295"/>
      <c r="X171" s="295"/>
      <c r="Y171" s="296"/>
      <c r="Z171" s="297"/>
      <c r="AA171" s="297"/>
      <c r="AB171" s="298"/>
      <c r="AC171" s="101"/>
      <c r="AD171" s="103"/>
      <c r="AE171" s="121"/>
      <c r="AF171" s="125"/>
      <c r="AG171" s="215"/>
      <c r="AH171" s="245"/>
      <c r="AI171" s="99"/>
      <c r="AJ171" s="99"/>
      <c r="AK171" s="99"/>
      <c r="AL171" s="99"/>
      <c r="AM171" s="99"/>
      <c r="AN171" s="99"/>
      <c r="AO171" s="99"/>
      <c r="AP171" s="99"/>
      <c r="AQ171" s="99"/>
      <c r="AR171" s="127"/>
      <c r="AS171" s="132"/>
      <c r="AT171" s="99"/>
      <c r="AU171" s="127"/>
      <c r="AV171" s="99"/>
      <c r="AW171" s="99"/>
      <c r="AX171" s="99"/>
      <c r="AY171" s="133"/>
      <c r="BD171" s="28"/>
    </row>
    <row r="172" spans="1:66" ht="15.75" x14ac:dyDescent="0.25">
      <c r="A172" s="29"/>
      <c r="B172" s="28"/>
      <c r="C172" s="212"/>
      <c r="D172" s="301"/>
      <c r="E172" s="302"/>
      <c r="F172" s="258"/>
      <c r="G172" s="258"/>
      <c r="H172" s="258"/>
      <c r="I172" s="258"/>
      <c r="J172" s="258"/>
      <c r="K172" s="258"/>
      <c r="L172" s="258"/>
      <c r="M172" s="258"/>
      <c r="N172" s="258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303"/>
      <c r="Z172" s="304"/>
      <c r="AA172" s="304"/>
      <c r="AB172" s="305"/>
      <c r="AC172" s="101"/>
      <c r="AD172" s="103"/>
      <c r="AE172" s="121"/>
      <c r="AF172" s="125"/>
      <c r="AG172" s="215"/>
      <c r="AH172" s="322"/>
      <c r="AI172" s="99"/>
      <c r="AJ172" s="99"/>
      <c r="AK172" s="99"/>
      <c r="AL172" s="99"/>
      <c r="AM172" s="99"/>
      <c r="AN172" s="99"/>
      <c r="AO172" s="99"/>
      <c r="AP172" s="99"/>
      <c r="AQ172" s="99"/>
      <c r="AR172" s="127"/>
      <c r="AS172" s="132"/>
      <c r="AT172" s="99"/>
      <c r="AU172" s="127"/>
      <c r="AV172" s="99"/>
      <c r="AW172" s="99"/>
      <c r="AX172" s="99"/>
      <c r="AY172" s="133"/>
      <c r="BD172" s="28"/>
    </row>
    <row r="173" spans="1:66" ht="15.75" x14ac:dyDescent="0.25">
      <c r="A173" s="29"/>
      <c r="B173" s="28"/>
      <c r="C173" s="212"/>
      <c r="D173" s="306"/>
      <c r="E173" s="302"/>
      <c r="F173" s="258"/>
      <c r="G173" s="258"/>
      <c r="H173" s="258"/>
      <c r="I173" s="258"/>
      <c r="J173" s="258"/>
      <c r="K173" s="258"/>
      <c r="L173" s="258"/>
      <c r="M173" s="258"/>
      <c r="N173" s="258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303"/>
      <c r="Z173" s="304"/>
      <c r="AA173" s="304"/>
      <c r="AB173" s="305"/>
      <c r="AC173" s="101"/>
      <c r="AD173" s="103"/>
      <c r="AE173" s="121"/>
      <c r="AF173" s="125"/>
      <c r="AG173" s="215"/>
      <c r="AH173" s="322"/>
      <c r="AI173" s="99"/>
      <c r="AJ173" s="99"/>
      <c r="AK173" s="99"/>
      <c r="AL173" s="99"/>
      <c r="AM173" s="99"/>
      <c r="AN173" s="99"/>
      <c r="AO173" s="99"/>
      <c r="AP173" s="99"/>
      <c r="AQ173" s="99"/>
      <c r="AR173" s="127"/>
      <c r="AS173" s="132"/>
      <c r="AT173" s="99"/>
      <c r="AU173" s="127"/>
      <c r="AV173" s="99"/>
      <c r="AW173" s="99"/>
      <c r="AX173" s="99"/>
      <c r="AY173" s="133"/>
      <c r="BD173" s="28"/>
    </row>
    <row r="174" spans="1:66" ht="15.75" x14ac:dyDescent="0.25">
      <c r="A174" s="29"/>
      <c r="B174" s="28"/>
      <c r="C174" s="212"/>
      <c r="D174" s="306"/>
      <c r="E174" s="302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303"/>
      <c r="Z174" s="304"/>
      <c r="AA174" s="304"/>
      <c r="AB174" s="305"/>
      <c r="AC174" s="101"/>
      <c r="AD174" s="103"/>
      <c r="AE174" s="121"/>
      <c r="AF174" s="125"/>
      <c r="AG174" s="215"/>
      <c r="AH174" s="322"/>
      <c r="AI174" s="99"/>
      <c r="AJ174" s="99"/>
      <c r="AK174" s="99"/>
      <c r="AL174" s="99"/>
      <c r="AM174" s="99"/>
      <c r="AN174" s="99"/>
      <c r="AO174" s="99"/>
      <c r="AP174" s="99"/>
      <c r="AQ174" s="99"/>
      <c r="AR174" s="127"/>
      <c r="AS174" s="132"/>
      <c r="AT174" s="99"/>
      <c r="AU174" s="127"/>
      <c r="AV174" s="99"/>
      <c r="AW174" s="99"/>
      <c r="AX174" s="99"/>
      <c r="AY174" s="133"/>
      <c r="BD174" s="28"/>
    </row>
    <row r="175" spans="1:66" ht="15.75" x14ac:dyDescent="0.25">
      <c r="A175" s="29"/>
      <c r="B175" s="28"/>
      <c r="C175" s="213"/>
      <c r="D175" s="307"/>
      <c r="E175" s="308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10"/>
      <c r="Z175" s="304"/>
      <c r="AA175" s="304"/>
      <c r="AB175" s="305"/>
      <c r="AC175" s="101"/>
      <c r="AD175" s="103"/>
      <c r="AE175" s="121"/>
      <c r="AF175" s="125"/>
      <c r="AG175" s="215"/>
      <c r="AH175" s="322"/>
      <c r="AI175" s="99"/>
      <c r="AJ175" s="99"/>
      <c r="AK175" s="99"/>
      <c r="AL175" s="99"/>
      <c r="AM175" s="99"/>
      <c r="AN175" s="99"/>
      <c r="AO175" s="99"/>
      <c r="AP175" s="99"/>
      <c r="AQ175" s="99"/>
      <c r="AR175" s="127"/>
      <c r="AS175" s="132"/>
      <c r="AT175" s="99"/>
      <c r="AU175" s="127"/>
      <c r="AV175" s="99"/>
      <c r="AW175" s="99"/>
      <c r="AX175" s="99"/>
      <c r="AY175" s="133"/>
      <c r="BD175" s="28"/>
    </row>
    <row r="176" spans="1:66" ht="18" x14ac:dyDescent="0.25">
      <c r="A176" s="100"/>
      <c r="B176" s="96"/>
      <c r="C176" s="97"/>
      <c r="D176" s="311"/>
      <c r="E176" s="312"/>
      <c r="F176" s="312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223"/>
      <c r="U176" s="312"/>
      <c r="V176" s="312"/>
      <c r="W176" s="312"/>
      <c r="X176" s="312"/>
      <c r="Y176" s="111"/>
      <c r="Z176" s="313"/>
      <c r="AA176" s="313"/>
      <c r="AB176" s="257"/>
      <c r="AC176" s="78"/>
      <c r="AD176" s="77"/>
      <c r="AE176" s="82"/>
      <c r="AF176" s="82"/>
      <c r="AG176" s="97"/>
      <c r="AH176" s="97"/>
      <c r="AI176" s="312"/>
      <c r="AJ176" s="313"/>
      <c r="AK176" s="312"/>
      <c r="AL176" s="312"/>
      <c r="AM176" s="313"/>
      <c r="AN176" s="312"/>
      <c r="AO176" s="312"/>
      <c r="AP176" s="312"/>
      <c r="AQ176" s="313"/>
      <c r="AR176" s="312"/>
      <c r="AS176" s="312"/>
      <c r="AT176" s="312"/>
      <c r="AU176" s="312"/>
      <c r="AV176" s="312"/>
      <c r="AW176" s="312"/>
      <c r="AX176" s="312"/>
      <c r="AY176" s="312"/>
      <c r="BD176" s="96"/>
    </row>
    <row r="177" spans="1:56" x14ac:dyDescent="0.25">
      <c r="A177" s="29"/>
      <c r="B177" s="28"/>
      <c r="C177" s="28"/>
      <c r="D177" s="28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292"/>
      <c r="AA177" s="292"/>
      <c r="AB177" s="262"/>
      <c r="AG177" s="218"/>
      <c r="AH177" s="23"/>
      <c r="BD177" s="28"/>
    </row>
    <row r="178" spans="1:56" x14ac:dyDescent="0.25">
      <c r="A178" s="29"/>
      <c r="B178" s="28"/>
      <c r="C178" s="28"/>
      <c r="D178" s="28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292"/>
      <c r="AA178" s="292"/>
      <c r="AB178" s="262"/>
      <c r="AG178" s="218"/>
      <c r="AH178" s="23"/>
      <c r="BD178" s="28"/>
    </row>
    <row r="179" spans="1:56" x14ac:dyDescent="0.25">
      <c r="A179" s="29"/>
      <c r="B179" s="28"/>
      <c r="C179" s="28"/>
      <c r="D179" s="28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292"/>
      <c r="AA179" s="292"/>
      <c r="AB179" s="262"/>
      <c r="AG179" s="218"/>
      <c r="AH179" s="23"/>
      <c r="BD179" s="28"/>
    </row>
    <row r="180" spans="1:56" x14ac:dyDescent="0.25">
      <c r="A180" s="29"/>
      <c r="B180" s="28"/>
      <c r="C180" s="28"/>
      <c r="D180" s="28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292"/>
      <c r="AA180" s="292"/>
      <c r="AB180" s="262"/>
      <c r="AG180" s="218"/>
      <c r="AH180" s="23"/>
      <c r="BD180" s="28"/>
    </row>
    <row r="181" spans="1:56" x14ac:dyDescent="0.25">
      <c r="A181" s="29"/>
      <c r="B181" s="28"/>
      <c r="C181" s="28"/>
      <c r="D181" s="28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292"/>
      <c r="AA181" s="292"/>
      <c r="AB181" s="262"/>
      <c r="AG181" s="218"/>
      <c r="AH181" s="23"/>
      <c r="BD181" s="28"/>
    </row>
    <row r="182" spans="1:56" x14ac:dyDescent="0.25">
      <c r="A182" s="29"/>
      <c r="B182" s="28"/>
      <c r="C182" s="28"/>
      <c r="D182" s="28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292"/>
      <c r="AA182" s="292"/>
      <c r="AB182" s="262"/>
      <c r="AG182" s="218"/>
      <c r="AH182" s="23"/>
      <c r="BD182" s="28"/>
    </row>
    <row r="183" spans="1:56" x14ac:dyDescent="0.25">
      <c r="A183" s="29"/>
      <c r="B183" s="28"/>
      <c r="C183" s="28"/>
      <c r="D183" s="28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292"/>
      <c r="AA183" s="292"/>
      <c r="AB183" s="262"/>
      <c r="AG183" s="218"/>
      <c r="AH183" s="23"/>
      <c r="BD183" s="28"/>
    </row>
    <row r="184" spans="1:56" x14ac:dyDescent="0.25">
      <c r="A184" s="29"/>
      <c r="B184" s="28"/>
      <c r="C184" s="28"/>
      <c r="D184" s="28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292"/>
      <c r="AA184" s="292"/>
      <c r="AB184" s="262"/>
      <c r="AG184" s="218"/>
      <c r="AH184" s="23"/>
      <c r="BD184" s="28"/>
    </row>
    <row r="185" spans="1:56" x14ac:dyDescent="0.25">
      <c r="A185" s="29"/>
      <c r="B185" s="28"/>
      <c r="C185" s="28"/>
      <c r="D185" s="28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292"/>
      <c r="AA185" s="292"/>
      <c r="AB185" s="262"/>
      <c r="AG185" s="218"/>
      <c r="AH185" s="23"/>
      <c r="BD185" s="28"/>
    </row>
    <row r="186" spans="1:56" x14ac:dyDescent="0.25">
      <c r="A186" s="29"/>
      <c r="B186" s="28"/>
      <c r="C186" s="28"/>
      <c r="D186" s="28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292"/>
      <c r="AA186" s="292"/>
      <c r="AB186" s="262"/>
      <c r="AG186" s="218"/>
      <c r="AH186" s="23"/>
      <c r="BD186" s="28"/>
    </row>
    <row r="187" spans="1:56" x14ac:dyDescent="0.25">
      <c r="A187" s="29"/>
      <c r="B187" s="28"/>
      <c r="C187" s="28"/>
      <c r="D187" s="28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292"/>
      <c r="AA187" s="292"/>
      <c r="AB187" s="262"/>
      <c r="AG187" s="218"/>
      <c r="AH187" s="23"/>
      <c r="BD187" s="28"/>
    </row>
    <row r="188" spans="1:56" x14ac:dyDescent="0.25">
      <c r="A188" s="29"/>
      <c r="B188" s="28"/>
      <c r="C188" s="28"/>
      <c r="D188" s="28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292"/>
      <c r="AA188" s="292"/>
      <c r="AB188" s="262"/>
      <c r="AG188" s="218"/>
      <c r="AH188" s="23"/>
      <c r="BD188" s="28"/>
    </row>
    <row r="189" spans="1:56" x14ac:dyDescent="0.25">
      <c r="A189" s="29"/>
      <c r="B189" s="28"/>
      <c r="C189" s="28"/>
      <c r="D189" s="28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292"/>
      <c r="AA189" s="292"/>
      <c r="AB189" s="262"/>
      <c r="AG189" s="218"/>
      <c r="AH189" s="23"/>
      <c r="BD189" s="28"/>
    </row>
    <row r="190" spans="1:56" x14ac:dyDescent="0.25">
      <c r="A190" s="29"/>
      <c r="B190" s="28"/>
      <c r="C190" s="28"/>
      <c r="D190" s="28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292"/>
      <c r="AA190" s="292"/>
      <c r="AB190" s="262"/>
      <c r="AG190" s="218"/>
      <c r="AH190" s="23"/>
      <c r="BD190" s="28"/>
    </row>
    <row r="191" spans="1:56" x14ac:dyDescent="0.25">
      <c r="A191" s="29"/>
      <c r="B191" s="28"/>
      <c r="C191" s="28"/>
      <c r="D191" s="28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292"/>
      <c r="AA191" s="292"/>
      <c r="AB191" s="262"/>
      <c r="AG191" s="218"/>
      <c r="AH191" s="23"/>
      <c r="BD191" s="28"/>
    </row>
    <row r="192" spans="1:56" x14ac:dyDescent="0.25">
      <c r="A192" s="29"/>
      <c r="B192" s="28"/>
      <c r="C192" s="28"/>
      <c r="D192" s="28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292"/>
      <c r="AA192" s="292"/>
      <c r="AB192" s="262"/>
      <c r="AG192" s="218"/>
      <c r="AH192" s="23"/>
      <c r="BD192" s="28"/>
    </row>
    <row r="193" spans="1:56" x14ac:dyDescent="0.25">
      <c r="A193" s="29"/>
      <c r="B193" s="28"/>
      <c r="C193" s="28"/>
      <c r="D193" s="28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292"/>
      <c r="AA193" s="292"/>
      <c r="AB193" s="262"/>
      <c r="AG193" s="218"/>
      <c r="AH193" s="23"/>
      <c r="BD193" s="28"/>
    </row>
    <row r="194" spans="1:56" x14ac:dyDescent="0.25">
      <c r="A194" s="29"/>
      <c r="B194" s="28"/>
      <c r="C194" s="28"/>
      <c r="D194" s="28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292"/>
      <c r="AA194" s="292"/>
      <c r="AB194" s="262"/>
      <c r="AG194" s="218"/>
      <c r="AH194" s="23"/>
      <c r="BD194" s="28"/>
    </row>
    <row r="195" spans="1:56" x14ac:dyDescent="0.25">
      <c r="A195" s="29"/>
      <c r="B195" s="28"/>
      <c r="C195" s="28"/>
      <c r="D195" s="28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292"/>
      <c r="AA195" s="292"/>
      <c r="AB195" s="262"/>
      <c r="AG195" s="218"/>
      <c r="AH195" s="23"/>
      <c r="BD195" s="28"/>
    </row>
    <row r="196" spans="1:56" x14ac:dyDescent="0.25">
      <c r="A196" s="29"/>
      <c r="B196" s="28"/>
      <c r="C196" s="28"/>
      <c r="D196" s="28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292"/>
      <c r="AA196" s="292"/>
      <c r="AB196" s="262"/>
      <c r="AG196" s="218"/>
      <c r="AH196" s="23"/>
      <c r="BD196" s="28"/>
    </row>
    <row r="197" spans="1:56" x14ac:dyDescent="0.25">
      <c r="A197" s="29"/>
      <c r="B197" s="28"/>
      <c r="C197" s="28"/>
      <c r="D197" s="28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292"/>
      <c r="AA197" s="292"/>
      <c r="AB197" s="262"/>
      <c r="AG197" s="218"/>
      <c r="AH197" s="23"/>
      <c r="BD197" s="28"/>
    </row>
    <row r="198" spans="1:56" x14ac:dyDescent="0.25">
      <c r="A198" s="29"/>
      <c r="B198" s="28"/>
      <c r="C198" s="28"/>
      <c r="D198" s="28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292"/>
      <c r="AA198" s="292"/>
      <c r="AB198" s="262"/>
      <c r="BD198" s="28"/>
    </row>
    <row r="199" spans="1:56" x14ac:dyDescent="0.25">
      <c r="A199" s="29"/>
      <c r="B199" s="28"/>
      <c r="C199" s="28"/>
      <c r="D199" s="28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292"/>
      <c r="AA199" s="292"/>
      <c r="AB199" s="262"/>
      <c r="BD199" s="28"/>
    </row>
    <row r="200" spans="1:56" x14ac:dyDescent="0.25">
      <c r="A200" s="29"/>
      <c r="B200" s="28"/>
      <c r="C200" s="28"/>
      <c r="D200" s="28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292"/>
      <c r="AA200" s="292"/>
      <c r="AB200" s="262"/>
      <c r="BD200" s="28"/>
    </row>
    <row r="201" spans="1:56" x14ac:dyDescent="0.25">
      <c r="A201" s="29"/>
      <c r="B201" s="28"/>
      <c r="C201" s="28"/>
      <c r="D201" s="28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292"/>
      <c r="AA201" s="292"/>
      <c r="AB201" s="262"/>
      <c r="BD201" s="28"/>
    </row>
    <row r="202" spans="1:56" x14ac:dyDescent="0.25">
      <c r="A202" s="29"/>
      <c r="B202" s="29"/>
      <c r="C202" s="29"/>
      <c r="D202" s="29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292"/>
      <c r="AA202" s="292"/>
      <c r="AB202" s="262"/>
      <c r="BD202" s="29"/>
    </row>
    <row r="203" spans="1:56" x14ac:dyDescent="0.25">
      <c r="A203" s="29"/>
      <c r="B203" s="29"/>
      <c r="C203" s="29"/>
      <c r="D203" s="29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292"/>
      <c r="AA203" s="292"/>
      <c r="AB203" s="262"/>
      <c r="BD203" s="29"/>
    </row>
    <row r="204" spans="1:56" x14ac:dyDescent="0.25">
      <c r="A204" s="29"/>
      <c r="B204" s="29"/>
      <c r="C204" s="29"/>
      <c r="D204" s="29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292"/>
      <c r="AA204" s="292"/>
      <c r="AB204" s="262"/>
      <c r="BD204" s="29"/>
    </row>
    <row r="205" spans="1:56" x14ac:dyDescent="0.25">
      <c r="A205" s="29"/>
      <c r="B205" s="29"/>
      <c r="C205" s="29"/>
      <c r="D205" s="29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292"/>
      <c r="AA205" s="292"/>
      <c r="AB205" s="262"/>
      <c r="BD205" s="29"/>
    </row>
    <row r="206" spans="1:56" x14ac:dyDescent="0.25">
      <c r="A206" s="29"/>
      <c r="B206" s="29"/>
      <c r="C206" s="29"/>
      <c r="D206" s="29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292"/>
      <c r="AA206" s="292"/>
      <c r="AB206" s="262"/>
      <c r="BD206" s="29"/>
    </row>
    <row r="207" spans="1:56" x14ac:dyDescent="0.25">
      <c r="A207" s="29"/>
      <c r="B207" s="29"/>
      <c r="C207" s="29"/>
      <c r="D207" s="29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292"/>
      <c r="AA207" s="292"/>
      <c r="AB207" s="262"/>
      <c r="BD207" s="29"/>
    </row>
    <row r="208" spans="1:56" x14ac:dyDescent="0.25">
      <c r="A208" s="29"/>
      <c r="B208" s="29"/>
      <c r="C208" s="29"/>
      <c r="D208" s="29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292"/>
      <c r="AA208" s="292"/>
      <c r="AB208" s="262"/>
      <c r="BD208" s="29"/>
    </row>
    <row r="209" spans="1:56" x14ac:dyDescent="0.25">
      <c r="A209" s="29"/>
      <c r="B209" s="29"/>
      <c r="C209" s="29"/>
      <c r="D209" s="29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292"/>
      <c r="AA209" s="292"/>
      <c r="AB209" s="262"/>
      <c r="BD209" s="29"/>
    </row>
    <row r="210" spans="1:56" x14ac:dyDescent="0.25">
      <c r="A210" s="29"/>
      <c r="B210" s="29"/>
      <c r="C210" s="29"/>
      <c r="D210" s="29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292"/>
      <c r="AA210" s="292"/>
      <c r="AB210" s="262"/>
      <c r="BD210" s="29"/>
    </row>
    <row r="211" spans="1:56" x14ac:dyDescent="0.25">
      <c r="A211" s="29"/>
      <c r="B211" s="29"/>
      <c r="C211" s="29"/>
      <c r="D211" s="29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292"/>
      <c r="AA211" s="292"/>
      <c r="AB211" s="262"/>
      <c r="BD211" s="29"/>
    </row>
    <row r="212" spans="1:56" x14ac:dyDescent="0.25">
      <c r="A212" s="29"/>
      <c r="B212" s="29"/>
      <c r="C212" s="29"/>
      <c r="D212" s="29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292"/>
      <c r="AA212" s="292"/>
      <c r="AB212" s="262"/>
      <c r="BD212" s="29"/>
    </row>
    <row r="213" spans="1:56" x14ac:dyDescent="0.25">
      <c r="A213" s="29"/>
      <c r="B213" s="29"/>
      <c r="C213" s="29"/>
      <c r="D213" s="29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292"/>
      <c r="AA213" s="292"/>
      <c r="AB213" s="262"/>
      <c r="BD213" s="29"/>
    </row>
    <row r="214" spans="1:56" x14ac:dyDescent="0.25">
      <c r="A214" s="29"/>
      <c r="B214" s="29"/>
      <c r="C214" s="29"/>
      <c r="D214" s="29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292"/>
      <c r="AA214" s="292"/>
      <c r="AB214" s="262"/>
      <c r="BD214" s="29"/>
    </row>
    <row r="215" spans="1:56" x14ac:dyDescent="0.25">
      <c r="A215" s="29"/>
      <c r="B215" s="29"/>
      <c r="C215" s="29"/>
      <c r="D215" s="29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292"/>
      <c r="AA215" s="292"/>
      <c r="AB215" s="262"/>
      <c r="BD215" s="29"/>
    </row>
    <row r="216" spans="1:56" x14ac:dyDescent="0.25">
      <c r="A216" s="29"/>
      <c r="B216" s="29"/>
      <c r="C216" s="29"/>
      <c r="D216" s="29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292"/>
      <c r="AA216" s="292"/>
      <c r="AB216" s="262"/>
      <c r="BD216" s="29"/>
    </row>
    <row r="217" spans="1:56" x14ac:dyDescent="0.25">
      <c r="A217" s="29"/>
      <c r="B217" s="29"/>
      <c r="C217" s="29"/>
      <c r="D217" s="29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292"/>
      <c r="AA217" s="292"/>
      <c r="AB217" s="262"/>
      <c r="BD217" s="29"/>
    </row>
    <row r="218" spans="1:56" x14ac:dyDescent="0.25">
      <c r="A218" s="29"/>
      <c r="B218" s="29"/>
      <c r="C218" s="29"/>
      <c r="D218" s="29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292"/>
      <c r="AA218" s="292"/>
      <c r="AB218" s="262"/>
      <c r="BD218" s="29"/>
    </row>
    <row r="219" spans="1:56" x14ac:dyDescent="0.25">
      <c r="A219" s="29"/>
      <c r="B219" s="29"/>
      <c r="C219" s="29"/>
      <c r="D219" s="29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292"/>
      <c r="AA219" s="292"/>
      <c r="AB219" s="262"/>
      <c r="BD219" s="29"/>
    </row>
    <row r="220" spans="1:56" x14ac:dyDescent="0.25">
      <c r="A220" s="29"/>
      <c r="B220" s="29"/>
      <c r="C220" s="29"/>
      <c r="D220" s="29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292"/>
      <c r="AA220" s="292"/>
      <c r="AB220" s="262"/>
      <c r="BD220" s="29"/>
    </row>
    <row r="221" spans="1:56" x14ac:dyDescent="0.25">
      <c r="A221" s="29"/>
      <c r="B221" s="29"/>
      <c r="C221" s="29"/>
      <c r="D221" s="29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292"/>
      <c r="AA221" s="292"/>
      <c r="AB221" s="262"/>
      <c r="BD221" s="29"/>
    </row>
    <row r="222" spans="1:56" x14ac:dyDescent="0.25">
      <c r="A222" s="29"/>
      <c r="B222" s="29"/>
      <c r="C222" s="29"/>
      <c r="D222" s="29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292"/>
      <c r="AA222" s="292"/>
      <c r="AB222" s="262"/>
      <c r="BD222" s="29"/>
    </row>
    <row r="223" spans="1:56" x14ac:dyDescent="0.25">
      <c r="A223" s="29"/>
      <c r="B223" s="29"/>
      <c r="C223" s="29"/>
      <c r="D223" s="29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292"/>
      <c r="AA223" s="292"/>
      <c r="AB223" s="262"/>
      <c r="BD223" s="29"/>
    </row>
    <row r="224" spans="1:56" x14ac:dyDescent="0.25">
      <c r="A224" s="29"/>
      <c r="B224" s="29"/>
      <c r="C224" s="29"/>
      <c r="D224" s="29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292"/>
      <c r="AA224" s="292"/>
      <c r="AB224" s="262"/>
      <c r="BD224" s="29"/>
    </row>
    <row r="225" spans="1:56" x14ac:dyDescent="0.25">
      <c r="A225" s="29"/>
      <c r="B225" s="29"/>
      <c r="C225" s="29"/>
      <c r="D225" s="29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292"/>
      <c r="AA225" s="292"/>
      <c r="AB225" s="262"/>
      <c r="BD225" s="29"/>
    </row>
    <row r="226" spans="1:56" x14ac:dyDescent="0.25">
      <c r="A226" s="29"/>
      <c r="B226" s="29"/>
      <c r="C226" s="29"/>
      <c r="D226" s="29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292"/>
      <c r="AA226" s="292"/>
      <c r="AB226" s="262"/>
      <c r="BD226" s="29"/>
    </row>
    <row r="227" spans="1:56" x14ac:dyDescent="0.25">
      <c r="A227" s="29"/>
      <c r="B227" s="29"/>
      <c r="C227" s="29"/>
      <c r="D227" s="29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292"/>
      <c r="AA227" s="292"/>
      <c r="AB227" s="262"/>
      <c r="BD227" s="29"/>
    </row>
    <row r="228" spans="1:56" x14ac:dyDescent="0.25">
      <c r="A228" s="29"/>
      <c r="B228" s="29"/>
      <c r="C228" s="29"/>
      <c r="D228" s="29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292"/>
      <c r="AA228" s="292"/>
      <c r="AB228" s="262"/>
      <c r="BD228" s="29"/>
    </row>
    <row r="229" spans="1:56" x14ac:dyDescent="0.25">
      <c r="A229" s="29"/>
      <c r="B229" s="29"/>
      <c r="C229" s="29"/>
      <c r="D229" s="29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292"/>
      <c r="AA229" s="292"/>
      <c r="AB229" s="262"/>
      <c r="BD229" s="29"/>
    </row>
    <row r="230" spans="1:56" x14ac:dyDescent="0.25">
      <c r="A230" s="29"/>
      <c r="B230" s="29"/>
      <c r="C230" s="29"/>
      <c r="D230" s="29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292"/>
      <c r="AA230" s="292"/>
      <c r="AB230" s="262"/>
      <c r="BD230" s="29"/>
    </row>
    <row r="231" spans="1:56" x14ac:dyDescent="0.25">
      <c r="A231" s="29"/>
      <c r="B231" s="29"/>
      <c r="C231" s="29"/>
      <c r="D231" s="29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292"/>
      <c r="AA231" s="292"/>
      <c r="AB231" s="262"/>
      <c r="BD231" s="29"/>
    </row>
    <row r="232" spans="1:56" x14ac:dyDescent="0.25">
      <c r="A232" s="29"/>
      <c r="B232" s="29"/>
      <c r="C232" s="29"/>
      <c r="D232" s="29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292"/>
      <c r="AA232" s="292"/>
      <c r="AB232" s="262"/>
      <c r="BD232" s="29"/>
    </row>
    <row r="233" spans="1:56" x14ac:dyDescent="0.25">
      <c r="A233" s="29"/>
      <c r="B233" s="29"/>
      <c r="C233" s="29"/>
      <c r="D233" s="29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292"/>
      <c r="AA233" s="292"/>
      <c r="AB233" s="262"/>
      <c r="BD233" s="29"/>
    </row>
    <row r="234" spans="1:56" x14ac:dyDescent="0.25">
      <c r="A234" s="29"/>
      <c r="B234" s="29"/>
      <c r="C234" s="29"/>
      <c r="D234" s="29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292"/>
      <c r="AA234" s="292"/>
      <c r="AB234" s="262"/>
      <c r="BD234" s="29"/>
    </row>
    <row r="235" spans="1:56" x14ac:dyDescent="0.25">
      <c r="A235" s="29"/>
      <c r="B235" s="29"/>
      <c r="C235" s="29"/>
      <c r="D235" s="29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292"/>
      <c r="AA235" s="292"/>
      <c r="AB235" s="262"/>
      <c r="BD235" s="29"/>
    </row>
    <row r="236" spans="1:56" x14ac:dyDescent="0.25">
      <c r="A236" s="29"/>
      <c r="B236" s="29"/>
      <c r="C236" s="29"/>
      <c r="D236" s="29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292"/>
      <c r="AA236" s="292"/>
      <c r="AB236" s="262"/>
      <c r="BD236" s="29"/>
    </row>
    <row r="237" spans="1:56" x14ac:dyDescent="0.25">
      <c r="A237" s="29"/>
      <c r="B237" s="29"/>
      <c r="C237" s="29"/>
      <c r="D237" s="29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292"/>
      <c r="AA237" s="292"/>
      <c r="AB237" s="262"/>
      <c r="BD237" s="29"/>
    </row>
    <row r="238" spans="1:56" x14ac:dyDescent="0.25">
      <c r="A238" s="29"/>
      <c r="B238" s="29"/>
      <c r="C238" s="29"/>
      <c r="D238" s="29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292"/>
      <c r="AA238" s="292"/>
      <c r="AB238" s="262"/>
      <c r="BD238" s="29"/>
    </row>
    <row r="239" spans="1:56" x14ac:dyDescent="0.25">
      <c r="A239" s="29"/>
      <c r="B239" s="29"/>
      <c r="C239" s="29"/>
      <c r="D239" s="29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292"/>
      <c r="AA239" s="292"/>
      <c r="AB239" s="262"/>
      <c r="BD239" s="29"/>
    </row>
    <row r="240" spans="1:56" x14ac:dyDescent="0.25">
      <c r="A240" s="29"/>
      <c r="B240" s="29"/>
      <c r="C240" s="29"/>
      <c r="D240" s="29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292"/>
      <c r="AA240" s="292"/>
      <c r="AB240" s="262"/>
      <c r="BD240" s="29"/>
    </row>
    <row r="241" spans="1:56" x14ac:dyDescent="0.25">
      <c r="A241" s="29"/>
      <c r="B241" s="29"/>
      <c r="C241" s="29"/>
      <c r="D241" s="29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292"/>
      <c r="AA241" s="292"/>
      <c r="AB241" s="262"/>
      <c r="BD241" s="29"/>
    </row>
    <row r="242" spans="1:56" x14ac:dyDescent="0.25">
      <c r="A242" s="29"/>
      <c r="B242" s="29"/>
      <c r="C242" s="29"/>
      <c r="D242" s="29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292"/>
      <c r="AA242" s="292"/>
      <c r="AB242" s="262"/>
      <c r="BD242" s="29"/>
    </row>
    <row r="243" spans="1:56" x14ac:dyDescent="0.25">
      <c r="A243" s="29"/>
      <c r="B243" s="29"/>
      <c r="C243" s="29"/>
      <c r="D243" s="29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292"/>
      <c r="AA243" s="292"/>
      <c r="AB243" s="262"/>
      <c r="BD243" s="29"/>
    </row>
    <row r="244" spans="1:56" x14ac:dyDescent="0.25">
      <c r="A244" s="29"/>
      <c r="B244" s="29"/>
      <c r="C244" s="29"/>
      <c r="D244" s="29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292"/>
      <c r="AA244" s="292"/>
      <c r="AB244" s="262"/>
      <c r="BD244" s="29"/>
    </row>
    <row r="245" spans="1:56" x14ac:dyDescent="0.25">
      <c r="A245" s="29"/>
      <c r="B245" s="29"/>
      <c r="C245" s="29"/>
      <c r="D245" s="29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292"/>
      <c r="AA245" s="292"/>
      <c r="AB245" s="262"/>
      <c r="BD245" s="29"/>
    </row>
    <row r="246" spans="1:56" x14ac:dyDescent="0.25">
      <c r="A246" s="29"/>
      <c r="B246" s="29"/>
      <c r="C246" s="29"/>
      <c r="D246" s="29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292"/>
      <c r="AA246" s="292"/>
      <c r="AB246" s="262"/>
      <c r="BD246" s="29"/>
    </row>
    <row r="247" spans="1:56" x14ac:dyDescent="0.25">
      <c r="A247" s="29"/>
      <c r="B247" s="29"/>
      <c r="C247" s="29"/>
      <c r="D247" s="29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292"/>
      <c r="AA247" s="292"/>
      <c r="AB247" s="262"/>
      <c r="BD247" s="29"/>
    </row>
    <row r="248" spans="1:56" x14ac:dyDescent="0.25">
      <c r="A248" s="29"/>
      <c r="B248" s="29"/>
      <c r="C248" s="29"/>
      <c r="D248" s="29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292"/>
      <c r="AA248" s="292"/>
      <c r="AB248" s="262"/>
      <c r="BD248" s="29"/>
    </row>
    <row r="249" spans="1:56" x14ac:dyDescent="0.25">
      <c r="A249" s="29"/>
      <c r="B249" s="29"/>
      <c r="C249" s="29"/>
      <c r="D249" s="29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292"/>
      <c r="AA249" s="292"/>
      <c r="AB249" s="262"/>
      <c r="BD249" s="29"/>
    </row>
    <row r="250" spans="1:56" x14ac:dyDescent="0.25">
      <c r="A250" s="29"/>
      <c r="B250" s="29"/>
      <c r="C250" s="29"/>
      <c r="D250" s="29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292"/>
      <c r="AA250" s="292"/>
      <c r="AB250" s="262"/>
      <c r="BD250" s="29"/>
    </row>
    <row r="251" spans="1:56" x14ac:dyDescent="0.25">
      <c r="A251" s="29"/>
      <c r="B251" s="29"/>
      <c r="C251" s="29"/>
      <c r="D251" s="29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292"/>
      <c r="AA251" s="292"/>
      <c r="AB251" s="262"/>
      <c r="BD251" s="29"/>
    </row>
    <row r="252" spans="1:56" x14ac:dyDescent="0.25">
      <c r="A252" s="29"/>
      <c r="B252" s="29"/>
      <c r="C252" s="29"/>
      <c r="D252" s="29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292"/>
      <c r="AA252" s="292"/>
      <c r="AB252" s="262"/>
      <c r="BD252" s="29"/>
    </row>
    <row r="253" spans="1:56" x14ac:dyDescent="0.25">
      <c r="A253" s="29"/>
      <c r="B253" s="29"/>
      <c r="C253" s="29"/>
      <c r="D253" s="29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292"/>
      <c r="AA253" s="292"/>
      <c r="AB253" s="262"/>
      <c r="BD253" s="29"/>
    </row>
    <row r="254" spans="1:56" x14ac:dyDescent="0.25">
      <c r="A254" s="29"/>
      <c r="B254" s="29"/>
      <c r="C254" s="29"/>
      <c r="D254" s="29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292"/>
      <c r="AA254" s="292"/>
      <c r="AB254" s="262"/>
      <c r="BD254" s="29"/>
    </row>
    <row r="255" spans="1:56" x14ac:dyDescent="0.25">
      <c r="A255" s="29"/>
      <c r="B255" s="29"/>
      <c r="C255" s="29"/>
      <c r="D255" s="29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292"/>
      <c r="AA255" s="292"/>
      <c r="AB255" s="262"/>
      <c r="BD255" s="29"/>
    </row>
    <row r="256" spans="1:56" x14ac:dyDescent="0.25">
      <c r="A256" s="29"/>
      <c r="B256" s="29"/>
      <c r="C256" s="29"/>
      <c r="D256" s="29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292"/>
      <c r="AA256" s="292"/>
      <c r="AB256" s="262"/>
      <c r="BD256" s="29"/>
    </row>
    <row r="257" spans="1:56" x14ac:dyDescent="0.25">
      <c r="A257" s="29"/>
      <c r="B257" s="29"/>
      <c r="C257" s="29"/>
      <c r="D257" s="29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292"/>
      <c r="AA257" s="292"/>
      <c r="AB257" s="262"/>
      <c r="BD257" s="29"/>
    </row>
    <row r="258" spans="1:56" x14ac:dyDescent="0.25">
      <c r="A258" s="29"/>
      <c r="B258" s="29"/>
      <c r="C258" s="29"/>
      <c r="D258" s="29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292"/>
      <c r="AA258" s="292"/>
      <c r="AB258" s="262"/>
      <c r="BD258" s="29"/>
    </row>
    <row r="259" spans="1:56" x14ac:dyDescent="0.25">
      <c r="A259" s="29"/>
      <c r="B259" s="29"/>
      <c r="C259" s="29"/>
      <c r="D259" s="29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292"/>
      <c r="AA259" s="292"/>
      <c r="AB259" s="262"/>
      <c r="BD259" s="29"/>
    </row>
    <row r="260" spans="1:56" x14ac:dyDescent="0.25">
      <c r="A260" s="29"/>
      <c r="B260" s="29"/>
      <c r="C260" s="29"/>
      <c r="D260" s="29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292"/>
      <c r="AA260" s="292"/>
      <c r="AB260" s="262"/>
      <c r="BD260" s="29"/>
    </row>
    <row r="261" spans="1:56" x14ac:dyDescent="0.25">
      <c r="A261" s="29"/>
      <c r="B261" s="29"/>
      <c r="C261" s="29"/>
      <c r="D261" s="29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292"/>
      <c r="AA261" s="292"/>
      <c r="AB261" s="262"/>
      <c r="BD261" s="29"/>
    </row>
    <row r="262" spans="1:56" x14ac:dyDescent="0.25">
      <c r="A262" s="29"/>
      <c r="B262" s="29"/>
      <c r="C262" s="29"/>
      <c r="D262" s="29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292"/>
      <c r="AA262" s="292"/>
      <c r="AB262" s="262"/>
      <c r="BD262" s="29"/>
    </row>
    <row r="263" spans="1:56" x14ac:dyDescent="0.25">
      <c r="A263" s="29"/>
      <c r="B263" s="29"/>
      <c r="C263" s="29"/>
      <c r="D263" s="29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292"/>
      <c r="AA263" s="292"/>
      <c r="AB263" s="262"/>
      <c r="BD263" s="29"/>
    </row>
    <row r="264" spans="1:56" x14ac:dyDescent="0.25">
      <c r="A264" s="29"/>
      <c r="B264" s="29"/>
      <c r="C264" s="29"/>
      <c r="D264" s="29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292"/>
      <c r="AA264" s="292"/>
      <c r="AB264" s="262"/>
      <c r="BD264" s="29"/>
    </row>
    <row r="265" spans="1:56" x14ac:dyDescent="0.25">
      <c r="A265" s="29"/>
      <c r="B265" s="29"/>
      <c r="C265" s="29"/>
      <c r="D265" s="29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292"/>
      <c r="AA265" s="292"/>
      <c r="AB265" s="262"/>
      <c r="BD265" s="29"/>
    </row>
    <row r="266" spans="1:56" x14ac:dyDescent="0.25">
      <c r="A266" s="29"/>
      <c r="B266" s="29"/>
      <c r="C266" s="29"/>
      <c r="D266" s="29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292"/>
      <c r="AA266" s="292"/>
      <c r="AB266" s="262"/>
      <c r="BD266" s="29"/>
    </row>
    <row r="267" spans="1:56" x14ac:dyDescent="0.25">
      <c r="A267" s="29"/>
      <c r="B267" s="29"/>
      <c r="C267" s="29"/>
      <c r="D267" s="29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292"/>
      <c r="AA267" s="292"/>
      <c r="AB267" s="262"/>
      <c r="BD267" s="29"/>
    </row>
    <row r="268" spans="1:56" x14ac:dyDescent="0.25">
      <c r="A268" s="29"/>
      <c r="B268" s="29"/>
      <c r="C268" s="29"/>
      <c r="D268" s="29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292"/>
      <c r="AA268" s="292"/>
      <c r="AB268" s="262"/>
      <c r="BD268" s="29"/>
    </row>
    <row r="269" spans="1:56" x14ac:dyDescent="0.25">
      <c r="A269" s="29"/>
      <c r="B269" s="29"/>
      <c r="C269" s="29"/>
      <c r="D269" s="29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292"/>
      <c r="AA269" s="292"/>
      <c r="AB269" s="262"/>
      <c r="BD269" s="29"/>
    </row>
    <row r="270" spans="1:56" x14ac:dyDescent="0.25">
      <c r="A270" s="29"/>
      <c r="B270" s="29"/>
      <c r="C270" s="29"/>
      <c r="D270" s="29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292"/>
      <c r="AA270" s="292"/>
      <c r="AB270" s="262"/>
      <c r="BD270" s="29"/>
    </row>
    <row r="271" spans="1:56" x14ac:dyDescent="0.25">
      <c r="A271" s="29"/>
      <c r="B271" s="29"/>
      <c r="C271" s="29"/>
      <c r="D271" s="29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292"/>
      <c r="AA271" s="292"/>
      <c r="AB271" s="262"/>
      <c r="BD271" s="29"/>
    </row>
    <row r="272" spans="1:56" x14ac:dyDescent="0.25">
      <c r="A272" s="29"/>
      <c r="B272" s="29"/>
      <c r="C272" s="29"/>
      <c r="D272" s="29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292"/>
      <c r="AA272" s="292"/>
      <c r="AB272" s="262"/>
      <c r="BD272" s="29"/>
    </row>
    <row r="273" spans="1:56" x14ac:dyDescent="0.25">
      <c r="A273" s="29"/>
      <c r="B273" s="29"/>
      <c r="C273" s="29"/>
      <c r="D273" s="29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292"/>
      <c r="AA273" s="292"/>
      <c r="AB273" s="262"/>
      <c r="BD273" s="29"/>
    </row>
    <row r="274" spans="1:56" x14ac:dyDescent="0.25">
      <c r="A274" s="29"/>
      <c r="B274" s="29"/>
      <c r="C274" s="29"/>
      <c r="D274" s="29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292"/>
      <c r="AA274" s="292"/>
      <c r="AB274" s="262"/>
      <c r="BD274" s="29"/>
    </row>
    <row r="275" spans="1:56" x14ac:dyDescent="0.25">
      <c r="A275" s="29"/>
      <c r="B275" s="29"/>
      <c r="C275" s="29"/>
      <c r="D275" s="29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292"/>
      <c r="AA275" s="292"/>
      <c r="AB275" s="262"/>
      <c r="BD275" s="29"/>
    </row>
    <row r="276" spans="1:56" x14ac:dyDescent="0.25">
      <c r="A276" s="29"/>
      <c r="B276" s="29"/>
      <c r="C276" s="29"/>
      <c r="D276" s="29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292"/>
      <c r="AA276" s="292"/>
      <c r="AB276" s="262"/>
      <c r="BD276" s="29"/>
    </row>
    <row r="277" spans="1:56" x14ac:dyDescent="0.25">
      <c r="A277" s="29"/>
      <c r="B277" s="29"/>
      <c r="C277" s="29"/>
      <c r="D277" s="29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292"/>
      <c r="AA277" s="292"/>
      <c r="AB277" s="262"/>
      <c r="BD277" s="29"/>
    </row>
    <row r="278" spans="1:56" x14ac:dyDescent="0.25">
      <c r="A278" s="29"/>
      <c r="B278" s="29"/>
      <c r="C278" s="29"/>
      <c r="D278" s="29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292"/>
      <c r="AA278" s="292"/>
      <c r="AB278" s="262"/>
      <c r="BD278" s="29"/>
    </row>
    <row r="279" spans="1:56" x14ac:dyDescent="0.25">
      <c r="A279" s="29"/>
      <c r="B279" s="29"/>
      <c r="C279" s="29"/>
      <c r="D279" s="29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292"/>
      <c r="AA279" s="292"/>
      <c r="AB279" s="262"/>
      <c r="BD279" s="29"/>
    </row>
    <row r="280" spans="1:56" x14ac:dyDescent="0.25">
      <c r="A280" s="29"/>
      <c r="B280" s="29"/>
      <c r="C280" s="29"/>
      <c r="D280" s="29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292"/>
      <c r="AA280" s="292"/>
      <c r="AB280" s="262"/>
      <c r="BD280" s="29"/>
    </row>
    <row r="281" spans="1:56" x14ac:dyDescent="0.25">
      <c r="A281" s="29"/>
      <c r="B281" s="29"/>
      <c r="C281" s="29"/>
      <c r="D281" s="29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292"/>
      <c r="AA281" s="292"/>
      <c r="AB281" s="262"/>
      <c r="BD281" s="29"/>
    </row>
    <row r="282" spans="1:56" x14ac:dyDescent="0.25">
      <c r="A282" s="314"/>
      <c r="B282" s="314"/>
      <c r="C282" s="314"/>
      <c r="D282" s="314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6"/>
      <c r="AA282" s="316"/>
      <c r="AB282" s="317"/>
      <c r="BD282" s="314"/>
    </row>
  </sheetData>
  <customSheetViews>
    <customSheetView guid="{A3FFC67B-1826-4575-80C2-ACE1A500D2A2}" topLeftCell="Q1">
      <selection activeCell="R11" sqref="R11"/>
      <pageMargins left="0.75" right="0.75" top="1" bottom="1" header="0.5" footer="0.5"/>
      <pageSetup paperSize="9" orientation="portrait" r:id="rId1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4"/>
  <sheetViews>
    <sheetView workbookViewId="0">
      <selection activeCell="J19" sqref="J19"/>
    </sheetView>
  </sheetViews>
  <sheetFormatPr defaultRowHeight="12.75" x14ac:dyDescent="0.2"/>
  <cols>
    <col min="2" max="2" width="12.140625" customWidth="1"/>
    <col min="3" max="3" width="19" customWidth="1"/>
    <col min="4" max="20" width="9.140625" style="389"/>
    <col min="21" max="22" width="7.85546875" style="389" bestFit="1" customWidth="1"/>
  </cols>
  <sheetData>
    <row r="4" spans="1:22" ht="18" x14ac:dyDescent="0.25">
      <c r="A4" s="74"/>
      <c r="B4" s="74"/>
      <c r="C4" s="98" t="s">
        <v>25</v>
      </c>
      <c r="D4" s="382" t="s">
        <v>0</v>
      </c>
      <c r="E4" s="383" t="s">
        <v>12</v>
      </c>
      <c r="F4" s="383" t="s">
        <v>33</v>
      </c>
      <c r="G4" s="383" t="s">
        <v>13</v>
      </c>
      <c r="H4" s="383" t="s">
        <v>34</v>
      </c>
      <c r="I4" s="383" t="s">
        <v>14</v>
      </c>
      <c r="J4" s="383" t="s">
        <v>79</v>
      </c>
      <c r="K4" s="383" t="s">
        <v>16</v>
      </c>
      <c r="L4" s="383" t="s">
        <v>35</v>
      </c>
      <c r="M4" s="383" t="s">
        <v>36</v>
      </c>
      <c r="N4" s="384" t="s">
        <v>37</v>
      </c>
      <c r="O4" s="383" t="s">
        <v>38</v>
      </c>
      <c r="P4" s="383" t="s">
        <v>39</v>
      </c>
      <c r="Q4" s="383" t="s">
        <v>30</v>
      </c>
      <c r="R4" s="383" t="s">
        <v>59</v>
      </c>
      <c r="S4" s="383" t="s">
        <v>3</v>
      </c>
      <c r="T4" s="385" t="s">
        <v>41</v>
      </c>
      <c r="U4" s="386" t="s">
        <v>58</v>
      </c>
      <c r="V4" s="387"/>
    </row>
    <row r="5" spans="1:22" ht="14.25" x14ac:dyDescent="0.2">
      <c r="A5" s="374">
        <f>SUM(Rapporti!AI5:AZ5)</f>
        <v>0.44889086679759105</v>
      </c>
      <c r="B5" s="74">
        <f>1/A5</f>
        <v>2.2277129564565392</v>
      </c>
      <c r="C5" s="96" t="s">
        <v>72</v>
      </c>
      <c r="D5" s="388"/>
      <c r="E5" s="388">
        <f>($B$5*Rapporti!AJ5)*100</f>
        <v>35.619109873805414</v>
      </c>
      <c r="F5" s="388">
        <f>($B$5*Rapporti!AK5)*100</f>
        <v>4.2354686715254592</v>
      </c>
      <c r="G5" s="388">
        <f>($B$5*Rapporti!AL5)*100</f>
        <v>2.3966141992331162</v>
      </c>
      <c r="H5" s="388">
        <f>($B$5*Rapporti!AM5)*100</f>
        <v>34.165100713045184</v>
      </c>
      <c r="I5" s="388"/>
      <c r="J5" s="388"/>
      <c r="K5" s="388"/>
      <c r="L5" s="388">
        <f>($B$5*Rapporti!AQ5)*100</f>
        <v>4.7099101724091677</v>
      </c>
      <c r="M5" s="388"/>
      <c r="N5" s="388"/>
      <c r="O5" s="388"/>
      <c r="P5" s="388"/>
      <c r="Q5" s="388"/>
      <c r="R5" s="388"/>
      <c r="S5" s="388">
        <f>($B$5*Rapporti!AX5)*100</f>
        <v>10.368415806282179</v>
      </c>
      <c r="T5" s="388">
        <f>($B$5*Rapporti!AY5)*100</f>
        <v>8.5053805636994859</v>
      </c>
      <c r="U5" s="388"/>
      <c r="V5" s="388">
        <f>SUM(D5:U5)</f>
        <v>100.00000000000001</v>
      </c>
    </row>
    <row r="6" spans="1:22" ht="14.25" x14ac:dyDescent="0.2">
      <c r="A6" s="374">
        <f>SUM(Rapporti!AI6:AZ6)</f>
        <v>1.2441385587762932</v>
      </c>
      <c r="B6" s="74">
        <f t="shared" ref="B6:B24" si="0">1/A6</f>
        <v>0.80376899578096639</v>
      </c>
      <c r="C6" s="96" t="s">
        <v>73</v>
      </c>
      <c r="D6" s="388"/>
      <c r="E6" s="388">
        <f>($B6*Rapporti!AJ6)*100</f>
        <v>13.91540361023274</v>
      </c>
      <c r="F6" s="388"/>
      <c r="G6" s="388">
        <f>($B6*Rapporti!AL6)*100</f>
        <v>8.8121762463783249</v>
      </c>
      <c r="H6" s="388">
        <f>($B6*Rapporti!AM6)*100</f>
        <v>4.5597920900395303</v>
      </c>
      <c r="I6" s="388">
        <f>($B6*Rapporti!AN6)*100</f>
        <v>4.9225445229889679</v>
      </c>
      <c r="J6" s="388"/>
      <c r="K6" s="388">
        <f>($B6*Rapporti!AP6)*100</f>
        <v>1.6868202136966506</v>
      </c>
      <c r="L6" s="388">
        <f>($B6*Rapporti!AQ6)*100</f>
        <v>1.7637421053622759</v>
      </c>
      <c r="M6" s="388"/>
      <c r="N6" s="388"/>
      <c r="O6" s="388"/>
      <c r="P6" s="388"/>
      <c r="Q6" s="388"/>
      <c r="R6" s="388"/>
      <c r="S6" s="388">
        <f>($B6*Rapporti!AX6)*100</f>
        <v>39.175379516143664</v>
      </c>
      <c r="T6" s="388">
        <f>($B6*Rapporti!AY6)*100</f>
        <v>25.164141695157845</v>
      </c>
      <c r="U6" s="388"/>
      <c r="V6" s="388">
        <f t="shared" ref="V6:V24" si="1">SUM(D6:U6)</f>
        <v>100</v>
      </c>
    </row>
    <row r="7" spans="1:22" ht="14.25" x14ac:dyDescent="0.2">
      <c r="A7" s="374">
        <f>SUM(Rapporti!AI7:AZ7)</f>
        <v>0.42030280986684115</v>
      </c>
      <c r="B7" s="74">
        <f t="shared" si="0"/>
        <v>2.3792370084720975</v>
      </c>
      <c r="C7" s="96" t="s">
        <v>74</v>
      </c>
      <c r="D7" s="388"/>
      <c r="E7" s="388">
        <f>($B7*Rapporti!AJ7)*100</f>
        <v>28.713895017711188</v>
      </c>
      <c r="F7" s="388">
        <f>($B7*Rapporti!AK7)*100</f>
        <v>6.7922403124638571</v>
      </c>
      <c r="G7" s="388">
        <f>($B7*Rapporti!AL7)*100</f>
        <v>5.151884310509347</v>
      </c>
      <c r="H7" s="388">
        <f>($B7*Rapporti!AM7)*100</f>
        <v>26.953710186354453</v>
      </c>
      <c r="I7" s="388">
        <f>($B7*Rapporti!AN7)*100</f>
        <v>4.6358166971821344</v>
      </c>
      <c r="J7" s="388"/>
      <c r="K7" s="388"/>
      <c r="L7" s="388">
        <f>($B7*Rapporti!AQ7)*100</f>
        <v>4.9883068757254803</v>
      </c>
      <c r="M7" s="388"/>
      <c r="N7" s="388"/>
      <c r="O7" s="388"/>
      <c r="P7" s="388"/>
      <c r="Q7" s="388"/>
      <c r="R7" s="388"/>
      <c r="S7" s="388">
        <f>($B7*Rapporti!AX7)*100</f>
        <v>16.112030606440118</v>
      </c>
      <c r="T7" s="388">
        <f>($B7*Rapporti!AY7)*100</f>
        <v>6.652115993613422</v>
      </c>
      <c r="U7" s="388"/>
      <c r="V7" s="388">
        <f t="shared" si="1"/>
        <v>100</v>
      </c>
    </row>
    <row r="8" spans="1:22" ht="14.25" x14ac:dyDescent="0.2">
      <c r="A8" s="374">
        <f>SUM(Rapporti!AI8:AZ8)</f>
        <v>0.4088011106954661</v>
      </c>
      <c r="B8" s="74">
        <f t="shared" si="0"/>
        <v>2.4461773068541</v>
      </c>
      <c r="C8" s="96" t="s">
        <v>75</v>
      </c>
      <c r="D8" s="388"/>
      <c r="E8" s="388">
        <f>($B8*Rapporti!AJ8)*100</f>
        <v>34.493389915621165</v>
      </c>
      <c r="F8" s="388"/>
      <c r="G8" s="388"/>
      <c r="H8" s="388">
        <f>($B8*Rapporti!AM8)*100</f>
        <v>30.27165092375078</v>
      </c>
      <c r="I8" s="388"/>
      <c r="J8" s="388"/>
      <c r="K8" s="388"/>
      <c r="L8" s="388">
        <f>($B8*Rapporti!AQ8)*100</f>
        <v>4.3762735740832355</v>
      </c>
      <c r="M8" s="388"/>
      <c r="N8" s="388"/>
      <c r="O8" s="388"/>
      <c r="P8" s="388"/>
      <c r="Q8" s="388"/>
      <c r="R8" s="388"/>
      <c r="S8" s="388">
        <f>($B8*Rapporti!AX8)*100</f>
        <v>18.47973930041368</v>
      </c>
      <c r="T8" s="388">
        <f>($B8*Rapporti!AY8)*100</f>
        <v>12.378946286131152</v>
      </c>
      <c r="U8" s="388"/>
      <c r="V8" s="388">
        <f t="shared" si="1"/>
        <v>100.00000000000001</v>
      </c>
    </row>
    <row r="9" spans="1:22" ht="14.25" x14ac:dyDescent="0.2">
      <c r="A9" s="374">
        <f>SUM(Rapporti!AI9:AZ9)</f>
        <v>0.92188206339135381</v>
      </c>
      <c r="B9" s="74">
        <f t="shared" si="0"/>
        <v>1.0847374514710391</v>
      </c>
      <c r="C9" s="96" t="s">
        <v>76</v>
      </c>
      <c r="D9" s="388"/>
      <c r="E9" s="388">
        <f>($B9*Rapporti!AJ9)*100</f>
        <v>19.827095175955748</v>
      </c>
      <c r="F9" s="388"/>
      <c r="G9" s="388">
        <f>($B9*Rapporti!AL9)*100</f>
        <v>5.0530918165576519</v>
      </c>
      <c r="H9" s="388">
        <f>($B9*Rapporti!AM9)*100</f>
        <v>14.659999621171382</v>
      </c>
      <c r="I9" s="388">
        <f>($B9*Rapporti!AN9)*100</f>
        <v>3.4559148339140915</v>
      </c>
      <c r="J9" s="388"/>
      <c r="K9" s="388"/>
      <c r="L9" s="388">
        <f>($B9*Rapporti!AQ9)*100</f>
        <v>2.2800747645343353</v>
      </c>
      <c r="M9" s="388"/>
      <c r="N9" s="388"/>
      <c r="O9" s="388"/>
      <c r="P9" s="388"/>
      <c r="Q9" s="388"/>
      <c r="R9" s="388"/>
      <c r="S9" s="388">
        <f>($B9*Rapporti!AX9)*100</f>
        <v>9.7629716670015263</v>
      </c>
      <c r="T9" s="388">
        <f>($B9*Rapporti!AY9)*100</f>
        <v>44.960852120865283</v>
      </c>
      <c r="U9" s="388"/>
      <c r="V9" s="388">
        <f t="shared" si="1"/>
        <v>100.00000000000001</v>
      </c>
    </row>
    <row r="10" spans="1:22" ht="14.25" x14ac:dyDescent="0.2">
      <c r="A10" s="374">
        <f>SUM(Rapporti!AI10:AZ10)</f>
        <v>1.2975786654479233</v>
      </c>
      <c r="B10" s="74">
        <f t="shared" si="0"/>
        <v>0.77066618512473817</v>
      </c>
      <c r="C10" s="96" t="s">
        <v>77</v>
      </c>
      <c r="D10" s="388"/>
      <c r="E10" s="388">
        <f>($B10*Rapporti!AJ10)*100</f>
        <v>18.015592575617458</v>
      </c>
      <c r="F10" s="388"/>
      <c r="G10" s="388">
        <f>($B10*Rapporti!AL10)*100</f>
        <v>0</v>
      </c>
      <c r="H10" s="388">
        <f>($B10*Rapporti!AM10)*100</f>
        <v>19.121894583694463</v>
      </c>
      <c r="I10" s="388"/>
      <c r="J10" s="388"/>
      <c r="K10" s="388"/>
      <c r="L10" s="388">
        <f>($B10*Rapporti!AQ10)*100</f>
        <v>1.3192854540561263</v>
      </c>
      <c r="M10" s="388"/>
      <c r="N10" s="388"/>
      <c r="O10" s="388"/>
      <c r="P10" s="388"/>
      <c r="Q10" s="388"/>
      <c r="R10" s="388"/>
      <c r="S10" s="388"/>
      <c r="T10" s="388">
        <f>($B10*Rapporti!AY10)*100</f>
        <v>61.543227386631948</v>
      </c>
      <c r="U10" s="388"/>
      <c r="V10" s="388">
        <f t="shared" si="1"/>
        <v>100</v>
      </c>
    </row>
    <row r="11" spans="1:22" ht="14.25" x14ac:dyDescent="0.2">
      <c r="A11" s="374">
        <f>SUM(Rapporti!AI11:AZ11)</f>
        <v>0.89771132997889747</v>
      </c>
      <c r="B11" s="74">
        <f t="shared" si="0"/>
        <v>1.1139438331735292</v>
      </c>
      <c r="C11" s="96" t="s">
        <v>78</v>
      </c>
      <c r="D11" s="388"/>
      <c r="E11" s="388">
        <f>($B11*Rapporti!AJ11)*100</f>
        <v>20.070449538684198</v>
      </c>
      <c r="F11" s="388"/>
      <c r="G11" s="388">
        <f>($B11*Rapporti!AL11)*100</f>
        <v>9.1682934633888955</v>
      </c>
      <c r="H11" s="388">
        <f>($B11*Rapporti!AM11)*100</f>
        <v>15.316037849162978</v>
      </c>
      <c r="I11" s="388"/>
      <c r="J11" s="388">
        <f>($B11*Rapporti!AO11)*100</f>
        <v>1.2718494233121669</v>
      </c>
      <c r="K11" s="388"/>
      <c r="L11" s="388"/>
      <c r="M11" s="388"/>
      <c r="N11" s="388"/>
      <c r="O11" s="388"/>
      <c r="P11" s="388"/>
      <c r="Q11" s="388"/>
      <c r="R11" s="388"/>
      <c r="S11" s="388">
        <f>($B11*Rapporti!AX11)*100</f>
        <v>29.536439094294447</v>
      </c>
      <c r="T11" s="388">
        <f>($B11*Rapporti!AY11)*100</f>
        <v>24.636930631157323</v>
      </c>
      <c r="U11" s="388"/>
      <c r="V11" s="388">
        <f t="shared" si="1"/>
        <v>100.00000000000001</v>
      </c>
    </row>
    <row r="12" spans="1:22" ht="14.25" x14ac:dyDescent="0.2">
      <c r="A12" s="374">
        <f>SUM(Rapporti!AI12:AZ12)</f>
        <v>5.998255114969024</v>
      </c>
      <c r="B12" s="74">
        <f t="shared" si="0"/>
        <v>0.16671514979488566</v>
      </c>
      <c r="C12" s="96" t="s">
        <v>87</v>
      </c>
      <c r="D12" s="388">
        <f>($B12*Rapporti!AI12)*100</f>
        <v>7.7186999528609208</v>
      </c>
      <c r="E12" s="388">
        <f>($B12*Rapporti!AJ12)*100</f>
        <v>18.597919829892039</v>
      </c>
      <c r="F12" s="388"/>
      <c r="G12" s="388"/>
      <c r="H12" s="388">
        <f>($B12*Rapporti!AM12)*100</f>
        <v>29.04176818923289</v>
      </c>
      <c r="I12" s="388"/>
      <c r="J12" s="388"/>
      <c r="K12" s="388"/>
      <c r="L12" s="388">
        <f>($B12*Rapporti!AQ12)*100</f>
        <v>1.7221997420350816</v>
      </c>
      <c r="M12" s="388"/>
      <c r="N12" s="388"/>
      <c r="O12" s="388"/>
      <c r="P12" s="388"/>
      <c r="Q12" s="388"/>
      <c r="R12" s="388"/>
      <c r="S12" s="388">
        <f>($B12*Rapporti!AX12)*100</f>
        <v>34.608108744909714</v>
      </c>
      <c r="T12" s="388">
        <f>($B12*Rapporti!AY12)*100</f>
        <v>8.3113035410693517</v>
      </c>
      <c r="U12" s="388"/>
      <c r="V12" s="388">
        <f t="shared" si="1"/>
        <v>100</v>
      </c>
    </row>
    <row r="13" spans="1:22" ht="14.25" x14ac:dyDescent="0.2">
      <c r="A13" s="374">
        <f>SUM(Rapporti!AI13:AZ13)</f>
        <v>0.9147921860578877</v>
      </c>
      <c r="B13" s="74">
        <f t="shared" si="0"/>
        <v>1.0931444488056881</v>
      </c>
      <c r="C13" s="96" t="s">
        <v>88</v>
      </c>
      <c r="D13" s="388"/>
      <c r="E13" s="388">
        <f>($B13*Rapporti!AJ13)*100</f>
        <v>25.602469785921002</v>
      </c>
      <c r="F13" s="388"/>
      <c r="G13" s="388">
        <f>($B13*Rapporti!AL13)*100</f>
        <v>10.022997117694489</v>
      </c>
      <c r="H13" s="388">
        <f>($B13*Rapporti!AM13)*100</f>
        <v>14.364727011451958</v>
      </c>
      <c r="I13" s="388">
        <f>($B13*Rapporti!AN13)*100</f>
        <v>6.6374165240628642</v>
      </c>
      <c r="J13" s="388"/>
      <c r="K13" s="388"/>
      <c r="L13" s="388">
        <f>($B13*Rapporti!AQ13)*100</f>
        <v>1.2999597339895508</v>
      </c>
      <c r="M13" s="388"/>
      <c r="N13" s="388"/>
      <c r="O13" s="388"/>
      <c r="P13" s="388"/>
      <c r="Q13" s="388"/>
      <c r="R13" s="388"/>
      <c r="S13" s="388">
        <f>($B13*Rapporti!AX13)*100</f>
        <v>20.550382672777896</v>
      </c>
      <c r="T13" s="388">
        <f>($B13*Rapporti!AY13)*100</f>
        <v>21.522047154102232</v>
      </c>
      <c r="U13" s="388"/>
      <c r="V13" s="388">
        <f t="shared" si="1"/>
        <v>100</v>
      </c>
    </row>
    <row r="14" spans="1:22" ht="14.25" x14ac:dyDescent="0.2">
      <c r="A14" s="374">
        <f>SUM(Rapporti!AI14:AZ14)</f>
        <v>1.2647390459372545</v>
      </c>
      <c r="B14" s="74">
        <f t="shared" si="0"/>
        <v>0.79067694099610442</v>
      </c>
      <c r="C14" s="96" t="s">
        <v>89</v>
      </c>
      <c r="D14" s="388"/>
      <c r="E14" s="388">
        <f>($B14*Rapporti!AJ14)*100</f>
        <v>10.9769126855</v>
      </c>
      <c r="F14" s="388"/>
      <c r="G14" s="388">
        <f>($B14*Rapporti!AL14)*100</f>
        <v>13.705566513915258</v>
      </c>
      <c r="H14" s="388">
        <f>($B14*Rapporti!AM14)*100</f>
        <v>8.664406748062472</v>
      </c>
      <c r="I14" s="388">
        <f>($B14*Rapporti!AN14)*100</f>
        <v>9.1444293427097065</v>
      </c>
      <c r="J14" s="388">
        <f>($B14*Rapporti!AO14)*100</f>
        <v>1.2498653303744742</v>
      </c>
      <c r="K14" s="388">
        <f>($B14*Rapporti!AP14)*100</f>
        <v>2.1875783622724145</v>
      </c>
      <c r="L14" s="388">
        <f>($B14*Rapporti!AQ14)*100</f>
        <v>0.99740468734583754</v>
      </c>
      <c r="M14" s="388"/>
      <c r="N14" s="388"/>
      <c r="O14" s="388"/>
      <c r="P14" s="388"/>
      <c r="Q14" s="388"/>
      <c r="R14" s="388"/>
      <c r="S14" s="388">
        <f>($B14*Rapporti!AX14)*100</f>
        <v>34.168632418383119</v>
      </c>
      <c r="T14" s="388">
        <f>($B14*Rapporti!AY14)*100</f>
        <v>18.157643489333498</v>
      </c>
      <c r="U14" s="388"/>
      <c r="V14" s="388">
        <f t="shared" si="1"/>
        <v>99.252439577896766</v>
      </c>
    </row>
    <row r="15" spans="1:22" ht="14.25" x14ac:dyDescent="0.2">
      <c r="A15" s="374">
        <f>SUM(Rapporti!AI15:AZ15)</f>
        <v>0.66450079848329913</v>
      </c>
      <c r="B15" s="74">
        <f t="shared" si="0"/>
        <v>1.5048890870898373</v>
      </c>
      <c r="C15" s="96" t="s">
        <v>80</v>
      </c>
      <c r="D15" s="388"/>
      <c r="E15" s="388">
        <f>($B15*Rapporti!AJ15)*100</f>
        <v>29.783732129832369</v>
      </c>
      <c r="F15" s="388"/>
      <c r="G15" s="388">
        <f>($B15*Rapporti!AL15)*100</f>
        <v>12.663313016638675</v>
      </c>
      <c r="H15" s="388">
        <f>($B15*Rapporti!AM15)*100</f>
        <v>19.307300490340388</v>
      </c>
      <c r="I15" s="388">
        <f>($B15*Rapporti!AN15)*100</f>
        <v>8.9720512607734531</v>
      </c>
      <c r="J15" s="388"/>
      <c r="K15" s="388"/>
      <c r="L15" s="388">
        <f>($B15*Rapporti!AQ15)*100</f>
        <v>1.9828174161149199</v>
      </c>
      <c r="M15" s="388"/>
      <c r="N15" s="388"/>
      <c r="O15" s="388"/>
      <c r="P15" s="388"/>
      <c r="Q15" s="388"/>
      <c r="R15" s="388"/>
      <c r="S15" s="388">
        <f>($B15*Rapporti!AX15)*100</f>
        <v>19.617070011297674</v>
      </c>
      <c r="T15" s="388">
        <f>($B15*Rapporti!AY15)*100</f>
        <v>7.6737156750025033</v>
      </c>
      <c r="U15" s="388"/>
      <c r="V15" s="388">
        <f t="shared" si="1"/>
        <v>99.999999999999972</v>
      </c>
    </row>
    <row r="16" spans="1:22" ht="14.25" x14ac:dyDescent="0.2">
      <c r="A16" s="374">
        <f>SUM(Rapporti!AI16:AZ16)</f>
        <v>5.8869945789760401</v>
      </c>
      <c r="B16" s="74">
        <f t="shared" si="0"/>
        <v>0.16986596243374424</v>
      </c>
      <c r="C16" s="96" t="s">
        <v>81</v>
      </c>
      <c r="D16" s="388">
        <f>($B16*Rapporti!AI16)*100</f>
        <v>23.210330095738151</v>
      </c>
      <c r="E16" s="388">
        <f>($B16*Rapporti!AJ16)*100</f>
        <v>28.50724796209802</v>
      </c>
      <c r="F16" s="388"/>
      <c r="G16" s="388"/>
      <c r="H16" s="388">
        <f>($B16*Rapporti!AM16)*100</f>
        <v>27.527447346300466</v>
      </c>
      <c r="I16" s="388"/>
      <c r="J16" s="388"/>
      <c r="K16" s="388"/>
      <c r="L16" s="388">
        <f>($B16*Rapporti!AQ16)*100</f>
        <v>1.7375868939592909</v>
      </c>
      <c r="M16" s="388"/>
      <c r="N16" s="388"/>
      <c r="O16" s="388"/>
      <c r="P16" s="388"/>
      <c r="Q16" s="388"/>
      <c r="R16" s="388"/>
      <c r="S16" s="388">
        <f>($B16*Rapporti!AX16)*100</f>
        <v>13.389507872630027</v>
      </c>
      <c r="T16" s="388">
        <f>($B16*Rapporti!AY16)*100</f>
        <v>5.6278798292740486</v>
      </c>
      <c r="U16" s="388"/>
      <c r="V16" s="388">
        <f t="shared" si="1"/>
        <v>100.00000000000001</v>
      </c>
    </row>
    <row r="17" spans="1:22" ht="14.25" x14ac:dyDescent="0.2">
      <c r="A17" s="374">
        <f>SUM(Rapporti!AI17:AZ17)</f>
        <v>1.0850754234514928</v>
      </c>
      <c r="B17" s="74">
        <f t="shared" si="0"/>
        <v>0.92159492177891356</v>
      </c>
      <c r="C17" s="96" t="s">
        <v>82</v>
      </c>
      <c r="D17" s="388"/>
      <c r="E17" s="388">
        <f>($B17*Rapporti!AJ17)*100</f>
        <v>12.30496839238403</v>
      </c>
      <c r="F17" s="388"/>
      <c r="G17" s="388">
        <f>($B17*Rapporti!AL17)*100</f>
        <v>7.014699472752528</v>
      </c>
      <c r="H17" s="388">
        <f>($B17*Rapporti!AM17)*100</f>
        <v>6.5512278182868089</v>
      </c>
      <c r="I17" s="388">
        <f>($B17*Rapporti!AN17)*100</f>
        <v>5.0965983662217935</v>
      </c>
      <c r="J17" s="388">
        <f>($B17*Rapporti!AO17)*100</f>
        <v>0.83605909544624291</v>
      </c>
      <c r="K17" s="388">
        <f>($B17*Rapporti!AP17)*100</f>
        <v>2.8307728206959868</v>
      </c>
      <c r="L17" s="388">
        <f>($B17*Rapporti!AQ17)*100</f>
        <v>1.8078324812015514</v>
      </c>
      <c r="M17" s="388"/>
      <c r="N17" s="388"/>
      <c r="O17" s="388"/>
      <c r="P17" s="388"/>
      <c r="Q17" s="388"/>
      <c r="R17" s="388"/>
      <c r="S17" s="388">
        <f>($B17*Rapporti!AX17)*100</f>
        <v>37.266842519579541</v>
      </c>
      <c r="T17" s="388">
        <f>($B17*Rapporti!AY17)*100</f>
        <v>26.290999033431518</v>
      </c>
      <c r="U17" s="388"/>
      <c r="V17" s="388">
        <f t="shared" si="1"/>
        <v>100</v>
      </c>
    </row>
    <row r="18" spans="1:22" ht="14.25" x14ac:dyDescent="0.2">
      <c r="A18" s="374">
        <f>SUM(Rapporti!AI18:AZ18)</f>
        <v>0.89701829870648542</v>
      </c>
      <c r="B18" s="74">
        <f t="shared" si="0"/>
        <v>1.114804459888963</v>
      </c>
      <c r="C18" s="96" t="s">
        <v>83</v>
      </c>
      <c r="D18" s="388"/>
      <c r="E18" s="388">
        <f>($B18*Rapporti!AJ18)*100</f>
        <v>13.642452317218194</v>
      </c>
      <c r="F18" s="388"/>
      <c r="G18" s="388">
        <f>($B18*Rapporti!AL18)*100</f>
        <v>7.4776347454391159</v>
      </c>
      <c r="H18" s="388">
        <f>($B18*Rapporti!AM18)*100</f>
        <v>16.374039971494884</v>
      </c>
      <c r="I18" s="388">
        <f>($B18*Rapporti!AN18)*100</f>
        <v>7.043191501644154</v>
      </c>
      <c r="J18" s="388"/>
      <c r="K18" s="388"/>
      <c r="L18" s="388">
        <f>($B18*Rapporti!AQ18)*100</f>
        <v>1.8192444218674899</v>
      </c>
      <c r="M18" s="388"/>
      <c r="N18" s="388"/>
      <c r="O18" s="388"/>
      <c r="P18" s="388"/>
      <c r="Q18" s="388"/>
      <c r="R18" s="388"/>
      <c r="S18" s="388">
        <f>($B18*Rapporti!AX18)*100</f>
        <v>43.420962828087653</v>
      </c>
      <c r="T18" s="388">
        <f>($B18*Rapporti!AY18)*100</f>
        <v>10.222474214248505</v>
      </c>
      <c r="U18" s="388"/>
      <c r="V18" s="388">
        <f t="shared" si="1"/>
        <v>100</v>
      </c>
    </row>
    <row r="19" spans="1:22" ht="14.25" x14ac:dyDescent="0.2">
      <c r="A19" s="374">
        <f>SUM(Rapporti!AI19:AZ19)</f>
        <v>1.4108544709267756</v>
      </c>
      <c r="B19" s="74">
        <f t="shared" si="0"/>
        <v>0.70879032572587763</v>
      </c>
      <c r="C19" s="96" t="s">
        <v>84</v>
      </c>
      <c r="D19" s="388"/>
      <c r="E19" s="388">
        <f>($B19*Rapporti!AJ19)*100</f>
        <v>28.489004712989392</v>
      </c>
      <c r="F19" s="388"/>
      <c r="G19" s="388"/>
      <c r="H19" s="388">
        <f>($B19*Rapporti!AM19)*100</f>
        <v>51.91987008317944</v>
      </c>
      <c r="I19" s="388"/>
      <c r="J19" s="388"/>
      <c r="K19" s="388"/>
      <c r="L19" s="388">
        <f>($B19*Rapporti!AQ19)*100</f>
        <v>3.187560635094226</v>
      </c>
      <c r="M19" s="388"/>
      <c r="N19" s="388"/>
      <c r="O19" s="388"/>
      <c r="P19" s="388"/>
      <c r="Q19" s="388"/>
      <c r="R19" s="388"/>
      <c r="S19" s="388"/>
      <c r="T19" s="388">
        <f>($B19*Rapporti!AY19)*100</f>
        <v>16.403564568736947</v>
      </c>
      <c r="U19" s="388"/>
      <c r="V19" s="388">
        <f t="shared" si="1"/>
        <v>100</v>
      </c>
    </row>
    <row r="20" spans="1:22" ht="14.25" x14ac:dyDescent="0.2">
      <c r="A20" s="374">
        <f>SUM(Rapporti!AI20:AZ20)</f>
        <v>4.2904655529405664</v>
      </c>
      <c r="B20" s="74">
        <f t="shared" si="0"/>
        <v>0.23307493969148119</v>
      </c>
      <c r="C20" s="96" t="s">
        <v>85</v>
      </c>
      <c r="D20" s="388">
        <f>($B20*Rapporti!AI20)*100</f>
        <v>15.208797621994034</v>
      </c>
      <c r="E20" s="388">
        <f>($B20*Rapporti!AJ20)*100</f>
        <v>24.032083185980245</v>
      </c>
      <c r="F20" s="388"/>
      <c r="G20" s="388"/>
      <c r="H20" s="388">
        <f>($B20*Rapporti!AM20)*100</f>
        <v>43.030113469262062</v>
      </c>
      <c r="I20" s="388"/>
      <c r="J20" s="388"/>
      <c r="K20" s="388"/>
      <c r="L20" s="388">
        <f>($B20*Rapporti!AQ20)*100</f>
        <v>2.4947033179302736</v>
      </c>
      <c r="M20" s="388"/>
      <c r="N20" s="388"/>
      <c r="O20" s="388"/>
      <c r="P20" s="388"/>
      <c r="Q20" s="388"/>
      <c r="R20" s="388"/>
      <c r="S20" s="388">
        <f>($B20*Rapporti!AX20)*100</f>
        <v>6.7320469373387635</v>
      </c>
      <c r="T20" s="388">
        <f>($B20*Rapporti!AY20)*100</f>
        <v>8.5022554674946136</v>
      </c>
      <c r="U20" s="388"/>
      <c r="V20" s="388">
        <f t="shared" si="1"/>
        <v>100</v>
      </c>
    </row>
    <row r="21" spans="1:22" ht="14.25" x14ac:dyDescent="0.2">
      <c r="A21" s="374">
        <f>SUM(Rapporti!AI21:AZ21)</f>
        <v>0</v>
      </c>
      <c r="B21" s="74" t="e">
        <f t="shared" si="0"/>
        <v>#DIV/0!</v>
      </c>
      <c r="C21" s="96" t="s">
        <v>86</v>
      </c>
      <c r="D21" s="388" t="e">
        <f>($B21*Rapporti!AI21)*100</f>
        <v>#DIV/0!</v>
      </c>
      <c r="E21" s="388" t="e">
        <f>($B21*Rapporti!AJ21)*100</f>
        <v>#DIV/0!</v>
      </c>
      <c r="F21" s="388" t="e">
        <f>($B21*Rapporti!AK21)*100</f>
        <v>#DIV/0!</v>
      </c>
      <c r="G21" s="388" t="e">
        <f>($B21*Rapporti!AL21)*100</f>
        <v>#DIV/0!</v>
      </c>
      <c r="H21" s="388" t="e">
        <f>($B21*Rapporti!AM21)*100</f>
        <v>#DIV/0!</v>
      </c>
      <c r="I21" s="388" t="e">
        <f>($B21*Rapporti!AN21)*100</f>
        <v>#DIV/0!</v>
      </c>
      <c r="J21" s="388" t="e">
        <f>($B21*Rapporti!AO21)*100</f>
        <v>#DIV/0!</v>
      </c>
      <c r="K21" s="388" t="e">
        <f>($B21*Rapporti!AP21)*100</f>
        <v>#DIV/0!</v>
      </c>
      <c r="L21" s="388" t="e">
        <f>($B21*Rapporti!AQ21)*100</f>
        <v>#DIV/0!</v>
      </c>
      <c r="M21" s="388" t="e">
        <f>($B21*Rapporti!AR21)*100</f>
        <v>#DIV/0!</v>
      </c>
      <c r="N21" s="388" t="e">
        <f>($B21*Rapporti!AS21)*100</f>
        <v>#DIV/0!</v>
      </c>
      <c r="O21" s="388" t="e">
        <f>($B21*Rapporti!AT21)*100</f>
        <v>#DIV/0!</v>
      </c>
      <c r="P21" s="388" t="e">
        <f>($B21*Rapporti!AU21)*100</f>
        <v>#DIV/0!</v>
      </c>
      <c r="Q21" s="388" t="e">
        <f>($B21*Rapporti!AV21)*100</f>
        <v>#DIV/0!</v>
      </c>
      <c r="R21" s="388" t="e">
        <f>($B21*Rapporti!AW21)*100</f>
        <v>#DIV/0!</v>
      </c>
      <c r="S21" s="388" t="e">
        <f>($B21*Rapporti!AX21)*100</f>
        <v>#DIV/0!</v>
      </c>
      <c r="T21" s="388" t="e">
        <f>($B21*Rapporti!AY21)*100</f>
        <v>#DIV/0!</v>
      </c>
      <c r="U21" s="388" t="e">
        <f>($B21*Rapporti!AZ21)*100</f>
        <v>#DIV/0!</v>
      </c>
      <c r="V21" s="388" t="e">
        <f t="shared" si="1"/>
        <v>#DIV/0!</v>
      </c>
    </row>
    <row r="22" spans="1:22" ht="14.25" x14ac:dyDescent="0.2">
      <c r="A22" s="374">
        <f>SUM(Rapporti!AI22:AZ22)</f>
        <v>2.3361483352025596</v>
      </c>
      <c r="B22" s="74">
        <f t="shared" si="0"/>
        <v>0.42805501043378452</v>
      </c>
      <c r="C22" s="96" t="s">
        <v>90</v>
      </c>
      <c r="D22" s="388"/>
      <c r="E22" s="388">
        <f>($B22*Rapporti!AJ22)*100</f>
        <v>12.203824572887626</v>
      </c>
      <c r="F22" s="388"/>
      <c r="G22" s="388">
        <f>($B22*Rapporti!AL22)*100</f>
        <v>3.3923058957358276</v>
      </c>
      <c r="H22" s="388">
        <f>($B22*Rapporti!AM22)*100</f>
        <v>13.357127101302577</v>
      </c>
      <c r="I22" s="388">
        <f>($B22*Rapporti!AN22)*100</f>
        <v>2.5094649650633944</v>
      </c>
      <c r="J22" s="388"/>
      <c r="K22" s="388"/>
      <c r="L22" s="388">
        <f>($B22*Rapporti!AQ22)*100</f>
        <v>1.0120736779285455</v>
      </c>
      <c r="M22" s="388"/>
      <c r="N22" s="388"/>
      <c r="O22" s="388"/>
      <c r="P22" s="388"/>
      <c r="Q22" s="388"/>
      <c r="R22" s="388"/>
      <c r="S22" s="388">
        <f>($B22*Rapporti!AX22)*100</f>
        <v>21.155443031415</v>
      </c>
      <c r="T22" s="388">
        <f>($B22*Rapporti!AY22)*100</f>
        <v>46.369760755667031</v>
      </c>
      <c r="U22" s="388">
        <f>($B22*Rapporti!AZ22)*100</f>
        <v>0</v>
      </c>
      <c r="V22" s="388">
        <f t="shared" si="1"/>
        <v>100</v>
      </c>
    </row>
    <row r="23" spans="1:22" ht="14.25" x14ac:dyDescent="0.2">
      <c r="A23" s="374">
        <f>SUM(Rapporti!AI23:AZ23)</f>
        <v>3.1919449788947167</v>
      </c>
      <c r="B23" s="74">
        <f t="shared" si="0"/>
        <v>0.31328860823480503</v>
      </c>
      <c r="C23" s="96" t="s">
        <v>91</v>
      </c>
      <c r="D23" s="388"/>
      <c r="E23" s="388">
        <f>($B23*Rapporti!AJ23)*100</f>
        <v>26.742794489999977</v>
      </c>
      <c r="F23" s="388"/>
      <c r="G23" s="388"/>
      <c r="H23" s="388">
        <f>($B23*Rapporti!AM23)*100</f>
        <v>22.705222907861614</v>
      </c>
      <c r="I23" s="388"/>
      <c r="J23" s="388"/>
      <c r="K23" s="388"/>
      <c r="L23" s="388">
        <f>($B23*Rapporti!AQ23)*100</f>
        <v>1.2392311427977565</v>
      </c>
      <c r="M23" s="388"/>
      <c r="N23" s="388"/>
      <c r="O23" s="388"/>
      <c r="P23" s="388"/>
      <c r="Q23" s="388"/>
      <c r="R23" s="388"/>
      <c r="S23" s="388">
        <f>($B23*Rapporti!AX23)*100</f>
        <v>43.19824481244779</v>
      </c>
      <c r="T23" s="388">
        <f>($B23*Rapporti!AY23)*100</f>
        <v>6.1145066468928615</v>
      </c>
      <c r="U23" s="388">
        <f>($B23*Rapporti!AZ23)*100</f>
        <v>0</v>
      </c>
      <c r="V23" s="388">
        <f t="shared" si="1"/>
        <v>100</v>
      </c>
    </row>
    <row r="24" spans="1:22" ht="14.25" x14ac:dyDescent="0.2">
      <c r="A24" s="374">
        <f>SUM(Rapporti!AI24:AZ24)</f>
        <v>0</v>
      </c>
      <c r="B24" s="74" t="e">
        <f t="shared" si="0"/>
        <v>#DIV/0!</v>
      </c>
      <c r="C24" s="96" t="s">
        <v>93</v>
      </c>
      <c r="D24" s="388" t="e">
        <f>($B24*Rapporti!AI24)*100</f>
        <v>#DIV/0!</v>
      </c>
      <c r="E24" s="388" t="e">
        <f>($B24*Rapporti!AJ24)*100</f>
        <v>#DIV/0!</v>
      </c>
      <c r="F24" s="388" t="e">
        <f>($B24*Rapporti!AK24)*100</f>
        <v>#DIV/0!</v>
      </c>
      <c r="G24" s="388" t="e">
        <f>($B24*Rapporti!AL24)*100</f>
        <v>#DIV/0!</v>
      </c>
      <c r="H24" s="388" t="e">
        <f>($B24*Rapporti!AM24)*100</f>
        <v>#DIV/0!</v>
      </c>
      <c r="I24" s="388" t="e">
        <f>($B24*Rapporti!AN24)*100</f>
        <v>#DIV/0!</v>
      </c>
      <c r="J24" s="388" t="e">
        <f>($B24*Rapporti!AO24)*100</f>
        <v>#DIV/0!</v>
      </c>
      <c r="K24" s="388" t="e">
        <f>($B24*Rapporti!AP24)*100</f>
        <v>#DIV/0!</v>
      </c>
      <c r="L24" s="388" t="e">
        <f>($B24*Rapporti!AQ24)*100</f>
        <v>#DIV/0!</v>
      </c>
      <c r="M24" s="388" t="e">
        <f>($B24*Rapporti!AR24)*100</f>
        <v>#DIV/0!</v>
      </c>
      <c r="N24" s="388" t="e">
        <f>($B24*Rapporti!AS24)*100</f>
        <v>#DIV/0!</v>
      </c>
      <c r="O24" s="388" t="e">
        <f>($B24*Rapporti!AT24)*100</f>
        <v>#DIV/0!</v>
      </c>
      <c r="P24" s="388" t="e">
        <f>($B24*Rapporti!AU24)*100</f>
        <v>#DIV/0!</v>
      </c>
      <c r="Q24" s="388" t="e">
        <f>($B24*Rapporti!AV24)*100</f>
        <v>#DIV/0!</v>
      </c>
      <c r="R24" s="388" t="e">
        <f>($B24*Rapporti!AW24)*100</f>
        <v>#DIV/0!</v>
      </c>
      <c r="S24" s="388" t="e">
        <f>($B24*Rapporti!AX24)*100</f>
        <v>#DIV/0!</v>
      </c>
      <c r="T24" s="388" t="e">
        <f>($B24*Rapporti!AY24)*100</f>
        <v>#DIV/0!</v>
      </c>
      <c r="U24" s="388" t="e">
        <f>($B24*Rapporti!AZ24)*100</f>
        <v>#DIV/0!</v>
      </c>
      <c r="V24" s="388" t="e">
        <f t="shared" si="1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calcoli</vt:lpstr>
      <vt:lpstr>Rapporti</vt:lpstr>
      <vt:lpstr>PERCENT PIGMENTS</vt:lpstr>
    </vt:vector>
  </TitlesOfParts>
  <Company>Stazione Zoologica di Napoli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modigh</dc:creator>
  <cp:lastModifiedBy>York, Robert A.</cp:lastModifiedBy>
  <cp:lastPrinted>2004-06-11T15:47:12Z</cp:lastPrinted>
  <dcterms:created xsi:type="dcterms:W3CDTF">2002-05-03T09:51:12Z</dcterms:created>
  <dcterms:modified xsi:type="dcterms:W3CDTF">2020-02-06T20:12:11Z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