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99f7067dc2a9a5/Documents/R/Working Directory/Data_Science_MSc/Dissertation_Bayes_MR/MSc_Thesis/MSc_Thesis_Split/Data/Citations_Datasets/"/>
    </mc:Choice>
  </mc:AlternateContent>
  <xr:revisionPtr revIDLastSave="252" documentId="8_{34F45F51-E78E-4BCB-8BAD-F14697877A32}" xr6:coauthVersionLast="47" xr6:coauthVersionMax="47" xr10:uidLastSave="{71E9A95A-CB24-4A8A-8E1F-6EACB385BBAB}"/>
  <bookViews>
    <workbookView xWindow="-110" yWindow="-110" windowWidth="25820" windowHeight="15500" activeTab="5" xr2:uid="{B7A20BFC-AD9F-4C24-9E5C-C76F16BE456D}"/>
  </bookViews>
  <sheets>
    <sheet name="CRP" sheetId="1" r:id="rId1"/>
    <sheet name="Sheet3" sheetId="3" r:id="rId2"/>
    <sheet name="Schiz" sheetId="4" r:id="rId3"/>
    <sheet name="Sheet5" sheetId="5" r:id="rId4"/>
    <sheet name="Sheet1" sheetId="6" r:id="rId5"/>
    <sheet name="Sheet2" sheetId="2" r:id="rId6"/>
  </sheets>
  <definedNames>
    <definedName name="_xlnm._FilterDatabase" localSheetId="0" hidden="1">CRP!$A$1:$C$1</definedName>
    <definedName name="_xlnm._FilterDatabase" localSheetId="2" hidden="1">Schiz!$A$2:$E$2</definedName>
    <definedName name="_xlnm._FilterDatabase" localSheetId="4" hidden="1">Sheet1!$A$1:$E$1</definedName>
    <definedName name="_xlnm._FilterDatabase" localSheetId="5" hidden="1">Sheet2!$A$1:$K$1</definedName>
    <definedName name="_xlnm._FilterDatabase" localSheetId="3" hidden="1">Sheet5!$A$1:$E$1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C134" i="1"/>
  <c r="C133" i="1"/>
  <c r="C132" i="1"/>
  <c r="D2" i="5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K2" i="2"/>
  <c r="J2" i="2"/>
  <c r="E28" i="6"/>
  <c r="D28" i="6"/>
  <c r="E32" i="6"/>
  <c r="D32" i="6"/>
  <c r="E45" i="6"/>
  <c r="D45" i="6"/>
  <c r="E31" i="6"/>
  <c r="D31" i="6"/>
  <c r="E24" i="6"/>
  <c r="D24" i="6"/>
  <c r="E6" i="6"/>
  <c r="D6" i="6"/>
  <c r="E5" i="6"/>
  <c r="D5" i="6"/>
  <c r="E47" i="6"/>
  <c r="D47" i="6"/>
  <c r="E22" i="6"/>
  <c r="D22" i="6"/>
  <c r="E53" i="6"/>
  <c r="D53" i="6"/>
  <c r="E44" i="6"/>
  <c r="D44" i="6"/>
  <c r="E33" i="6"/>
  <c r="D33" i="6"/>
  <c r="E10" i="6"/>
  <c r="D10" i="6"/>
  <c r="E41" i="6"/>
  <c r="D41" i="6"/>
  <c r="E36" i="6"/>
  <c r="D36" i="6"/>
  <c r="E29" i="6"/>
  <c r="D29" i="6"/>
  <c r="E52" i="6"/>
  <c r="D52" i="6"/>
  <c r="E39" i="6"/>
  <c r="D39" i="6"/>
  <c r="E30" i="6"/>
  <c r="D30" i="6"/>
  <c r="E12" i="6"/>
  <c r="D12" i="6"/>
  <c r="E40" i="6"/>
  <c r="D40" i="6"/>
  <c r="E9" i="6"/>
  <c r="D9" i="6"/>
  <c r="E35" i="6"/>
  <c r="D35" i="6"/>
  <c r="E26" i="6"/>
  <c r="D26" i="6"/>
  <c r="E21" i="6"/>
  <c r="D21" i="6"/>
  <c r="E23" i="6"/>
  <c r="D23" i="6"/>
  <c r="E49" i="6"/>
  <c r="D49" i="6"/>
  <c r="E37" i="6"/>
  <c r="D37" i="6"/>
  <c r="E34" i="6"/>
  <c r="D34" i="6"/>
  <c r="E17" i="6"/>
  <c r="D17" i="6"/>
  <c r="E4" i="6"/>
  <c r="D4" i="6"/>
  <c r="E13" i="6"/>
  <c r="D13" i="6"/>
  <c r="E43" i="6"/>
  <c r="D43" i="6"/>
  <c r="E42" i="6"/>
  <c r="D42" i="6"/>
  <c r="E2" i="6"/>
  <c r="D2" i="6"/>
  <c r="E7" i="6"/>
  <c r="D7" i="6"/>
  <c r="E38" i="6"/>
  <c r="D38" i="6"/>
  <c r="E8" i="6"/>
  <c r="D8" i="6"/>
  <c r="E3" i="6"/>
  <c r="D3" i="6"/>
  <c r="E18" i="6"/>
  <c r="D18" i="6"/>
  <c r="E46" i="6"/>
  <c r="D46" i="6"/>
  <c r="E16" i="6"/>
  <c r="D16" i="6"/>
  <c r="E19" i="6"/>
  <c r="D19" i="6"/>
  <c r="E25" i="6"/>
  <c r="D25" i="6"/>
  <c r="E27" i="6"/>
  <c r="D27" i="6"/>
  <c r="E48" i="6"/>
  <c r="D48" i="6"/>
  <c r="E15" i="6"/>
  <c r="D15" i="6"/>
  <c r="E11" i="6"/>
  <c r="D11" i="6"/>
  <c r="E14" i="6"/>
  <c r="D14" i="6"/>
  <c r="E51" i="6"/>
  <c r="D51" i="6"/>
  <c r="E50" i="6"/>
  <c r="D50" i="6"/>
  <c r="E20" i="6"/>
  <c r="D20" i="6"/>
  <c r="F135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6" i="5"/>
  <c r="F137" i="5"/>
  <c r="F138" i="5"/>
  <c r="F139" i="5"/>
  <c r="F140" i="5"/>
  <c r="F76" i="5"/>
  <c r="D3" i="5"/>
  <c r="E3" i="5"/>
  <c r="D115" i="5"/>
  <c r="E115" i="5"/>
  <c r="D131" i="5"/>
  <c r="E131" i="5"/>
  <c r="D51" i="5"/>
  <c r="E51" i="5"/>
  <c r="E2" i="5"/>
  <c r="D138" i="5"/>
  <c r="E138" i="5"/>
  <c r="D127" i="5"/>
  <c r="E127" i="5"/>
  <c r="D44" i="5"/>
  <c r="E44" i="5"/>
  <c r="D18" i="5"/>
  <c r="E18" i="5"/>
  <c r="D23" i="5"/>
  <c r="E23" i="5"/>
  <c r="D93" i="5"/>
  <c r="E93" i="5"/>
  <c r="D33" i="5"/>
  <c r="E33" i="5"/>
  <c r="D89" i="5"/>
  <c r="E89" i="5"/>
  <c r="D134" i="5"/>
  <c r="E134" i="5"/>
  <c r="D40" i="5"/>
  <c r="E40" i="5"/>
  <c r="D70" i="5"/>
  <c r="E70" i="5"/>
  <c r="D52" i="5"/>
  <c r="E52" i="5"/>
  <c r="D133" i="5"/>
  <c r="E133" i="5"/>
  <c r="D26" i="5"/>
  <c r="E26" i="5"/>
  <c r="D42" i="5"/>
  <c r="E42" i="5"/>
  <c r="D135" i="5"/>
  <c r="E135" i="5"/>
  <c r="D60" i="5"/>
  <c r="E60" i="5"/>
  <c r="D74" i="5"/>
  <c r="E74" i="5"/>
  <c r="D62" i="5"/>
  <c r="E62" i="5"/>
  <c r="D79" i="5"/>
  <c r="E79" i="5"/>
  <c r="D108" i="5"/>
  <c r="E108" i="5"/>
  <c r="D7" i="5"/>
  <c r="E7" i="5"/>
  <c r="D11" i="5"/>
  <c r="E11" i="5"/>
  <c r="D12" i="5"/>
  <c r="E12" i="5"/>
  <c r="D48" i="5"/>
  <c r="E48" i="5"/>
  <c r="D119" i="5"/>
  <c r="E119" i="5"/>
  <c r="D14" i="5"/>
  <c r="E14" i="5"/>
  <c r="D64" i="5"/>
  <c r="E64" i="5"/>
  <c r="D97" i="5"/>
  <c r="E97" i="5"/>
  <c r="D45" i="5"/>
  <c r="E45" i="5"/>
  <c r="D53" i="5"/>
  <c r="E53" i="5"/>
  <c r="D6" i="5"/>
  <c r="E6" i="5"/>
  <c r="D85" i="5"/>
  <c r="E85" i="5"/>
  <c r="D32" i="5"/>
  <c r="E32" i="5"/>
  <c r="D69" i="5"/>
  <c r="E69" i="5"/>
  <c r="D76" i="5"/>
  <c r="E76" i="5"/>
  <c r="D105" i="5"/>
  <c r="E105" i="5"/>
  <c r="E5" i="5"/>
  <c r="E8" i="5"/>
  <c r="E9" i="5"/>
  <c r="E10" i="5"/>
  <c r="E13" i="5"/>
  <c r="E15" i="5"/>
  <c r="E16" i="5"/>
  <c r="E17" i="5"/>
  <c r="E19" i="5"/>
  <c r="E20" i="5"/>
  <c r="E21" i="5"/>
  <c r="E22" i="5"/>
  <c r="E24" i="5"/>
  <c r="E25" i="5"/>
  <c r="E27" i="5"/>
  <c r="E28" i="5"/>
  <c r="E29" i="5"/>
  <c r="E30" i="5"/>
  <c r="E31" i="5"/>
  <c r="E34" i="5"/>
  <c r="E35" i="5"/>
  <c r="E36" i="5"/>
  <c r="E37" i="5"/>
  <c r="E38" i="5"/>
  <c r="E39" i="5"/>
  <c r="E41" i="5"/>
  <c r="E43" i="5"/>
  <c r="E46" i="5"/>
  <c r="E47" i="5"/>
  <c r="E49" i="5"/>
  <c r="E50" i="5"/>
  <c r="E54" i="5"/>
  <c r="E55" i="5"/>
  <c r="E56" i="5"/>
  <c r="E57" i="5"/>
  <c r="E58" i="5"/>
  <c r="E59" i="5"/>
  <c r="E61" i="5"/>
  <c r="E63" i="5"/>
  <c r="E65" i="5"/>
  <c r="E66" i="5"/>
  <c r="E67" i="5"/>
  <c r="E68" i="5"/>
  <c r="E71" i="5"/>
  <c r="E72" i="5"/>
  <c r="E73" i="5"/>
  <c r="E75" i="5"/>
  <c r="E77" i="5"/>
  <c r="E78" i="5"/>
  <c r="E80" i="5"/>
  <c r="E81" i="5"/>
  <c r="E82" i="5"/>
  <c r="E83" i="5"/>
  <c r="E84" i="5"/>
  <c r="E86" i="5"/>
  <c r="E87" i="5"/>
  <c r="E88" i="5"/>
  <c r="E90" i="5"/>
  <c r="E91" i="5"/>
  <c r="E92" i="5"/>
  <c r="E94" i="5"/>
  <c r="E95" i="5"/>
  <c r="E96" i="5"/>
  <c r="E98" i="5"/>
  <c r="E99" i="5"/>
  <c r="E100" i="5"/>
  <c r="E101" i="5"/>
  <c r="E102" i="5"/>
  <c r="E103" i="5"/>
  <c r="E104" i="5"/>
  <c r="E106" i="5"/>
  <c r="E107" i="5"/>
  <c r="E109" i="5"/>
  <c r="E110" i="5"/>
  <c r="E111" i="5"/>
  <c r="E112" i="5"/>
  <c r="E113" i="5"/>
  <c r="E114" i="5"/>
  <c r="E116" i="5"/>
  <c r="E117" i="5"/>
  <c r="E118" i="5"/>
  <c r="E120" i="5"/>
  <c r="E121" i="5"/>
  <c r="E122" i="5"/>
  <c r="E123" i="5"/>
  <c r="E124" i="5"/>
  <c r="E125" i="5"/>
  <c r="E126" i="5"/>
  <c r="E128" i="5"/>
  <c r="E129" i="5"/>
  <c r="E130" i="5"/>
  <c r="E132" i="5"/>
  <c r="E136" i="5"/>
  <c r="E137" i="5"/>
  <c r="E139" i="5"/>
  <c r="E140" i="5"/>
  <c r="E4" i="5"/>
  <c r="D4" i="5"/>
  <c r="D5" i="5"/>
  <c r="D8" i="5"/>
  <c r="D9" i="5"/>
  <c r="D10" i="5"/>
  <c r="D13" i="5"/>
  <c r="D15" i="5"/>
  <c r="D16" i="5"/>
  <c r="D17" i="5"/>
  <c r="D19" i="5"/>
  <c r="D20" i="5"/>
  <c r="D21" i="5"/>
  <c r="D22" i="5"/>
  <c r="D24" i="5"/>
  <c r="D25" i="5"/>
  <c r="D27" i="5"/>
  <c r="D28" i="5"/>
  <c r="D29" i="5"/>
  <c r="D30" i="5"/>
  <c r="D31" i="5"/>
  <c r="D34" i="5"/>
  <c r="D35" i="5"/>
  <c r="D36" i="5"/>
  <c r="D37" i="5"/>
  <c r="D38" i="5"/>
  <c r="D39" i="5"/>
  <c r="D41" i="5"/>
  <c r="D43" i="5"/>
  <c r="D46" i="5"/>
  <c r="D47" i="5"/>
  <c r="D49" i="5"/>
  <c r="D50" i="5"/>
  <c r="D54" i="5"/>
  <c r="D55" i="5"/>
  <c r="D56" i="5"/>
  <c r="D57" i="5"/>
  <c r="D58" i="5"/>
  <c r="D59" i="5"/>
  <c r="D61" i="5"/>
  <c r="D63" i="5"/>
  <c r="D65" i="5"/>
  <c r="D66" i="5"/>
  <c r="D67" i="5"/>
  <c r="D68" i="5"/>
  <c r="D71" i="5"/>
  <c r="D72" i="5"/>
  <c r="D73" i="5"/>
  <c r="D75" i="5"/>
  <c r="D77" i="5"/>
  <c r="D78" i="5"/>
  <c r="D80" i="5"/>
  <c r="D81" i="5"/>
  <c r="D82" i="5"/>
  <c r="D83" i="5"/>
  <c r="D84" i="5"/>
  <c r="D86" i="5"/>
  <c r="D87" i="5"/>
  <c r="D88" i="5"/>
  <c r="D90" i="5"/>
  <c r="D91" i="5"/>
  <c r="D92" i="5"/>
  <c r="D94" i="5"/>
  <c r="D95" i="5"/>
  <c r="D96" i="5"/>
  <c r="D98" i="5"/>
  <c r="D99" i="5"/>
  <c r="D100" i="5"/>
  <c r="D101" i="5"/>
  <c r="D102" i="5"/>
  <c r="D103" i="5"/>
  <c r="D104" i="5"/>
  <c r="D106" i="5"/>
  <c r="D107" i="5"/>
  <c r="D109" i="5"/>
  <c r="D110" i="5"/>
  <c r="D111" i="5"/>
  <c r="D112" i="5"/>
  <c r="D113" i="5"/>
  <c r="D114" i="5"/>
  <c r="D116" i="5"/>
  <c r="D117" i="5"/>
  <c r="D118" i="5"/>
  <c r="D120" i="5"/>
  <c r="D121" i="5"/>
  <c r="D122" i="5"/>
  <c r="D123" i="5"/>
  <c r="D124" i="5"/>
  <c r="D125" i="5"/>
  <c r="D126" i="5"/>
  <c r="D128" i="5"/>
  <c r="D129" i="5"/>
  <c r="D130" i="5"/>
  <c r="D132" i="5"/>
  <c r="D136" i="5"/>
  <c r="D137" i="5"/>
  <c r="D139" i="5"/>
  <c r="D140" i="5"/>
</calcChain>
</file>

<file path=xl/sharedStrings.xml><?xml version="1.0" encoding="utf-8"?>
<sst xmlns="http://schemas.openxmlformats.org/spreadsheetml/2006/main" count="1171" uniqueCount="327">
  <si>
    <t>Author</t>
  </si>
  <si>
    <t>Study_Ref</t>
  </si>
  <si>
    <t>Study_DOI</t>
  </si>
  <si>
    <t>Exposure</t>
  </si>
  <si>
    <t>Outcome</t>
  </si>
  <si>
    <t>Instrument</t>
  </si>
  <si>
    <t>Reported_Measure</t>
  </si>
  <si>
    <t>Coeff_G_X</t>
  </si>
  <si>
    <t>Coeff_G_X_SE</t>
  </si>
  <si>
    <t>Coeff_G_Y</t>
  </si>
  <si>
    <t>Coeff_G_Y_SE</t>
  </si>
  <si>
    <t>Ligthart et al</t>
  </si>
  <si>
    <t>[@ligthart_genome_2018]</t>
  </si>
  <si>
    <t>10.1016/j.ajhg.2018.09.009</t>
  </si>
  <si>
    <t>Genetically Determined CRP</t>
  </si>
  <si>
    <t>Schizophrenia</t>
  </si>
  <si>
    <t>rs10512597</t>
  </si>
  <si>
    <t>OR</t>
  </si>
  <si>
    <t>rs1051338</t>
  </si>
  <si>
    <t>rs10521222</t>
  </si>
  <si>
    <t>rs10778215</t>
  </si>
  <si>
    <t>rs75460349</t>
  </si>
  <si>
    <t>rs2293476</t>
  </si>
  <si>
    <t>rs13375019</t>
  </si>
  <si>
    <t>rs469882</t>
  </si>
  <si>
    <t>rs61812598</t>
  </si>
  <si>
    <t>rs7551731</t>
  </si>
  <si>
    <t>rs12239046</t>
  </si>
  <si>
    <t>rs1260326</t>
  </si>
  <si>
    <t>rs4141632</t>
  </si>
  <si>
    <t>rs6734238</t>
  </si>
  <si>
    <t>NA</t>
  </si>
  <si>
    <t>rs11130206</t>
  </si>
  <si>
    <t>rs687339</t>
  </si>
  <si>
    <t>rs66733022</t>
  </si>
  <si>
    <t>rs34471628</t>
  </si>
  <si>
    <t>rs2647062</t>
  </si>
  <si>
    <t>rs1490384</t>
  </si>
  <si>
    <t>rs7746589</t>
  </si>
  <si>
    <t>rs1880241</t>
  </si>
  <si>
    <t>rs111269058</t>
  </si>
  <si>
    <t>rs7795281</t>
  </si>
  <si>
    <t>rs7012637</t>
  </si>
  <si>
    <t>rs1736060</t>
  </si>
  <si>
    <t>rs6987444</t>
  </si>
  <si>
    <t>rs28601761</t>
  </si>
  <si>
    <t>rs1332328</t>
  </si>
  <si>
    <t>rs10832027</t>
  </si>
  <si>
    <t>rs4752829</t>
  </si>
  <si>
    <t>rs1582763</t>
  </si>
  <si>
    <t>rs12813389</t>
  </si>
  <si>
    <t>rs4764725</t>
  </si>
  <si>
    <t>rs9738226</t>
  </si>
  <si>
    <t>rs2239222</t>
  </si>
  <si>
    <t>rs112635299</t>
  </si>
  <si>
    <t>rs1189402</t>
  </si>
  <si>
    <t>rs340005</t>
  </si>
  <si>
    <t>rs116971887</t>
  </si>
  <si>
    <t>rs2384955</t>
  </si>
  <si>
    <t>rs56150366</t>
  </si>
  <si>
    <t>rs55855238</t>
  </si>
  <si>
    <t>rs429358</t>
  </si>
  <si>
    <t>rs1800961</t>
  </si>
  <si>
    <t>rs4817984</t>
  </si>
  <si>
    <t>rs4821816</t>
  </si>
  <si>
    <t>rs9611441</t>
  </si>
  <si>
    <t>rs1805096</t>
  </si>
  <si>
    <t>rs4129267</t>
  </si>
  <si>
    <t>rs2794520</t>
  </si>
  <si>
    <t>rs10925027</t>
  </si>
  <si>
    <t>rs13409371</t>
  </si>
  <si>
    <t>rs13233571</t>
  </si>
  <si>
    <t>rs4841132</t>
  </si>
  <si>
    <t>rs7310409</t>
  </si>
  <si>
    <t>rs2852151</t>
  </si>
  <si>
    <t>rs4420638</t>
  </si>
  <si>
    <t>rs7539178</t>
  </si>
  <si>
    <t>rs67129560</t>
  </si>
  <si>
    <t>rs72683129</t>
  </si>
  <si>
    <t>rs12083537</t>
  </si>
  <si>
    <t>rs3027012</t>
  </si>
  <si>
    <t>rs56288844</t>
  </si>
  <si>
    <t>rs6695494</t>
  </si>
  <si>
    <t>rs149520992</t>
  </si>
  <si>
    <t>rs72698571</t>
  </si>
  <si>
    <t>rs12029262</t>
  </si>
  <si>
    <t>rs1800947</t>
  </si>
  <si>
    <t>rs3091244</t>
  </si>
  <si>
    <t>rs2246469</t>
  </si>
  <si>
    <t>rs141729353</t>
  </si>
  <si>
    <t>rs11265263</t>
  </si>
  <si>
    <t>rs4131568</t>
  </si>
  <si>
    <t>rs9427392</t>
  </si>
  <si>
    <t>rs67090117</t>
  </si>
  <si>
    <t>rs9988571</t>
  </si>
  <si>
    <t>rs4841133</t>
  </si>
  <si>
    <t>rs1616534</t>
  </si>
  <si>
    <t>rs2259883</t>
  </si>
  <si>
    <t>rs1874467</t>
  </si>
  <si>
    <t>rs1965024</t>
  </si>
  <si>
    <t>rs7200325</t>
  </si>
  <si>
    <t>rs79376728</t>
  </si>
  <si>
    <t>rs1292056</t>
  </si>
  <si>
    <t>rs157595</t>
  </si>
  <si>
    <t>rs469772</t>
  </si>
  <si>
    <t>rs12995480</t>
  </si>
  <si>
    <t>rs4246598</t>
  </si>
  <si>
    <t>rs9284725</t>
  </si>
  <si>
    <t>rs1441169</t>
  </si>
  <si>
    <t>rs2352975</t>
  </si>
  <si>
    <t>rs17658229</t>
  </si>
  <si>
    <t>rs9271608</t>
  </si>
  <si>
    <t>rs12202641</t>
  </si>
  <si>
    <t>rs9385532</t>
  </si>
  <si>
    <t>rs2710804</t>
  </si>
  <si>
    <t>rs2064009</t>
  </si>
  <si>
    <t>rs2891677</t>
  </si>
  <si>
    <t>rs643434</t>
  </si>
  <si>
    <t>rs10838687</t>
  </si>
  <si>
    <t>rs7121935</t>
  </si>
  <si>
    <t>rs11108056</t>
  </si>
  <si>
    <t>rs4774590</t>
  </si>
  <si>
    <t>rs1558902</t>
  </si>
  <si>
    <t>rs178810</t>
  </si>
  <si>
    <t>rs4092465</t>
  </si>
  <si>
    <t>rs12960928</t>
  </si>
  <si>
    <t>rs2315008</t>
  </si>
  <si>
    <t>rs2836878</t>
  </si>
  <si>
    <t>rs6001193</t>
  </si>
  <si>
    <t>rs1514895</t>
  </si>
  <si>
    <t>3:47431869</t>
  </si>
  <si>
    <t>17:58001690</t>
  </si>
  <si>
    <t>Variants</t>
  </si>
  <si>
    <t>0.030</t>
  </si>
  <si>
    <t>0.004</t>
  </si>
  <si>
    <t>0.104</t>
  </si>
  <si>
    <t>0.088</t>
  </si>
  <si>
    <t>0.182</t>
  </si>
  <si>
    <t>0.036</t>
  </si>
  <si>
    <t>0.073</t>
  </si>
  <si>
    <t>0.048</t>
  </si>
  <si>
    <t>0.057</t>
  </si>
  <si>
    <t>0.005</t>
  </si>
  <si>
    <t>0.065</t>
  </si>
  <si>
    <t>0.006</t>
  </si>
  <si>
    <t>0.033</t>
  </si>
  <si>
    <t>0.137</t>
  </si>
  <si>
    <t>0.011</t>
  </si>
  <si>
    <t>0.025</t>
  </si>
  <si>
    <t>0.229</t>
  </si>
  <si>
    <t>0.112</t>
  </si>
  <si>
    <t>-0.027</t>
  </si>
  <si>
    <t>-0.062</t>
  </si>
  <si>
    <t>-0.122</t>
  </si>
  <si>
    <t>-0.104</t>
  </si>
  <si>
    <t>0.064</t>
  </si>
  <si>
    <t>-0.09</t>
  </si>
  <si>
    <t>-0.003</t>
  </si>
  <si>
    <t>-0.178</t>
  </si>
  <si>
    <t>0.022</t>
  </si>
  <si>
    <t>-0.252</t>
  </si>
  <si>
    <t>0.034</t>
  </si>
  <si>
    <t>-0.129</t>
  </si>
  <si>
    <t>0.008</t>
  </si>
  <si>
    <t>0.007</t>
  </si>
  <si>
    <t>0.298</t>
  </si>
  <si>
    <t>0.01</t>
  </si>
  <si>
    <t>0.169</t>
  </si>
  <si>
    <t>0.046</t>
  </si>
  <si>
    <t>-0.273</t>
  </si>
  <si>
    <t>0.009</t>
  </si>
  <si>
    <t>0.096</t>
  </si>
  <si>
    <t>-0.043</t>
  </si>
  <si>
    <t>-0.033</t>
  </si>
  <si>
    <t>0.054</t>
  </si>
  <si>
    <t>-0.064</t>
  </si>
  <si>
    <t>-0.147</t>
  </si>
  <si>
    <t>-0.074</t>
  </si>
  <si>
    <t>-0.113</t>
  </si>
  <si>
    <t>0.012</t>
  </si>
  <si>
    <t>-0.039</t>
  </si>
  <si>
    <t>-0.024</t>
  </si>
  <si>
    <t>-0.023</t>
  </si>
  <si>
    <t>-0.038</t>
  </si>
  <si>
    <t>0.247</t>
  </si>
  <si>
    <t>−0.031</t>
  </si>
  <si>
    <t>−0.025</t>
  </si>
  <si>
    <t>−0.023</t>
  </si>
  <si>
    <t>−0.026</t>
  </si>
  <si>
    <t>−0.028</t>
  </si>
  <si>
    <t>−0.027</t>
  </si>
  <si>
    <t>−0.020</t>
  </si>
  <si>
    <t>−0.022</t>
  </si>
  <si>
    <t>−0.037</t>
  </si>
  <si>
    <t>4.50 × 10−10</t>
  </si>
  <si>
    <t>2.70 × 10−9</t>
  </si>
  <si>
    <t>2.10 × 10−10</t>
  </si>
  <si>
    <t>3.90 × 10−9</t>
  </si>
  <si>
    <t>1.10 × 10−8</t>
  </si>
  <si>
    <t>2.80 × 10−10</t>
  </si>
  <si>
    <t>3.10 × 10−8</t>
  </si>
  <si>
    <t>2.60 × 10−13</t>
  </si>
  <si>
    <t>9.50 × 10−10</t>
  </si>
  <si>
    <t>1.40 × 10−8</t>
  </si>
  <si>
    <t>Beta_CRP</t>
  </si>
  <si>
    <t>SE_CRP</t>
  </si>
  <si>
    <t>Beta</t>
  </si>
  <si>
    <t>SE</t>
  </si>
  <si>
    <t>P-value</t>
  </si>
  <si>
    <t>Closest Gene</t>
  </si>
  <si>
    <t>ZDHHC18</t>
  </si>
  <si>
    <t>PABPC4</t>
  </si>
  <si>
    <t>LEPR</t>
  </si>
  <si>
    <t>ZNF644</t>
  </si>
  <si>
    <t>IL6R</t>
  </si>
  <si>
    <t>7,7E-475</t>
  </si>
  <si>
    <t>CRP</t>
  </si>
  <si>
    <t>NLRP3</t>
  </si>
  <si>
    <t>GCKR</t>
  </si>
  <si>
    <t>IL1R2</t>
  </si>
  <si>
    <t>IL1F10</t>
  </si>
  <si>
    <t>PTPN23</t>
  </si>
  <si>
    <t>BSN</t>
  </si>
  <si>
    <t>MSL2</t>
  </si>
  <si>
    <t>SLC2A2</t>
  </si>
  <si>
    <t>DUSP1</t>
  </si>
  <si>
    <t>HLA-DRB1</t>
  </si>
  <si>
    <t>CENPW</t>
  </si>
  <si>
    <t>L3MBTL3</t>
  </si>
  <si>
    <t>LOC100506178</t>
  </si>
  <si>
    <t>BCL7B</t>
  </si>
  <si>
    <t>GTF2I</t>
  </si>
  <si>
    <t>PPP1R3B</t>
  </si>
  <si>
    <t>FDFT1</t>
  </si>
  <si>
    <t>LINC00536</t>
  </si>
  <si>
    <t>TRIB1</t>
  </si>
  <si>
    <t>LIPA</t>
  </si>
  <si>
    <t>ARNTL</t>
  </si>
  <si>
    <t>SPI1</t>
  </si>
  <si>
    <t>MS4A6A</t>
  </si>
  <si>
    <t>USP44</t>
  </si>
  <si>
    <t>ASCL1</t>
  </si>
  <si>
    <t>9,92E-314</t>
  </si>
  <si>
    <t>HNF1A</t>
  </si>
  <si>
    <t>RGS6</t>
  </si>
  <si>
    <t>SERPINA6</t>
  </si>
  <si>
    <t>ONECUT1</t>
  </si>
  <si>
    <t>RORA</t>
  </si>
  <si>
    <t>SALL1</t>
  </si>
  <si>
    <t>RPS6KB1</t>
  </si>
  <si>
    <t>CD300LF</t>
  </si>
  <si>
    <t>PTPN2</t>
  </si>
  <si>
    <t>ST8SIA3</t>
  </si>
  <si>
    <t>6,05E-363</t>
  </si>
  <si>
    <t>APOE</t>
  </si>
  <si>
    <t>HNF4A</t>
  </si>
  <si>
    <t>ETS2</t>
  </si>
  <si>
    <t>GTPBP1</t>
  </si>
  <si>
    <t>XPNPEP3</t>
  </si>
  <si>
    <r>
      <t xml:space="preserve">Table S15h. </t>
    </r>
    <r>
      <rPr>
        <sz val="10"/>
        <color theme="1"/>
        <rFont val="Times New Roman"/>
        <family val="1"/>
      </rPr>
      <t>Single SNP association results of the MR analysis of schizophrenia.</t>
    </r>
  </si>
  <si>
    <t>SNP</t>
  </si>
  <si>
    <t>beta</t>
  </si>
  <si>
    <t>Gene</t>
  </si>
  <si>
    <t>CD300LF,RAB37</t>
  </si>
  <si>
    <t>MADD</t>
  </si>
  <si>
    <t>METAP2</t>
  </si>
  <si>
    <t>SERPINA1/2</t>
  </si>
  <si>
    <t>FRK</t>
  </si>
  <si>
    <t>MC4R</t>
  </si>
  <si>
    <t>TMEM18</t>
  </si>
  <si>
    <t>IKZF2</t>
  </si>
  <si>
    <t>C6orf173</t>
  </si>
  <si>
    <t>EIF5A2</t>
  </si>
  <si>
    <t>FTO</t>
  </si>
  <si>
    <t>MS4A4A</t>
  </si>
  <si>
    <t>NCOR1</t>
  </si>
  <si>
    <t>IL6</t>
  </si>
  <si>
    <t>TRPS1</t>
  </si>
  <si>
    <t>ZGPAT</t>
  </si>
  <si>
    <t>TRAIP</t>
  </si>
  <si>
    <t>KIAA1706</t>
  </si>
  <si>
    <t>DSCR2</t>
  </si>
  <si>
    <t>NSMCE2</t>
  </si>
  <si>
    <t>ONECUT2</t>
  </si>
  <si>
    <t>FABP1</t>
  </si>
  <si>
    <t>APOC1/E</t>
  </si>
  <si>
    <t>DMXL2</t>
  </si>
  <si>
    <t>TOMM22</t>
  </si>
  <si>
    <t>ABO</t>
  </si>
  <si>
    <t>STARD10</t>
  </si>
  <si>
    <t>HLA-DQA1</t>
  </si>
  <si>
    <t>IL1R1</t>
  </si>
  <si>
    <t>Variant</t>
  </si>
  <si>
    <t>CRP SE</t>
  </si>
  <si>
    <t>Schiz Beta</t>
  </si>
  <si>
    <t>Schiz SE</t>
  </si>
  <si>
    <t>CRP Beta</t>
  </si>
  <si>
    <t>10.1016/j.ajhg.2018.09.010</t>
  </si>
  <si>
    <t>10.1016/j.ajhg.2018.09.011</t>
  </si>
  <si>
    <t>10.1016/j.ajhg.2018.09.012</t>
  </si>
  <si>
    <t>10.1016/j.ajhg.2018.09.013</t>
  </si>
  <si>
    <t>10.1016/j.ajhg.2018.09.014</t>
  </si>
  <si>
    <t>10.1016/j.ajhg.2018.09.015</t>
  </si>
  <si>
    <t>10.1016/j.ajhg.2018.09.016</t>
  </si>
  <si>
    <t>10.1016/j.ajhg.2018.09.017</t>
  </si>
  <si>
    <t>10.1016/j.ajhg.2018.09.018</t>
  </si>
  <si>
    <t>10.1016/j.ajhg.2018.09.019</t>
  </si>
  <si>
    <t>10.1016/j.ajhg.2018.09.020</t>
  </si>
  <si>
    <t>10.1016/j.ajhg.2018.09.021</t>
  </si>
  <si>
    <t>10.1016/j.ajhg.2018.09.022</t>
  </si>
  <si>
    <t>10.1016/j.ajhg.2018.09.023</t>
  </si>
  <si>
    <t>10.1016/j.ajhg.2018.09.024</t>
  </si>
  <si>
    <t>10.1016/j.ajhg.2018.09.025</t>
  </si>
  <si>
    <t>10.1016/j.ajhg.2018.09.026</t>
  </si>
  <si>
    <t>10.1016/j.ajhg.2018.09.027</t>
  </si>
  <si>
    <t>10.1016/j.ajhg.2018.09.028</t>
  </si>
  <si>
    <t>10.1016/j.ajhg.2018.09.029</t>
  </si>
  <si>
    <t>10.1016/j.ajhg.2018.09.030</t>
  </si>
  <si>
    <t>10.1016/j.ajhg.2018.09.031</t>
  </si>
  <si>
    <t>10.1016/j.ajhg.2018.09.032</t>
  </si>
  <si>
    <t>3.90 × 10-9</t>
  </si>
  <si>
    <t>1.10 × 10-8</t>
  </si>
  <si>
    <t>2.80 × 10-10</t>
  </si>
  <si>
    <t>3.10 × 10-8</t>
  </si>
  <si>
    <t>2.60 × 10-13</t>
  </si>
  <si>
    <t>9.50 × 10-10</t>
  </si>
  <si>
    <t>1.40 × 10-8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</si>
</sst>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2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2D2C-2E91-459F-A9A8-BB400ABE5D5D}">
  <dimension ref="A1:C141"/>
  <sheetViews>
    <sheetView zoomScaleNormal="100" workbookViewId="0">
      <selection activeCell="D12" sqref="D12"/>
    </sheetView>
  </sheetViews>
  <sheetFormatPr defaultRowHeight="14.5" x14ac:dyDescent="0.35"/>
  <cols>
    <col min="1" max="1" width="11.36328125" bestFit="1" customWidth="1"/>
    <col min="2" max="3" width="8.7265625" style="18"/>
  </cols>
  <sheetData>
    <row r="1" spans="1:3" x14ac:dyDescent="0.35">
      <c r="A1" s="1" t="s">
        <v>132</v>
      </c>
      <c r="B1" s="18" t="s">
        <v>204</v>
      </c>
      <c r="C1" s="18" t="s">
        <v>205</v>
      </c>
    </row>
    <row r="2" spans="1:3" x14ac:dyDescent="0.35">
      <c r="A2" s="1" t="s">
        <v>31</v>
      </c>
      <c r="B2" s="18">
        <v>2.4E-2</v>
      </c>
      <c r="C2" s="18">
        <v>4.0000000000000001E-3</v>
      </c>
    </row>
    <row r="3" spans="1:3" x14ac:dyDescent="0.35">
      <c r="A3" s="1" t="s">
        <v>31</v>
      </c>
      <c r="B3" s="18">
        <v>-2.5999999999999999E-2</v>
      </c>
      <c r="C3" s="18">
        <v>4.0000000000000001E-3</v>
      </c>
    </row>
    <row r="4" spans="1:3" x14ac:dyDescent="0.35">
      <c r="A4" t="s">
        <v>16</v>
      </c>
      <c r="B4" s="18">
        <v>-3.6999999999999998E-2</v>
      </c>
      <c r="C4" s="18">
        <v>5.0000000000000001E-3</v>
      </c>
    </row>
    <row r="5" spans="1:3" x14ac:dyDescent="0.35">
      <c r="A5" t="s">
        <v>18</v>
      </c>
      <c r="B5" s="18">
        <v>2.4E-2</v>
      </c>
      <c r="C5" s="18">
        <v>4.0000000000000001E-3</v>
      </c>
    </row>
    <row r="6" spans="1:3" x14ac:dyDescent="0.35">
      <c r="A6" s="2" t="s">
        <v>19</v>
      </c>
      <c r="B6" s="18">
        <v>0.104</v>
      </c>
      <c r="C6" s="18">
        <v>1.0999999999999999E-2</v>
      </c>
    </row>
    <row r="7" spans="1:3" x14ac:dyDescent="0.35">
      <c r="A7" s="2" t="s">
        <v>20</v>
      </c>
      <c r="B7" s="18">
        <v>3.3000000000000002E-2</v>
      </c>
      <c r="C7" s="18">
        <v>4.0000000000000001E-3</v>
      </c>
    </row>
    <row r="8" spans="1:3" x14ac:dyDescent="0.35">
      <c r="A8" s="1" t="s">
        <v>47</v>
      </c>
      <c r="B8" s="18">
        <v>2.3E-2</v>
      </c>
      <c r="C8" s="18">
        <v>4.0000000000000001E-3</v>
      </c>
    </row>
    <row r="9" spans="1:3" x14ac:dyDescent="0.35">
      <c r="A9" t="s">
        <v>47</v>
      </c>
      <c r="B9" s="18">
        <v>-2.5999999999999999E-2</v>
      </c>
      <c r="C9" s="18">
        <v>4.0000000000000001E-3</v>
      </c>
    </row>
    <row r="10" spans="1:3" x14ac:dyDescent="0.35">
      <c r="A10" t="s">
        <v>118</v>
      </c>
      <c r="B10" s="18">
        <v>-3.1E-2</v>
      </c>
      <c r="C10" s="18">
        <v>4.0000000000000001E-3</v>
      </c>
    </row>
    <row r="11" spans="1:3" x14ac:dyDescent="0.35">
      <c r="A11" s="2" t="s">
        <v>69</v>
      </c>
      <c r="B11" s="18">
        <v>3.5999999999999997E-2</v>
      </c>
      <c r="C11" s="18">
        <v>4.0000000000000001E-3</v>
      </c>
    </row>
    <row r="12" spans="1:3" x14ac:dyDescent="0.35">
      <c r="A12" t="s">
        <v>120</v>
      </c>
      <c r="B12" s="18">
        <v>-2.8000000000000001E-2</v>
      </c>
      <c r="C12" s="18">
        <v>4.0000000000000001E-3</v>
      </c>
    </row>
    <row r="13" spans="1:3" x14ac:dyDescent="0.35">
      <c r="A13" s="1" t="s">
        <v>40</v>
      </c>
      <c r="B13" s="18">
        <v>-5.3999999999999999E-2</v>
      </c>
      <c r="C13" s="18">
        <v>6.0000000000000001E-3</v>
      </c>
    </row>
    <row r="14" spans="1:3" x14ac:dyDescent="0.35">
      <c r="A14" s="1" t="s">
        <v>32</v>
      </c>
      <c r="B14" s="18">
        <v>-2.5000000000000001E-2</v>
      </c>
      <c r="C14" s="18">
        <v>4.0000000000000001E-3</v>
      </c>
    </row>
    <row r="15" spans="1:3" x14ac:dyDescent="0.35">
      <c r="A15" s="1" t="s">
        <v>54</v>
      </c>
      <c r="B15" s="18">
        <v>-9.6000000000000002E-2</v>
      </c>
      <c r="C15" s="18">
        <v>1.6E-2</v>
      </c>
    </row>
    <row r="16" spans="1:3" x14ac:dyDescent="0.35">
      <c r="A16" s="1" t="s">
        <v>90</v>
      </c>
      <c r="B16" s="18">
        <v>-0.27300000000000002</v>
      </c>
      <c r="C16" s="18">
        <v>8.9999999999999993E-3</v>
      </c>
    </row>
    <row r="17" spans="1:3" x14ac:dyDescent="0.35">
      <c r="A17" s="1" t="s">
        <v>57</v>
      </c>
      <c r="B17" s="18">
        <v>-0.11799999999999999</v>
      </c>
      <c r="C17" s="18">
        <v>1.2E-2</v>
      </c>
    </row>
    <row r="18" spans="1:3" x14ac:dyDescent="0.35">
      <c r="A18" s="1" t="s">
        <v>57</v>
      </c>
      <c r="B18" s="18">
        <v>-0.113</v>
      </c>
      <c r="C18" s="18">
        <v>1.2E-2</v>
      </c>
    </row>
    <row r="19" spans="1:3" x14ac:dyDescent="0.35">
      <c r="A19" s="1" t="s">
        <v>55</v>
      </c>
      <c r="B19" s="18">
        <v>2.3E-2</v>
      </c>
      <c r="C19" s="18">
        <v>4.0000000000000001E-3</v>
      </c>
    </row>
    <row r="20" spans="1:3" x14ac:dyDescent="0.35">
      <c r="A20" s="1" t="s">
        <v>85</v>
      </c>
      <c r="B20" s="18">
        <v>-0.129</v>
      </c>
      <c r="C20" s="18">
        <v>7.0000000000000001E-3</v>
      </c>
    </row>
    <row r="21" spans="1:3" x14ac:dyDescent="0.35">
      <c r="A21" s="1" t="s">
        <v>79</v>
      </c>
      <c r="B21" s="18">
        <v>6.4000000000000001E-2</v>
      </c>
      <c r="C21" s="18">
        <v>5.0000000000000001E-3</v>
      </c>
    </row>
    <row r="22" spans="1:3" x14ac:dyDescent="0.35">
      <c r="A22" t="s">
        <v>112</v>
      </c>
      <c r="B22" s="18">
        <v>-2.3E-2</v>
      </c>
      <c r="C22" s="18">
        <v>4.0000000000000001E-3</v>
      </c>
    </row>
    <row r="23" spans="1:3" x14ac:dyDescent="0.35">
      <c r="A23" s="1" t="s">
        <v>27</v>
      </c>
      <c r="B23" s="18">
        <v>-4.1000000000000002E-2</v>
      </c>
      <c r="C23" s="18">
        <v>4.0000000000000001E-3</v>
      </c>
    </row>
    <row r="24" spans="1:3" x14ac:dyDescent="0.35">
      <c r="A24" s="1" t="s">
        <v>28</v>
      </c>
      <c r="B24" s="18">
        <v>7.6999999999999999E-2</v>
      </c>
      <c r="C24" s="18">
        <v>4.0000000000000001E-3</v>
      </c>
    </row>
    <row r="25" spans="1:3" x14ac:dyDescent="0.35">
      <c r="A25" s="2" t="s">
        <v>28</v>
      </c>
      <c r="B25" s="18">
        <v>7.2999999999999995E-2</v>
      </c>
      <c r="C25" s="18">
        <v>4.0000000000000001E-3</v>
      </c>
    </row>
    <row r="26" spans="1:3" x14ac:dyDescent="0.35">
      <c r="A26" s="1" t="s">
        <v>50</v>
      </c>
      <c r="B26" s="18">
        <v>-3.2000000000000001E-2</v>
      </c>
      <c r="C26" s="18">
        <v>4.0000000000000001E-3</v>
      </c>
    </row>
    <row r="27" spans="1:3" x14ac:dyDescent="0.35">
      <c r="A27" s="1" t="s">
        <v>102</v>
      </c>
      <c r="B27" s="18">
        <v>-2.3E-2</v>
      </c>
      <c r="C27" s="18">
        <v>4.0000000000000001E-3</v>
      </c>
    </row>
    <row r="28" spans="1:3" x14ac:dyDescent="0.35">
      <c r="A28" t="s">
        <v>125</v>
      </c>
      <c r="B28" s="18">
        <v>2.4E-2</v>
      </c>
      <c r="C28" s="18">
        <v>4.0000000000000001E-3</v>
      </c>
    </row>
    <row r="29" spans="1:3" x14ac:dyDescent="0.35">
      <c r="A29" t="s">
        <v>105</v>
      </c>
      <c r="B29" s="18">
        <v>-3.1E-2</v>
      </c>
      <c r="C29" s="18">
        <v>5.0000000000000001E-3</v>
      </c>
    </row>
    <row r="30" spans="1:3" x14ac:dyDescent="0.35">
      <c r="A30" s="2" t="s">
        <v>71</v>
      </c>
      <c r="B30" s="18">
        <v>5.7000000000000002E-2</v>
      </c>
      <c r="C30" s="18">
        <v>5.0000000000000001E-3</v>
      </c>
    </row>
    <row r="31" spans="1:3" x14ac:dyDescent="0.35">
      <c r="A31" s="1" t="s">
        <v>46</v>
      </c>
      <c r="B31" s="18">
        <v>2.4E-2</v>
      </c>
      <c r="C31" s="18">
        <v>4.0000000000000001E-3</v>
      </c>
    </row>
    <row r="32" spans="1:3" x14ac:dyDescent="0.35">
      <c r="A32" s="1" t="s">
        <v>23</v>
      </c>
      <c r="B32" s="18">
        <v>-0.105</v>
      </c>
      <c r="C32" s="18">
        <v>4.0000000000000001E-3</v>
      </c>
    </row>
    <row r="33" spans="1:3" x14ac:dyDescent="0.35">
      <c r="A33" s="1" t="s">
        <v>23</v>
      </c>
      <c r="B33" s="18">
        <v>-0.104</v>
      </c>
      <c r="C33" s="18">
        <v>4.0000000000000001E-3</v>
      </c>
    </row>
    <row r="34" spans="1:3" x14ac:dyDescent="0.35">
      <c r="A34" s="2" t="s">
        <v>70</v>
      </c>
      <c r="B34" s="18">
        <v>4.8000000000000001E-2</v>
      </c>
      <c r="C34" s="18">
        <v>4.0000000000000001E-3</v>
      </c>
    </row>
    <row r="35" spans="1:3" x14ac:dyDescent="0.35">
      <c r="A35" s="1" t="s">
        <v>89</v>
      </c>
      <c r="B35" s="18">
        <v>1.0999999999999999E-2</v>
      </c>
      <c r="C35" s="18">
        <v>5.0000000000000001E-3</v>
      </c>
    </row>
    <row r="36" spans="1:3" x14ac:dyDescent="0.35">
      <c r="A36" t="s">
        <v>108</v>
      </c>
      <c r="B36" s="18">
        <v>-2.5000000000000001E-2</v>
      </c>
      <c r="C36" s="18">
        <v>4.0000000000000001E-3</v>
      </c>
    </row>
    <row r="37" spans="1:3" x14ac:dyDescent="0.35">
      <c r="A37" s="1" t="s">
        <v>37</v>
      </c>
      <c r="B37" s="18">
        <v>-2.5999999999999999E-2</v>
      </c>
      <c r="C37" s="18">
        <v>4.0000000000000001E-3</v>
      </c>
    </row>
    <row r="38" spans="1:3" x14ac:dyDescent="0.35">
      <c r="A38" t="s">
        <v>37</v>
      </c>
      <c r="B38" s="18">
        <v>-2.5000000000000001E-2</v>
      </c>
      <c r="C38" s="18">
        <v>4.0000000000000001E-3</v>
      </c>
    </row>
    <row r="39" spans="1:3" x14ac:dyDescent="0.35">
      <c r="A39" s="1" t="s">
        <v>83</v>
      </c>
      <c r="B39" s="18">
        <v>-0.252</v>
      </c>
      <c r="C39" s="18">
        <v>3.4000000000000002E-2</v>
      </c>
    </row>
    <row r="40" spans="1:3" x14ac:dyDescent="0.35">
      <c r="A40" t="s">
        <v>122</v>
      </c>
      <c r="B40" s="18">
        <v>3.4000000000000002E-2</v>
      </c>
      <c r="C40" s="18">
        <v>4.0000000000000001E-3</v>
      </c>
    </row>
    <row r="41" spans="1:3" x14ac:dyDescent="0.35">
      <c r="A41" t="s">
        <v>103</v>
      </c>
      <c r="B41" s="18">
        <v>9.6000000000000002E-2</v>
      </c>
      <c r="C41" s="18">
        <v>5.0000000000000001E-3</v>
      </c>
    </row>
    <row r="42" spans="1:3" x14ac:dyDescent="0.35">
      <c r="A42" s="1" t="s">
        <v>49</v>
      </c>
      <c r="B42" s="18">
        <v>-2.5000000000000001E-2</v>
      </c>
      <c r="C42" s="18">
        <v>4.0000000000000001E-3</v>
      </c>
    </row>
    <row r="43" spans="1:3" x14ac:dyDescent="0.35">
      <c r="A43" t="s">
        <v>49</v>
      </c>
      <c r="B43" s="18">
        <v>-2.1999999999999999E-2</v>
      </c>
      <c r="C43" s="18">
        <v>4.0000000000000001E-3</v>
      </c>
    </row>
    <row r="44" spans="1:3" x14ac:dyDescent="0.35">
      <c r="A44" s="1" t="s">
        <v>96</v>
      </c>
      <c r="B44" s="18">
        <v>3.3000000000000002E-2</v>
      </c>
      <c r="C44" s="18">
        <v>4.0000000000000001E-3</v>
      </c>
    </row>
    <row r="45" spans="1:3" x14ac:dyDescent="0.35">
      <c r="A45" s="1" t="s">
        <v>43</v>
      </c>
      <c r="B45" s="18">
        <v>2.9000000000000001E-2</v>
      </c>
      <c r="C45" s="18">
        <v>4.0000000000000001E-3</v>
      </c>
    </row>
    <row r="46" spans="1:3" x14ac:dyDescent="0.35">
      <c r="A46" t="s">
        <v>110</v>
      </c>
      <c r="B46" s="18">
        <v>5.6000000000000001E-2</v>
      </c>
      <c r="C46" s="18">
        <v>0.01</v>
      </c>
    </row>
    <row r="47" spans="1:3" x14ac:dyDescent="0.35">
      <c r="A47" t="s">
        <v>123</v>
      </c>
      <c r="B47" s="18">
        <v>0.02</v>
      </c>
      <c r="C47" s="18">
        <v>4.0000000000000001E-3</v>
      </c>
    </row>
    <row r="48" spans="1:3" x14ac:dyDescent="0.35">
      <c r="A48" s="1" t="s">
        <v>86</v>
      </c>
      <c r="B48" s="18">
        <v>0.29799999999999999</v>
      </c>
      <c r="C48" s="18">
        <v>0.01</v>
      </c>
    </row>
    <row r="49" spans="1:3" x14ac:dyDescent="0.35">
      <c r="A49" s="1" t="s">
        <v>62</v>
      </c>
      <c r="B49" s="18">
        <v>-0.104</v>
      </c>
      <c r="C49" s="18">
        <v>1.2E-2</v>
      </c>
    </row>
    <row r="50" spans="1:3" x14ac:dyDescent="0.35">
      <c r="A50" s="1" t="s">
        <v>62</v>
      </c>
      <c r="B50" s="18">
        <v>0.112</v>
      </c>
      <c r="C50" s="18">
        <v>1.0999999999999999E-2</v>
      </c>
    </row>
    <row r="51" spans="1:3" x14ac:dyDescent="0.35">
      <c r="A51" s="2" t="s">
        <v>66</v>
      </c>
      <c r="B51" s="18">
        <v>0.104</v>
      </c>
      <c r="C51" s="18">
        <v>4.0000000000000001E-3</v>
      </c>
    </row>
    <row r="52" spans="1:3" x14ac:dyDescent="0.35">
      <c r="A52" s="1" t="s">
        <v>98</v>
      </c>
      <c r="B52" s="18">
        <v>3.3000000000000002E-2</v>
      </c>
      <c r="C52" s="18">
        <v>6.0000000000000001E-3</v>
      </c>
    </row>
    <row r="53" spans="1:3" x14ac:dyDescent="0.35">
      <c r="A53" s="1" t="s">
        <v>39</v>
      </c>
      <c r="B53" s="18">
        <v>2.7E-2</v>
      </c>
      <c r="C53" s="18">
        <v>4.0000000000000001E-3</v>
      </c>
    </row>
    <row r="54" spans="1:3" x14ac:dyDescent="0.35">
      <c r="A54" t="s">
        <v>39</v>
      </c>
      <c r="B54" s="18">
        <v>-2.8000000000000001E-2</v>
      </c>
      <c r="C54" s="18">
        <v>4.0000000000000001E-3</v>
      </c>
    </row>
    <row r="55" spans="1:3" x14ac:dyDescent="0.35">
      <c r="A55" s="1" t="s">
        <v>99</v>
      </c>
      <c r="B55" s="18">
        <v>-3.9E-2</v>
      </c>
      <c r="C55" s="18">
        <v>4.0000000000000001E-3</v>
      </c>
    </row>
    <row r="56" spans="1:3" x14ac:dyDescent="0.35">
      <c r="A56" t="s">
        <v>115</v>
      </c>
      <c r="B56" s="18">
        <v>-2.7E-2</v>
      </c>
      <c r="C56" s="18">
        <v>4.0000000000000001E-3</v>
      </c>
    </row>
    <row r="57" spans="1:3" x14ac:dyDescent="0.35">
      <c r="A57" s="1" t="s">
        <v>53</v>
      </c>
      <c r="B57" s="18">
        <v>-3.5999999999999997E-2</v>
      </c>
      <c r="C57" s="18">
        <v>4.0000000000000001E-3</v>
      </c>
    </row>
    <row r="58" spans="1:3" x14ac:dyDescent="0.35">
      <c r="A58" t="s">
        <v>53</v>
      </c>
      <c r="B58" s="18">
        <v>3.5000000000000003E-2</v>
      </c>
      <c r="C58" s="18">
        <v>4.0000000000000001E-3</v>
      </c>
    </row>
    <row r="59" spans="1:3" x14ac:dyDescent="0.35">
      <c r="A59" s="1" t="s">
        <v>88</v>
      </c>
      <c r="B59" s="18">
        <v>4.5999999999999999E-2</v>
      </c>
      <c r="C59" s="18">
        <v>4.0000000000000001E-3</v>
      </c>
    </row>
    <row r="60" spans="1:3" x14ac:dyDescent="0.35">
      <c r="A60" s="1" t="s">
        <v>97</v>
      </c>
      <c r="B60" s="18">
        <v>-7.3999999999999996E-2</v>
      </c>
      <c r="C60" s="18">
        <v>4.0000000000000001E-3</v>
      </c>
    </row>
    <row r="61" spans="1:3" x14ac:dyDescent="0.35">
      <c r="A61" s="1" t="s">
        <v>22</v>
      </c>
      <c r="B61" s="18">
        <v>3.5000000000000003E-2</v>
      </c>
      <c r="C61" s="18">
        <v>5.0000000000000001E-3</v>
      </c>
    </row>
    <row r="62" spans="1:3" x14ac:dyDescent="0.35">
      <c r="A62" s="3" t="s">
        <v>22</v>
      </c>
      <c r="B62" s="18">
        <v>0.03</v>
      </c>
      <c r="C62" s="18">
        <v>4.0000000000000001E-3</v>
      </c>
    </row>
    <row r="63" spans="1:3" x14ac:dyDescent="0.35">
      <c r="A63" t="s">
        <v>126</v>
      </c>
      <c r="B63" s="18">
        <v>-2.3E-2</v>
      </c>
      <c r="C63" s="18">
        <v>4.0000000000000001E-3</v>
      </c>
    </row>
    <row r="64" spans="1:3" x14ac:dyDescent="0.35">
      <c r="A64" t="s">
        <v>109</v>
      </c>
      <c r="B64" s="18">
        <v>2.5000000000000001E-2</v>
      </c>
      <c r="C64" s="18">
        <v>4.0000000000000001E-3</v>
      </c>
    </row>
    <row r="65" spans="1:3" x14ac:dyDescent="0.35">
      <c r="A65" s="1" t="s">
        <v>58</v>
      </c>
      <c r="B65" s="18">
        <v>-4.1000000000000002E-2</v>
      </c>
      <c r="C65" s="18">
        <v>6.0000000000000001E-3</v>
      </c>
    </row>
    <row r="66" spans="1:3" x14ac:dyDescent="0.35">
      <c r="A66" s="1" t="s">
        <v>58</v>
      </c>
      <c r="B66" s="18">
        <v>-3.7999999999999999E-2</v>
      </c>
      <c r="C66" s="18">
        <v>6.0000000000000001E-3</v>
      </c>
    </row>
    <row r="67" spans="1:3" x14ac:dyDescent="0.35">
      <c r="A67" s="1" t="s">
        <v>36</v>
      </c>
      <c r="B67" s="18">
        <v>-4.8000000000000001E-2</v>
      </c>
      <c r="C67" s="18">
        <v>7.0000000000000001E-3</v>
      </c>
    </row>
    <row r="68" spans="1:3" x14ac:dyDescent="0.35">
      <c r="A68" t="s">
        <v>114</v>
      </c>
      <c r="B68" s="18">
        <v>2.1000000000000001E-2</v>
      </c>
      <c r="C68" s="18">
        <v>4.0000000000000001E-3</v>
      </c>
    </row>
    <row r="69" spans="1:3" x14ac:dyDescent="0.35">
      <c r="A69" s="2" t="s">
        <v>68</v>
      </c>
      <c r="B69" s="18">
        <v>0.182</v>
      </c>
      <c r="C69" s="18">
        <v>4.0000000000000001E-3</v>
      </c>
    </row>
    <row r="70" spans="1:3" x14ac:dyDescent="0.35">
      <c r="A70" t="s">
        <v>127</v>
      </c>
      <c r="B70" s="18">
        <v>4.2999999999999997E-2</v>
      </c>
      <c r="C70" s="18">
        <v>4.0000000000000001E-3</v>
      </c>
    </row>
    <row r="71" spans="1:3" x14ac:dyDescent="0.35">
      <c r="A71" s="2" t="s">
        <v>74</v>
      </c>
      <c r="B71" s="18">
        <v>2.5000000000000001E-2</v>
      </c>
      <c r="C71" s="18">
        <v>4.0000000000000001E-3</v>
      </c>
    </row>
    <row r="72" spans="1:3" x14ac:dyDescent="0.35">
      <c r="A72" s="1" t="s">
        <v>45</v>
      </c>
      <c r="B72" s="18">
        <v>2.5999999999999999E-2</v>
      </c>
      <c r="C72" s="18">
        <v>4.0000000000000001E-3</v>
      </c>
    </row>
    <row r="73" spans="1:3" x14ac:dyDescent="0.35">
      <c r="A73" t="s">
        <v>116</v>
      </c>
      <c r="B73" s="18">
        <v>-0.02</v>
      </c>
      <c r="C73" s="18">
        <v>4.0000000000000001E-3</v>
      </c>
    </row>
    <row r="74" spans="1:3" x14ac:dyDescent="0.35">
      <c r="A74" s="1" t="s">
        <v>80</v>
      </c>
      <c r="B74" s="18">
        <v>-3.0000000000000001E-3</v>
      </c>
      <c r="C74" s="18">
        <v>6.0000000000000001E-3</v>
      </c>
    </row>
    <row r="75" spans="1:3" x14ac:dyDescent="0.35">
      <c r="A75" s="1" t="s">
        <v>87</v>
      </c>
      <c r="B75" s="18">
        <v>0.16900000000000001</v>
      </c>
      <c r="C75" s="18">
        <v>4.0000000000000001E-3</v>
      </c>
    </row>
    <row r="76" spans="1:3" x14ac:dyDescent="0.35">
      <c r="A76" s="1" t="s">
        <v>56</v>
      </c>
      <c r="B76" s="18">
        <v>0.03</v>
      </c>
      <c r="C76" s="18">
        <v>4.0000000000000001E-3</v>
      </c>
    </row>
    <row r="77" spans="1:3" x14ac:dyDescent="0.35">
      <c r="A77" s="2" t="s">
        <v>56</v>
      </c>
      <c r="B77" s="18">
        <v>0.03</v>
      </c>
      <c r="C77" s="18">
        <v>4.0000000000000001E-3</v>
      </c>
    </row>
    <row r="78" spans="1:3" x14ac:dyDescent="0.35">
      <c r="A78" s="1" t="s">
        <v>35</v>
      </c>
      <c r="B78" s="18">
        <v>-7.4999999999999997E-2</v>
      </c>
      <c r="C78" s="18">
        <v>1.0999999999999999E-2</v>
      </c>
    </row>
    <row r="79" spans="1:3" x14ac:dyDescent="0.35">
      <c r="A79" t="s">
        <v>124</v>
      </c>
      <c r="B79" s="18">
        <v>-2.7E-2</v>
      </c>
      <c r="C79" s="18">
        <v>4.0000000000000001E-3</v>
      </c>
    </row>
    <row r="80" spans="1:3" x14ac:dyDescent="0.35">
      <c r="A80" s="2" t="s">
        <v>67</v>
      </c>
      <c r="B80" s="18">
        <v>8.7999999999999995E-2</v>
      </c>
      <c r="C80" s="18">
        <v>4.0000000000000001E-3</v>
      </c>
    </row>
    <row r="81" spans="1:3" x14ac:dyDescent="0.35">
      <c r="A81" s="1" t="s">
        <v>91</v>
      </c>
      <c r="B81" s="18">
        <v>9.6000000000000002E-2</v>
      </c>
      <c r="C81" s="18">
        <v>4.0000000000000001E-3</v>
      </c>
    </row>
    <row r="82" spans="1:3" x14ac:dyDescent="0.35">
      <c r="A82" s="1" t="s">
        <v>29</v>
      </c>
      <c r="B82" s="18">
        <v>2.8000000000000001E-2</v>
      </c>
      <c r="C82" s="18">
        <v>4.0000000000000001E-3</v>
      </c>
    </row>
    <row r="83" spans="1:3" x14ac:dyDescent="0.35">
      <c r="A83" t="s">
        <v>106</v>
      </c>
      <c r="B83" s="18">
        <v>2.1999999999999999E-2</v>
      </c>
      <c r="C83" s="18">
        <v>4.0000000000000001E-3</v>
      </c>
    </row>
    <row r="84" spans="1:3" x14ac:dyDescent="0.35">
      <c r="A84" s="1" t="s">
        <v>61</v>
      </c>
      <c r="B84" s="18">
        <v>0.24</v>
      </c>
      <c r="C84" s="18">
        <v>6.0000000000000001E-3</v>
      </c>
    </row>
    <row r="85" spans="1:3" x14ac:dyDescent="0.35">
      <c r="A85" s="1" t="s">
        <v>61</v>
      </c>
      <c r="B85" s="18">
        <v>0.247</v>
      </c>
      <c r="C85" s="18">
        <v>6.0000000000000001E-3</v>
      </c>
    </row>
    <row r="86" spans="1:3" x14ac:dyDescent="0.35">
      <c r="A86" s="16" t="s">
        <v>75</v>
      </c>
      <c r="B86" s="18">
        <v>0.22900000000000001</v>
      </c>
      <c r="C86" s="18">
        <v>6.0000000000000001E-3</v>
      </c>
    </row>
    <row r="87" spans="1:3" x14ac:dyDescent="0.35">
      <c r="A87" t="s">
        <v>104</v>
      </c>
      <c r="B87" s="18">
        <v>-3.1E-2</v>
      </c>
      <c r="C87" s="18">
        <v>5.0000000000000001E-3</v>
      </c>
    </row>
    <row r="88" spans="1:3" x14ac:dyDescent="0.35">
      <c r="A88" s="1" t="s">
        <v>24</v>
      </c>
      <c r="B88" s="18">
        <v>3.2000000000000001E-2</v>
      </c>
      <c r="C88" s="18">
        <v>5.0000000000000001E-3</v>
      </c>
    </row>
    <row r="89" spans="1:3" x14ac:dyDescent="0.35">
      <c r="A89" s="1" t="s">
        <v>48</v>
      </c>
      <c r="B89" s="18">
        <v>-2.4E-2</v>
      </c>
      <c r="C89" s="18">
        <v>4.0000000000000001E-3</v>
      </c>
    </row>
    <row r="90" spans="1:3" x14ac:dyDescent="0.35">
      <c r="A90" s="1" t="s">
        <v>51</v>
      </c>
      <c r="B90" s="18">
        <v>3.2000000000000001E-2</v>
      </c>
      <c r="C90" s="18">
        <v>4.0000000000000001E-3</v>
      </c>
    </row>
    <row r="91" spans="1:3" x14ac:dyDescent="0.35">
      <c r="A91" t="s">
        <v>121</v>
      </c>
      <c r="B91" s="18">
        <v>-2.1999999999999999E-2</v>
      </c>
      <c r="C91" s="18">
        <v>4.0000000000000001E-3</v>
      </c>
    </row>
    <row r="92" spans="1:3" x14ac:dyDescent="0.35">
      <c r="A92" s="1" t="s">
        <v>63</v>
      </c>
      <c r="B92" s="18">
        <v>-4.1000000000000002E-2</v>
      </c>
      <c r="C92" s="18">
        <v>4.0000000000000001E-3</v>
      </c>
    </row>
    <row r="93" spans="1:3" x14ac:dyDescent="0.35">
      <c r="A93" s="1" t="s">
        <v>64</v>
      </c>
      <c r="B93" s="18">
        <v>-2.9000000000000001E-2</v>
      </c>
      <c r="C93" s="18">
        <v>4.0000000000000001E-3</v>
      </c>
    </row>
    <row r="94" spans="1:3" x14ac:dyDescent="0.35">
      <c r="A94" s="2" t="s">
        <v>72</v>
      </c>
      <c r="B94" s="18">
        <v>6.5000000000000002E-2</v>
      </c>
      <c r="C94" s="18">
        <v>6.0000000000000001E-3</v>
      </c>
    </row>
    <row r="95" spans="1:3" x14ac:dyDescent="0.35">
      <c r="A95" s="1" t="s">
        <v>95</v>
      </c>
      <c r="B95" s="18">
        <v>-6.4000000000000001E-2</v>
      </c>
      <c r="C95" s="18">
        <v>7.0000000000000001E-3</v>
      </c>
    </row>
    <row r="96" spans="1:3" x14ac:dyDescent="0.35">
      <c r="A96" s="1" t="s">
        <v>60</v>
      </c>
      <c r="B96" s="18">
        <v>-2.8000000000000001E-2</v>
      </c>
      <c r="C96" s="18">
        <v>4.0000000000000001E-3</v>
      </c>
    </row>
    <row r="97" spans="1:3" x14ac:dyDescent="0.35">
      <c r="A97" s="4" t="s">
        <v>59</v>
      </c>
      <c r="B97" s="18">
        <v>2.3E-2</v>
      </c>
      <c r="C97" s="18">
        <v>4.0000000000000001E-3</v>
      </c>
    </row>
    <row r="98" spans="1:3" s="14" customFormat="1" x14ac:dyDescent="0.35">
      <c r="A98" s="4" t="s">
        <v>81</v>
      </c>
      <c r="B98" s="19">
        <v>-0.17799999999999999</v>
      </c>
      <c r="C98" s="19">
        <v>2.1999999999999999E-2</v>
      </c>
    </row>
    <row r="99" spans="1:3" x14ac:dyDescent="0.35">
      <c r="A99" s="15" t="s">
        <v>128</v>
      </c>
      <c r="B99" s="20">
        <v>-2.8000000000000001E-2</v>
      </c>
      <c r="C99" s="20">
        <v>4.0000000000000001E-3</v>
      </c>
    </row>
    <row r="100" spans="1:3" x14ac:dyDescent="0.35">
      <c r="A100" s="1" t="s">
        <v>25</v>
      </c>
      <c r="B100" s="18">
        <v>-9.4E-2</v>
      </c>
      <c r="C100" s="18">
        <v>4.0000000000000001E-3</v>
      </c>
    </row>
    <row r="101" spans="1:3" x14ac:dyDescent="0.35">
      <c r="A101" s="1" t="s">
        <v>25</v>
      </c>
      <c r="B101" s="18">
        <v>-0.09</v>
      </c>
      <c r="C101" s="18">
        <v>4.0000000000000001E-3</v>
      </c>
    </row>
    <row r="102" spans="1:3" x14ac:dyDescent="0.35">
      <c r="A102" t="s">
        <v>117</v>
      </c>
      <c r="B102" s="18">
        <v>2.3E-2</v>
      </c>
      <c r="C102" s="18">
        <v>4.0000000000000001E-3</v>
      </c>
    </row>
    <row r="103" spans="1:3" x14ac:dyDescent="0.35">
      <c r="A103" s="1" t="s">
        <v>34</v>
      </c>
      <c r="B103" s="18">
        <v>0.03</v>
      </c>
      <c r="C103" s="18">
        <v>6.0000000000000001E-3</v>
      </c>
    </row>
    <row r="104" spans="1:3" x14ac:dyDescent="0.35">
      <c r="A104" s="1" t="s">
        <v>82</v>
      </c>
      <c r="B104" s="18">
        <v>4.0000000000000001E-3</v>
      </c>
      <c r="C104" s="18">
        <v>5.0000000000000001E-3</v>
      </c>
    </row>
    <row r="105" spans="1:3" x14ac:dyDescent="0.35">
      <c r="A105" s="1" t="s">
        <v>93</v>
      </c>
      <c r="B105" s="18">
        <v>-4.2999999999999997E-2</v>
      </c>
      <c r="C105" s="18">
        <v>4.0000000000000001E-3</v>
      </c>
    </row>
    <row r="106" spans="1:3" x14ac:dyDescent="0.35">
      <c r="A106" s="1" t="s">
        <v>77</v>
      </c>
      <c r="B106" s="18">
        <v>-6.2E-2</v>
      </c>
      <c r="C106" s="18">
        <v>4.0000000000000001E-3</v>
      </c>
    </row>
    <row r="107" spans="1:3" x14ac:dyDescent="0.35">
      <c r="A107" s="1" t="s">
        <v>30</v>
      </c>
      <c r="B107" s="18">
        <v>-0.05</v>
      </c>
      <c r="C107" s="18">
        <v>4.0000000000000001E-3</v>
      </c>
    </row>
    <row r="108" spans="1:3" x14ac:dyDescent="0.35">
      <c r="A108" s="1" t="s">
        <v>33</v>
      </c>
      <c r="B108" s="18">
        <v>-0.03</v>
      </c>
      <c r="C108" s="18">
        <v>5.0000000000000001E-3</v>
      </c>
    </row>
    <row r="109" spans="1:3" x14ac:dyDescent="0.35">
      <c r="A109" s="1" t="s">
        <v>44</v>
      </c>
      <c r="B109" s="18">
        <v>2.8000000000000001E-2</v>
      </c>
      <c r="C109" s="18">
        <v>4.0000000000000001E-3</v>
      </c>
    </row>
    <row r="110" spans="1:3" x14ac:dyDescent="0.35">
      <c r="A110" s="1" t="s">
        <v>42</v>
      </c>
      <c r="B110" s="18">
        <v>0.05</v>
      </c>
      <c r="C110" s="18">
        <v>4.0000000000000001E-3</v>
      </c>
    </row>
    <row r="111" spans="1:3" x14ac:dyDescent="0.35">
      <c r="A111" s="1" t="s">
        <v>42</v>
      </c>
      <c r="B111" s="18">
        <v>5.3999999999999999E-2</v>
      </c>
      <c r="C111" s="18">
        <v>4.0000000000000001E-3</v>
      </c>
    </row>
    <row r="112" spans="1:3" x14ac:dyDescent="0.35">
      <c r="A112" t="s">
        <v>119</v>
      </c>
      <c r="B112" s="18">
        <v>-2.1999999999999999E-2</v>
      </c>
      <c r="C112" s="18">
        <v>4.0000000000000001E-3</v>
      </c>
    </row>
    <row r="113" spans="1:3" x14ac:dyDescent="0.35">
      <c r="A113" s="1" t="s">
        <v>100</v>
      </c>
      <c r="B113" s="18">
        <v>2.1999999999999999E-2</v>
      </c>
      <c r="C113" s="18">
        <v>4.0000000000000001E-3</v>
      </c>
    </row>
    <row r="114" spans="1:3" x14ac:dyDescent="0.35">
      <c r="A114" s="1" t="s">
        <v>78</v>
      </c>
      <c r="B114" s="18">
        <v>-0.122</v>
      </c>
      <c r="C114" s="18">
        <v>6.0000000000000001E-3</v>
      </c>
    </row>
    <row r="115" spans="1:3" x14ac:dyDescent="0.35">
      <c r="A115" s="1" t="s">
        <v>84</v>
      </c>
      <c r="B115" s="18">
        <v>-0.129</v>
      </c>
      <c r="C115" s="18">
        <v>8.0000000000000002E-3</v>
      </c>
    </row>
    <row r="116" spans="1:3" x14ac:dyDescent="0.35">
      <c r="A116" s="2" t="s">
        <v>73</v>
      </c>
      <c r="B116" s="18">
        <v>0.13700000000000001</v>
      </c>
      <c r="C116" s="18">
        <v>4.0000000000000001E-3</v>
      </c>
    </row>
    <row r="117" spans="1:3" x14ac:dyDescent="0.35">
      <c r="A117" s="1" t="s">
        <v>73</v>
      </c>
      <c r="B117" s="18">
        <v>-0.14699999999999999</v>
      </c>
      <c r="C117" s="18">
        <v>4.0000000000000001E-3</v>
      </c>
    </row>
    <row r="118" spans="1:3" x14ac:dyDescent="0.35">
      <c r="A118" s="1" t="s">
        <v>76</v>
      </c>
      <c r="B118" s="18">
        <v>-2.7E-2</v>
      </c>
      <c r="C118" s="18">
        <v>6.0000000000000001E-3</v>
      </c>
    </row>
    <row r="119" spans="1:3" x14ac:dyDescent="0.35">
      <c r="A119" s="1" t="s">
        <v>21</v>
      </c>
      <c r="B119" s="18">
        <v>8.5999999999999993E-2</v>
      </c>
      <c r="C119" s="18">
        <v>1.2999999999999999E-2</v>
      </c>
    </row>
    <row r="120" spans="1:3" x14ac:dyDescent="0.35">
      <c r="A120" s="1" t="s">
        <v>26</v>
      </c>
      <c r="B120" s="18">
        <v>0.186</v>
      </c>
      <c r="C120" s="18">
        <v>4.0000000000000001E-3</v>
      </c>
    </row>
    <row r="121" spans="1:3" x14ac:dyDescent="0.35">
      <c r="A121" s="1" t="s">
        <v>38</v>
      </c>
      <c r="B121" s="18">
        <v>2.4E-2</v>
      </c>
      <c r="C121" s="18">
        <v>4.0000000000000001E-3</v>
      </c>
    </row>
    <row r="122" spans="1:3" x14ac:dyDescent="0.35">
      <c r="A122" s="1" t="s">
        <v>41</v>
      </c>
      <c r="B122" s="18">
        <v>2.8000000000000001E-2</v>
      </c>
      <c r="C122" s="18">
        <v>5.0000000000000001E-3</v>
      </c>
    </row>
    <row r="123" spans="1:3" x14ac:dyDescent="0.35">
      <c r="A123" s="1" t="s">
        <v>101</v>
      </c>
      <c r="B123" s="18">
        <v>-2.4E-2</v>
      </c>
      <c r="C123" s="18">
        <v>5.0000000000000001E-3</v>
      </c>
    </row>
    <row r="124" spans="1:3" x14ac:dyDescent="0.35">
      <c r="A124" t="s">
        <v>111</v>
      </c>
      <c r="B124" s="18">
        <v>4.2000000000000003E-2</v>
      </c>
      <c r="C124" s="18">
        <v>5.0000000000000001E-3</v>
      </c>
    </row>
    <row r="125" spans="1:3" x14ac:dyDescent="0.35">
      <c r="A125" t="s">
        <v>107</v>
      </c>
      <c r="B125" s="18">
        <v>2.7E-2</v>
      </c>
      <c r="C125" s="18">
        <v>4.0000000000000001E-3</v>
      </c>
    </row>
    <row r="126" spans="1:3" x14ac:dyDescent="0.35">
      <c r="A126" t="s">
        <v>113</v>
      </c>
      <c r="B126" s="18">
        <v>-2.5999999999999999E-2</v>
      </c>
      <c r="C126" s="18">
        <v>4.0000000000000001E-3</v>
      </c>
    </row>
    <row r="127" spans="1:3" x14ac:dyDescent="0.35">
      <c r="A127" s="1" t="s">
        <v>92</v>
      </c>
      <c r="B127" s="18">
        <v>2.5000000000000001E-2</v>
      </c>
      <c r="C127" s="18">
        <v>7.0000000000000001E-3</v>
      </c>
    </row>
    <row r="128" spans="1:3" x14ac:dyDescent="0.35">
      <c r="A128" s="2" t="s">
        <v>65</v>
      </c>
      <c r="B128" s="18">
        <v>-2.1999999999999999E-2</v>
      </c>
      <c r="C128" s="18">
        <v>4.0000000000000001E-3</v>
      </c>
    </row>
    <row r="129" spans="1:3" x14ac:dyDescent="0.35">
      <c r="A129" s="17" t="s">
        <v>52</v>
      </c>
      <c r="B129" s="18">
        <v>-0.14799999999999999</v>
      </c>
      <c r="C129" s="18">
        <v>4.0000000000000001E-3</v>
      </c>
    </row>
    <row r="130" spans="1:3" s="14" customFormat="1" x14ac:dyDescent="0.35">
      <c r="A130" s="4" t="s">
        <v>94</v>
      </c>
      <c r="B130" s="19">
        <v>-3.3000000000000002E-2</v>
      </c>
      <c r="C130" s="19">
        <v>5.0000000000000001E-3</v>
      </c>
    </row>
    <row r="131" spans="1:3" s="15" customFormat="1" x14ac:dyDescent="0.35">
      <c r="B131" s="20"/>
      <c r="C131" s="20"/>
    </row>
    <row r="132" spans="1:3" x14ac:dyDescent="0.35">
      <c r="A132" t="s">
        <v>21</v>
      </c>
      <c r="B132" s="18">
        <v>1.4E-2</v>
      </c>
      <c r="C132" s="18">
        <f>4.5*10^(-10)</f>
        <v>4.5E-10</v>
      </c>
    </row>
    <row r="133" spans="1:3" x14ac:dyDescent="0.35">
      <c r="A133" t="s">
        <v>129</v>
      </c>
      <c r="B133" s="18">
        <v>4.0000000000000001E-3</v>
      </c>
      <c r="C133" s="18">
        <f>2.7*10^-9</f>
        <v>2.7000000000000002E-9</v>
      </c>
    </row>
    <row r="134" spans="1:3" x14ac:dyDescent="0.35">
      <c r="A134" t="s">
        <v>54</v>
      </c>
      <c r="B134" s="18">
        <v>1.7000000000000001E-2</v>
      </c>
      <c r="C134" s="18">
        <f>2.1 * 10^-10</f>
        <v>2.1000000000000002E-10</v>
      </c>
    </row>
    <row r="135" spans="1:3" s="14" customFormat="1" x14ac:dyDescent="0.35">
      <c r="A135" s="14" t="s">
        <v>55</v>
      </c>
      <c r="B135" s="19">
        <v>4.0000000000000001E-3</v>
      </c>
      <c r="C135" s="19" t="s">
        <v>320</v>
      </c>
    </row>
    <row r="136" spans="1:3" x14ac:dyDescent="0.35">
      <c r="A136" t="s">
        <v>130</v>
      </c>
      <c r="B136" s="18">
        <v>4.0000000000000001E-3</v>
      </c>
      <c r="C136" s="18" t="s">
        <v>321</v>
      </c>
    </row>
    <row r="137" spans="1:3" x14ac:dyDescent="0.35">
      <c r="A137" t="s">
        <v>33</v>
      </c>
      <c r="B137" s="18">
        <v>5.0000000000000001E-3</v>
      </c>
      <c r="C137" s="18" t="s">
        <v>322</v>
      </c>
    </row>
    <row r="138" spans="1:3" x14ac:dyDescent="0.35">
      <c r="A138" t="s">
        <v>41</v>
      </c>
      <c r="B138" s="18">
        <v>5.0000000000000001E-3</v>
      </c>
      <c r="C138" s="18" t="s">
        <v>323</v>
      </c>
    </row>
    <row r="139" spans="1:3" x14ac:dyDescent="0.35">
      <c r="A139" t="s">
        <v>43</v>
      </c>
      <c r="B139" s="18">
        <v>4.0000000000000001E-3</v>
      </c>
      <c r="C139" s="18" t="s">
        <v>324</v>
      </c>
    </row>
    <row r="140" spans="1:3" x14ac:dyDescent="0.35">
      <c r="A140" t="s">
        <v>131</v>
      </c>
      <c r="B140" s="18">
        <v>4.0000000000000001E-3</v>
      </c>
      <c r="C140" s="18" t="s">
        <v>325</v>
      </c>
    </row>
    <row r="141" spans="1:3" x14ac:dyDescent="0.35">
      <c r="A141" t="s">
        <v>65</v>
      </c>
      <c r="B141" s="18">
        <v>4.0000000000000001E-3</v>
      </c>
      <c r="C141" s="18" t="s">
        <v>326</v>
      </c>
    </row>
  </sheetData>
  <autoFilter ref="A1:C1" xr:uid="{A82B2D2C-2E91-459F-A9A8-BB400ABE5D5D}">
    <sortState xmlns:xlrd2="http://schemas.microsoft.com/office/spreadsheetml/2017/richdata2" ref="A2:C13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DB4-67B5-401D-B70C-E4EA0D4ACCB8}">
  <dimension ref="A1:I54"/>
  <sheetViews>
    <sheetView zoomScaleNormal="100" workbookViewId="0">
      <selection activeCell="I3" sqref="I3"/>
    </sheetView>
  </sheetViews>
  <sheetFormatPr defaultRowHeight="14.5" x14ac:dyDescent="0.35"/>
  <sheetData>
    <row r="1" spans="1:9" x14ac:dyDescent="0.35">
      <c r="A1" s="10" t="s">
        <v>259</v>
      </c>
      <c r="B1" s="11"/>
      <c r="C1" s="11"/>
      <c r="D1" s="11"/>
      <c r="E1" s="11"/>
      <c r="F1" s="5"/>
      <c r="G1" s="5"/>
      <c r="H1" s="5"/>
      <c r="I1" s="5"/>
    </row>
    <row r="2" spans="1:9" x14ac:dyDescent="0.35">
      <c r="A2" s="1" t="s">
        <v>260</v>
      </c>
      <c r="B2" s="1" t="s">
        <v>261</v>
      </c>
      <c r="C2" s="1" t="s">
        <v>207</v>
      </c>
      <c r="D2" s="1" t="s">
        <v>208</v>
      </c>
      <c r="E2" s="1" t="s">
        <v>262</v>
      </c>
      <c r="F2" s="6" t="s">
        <v>206</v>
      </c>
      <c r="G2" s="6" t="s">
        <v>207</v>
      </c>
      <c r="H2" s="6" t="s">
        <v>208</v>
      </c>
      <c r="I2" s="6" t="s">
        <v>209</v>
      </c>
    </row>
    <row r="3" spans="1:9" x14ac:dyDescent="0.35">
      <c r="A3" s="1" t="s">
        <v>16</v>
      </c>
      <c r="B3" s="7">
        <v>-1.6241641763504899E-2</v>
      </c>
      <c r="C3" s="7">
        <v>0.37096206439035001</v>
      </c>
      <c r="D3" s="12">
        <v>0.96507778704236602</v>
      </c>
      <c r="E3" s="9" t="s">
        <v>263</v>
      </c>
      <c r="F3" s="7">
        <v>8.5999999999999993E-2</v>
      </c>
      <c r="G3" s="7">
        <v>1.2999999999999999E-2</v>
      </c>
      <c r="H3" s="8">
        <v>4.6999999999999999E-11</v>
      </c>
      <c r="I3" s="9" t="s">
        <v>210</v>
      </c>
    </row>
    <row r="4" spans="1:9" x14ac:dyDescent="0.35">
      <c r="A4" s="1" t="s">
        <v>18</v>
      </c>
      <c r="B4" s="7">
        <v>0.17582189386248501</v>
      </c>
      <c r="C4" s="7">
        <v>0.48155437376994298</v>
      </c>
      <c r="D4" s="12">
        <v>0.71502685292803103</v>
      </c>
      <c r="E4" s="9" t="s">
        <v>236</v>
      </c>
      <c r="F4" s="7">
        <v>3.5000000000000003E-2</v>
      </c>
      <c r="G4" s="7">
        <v>5.0000000000000001E-3</v>
      </c>
      <c r="H4" s="8">
        <v>2.6E-14</v>
      </c>
      <c r="I4" s="9" t="s">
        <v>211</v>
      </c>
    </row>
    <row r="5" spans="1:9" x14ac:dyDescent="0.35">
      <c r="A5" s="1" t="s">
        <v>19</v>
      </c>
      <c r="B5" s="7">
        <v>-8.7141038638266097E-2</v>
      </c>
      <c r="C5" s="7">
        <v>0.31126988535690697</v>
      </c>
      <c r="D5" s="12">
        <v>0.77951331659315704</v>
      </c>
      <c r="E5" s="9" t="s">
        <v>248</v>
      </c>
      <c r="F5" s="7">
        <v>-0.105</v>
      </c>
      <c r="G5" s="7">
        <v>4.0000000000000001E-3</v>
      </c>
      <c r="H5" s="8">
        <v>1.1E-153</v>
      </c>
      <c r="I5" s="9" t="s">
        <v>212</v>
      </c>
    </row>
    <row r="6" spans="1:9" x14ac:dyDescent="0.35">
      <c r="A6" s="1" t="s">
        <v>20</v>
      </c>
      <c r="B6" s="7">
        <v>-0.73694337285361899</v>
      </c>
      <c r="C6" s="7">
        <v>0.32188195656097701</v>
      </c>
      <c r="D6" s="12">
        <v>2.2051285548290198E-2</v>
      </c>
      <c r="E6" s="9" t="s">
        <v>241</v>
      </c>
      <c r="F6" s="7">
        <v>3.2000000000000001E-2</v>
      </c>
      <c r="G6" s="7">
        <v>5.0000000000000001E-3</v>
      </c>
      <c r="H6" s="8">
        <v>3.3999999999999999E-11</v>
      </c>
      <c r="I6" s="9" t="s">
        <v>213</v>
      </c>
    </row>
    <row r="7" spans="1:9" x14ac:dyDescent="0.35">
      <c r="A7" s="1" t="s">
        <v>47</v>
      </c>
      <c r="B7" s="7">
        <v>-0.84798952666127003</v>
      </c>
      <c r="C7" s="7">
        <v>0.431699044094974</v>
      </c>
      <c r="D7" s="12">
        <v>4.9494480955193397E-2</v>
      </c>
      <c r="E7" s="9" t="s">
        <v>237</v>
      </c>
      <c r="F7" s="7">
        <v>-9.4E-2</v>
      </c>
      <c r="G7" s="7">
        <v>4.0000000000000001E-3</v>
      </c>
      <c r="H7" s="8">
        <v>2.4000000000000001E-126</v>
      </c>
      <c r="I7" s="9" t="s">
        <v>214</v>
      </c>
    </row>
    <row r="8" spans="1:9" x14ac:dyDescent="0.35">
      <c r="A8" s="1" t="s">
        <v>118</v>
      </c>
      <c r="B8" s="7">
        <v>6.7778038905043497E-2</v>
      </c>
      <c r="C8" s="7">
        <v>0.40709508578074999</v>
      </c>
      <c r="D8" s="12">
        <v>0.86776984819814496</v>
      </c>
      <c r="E8" s="9" t="s">
        <v>264</v>
      </c>
      <c r="F8" s="7">
        <v>0.186</v>
      </c>
      <c r="G8" s="7">
        <v>4.0000000000000001E-3</v>
      </c>
      <c r="H8" s="8" t="s">
        <v>215</v>
      </c>
      <c r="I8" s="9" t="s">
        <v>216</v>
      </c>
    </row>
    <row r="9" spans="1:9" x14ac:dyDescent="0.35">
      <c r="A9" s="1" t="s">
        <v>69</v>
      </c>
      <c r="B9" s="7">
        <v>9.7234753064520604E-2</v>
      </c>
      <c r="C9" s="7">
        <v>0.30248369640627198</v>
      </c>
      <c r="D9" s="12">
        <v>0.74786596846537901</v>
      </c>
      <c r="E9" s="9" t="s">
        <v>217</v>
      </c>
      <c r="F9" s="7">
        <v>-4.1000000000000002E-2</v>
      </c>
      <c r="G9" s="7">
        <v>4.0000000000000001E-3</v>
      </c>
      <c r="H9" s="8">
        <v>6.2999999999999996E-25</v>
      </c>
      <c r="I9" s="9" t="s">
        <v>217</v>
      </c>
    </row>
    <row r="10" spans="1:9" x14ac:dyDescent="0.35">
      <c r="A10" s="1" t="s">
        <v>120</v>
      </c>
      <c r="B10" s="7">
        <v>-0.28673559390332198</v>
      </c>
      <c r="C10" s="7">
        <v>0.38341634715304401</v>
      </c>
      <c r="D10" s="12">
        <v>0.45455429151348298</v>
      </c>
      <c r="E10" s="9" t="s">
        <v>265</v>
      </c>
      <c r="F10" s="7">
        <v>7.6999999999999999E-2</v>
      </c>
      <c r="G10" s="7">
        <v>4.0000000000000001E-3</v>
      </c>
      <c r="H10" s="8">
        <v>8.9999999999999995E-86</v>
      </c>
      <c r="I10" s="9" t="s">
        <v>218</v>
      </c>
    </row>
    <row r="11" spans="1:9" x14ac:dyDescent="0.35">
      <c r="A11" s="1" t="s">
        <v>54</v>
      </c>
      <c r="B11" s="7">
        <v>-0.43834270734766401</v>
      </c>
      <c r="C11" s="7">
        <v>0.38691588785046699</v>
      </c>
      <c r="D11" s="12">
        <v>0.25725006497656799</v>
      </c>
      <c r="E11" s="9" t="s">
        <v>266</v>
      </c>
      <c r="F11" s="7">
        <v>2.8000000000000001E-2</v>
      </c>
      <c r="G11" s="7">
        <v>4.0000000000000001E-3</v>
      </c>
      <c r="H11" s="8">
        <v>1.0000000000000001E-9</v>
      </c>
      <c r="I11" s="9" t="s">
        <v>219</v>
      </c>
    </row>
    <row r="12" spans="1:9" x14ac:dyDescent="0.35">
      <c r="A12" s="1" t="s">
        <v>55</v>
      </c>
      <c r="B12" s="7">
        <v>0.56400497515199999</v>
      </c>
      <c r="C12" s="7">
        <v>0.44400000000000001</v>
      </c>
      <c r="D12" s="12">
        <v>0.20398438431129101</v>
      </c>
      <c r="E12" s="9" t="s">
        <v>246</v>
      </c>
      <c r="F12" s="7">
        <v>-0.05</v>
      </c>
      <c r="G12" s="7">
        <v>4.0000000000000001E-3</v>
      </c>
      <c r="H12" s="8">
        <v>5.5000000000000001E-38</v>
      </c>
      <c r="I12" s="9" t="s">
        <v>220</v>
      </c>
    </row>
    <row r="13" spans="1:9" x14ac:dyDescent="0.35">
      <c r="A13" s="1" t="s">
        <v>112</v>
      </c>
      <c r="B13" s="7">
        <v>-0.298055121920277</v>
      </c>
      <c r="C13" s="7">
        <v>0.48237151376951398</v>
      </c>
      <c r="D13" s="12">
        <v>0.53664431539296098</v>
      </c>
      <c r="E13" s="9" t="s">
        <v>267</v>
      </c>
      <c r="F13" s="7">
        <v>2.4E-2</v>
      </c>
      <c r="G13" s="7">
        <v>4.0000000000000001E-3</v>
      </c>
      <c r="H13" s="8">
        <v>1.0999999999999999E-8</v>
      </c>
      <c r="I13" s="9" t="s">
        <v>221</v>
      </c>
    </row>
    <row r="14" spans="1:9" x14ac:dyDescent="0.35">
      <c r="A14" s="1" t="s">
        <v>28</v>
      </c>
      <c r="B14" s="7">
        <v>-8.30165046128611E-2</v>
      </c>
      <c r="C14" s="7">
        <v>0.14701478315319499</v>
      </c>
      <c r="D14" s="12">
        <v>0.57229052917631495</v>
      </c>
      <c r="E14" s="9" t="s">
        <v>218</v>
      </c>
      <c r="F14" s="7">
        <v>-2.5000000000000001E-2</v>
      </c>
      <c r="G14" s="7">
        <v>4.0000000000000001E-3</v>
      </c>
      <c r="H14" s="8">
        <v>4.3999999999999998E-10</v>
      </c>
      <c r="I14" s="9" t="s">
        <v>222</v>
      </c>
    </row>
    <row r="15" spans="1:9" x14ac:dyDescent="0.35">
      <c r="A15" s="1" t="s">
        <v>125</v>
      </c>
      <c r="B15" s="7">
        <v>0.90006852324166697</v>
      </c>
      <c r="C15" s="7">
        <v>0.5</v>
      </c>
      <c r="D15" s="12">
        <v>7.1839001211670597E-2</v>
      </c>
      <c r="E15" s="9" t="s">
        <v>268</v>
      </c>
      <c r="F15" s="7">
        <v>-0.03</v>
      </c>
      <c r="G15" s="7">
        <v>5.0000000000000001E-3</v>
      </c>
      <c r="H15" s="8">
        <v>2.8000000000000002E-10</v>
      </c>
      <c r="I15" s="9" t="s">
        <v>223</v>
      </c>
    </row>
    <row r="16" spans="1:9" x14ac:dyDescent="0.35">
      <c r="A16" s="1" t="s">
        <v>105</v>
      </c>
      <c r="B16" s="7">
        <v>0.48314147267521801</v>
      </c>
      <c r="C16" s="7">
        <v>0.45104123348581299</v>
      </c>
      <c r="D16" s="12">
        <v>0.28409336229134702</v>
      </c>
      <c r="E16" s="9" t="s">
        <v>269</v>
      </c>
      <c r="F16" s="7">
        <v>0.03</v>
      </c>
      <c r="G16" s="7">
        <v>6.0000000000000001E-3</v>
      </c>
      <c r="H16" s="8">
        <v>4.1000000000000003E-8</v>
      </c>
      <c r="I16" s="9" t="s">
        <v>224</v>
      </c>
    </row>
    <row r="17" spans="1:9" x14ac:dyDescent="0.35">
      <c r="A17" s="1" t="s">
        <v>71</v>
      </c>
      <c r="B17" s="7">
        <v>0.23016734883909001</v>
      </c>
      <c r="C17" s="7">
        <v>0.29352315669215201</v>
      </c>
      <c r="D17" s="12">
        <v>0.43294977004769297</v>
      </c>
      <c r="E17" s="9" t="s">
        <v>230</v>
      </c>
      <c r="F17" s="7">
        <v>-7.4999999999999997E-2</v>
      </c>
      <c r="G17" s="7">
        <v>1.0999999999999999E-2</v>
      </c>
      <c r="H17" s="8">
        <v>5.8000000000000003E-12</v>
      </c>
      <c r="I17" s="9" t="s">
        <v>225</v>
      </c>
    </row>
    <row r="18" spans="1:9" x14ac:dyDescent="0.35">
      <c r="A18" s="1" t="s">
        <v>70</v>
      </c>
      <c r="B18" s="7">
        <v>-8.9136433339484206E-2</v>
      </c>
      <c r="C18" s="7">
        <v>0.22806435561453001</v>
      </c>
      <c r="D18" s="12">
        <v>0.69591628220731705</v>
      </c>
      <c r="E18" s="9" t="s">
        <v>220</v>
      </c>
      <c r="F18" s="7">
        <v>-4.8000000000000001E-2</v>
      </c>
      <c r="G18" s="7">
        <v>7.0000000000000001E-3</v>
      </c>
      <c r="H18" s="8">
        <v>9.6999999999999995E-12</v>
      </c>
      <c r="I18" s="9" t="s">
        <v>226</v>
      </c>
    </row>
    <row r="19" spans="1:9" x14ac:dyDescent="0.35">
      <c r="A19" s="1" t="s">
        <v>108</v>
      </c>
      <c r="B19" s="7">
        <v>0.19650105360627501</v>
      </c>
      <c r="C19" s="7">
        <v>0.433282516248094</v>
      </c>
      <c r="D19" s="12">
        <v>0.65017639404470096</v>
      </c>
      <c r="E19" s="9" t="s">
        <v>270</v>
      </c>
      <c r="F19" s="7">
        <v>-2.5999999999999999E-2</v>
      </c>
      <c r="G19" s="7">
        <v>4.0000000000000001E-3</v>
      </c>
      <c r="H19" s="8">
        <v>4.9999999999999997E-12</v>
      </c>
      <c r="I19" s="9" t="s">
        <v>227</v>
      </c>
    </row>
    <row r="20" spans="1:9" x14ac:dyDescent="0.35">
      <c r="A20" s="1" t="s">
        <v>37</v>
      </c>
      <c r="B20" s="7">
        <v>0.23764326507414599</v>
      </c>
      <c r="C20" s="7">
        <v>0.43520309477756303</v>
      </c>
      <c r="D20" s="12">
        <v>0.58503059641615396</v>
      </c>
      <c r="E20" s="9" t="s">
        <v>271</v>
      </c>
      <c r="F20" s="7">
        <v>2.4E-2</v>
      </c>
      <c r="G20" s="7">
        <v>4.0000000000000001E-3</v>
      </c>
      <c r="H20" s="8">
        <v>1E-8</v>
      </c>
      <c r="I20" s="9" t="s">
        <v>228</v>
      </c>
    </row>
    <row r="21" spans="1:9" x14ac:dyDescent="0.35">
      <c r="A21" s="1" t="s">
        <v>129</v>
      </c>
      <c r="B21" s="7">
        <v>1.7445218433</v>
      </c>
      <c r="C21" s="7">
        <v>0.42962962962963003</v>
      </c>
      <c r="D21" s="8">
        <v>4.8962498099841297E-5</v>
      </c>
      <c r="E21" s="9" t="s">
        <v>272</v>
      </c>
      <c r="F21" s="7">
        <v>2.7E-2</v>
      </c>
      <c r="G21" s="7">
        <v>4.0000000000000001E-3</v>
      </c>
      <c r="H21" s="8">
        <v>1.2999999999999999E-12</v>
      </c>
      <c r="I21" s="9" t="s">
        <v>229</v>
      </c>
    </row>
    <row r="22" spans="1:9" x14ac:dyDescent="0.35">
      <c r="A22" s="1" t="s">
        <v>122</v>
      </c>
      <c r="B22" s="7">
        <v>-0.185692452647822</v>
      </c>
      <c r="C22" s="7">
        <v>0.32128750810587797</v>
      </c>
      <c r="D22" s="12">
        <v>0.56328876223909097</v>
      </c>
      <c r="E22" s="9" t="s">
        <v>273</v>
      </c>
      <c r="F22" s="7">
        <v>-5.3999999999999999E-2</v>
      </c>
      <c r="G22" s="7">
        <v>6.0000000000000001E-3</v>
      </c>
      <c r="H22" s="8">
        <v>2.5000000000000002E-19</v>
      </c>
      <c r="I22" s="9" t="s">
        <v>230</v>
      </c>
    </row>
    <row r="23" spans="1:9" x14ac:dyDescent="0.35">
      <c r="A23" s="1" t="s">
        <v>49</v>
      </c>
      <c r="B23" s="7">
        <v>-0.62889153521509</v>
      </c>
      <c r="C23" s="7">
        <v>0.50662686027050297</v>
      </c>
      <c r="D23" s="12">
        <v>0.21448356424946299</v>
      </c>
      <c r="E23" s="9" t="s">
        <v>274</v>
      </c>
      <c r="F23" s="7">
        <v>2.8000000000000001E-2</v>
      </c>
      <c r="G23" s="7">
        <v>5.0000000000000001E-3</v>
      </c>
      <c r="H23" s="8">
        <v>3.1E-8</v>
      </c>
      <c r="I23" s="9" t="s">
        <v>231</v>
      </c>
    </row>
    <row r="24" spans="1:9" x14ac:dyDescent="0.35">
      <c r="A24" s="1" t="s">
        <v>110</v>
      </c>
      <c r="B24" s="7">
        <v>-0.18530099117117799</v>
      </c>
      <c r="C24" s="7">
        <v>0.50028793550244699</v>
      </c>
      <c r="D24" s="12">
        <v>0.71109290242108503</v>
      </c>
      <c r="E24" s="9" t="s">
        <v>225</v>
      </c>
      <c r="F24" s="7">
        <v>0.05</v>
      </c>
      <c r="G24" s="7">
        <v>4.0000000000000001E-3</v>
      </c>
      <c r="H24" s="8">
        <v>3.1000000000000001E-35</v>
      </c>
      <c r="I24" s="9" t="s">
        <v>232</v>
      </c>
    </row>
    <row r="25" spans="1:9" x14ac:dyDescent="0.35">
      <c r="A25" s="1" t="s">
        <v>123</v>
      </c>
      <c r="B25" s="7">
        <v>-0.85433760262868597</v>
      </c>
      <c r="C25" s="7">
        <v>0.53973013493253397</v>
      </c>
      <c r="D25" s="12">
        <v>0.11344477740077499</v>
      </c>
      <c r="E25" s="9" t="s">
        <v>275</v>
      </c>
      <c r="F25" s="7">
        <v>2.9000000000000001E-2</v>
      </c>
      <c r="G25" s="7">
        <v>4.0000000000000001E-3</v>
      </c>
      <c r="H25" s="8">
        <v>2.6E-13</v>
      </c>
      <c r="I25" s="9" t="s">
        <v>233</v>
      </c>
    </row>
    <row r="26" spans="1:9" x14ac:dyDescent="0.35">
      <c r="A26" s="1" t="s">
        <v>62</v>
      </c>
      <c r="B26" s="7">
        <v>0.275303578498655</v>
      </c>
      <c r="C26" s="7">
        <v>0.269058295964126</v>
      </c>
      <c r="D26" s="12">
        <v>0.30620779366842499</v>
      </c>
      <c r="E26" s="9" t="s">
        <v>255</v>
      </c>
      <c r="F26" s="7">
        <v>2.8000000000000001E-2</v>
      </c>
      <c r="G26" s="7">
        <v>4.0000000000000001E-3</v>
      </c>
      <c r="H26" s="8">
        <v>1.2999999999999999E-12</v>
      </c>
      <c r="I26" s="9" t="s">
        <v>234</v>
      </c>
    </row>
    <row r="27" spans="1:9" x14ac:dyDescent="0.35">
      <c r="A27" s="1" t="s">
        <v>66</v>
      </c>
      <c r="B27" s="7">
        <v>-0.20979362816125499</v>
      </c>
      <c r="C27" s="7">
        <v>0.105383163602571</v>
      </c>
      <c r="D27" s="12">
        <v>4.6506191939677602E-2</v>
      </c>
      <c r="E27" s="9" t="s">
        <v>212</v>
      </c>
      <c r="F27" s="7">
        <v>2.5999999999999999E-2</v>
      </c>
      <c r="G27" s="7">
        <v>4.0000000000000001E-3</v>
      </c>
      <c r="H27" s="8">
        <v>1.9999999999999999E-11</v>
      </c>
      <c r="I27" s="9" t="s">
        <v>235</v>
      </c>
    </row>
    <row r="28" spans="1:9" x14ac:dyDescent="0.35">
      <c r="A28" s="1" t="s">
        <v>39</v>
      </c>
      <c r="B28" s="7">
        <v>0.395844662392418</v>
      </c>
      <c r="C28" s="7">
        <v>0.39219958601154797</v>
      </c>
      <c r="D28" s="12">
        <v>0.31283368927027599</v>
      </c>
      <c r="E28" s="9" t="s">
        <v>276</v>
      </c>
      <c r="F28" s="7">
        <v>2.4E-2</v>
      </c>
      <c r="G28" s="7">
        <v>4.0000000000000001E-3</v>
      </c>
      <c r="H28" s="8">
        <v>2.4999999999999999E-8</v>
      </c>
      <c r="I28" s="9" t="s">
        <v>236</v>
      </c>
    </row>
    <row r="29" spans="1:9" x14ac:dyDescent="0.35">
      <c r="A29" s="1" t="s">
        <v>115</v>
      </c>
      <c r="B29" s="7">
        <v>-1.38337156657076</v>
      </c>
      <c r="C29" s="7">
        <v>0.39098520895577399</v>
      </c>
      <c r="D29" s="8">
        <v>4.02912788238056E-4</v>
      </c>
      <c r="E29" s="9" t="s">
        <v>277</v>
      </c>
      <c r="F29" s="7">
        <v>2.3E-2</v>
      </c>
      <c r="G29" s="7">
        <v>4.0000000000000001E-3</v>
      </c>
      <c r="H29" s="8">
        <v>2.6000000000000001E-8</v>
      </c>
      <c r="I29" s="9" t="s">
        <v>237</v>
      </c>
    </row>
    <row r="30" spans="1:9" x14ac:dyDescent="0.35">
      <c r="A30" s="1" t="s">
        <v>53</v>
      </c>
      <c r="B30" s="7">
        <v>-0.41431075563352499</v>
      </c>
      <c r="C30" s="7">
        <v>0.309998872731372</v>
      </c>
      <c r="D30" s="12">
        <v>0.18138878522646701</v>
      </c>
      <c r="E30" s="9" t="s">
        <v>244</v>
      </c>
      <c r="F30" s="7">
        <v>-2.4E-2</v>
      </c>
      <c r="G30" s="7">
        <v>4.0000000000000001E-3</v>
      </c>
      <c r="H30" s="8">
        <v>1.7E-8</v>
      </c>
      <c r="I30" s="9" t="s">
        <v>238</v>
      </c>
    </row>
    <row r="31" spans="1:9" x14ac:dyDescent="0.35">
      <c r="A31" s="1" t="s">
        <v>22</v>
      </c>
      <c r="B31" s="7">
        <v>-0.32043034098407203</v>
      </c>
      <c r="C31" s="7">
        <v>0.41966823078448201</v>
      </c>
      <c r="D31" s="12">
        <v>0.445145876850574</v>
      </c>
      <c r="E31" s="9" t="s">
        <v>211</v>
      </c>
      <c r="F31" s="7">
        <v>-2.5000000000000001E-2</v>
      </c>
      <c r="G31" s="7">
        <v>4.0000000000000001E-3</v>
      </c>
      <c r="H31" s="8">
        <v>5.7E-10</v>
      </c>
      <c r="I31" s="9" t="s">
        <v>239</v>
      </c>
    </row>
    <row r="32" spans="1:9" x14ac:dyDescent="0.35">
      <c r="A32" s="1" t="s">
        <v>126</v>
      </c>
      <c r="B32" s="7">
        <v>-1.0825650582392301</v>
      </c>
      <c r="C32" s="7">
        <v>0.485788554139856</v>
      </c>
      <c r="D32" s="12">
        <v>2.5849211789087601E-2</v>
      </c>
      <c r="E32" s="9" t="s">
        <v>278</v>
      </c>
      <c r="F32" s="7">
        <v>-3.2000000000000001E-2</v>
      </c>
      <c r="G32" s="7">
        <v>4.0000000000000001E-3</v>
      </c>
      <c r="H32" s="8">
        <v>1.4000000000000001E-16</v>
      </c>
      <c r="I32" s="9" t="s">
        <v>240</v>
      </c>
    </row>
    <row r="33" spans="1:9" x14ac:dyDescent="0.35">
      <c r="A33" s="1" t="s">
        <v>109</v>
      </c>
      <c r="B33" s="7">
        <v>-1.3374852552877901</v>
      </c>
      <c r="C33" s="7">
        <v>0.46993613688396202</v>
      </c>
      <c r="D33" s="8">
        <v>4.4258289077395499E-3</v>
      </c>
      <c r="E33" s="9" t="s">
        <v>279</v>
      </c>
      <c r="F33" s="7">
        <v>3.2000000000000001E-2</v>
      </c>
      <c r="G33" s="7">
        <v>4.0000000000000001E-3</v>
      </c>
      <c r="H33" s="8">
        <v>1.9000000000000001E-16</v>
      </c>
      <c r="I33" s="9" t="s">
        <v>241</v>
      </c>
    </row>
    <row r="34" spans="1:9" x14ac:dyDescent="0.35">
      <c r="A34" s="1" t="s">
        <v>114</v>
      </c>
      <c r="B34" s="7">
        <v>-0.46565820135735098</v>
      </c>
      <c r="C34" s="7">
        <v>0.51735490546514895</v>
      </c>
      <c r="D34" s="12">
        <v>0.368080354865926</v>
      </c>
      <c r="E34" s="9" t="s">
        <v>280</v>
      </c>
      <c r="F34" s="7">
        <v>-0.14799999999999999</v>
      </c>
      <c r="G34" s="7">
        <v>4.0000000000000001E-3</v>
      </c>
      <c r="H34" s="8" t="s">
        <v>242</v>
      </c>
      <c r="I34" s="9" t="s">
        <v>243</v>
      </c>
    </row>
    <row r="35" spans="1:9" x14ac:dyDescent="0.35">
      <c r="A35" s="1" t="s">
        <v>68</v>
      </c>
      <c r="B35" s="7">
        <v>-0.120735390600266</v>
      </c>
      <c r="C35" s="7">
        <v>6.0377855598125002E-2</v>
      </c>
      <c r="D35" s="12">
        <v>4.5536618215835697E-2</v>
      </c>
      <c r="E35" s="9" t="s">
        <v>216</v>
      </c>
      <c r="F35" s="7">
        <v>-3.5999999999999997E-2</v>
      </c>
      <c r="G35" s="7">
        <v>4.0000000000000001E-3</v>
      </c>
      <c r="H35" s="8">
        <v>2.8000000000000001E-18</v>
      </c>
      <c r="I35" s="9" t="s">
        <v>244</v>
      </c>
    </row>
    <row r="36" spans="1:9" x14ac:dyDescent="0.35">
      <c r="A36" s="1" t="s">
        <v>127</v>
      </c>
      <c r="B36" s="7">
        <v>-0.22385287731784101</v>
      </c>
      <c r="C36" s="7">
        <v>0.28436902708498402</v>
      </c>
      <c r="D36" s="12">
        <v>0.43116977984235799</v>
      </c>
      <c r="E36" s="9" t="s">
        <v>281</v>
      </c>
      <c r="F36" s="7">
        <v>-9.6000000000000002E-2</v>
      </c>
      <c r="G36" s="7">
        <v>1.6E-2</v>
      </c>
      <c r="H36" s="8">
        <v>1.2E-9</v>
      </c>
      <c r="I36" s="9" t="s">
        <v>245</v>
      </c>
    </row>
    <row r="37" spans="1:9" x14ac:dyDescent="0.35">
      <c r="A37" s="1" t="s">
        <v>74</v>
      </c>
      <c r="B37" s="7">
        <v>-0.42470121872245797</v>
      </c>
      <c r="C37" s="7">
        <v>0.43662825955124301</v>
      </c>
      <c r="D37" s="12">
        <v>0.33071049732940799</v>
      </c>
      <c r="E37" s="9" t="s">
        <v>251</v>
      </c>
      <c r="F37" s="7">
        <v>2.3E-2</v>
      </c>
      <c r="G37" s="7">
        <v>4.0000000000000001E-3</v>
      </c>
      <c r="H37" s="8">
        <v>7.3E-9</v>
      </c>
      <c r="I37" s="9" t="s">
        <v>246</v>
      </c>
    </row>
    <row r="38" spans="1:9" x14ac:dyDescent="0.35">
      <c r="A38" s="1" t="s">
        <v>116</v>
      </c>
      <c r="B38" s="7">
        <v>-0.120997261509139</v>
      </c>
      <c r="C38" s="7">
        <v>0.52872752908001397</v>
      </c>
      <c r="D38" s="12">
        <v>0.81898849285918396</v>
      </c>
      <c r="E38" s="9" t="s">
        <v>282</v>
      </c>
      <c r="F38" s="7">
        <v>0.03</v>
      </c>
      <c r="G38" s="7">
        <v>4.0000000000000001E-3</v>
      </c>
      <c r="H38" s="8">
        <v>3.8000000000000002E-14</v>
      </c>
      <c r="I38" s="9" t="s">
        <v>247</v>
      </c>
    </row>
    <row r="39" spans="1:9" x14ac:dyDescent="0.35">
      <c r="A39" s="1" t="s">
        <v>56</v>
      </c>
      <c r="B39" s="7">
        <v>8.3209924303995694E-2</v>
      </c>
      <c r="C39" s="7">
        <v>0.37324624254340699</v>
      </c>
      <c r="D39" s="12">
        <v>0.82358552600127699</v>
      </c>
      <c r="E39" s="9" t="s">
        <v>247</v>
      </c>
      <c r="F39" s="7">
        <v>-0.11799999999999999</v>
      </c>
      <c r="G39" s="7">
        <v>1.2E-2</v>
      </c>
      <c r="H39" s="8">
        <v>9.2999999999999994E-25</v>
      </c>
      <c r="I39" s="9" t="s">
        <v>248</v>
      </c>
    </row>
    <row r="40" spans="1:9" x14ac:dyDescent="0.35">
      <c r="A40" s="1" t="s">
        <v>124</v>
      </c>
      <c r="B40" s="7">
        <v>-0.35304644548957498</v>
      </c>
      <c r="C40" s="7">
        <v>0.40752465160280898</v>
      </c>
      <c r="D40" s="12">
        <v>0.38631511940553798</v>
      </c>
      <c r="E40" s="9" t="s">
        <v>283</v>
      </c>
      <c r="F40" s="7">
        <v>-2.5999999999999999E-2</v>
      </c>
      <c r="G40" s="7">
        <v>4.0000000000000001E-3</v>
      </c>
      <c r="H40" s="8">
        <v>9.5000000000000003E-10</v>
      </c>
      <c r="I40" s="9" t="s">
        <v>249</v>
      </c>
    </row>
    <row r="41" spans="1:9" x14ac:dyDescent="0.35">
      <c r="A41" s="1" t="s">
        <v>67</v>
      </c>
      <c r="B41" s="7">
        <v>-0.29361608436110997</v>
      </c>
      <c r="C41" s="7">
        <v>0.12340177561443801</v>
      </c>
      <c r="D41" s="12">
        <v>1.7343173441987401E-2</v>
      </c>
      <c r="E41" s="9" t="s">
        <v>214</v>
      </c>
      <c r="F41" s="7">
        <v>-4.1000000000000002E-2</v>
      </c>
      <c r="G41" s="7">
        <v>6.0000000000000001E-3</v>
      </c>
      <c r="H41" s="8">
        <v>1E-13</v>
      </c>
      <c r="I41" s="9" t="s">
        <v>250</v>
      </c>
    </row>
    <row r="42" spans="1:9" x14ac:dyDescent="0.35">
      <c r="A42" s="1" t="s">
        <v>106</v>
      </c>
      <c r="B42" s="7">
        <v>-0.43493149949916099</v>
      </c>
      <c r="C42" s="7">
        <v>0.48497484476272501</v>
      </c>
      <c r="D42" s="12">
        <v>0.36981898055046603</v>
      </c>
      <c r="E42" s="9" t="s">
        <v>284</v>
      </c>
      <c r="F42" s="7">
        <v>2.3E-2</v>
      </c>
      <c r="G42" s="7">
        <v>4.0000000000000001E-3</v>
      </c>
      <c r="H42" s="8">
        <v>2.7000000000000002E-9</v>
      </c>
      <c r="I42" s="9" t="s">
        <v>251</v>
      </c>
    </row>
    <row r="43" spans="1:9" x14ac:dyDescent="0.35">
      <c r="A43" s="1" t="s">
        <v>75</v>
      </c>
      <c r="B43" s="7">
        <v>-3.7465722527858999E-2</v>
      </c>
      <c r="C43" s="7">
        <v>6.3627924814454895E-2</v>
      </c>
      <c r="D43" s="12">
        <v>0.55597857119585103</v>
      </c>
      <c r="E43" s="9" t="s">
        <v>285</v>
      </c>
      <c r="F43" s="7">
        <v>-2.8000000000000001E-2</v>
      </c>
      <c r="G43" s="7">
        <v>4.0000000000000001E-3</v>
      </c>
      <c r="H43" s="8">
        <v>4.5E-10</v>
      </c>
      <c r="I43" s="9" t="s">
        <v>252</v>
      </c>
    </row>
    <row r="44" spans="1:9" x14ac:dyDescent="0.35">
      <c r="A44" s="1" t="s">
        <v>104</v>
      </c>
      <c r="B44" s="7">
        <v>-6.3778933912280095E-2</v>
      </c>
      <c r="C44" s="7">
        <v>0.430938168353178</v>
      </c>
      <c r="D44" s="12">
        <v>0.88234261258574298</v>
      </c>
      <c r="E44" s="9" t="s">
        <v>213</v>
      </c>
      <c r="F44" s="7">
        <v>0.24</v>
      </c>
      <c r="G44" s="7">
        <v>6.0000000000000001E-3</v>
      </c>
      <c r="H44" s="8" t="s">
        <v>253</v>
      </c>
      <c r="I44" s="9" t="s">
        <v>254</v>
      </c>
    </row>
    <row r="45" spans="1:9" x14ac:dyDescent="0.35">
      <c r="A45" s="1" t="s">
        <v>121</v>
      </c>
      <c r="B45" s="7">
        <v>-0.50507817642654196</v>
      </c>
      <c r="C45" s="7">
        <v>0.49167756777482102</v>
      </c>
      <c r="D45" s="12">
        <v>0.30430046662572902</v>
      </c>
      <c r="E45" s="9" t="s">
        <v>286</v>
      </c>
      <c r="F45" s="7">
        <v>-0.104</v>
      </c>
      <c r="G45" s="7">
        <v>1.2E-2</v>
      </c>
      <c r="H45" s="8">
        <v>6.1999999999999998E-19</v>
      </c>
      <c r="I45" s="9" t="s">
        <v>255</v>
      </c>
    </row>
    <row r="46" spans="1:9" x14ac:dyDescent="0.35">
      <c r="A46" s="1" t="s">
        <v>72</v>
      </c>
      <c r="B46" s="7">
        <v>-1.2550855746723999</v>
      </c>
      <c r="C46" s="7">
        <v>0.28880866425992802</v>
      </c>
      <c r="D46" s="8">
        <v>1.38810828240877E-5</v>
      </c>
      <c r="E46" s="9" t="s">
        <v>232</v>
      </c>
      <c r="F46" s="7">
        <v>-4.1000000000000002E-2</v>
      </c>
      <c r="G46" s="7">
        <v>4.0000000000000001E-3</v>
      </c>
      <c r="H46" s="8">
        <v>2.5999999999999999E-20</v>
      </c>
      <c r="I46" s="9" t="s">
        <v>256</v>
      </c>
    </row>
    <row r="47" spans="1:9" x14ac:dyDescent="0.35">
      <c r="A47" s="1" t="s">
        <v>128</v>
      </c>
      <c r="B47" s="7">
        <v>0.20152708546981199</v>
      </c>
      <c r="C47" s="7">
        <v>0.39555539573519399</v>
      </c>
      <c r="D47" s="12">
        <v>0.61041665967424696</v>
      </c>
      <c r="E47" s="9" t="s">
        <v>287</v>
      </c>
      <c r="F47" s="7">
        <v>-2.9000000000000001E-2</v>
      </c>
      <c r="G47" s="7">
        <v>4.0000000000000001E-3</v>
      </c>
      <c r="H47" s="8">
        <v>6.6000000000000001E-12</v>
      </c>
      <c r="I47" s="9" t="s">
        <v>257</v>
      </c>
    </row>
    <row r="48" spans="1:9" x14ac:dyDescent="0.35">
      <c r="A48" s="1" t="s">
        <v>117</v>
      </c>
      <c r="B48" s="7">
        <v>-0.68361041975036396</v>
      </c>
      <c r="C48" s="7">
        <v>0.48074802628677299</v>
      </c>
      <c r="D48" s="12">
        <v>0.15503426644582699</v>
      </c>
      <c r="E48" s="9" t="s">
        <v>288</v>
      </c>
      <c r="F48" s="7">
        <v>-2.1999999999999999E-2</v>
      </c>
      <c r="G48" s="7">
        <v>4.0000000000000001E-3</v>
      </c>
      <c r="H48" s="8">
        <v>1.4E-8</v>
      </c>
      <c r="I48" s="9" t="s">
        <v>258</v>
      </c>
    </row>
    <row r="49" spans="1:5" x14ac:dyDescent="0.35">
      <c r="A49" s="1" t="s">
        <v>119</v>
      </c>
      <c r="B49" s="7">
        <v>0.42571456212602399</v>
      </c>
      <c r="C49" s="7">
        <v>0.50336338260193103</v>
      </c>
      <c r="D49" s="12">
        <v>0.39769778697365599</v>
      </c>
      <c r="E49" s="9" t="s">
        <v>289</v>
      </c>
    </row>
    <row r="50" spans="1:5" x14ac:dyDescent="0.35">
      <c r="A50" s="1" t="s">
        <v>73</v>
      </c>
      <c r="B50" s="7">
        <v>-0.14811236431004901</v>
      </c>
      <c r="C50" s="7">
        <v>7.8788984132774006E-2</v>
      </c>
      <c r="D50" s="12">
        <v>6.01269796533569E-2</v>
      </c>
      <c r="E50" s="9" t="s">
        <v>243</v>
      </c>
    </row>
    <row r="51" spans="1:5" x14ac:dyDescent="0.35">
      <c r="A51" s="1" t="s">
        <v>21</v>
      </c>
      <c r="B51" s="7">
        <v>1.5977051124302299</v>
      </c>
      <c r="C51" s="7">
        <v>0.39883720930232602</v>
      </c>
      <c r="D51" s="8">
        <v>6.1779729577907005E-5</v>
      </c>
      <c r="E51" s="9" t="s">
        <v>210</v>
      </c>
    </row>
    <row r="52" spans="1:5" x14ac:dyDescent="0.35">
      <c r="A52" s="1" t="s">
        <v>111</v>
      </c>
      <c r="B52" s="7">
        <v>1.0566457080555001</v>
      </c>
      <c r="C52" s="7">
        <v>0.37362271245329698</v>
      </c>
      <c r="D52" s="8">
        <v>4.6823879385812801E-3</v>
      </c>
      <c r="E52" s="9" t="s">
        <v>290</v>
      </c>
    </row>
    <row r="53" spans="1:5" x14ac:dyDescent="0.35">
      <c r="A53" s="1" t="s">
        <v>107</v>
      </c>
      <c r="B53" s="7">
        <v>-0.36616018228963698</v>
      </c>
      <c r="C53" s="7">
        <v>0.457707799340901</v>
      </c>
      <c r="D53" s="12">
        <v>0.42371846460905099</v>
      </c>
      <c r="E53" s="9" t="s">
        <v>291</v>
      </c>
    </row>
    <row r="54" spans="1:5" x14ac:dyDescent="0.35">
      <c r="A54" s="1" t="s">
        <v>113</v>
      </c>
      <c r="B54" s="7">
        <v>-0.54393212711267602</v>
      </c>
      <c r="C54" s="7">
        <v>0.44209702660406902</v>
      </c>
      <c r="D54" s="12">
        <v>0.218567718912722</v>
      </c>
      <c r="E54" s="9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CC60-C286-4C63-ACD6-47C38D029C5E}">
  <dimension ref="A1:E54"/>
  <sheetViews>
    <sheetView workbookViewId="0">
      <selection activeCell="A2" sqref="A2:XFD2"/>
    </sheetView>
  </sheetViews>
  <sheetFormatPr defaultRowHeight="14.5" x14ac:dyDescent="0.35"/>
  <sheetData>
    <row r="1" spans="1:5" x14ac:dyDescent="0.35">
      <c r="A1" s="10" t="s">
        <v>259</v>
      </c>
      <c r="B1" s="11"/>
      <c r="C1" s="11"/>
      <c r="D1" s="11"/>
      <c r="E1" s="11"/>
    </row>
    <row r="2" spans="1:5" x14ac:dyDescent="0.35">
      <c r="A2" s="1" t="s">
        <v>260</v>
      </c>
      <c r="B2" s="1" t="s">
        <v>261</v>
      </c>
      <c r="C2" s="1" t="s">
        <v>207</v>
      </c>
      <c r="D2" s="1" t="s">
        <v>208</v>
      </c>
      <c r="E2" s="1" t="s">
        <v>262</v>
      </c>
    </row>
    <row r="3" spans="1:5" x14ac:dyDescent="0.35">
      <c r="A3" s="1" t="s">
        <v>16</v>
      </c>
      <c r="B3" s="7">
        <v>-1.6241641763504899E-2</v>
      </c>
      <c r="C3" s="7">
        <v>0.37096206439035001</v>
      </c>
      <c r="D3" s="12">
        <v>0.96507778704236602</v>
      </c>
      <c r="E3" s="9" t="s">
        <v>263</v>
      </c>
    </row>
    <row r="4" spans="1:5" x14ac:dyDescent="0.35">
      <c r="A4" s="1" t="s">
        <v>18</v>
      </c>
      <c r="B4" s="7">
        <v>0.17582189386248501</v>
      </c>
      <c r="C4" s="7">
        <v>0.48155437376994298</v>
      </c>
      <c r="D4" s="12">
        <v>0.71502685292803103</v>
      </c>
      <c r="E4" s="9" t="s">
        <v>236</v>
      </c>
    </row>
    <row r="5" spans="1:5" x14ac:dyDescent="0.35">
      <c r="A5" s="1" t="s">
        <v>19</v>
      </c>
      <c r="B5" s="7">
        <v>-8.7141038638266097E-2</v>
      </c>
      <c r="C5" s="7">
        <v>0.31126988535690697</v>
      </c>
      <c r="D5" s="12">
        <v>0.77951331659315704</v>
      </c>
      <c r="E5" s="9" t="s">
        <v>248</v>
      </c>
    </row>
    <row r="6" spans="1:5" x14ac:dyDescent="0.35">
      <c r="A6" s="1" t="s">
        <v>20</v>
      </c>
      <c r="B6" s="7">
        <v>-0.73694337285361899</v>
      </c>
      <c r="C6" s="7">
        <v>0.32188195656097701</v>
      </c>
      <c r="D6" s="12">
        <v>2.2051285548290198E-2</v>
      </c>
      <c r="E6" s="9" t="s">
        <v>241</v>
      </c>
    </row>
    <row r="7" spans="1:5" x14ac:dyDescent="0.35">
      <c r="A7" s="1" t="s">
        <v>47</v>
      </c>
      <c r="B7" s="7">
        <v>-0.84798952666127003</v>
      </c>
      <c r="C7" s="7">
        <v>0.431699044094974</v>
      </c>
      <c r="D7" s="12">
        <v>4.9494480955193397E-2</v>
      </c>
      <c r="E7" s="9" t="s">
        <v>237</v>
      </c>
    </row>
    <row r="8" spans="1:5" x14ac:dyDescent="0.35">
      <c r="A8" s="1" t="s">
        <v>118</v>
      </c>
      <c r="B8" s="7">
        <v>6.7778038905043497E-2</v>
      </c>
      <c r="C8" s="7">
        <v>0.40709508578074999</v>
      </c>
      <c r="D8" s="12">
        <v>0.86776984819814496</v>
      </c>
      <c r="E8" s="9" t="s">
        <v>264</v>
      </c>
    </row>
    <row r="9" spans="1:5" x14ac:dyDescent="0.35">
      <c r="A9" s="1" t="s">
        <v>69</v>
      </c>
      <c r="B9" s="7">
        <v>9.7234753064520604E-2</v>
      </c>
      <c r="C9" s="7">
        <v>0.30248369640627198</v>
      </c>
      <c r="D9" s="12">
        <v>0.74786596846537901</v>
      </c>
      <c r="E9" s="9" t="s">
        <v>217</v>
      </c>
    </row>
    <row r="10" spans="1:5" x14ac:dyDescent="0.35">
      <c r="A10" s="1" t="s">
        <v>120</v>
      </c>
      <c r="B10" s="7">
        <v>-0.28673559390332198</v>
      </c>
      <c r="C10" s="7">
        <v>0.38341634715304401</v>
      </c>
      <c r="D10" s="12">
        <v>0.45455429151348298</v>
      </c>
      <c r="E10" s="9" t="s">
        <v>265</v>
      </c>
    </row>
    <row r="11" spans="1:5" x14ac:dyDescent="0.35">
      <c r="A11" s="1" t="s">
        <v>54</v>
      </c>
      <c r="B11" s="7">
        <v>-0.43834270734766401</v>
      </c>
      <c r="C11" s="7">
        <v>0.38691588785046699</v>
      </c>
      <c r="D11" s="12">
        <v>0.25725006497656799</v>
      </c>
      <c r="E11" s="9" t="s">
        <v>266</v>
      </c>
    </row>
    <row r="12" spans="1:5" x14ac:dyDescent="0.35">
      <c r="A12" s="1" t="s">
        <v>55</v>
      </c>
      <c r="B12" s="7">
        <v>0.56400497515199999</v>
      </c>
      <c r="C12" s="7">
        <v>0.44400000000000001</v>
      </c>
      <c r="D12" s="12">
        <v>0.20398438431129101</v>
      </c>
      <c r="E12" s="9" t="s">
        <v>246</v>
      </c>
    </row>
    <row r="13" spans="1:5" x14ac:dyDescent="0.35">
      <c r="A13" s="1" t="s">
        <v>112</v>
      </c>
      <c r="B13" s="7">
        <v>-0.298055121920277</v>
      </c>
      <c r="C13" s="7">
        <v>0.48237151376951398</v>
      </c>
      <c r="D13" s="12">
        <v>0.53664431539296098</v>
      </c>
      <c r="E13" s="9" t="s">
        <v>267</v>
      </c>
    </row>
    <row r="14" spans="1:5" x14ac:dyDescent="0.35">
      <c r="A14" s="1" t="s">
        <v>28</v>
      </c>
      <c r="B14" s="7">
        <v>-8.30165046128611E-2</v>
      </c>
      <c r="C14" s="7">
        <v>0.14701478315319499</v>
      </c>
      <c r="D14" s="12">
        <v>0.57229052917631495</v>
      </c>
      <c r="E14" s="9" t="s">
        <v>218</v>
      </c>
    </row>
    <row r="15" spans="1:5" x14ac:dyDescent="0.35">
      <c r="A15" s="1" t="s">
        <v>125</v>
      </c>
      <c r="B15" s="7">
        <v>0.90006852324166697</v>
      </c>
      <c r="C15" s="7">
        <v>0.5</v>
      </c>
      <c r="D15" s="12">
        <v>7.1839001211670597E-2</v>
      </c>
      <c r="E15" s="9" t="s">
        <v>268</v>
      </c>
    </row>
    <row r="16" spans="1:5" x14ac:dyDescent="0.35">
      <c r="A16" s="1" t="s">
        <v>105</v>
      </c>
      <c r="B16" s="7">
        <v>0.48314147267521801</v>
      </c>
      <c r="C16" s="7">
        <v>0.45104123348581299</v>
      </c>
      <c r="D16" s="12">
        <v>0.28409336229134702</v>
      </c>
      <c r="E16" s="9" t="s">
        <v>269</v>
      </c>
    </row>
    <row r="17" spans="1:5" x14ac:dyDescent="0.35">
      <c r="A17" s="1" t="s">
        <v>71</v>
      </c>
      <c r="B17" s="7">
        <v>0.23016734883909001</v>
      </c>
      <c r="C17" s="7">
        <v>0.29352315669215201</v>
      </c>
      <c r="D17" s="12">
        <v>0.43294977004769297</v>
      </c>
      <c r="E17" s="9" t="s">
        <v>230</v>
      </c>
    </row>
    <row r="18" spans="1:5" x14ac:dyDescent="0.35">
      <c r="A18" s="1" t="s">
        <v>70</v>
      </c>
      <c r="B18" s="7">
        <v>-8.9136433339484206E-2</v>
      </c>
      <c r="C18" s="7">
        <v>0.22806435561453001</v>
      </c>
      <c r="D18" s="12">
        <v>0.69591628220731705</v>
      </c>
      <c r="E18" s="9" t="s">
        <v>220</v>
      </c>
    </row>
    <row r="19" spans="1:5" x14ac:dyDescent="0.35">
      <c r="A19" s="1" t="s">
        <v>108</v>
      </c>
      <c r="B19" s="7">
        <v>0.19650105360627501</v>
      </c>
      <c r="C19" s="7">
        <v>0.433282516248094</v>
      </c>
      <c r="D19" s="12">
        <v>0.65017639404470096</v>
      </c>
      <c r="E19" s="9" t="s">
        <v>270</v>
      </c>
    </row>
    <row r="20" spans="1:5" x14ac:dyDescent="0.35">
      <c r="A20" s="1" t="s">
        <v>37</v>
      </c>
      <c r="B20" s="7">
        <v>0.23764326507414599</v>
      </c>
      <c r="C20" s="7">
        <v>0.43520309477756303</v>
      </c>
      <c r="D20" s="12">
        <v>0.58503059641615396</v>
      </c>
      <c r="E20" s="9" t="s">
        <v>271</v>
      </c>
    </row>
    <row r="21" spans="1:5" x14ac:dyDescent="0.35">
      <c r="A21" s="1" t="s">
        <v>129</v>
      </c>
      <c r="B21" s="7">
        <v>1.7445218433</v>
      </c>
      <c r="C21" s="7">
        <v>0.42962962962963003</v>
      </c>
      <c r="D21" s="8">
        <v>4.8962498099841297E-5</v>
      </c>
      <c r="E21" s="9" t="s">
        <v>272</v>
      </c>
    </row>
    <row r="22" spans="1:5" x14ac:dyDescent="0.35">
      <c r="A22" s="1" t="s">
        <v>122</v>
      </c>
      <c r="B22" s="7">
        <v>-0.185692452647822</v>
      </c>
      <c r="C22" s="7">
        <v>0.32128750810587797</v>
      </c>
      <c r="D22" s="12">
        <v>0.56328876223909097</v>
      </c>
      <c r="E22" s="9" t="s">
        <v>273</v>
      </c>
    </row>
    <row r="23" spans="1:5" x14ac:dyDescent="0.35">
      <c r="A23" s="1" t="s">
        <v>49</v>
      </c>
      <c r="B23" s="7">
        <v>-0.62889153521509</v>
      </c>
      <c r="C23" s="7">
        <v>0.50662686027050297</v>
      </c>
      <c r="D23" s="12">
        <v>0.21448356424946299</v>
      </c>
      <c r="E23" s="9" t="s">
        <v>274</v>
      </c>
    </row>
    <row r="24" spans="1:5" x14ac:dyDescent="0.35">
      <c r="A24" s="1" t="s">
        <v>110</v>
      </c>
      <c r="B24" s="7">
        <v>-0.18530099117117799</v>
      </c>
      <c r="C24" s="7">
        <v>0.50028793550244699</v>
      </c>
      <c r="D24" s="12">
        <v>0.71109290242108503</v>
      </c>
      <c r="E24" s="9" t="s">
        <v>225</v>
      </c>
    </row>
    <row r="25" spans="1:5" x14ac:dyDescent="0.35">
      <c r="A25" s="1" t="s">
        <v>123</v>
      </c>
      <c r="B25" s="7">
        <v>-0.85433760262868597</v>
      </c>
      <c r="C25" s="7">
        <v>0.53973013493253397</v>
      </c>
      <c r="D25" s="12">
        <v>0.11344477740077499</v>
      </c>
      <c r="E25" s="9" t="s">
        <v>275</v>
      </c>
    </row>
    <row r="26" spans="1:5" x14ac:dyDescent="0.35">
      <c r="A26" s="1" t="s">
        <v>62</v>
      </c>
      <c r="B26" s="7">
        <v>0.275303578498655</v>
      </c>
      <c r="C26" s="7">
        <v>0.269058295964126</v>
      </c>
      <c r="D26" s="12">
        <v>0.30620779366842499</v>
      </c>
      <c r="E26" s="9" t="s">
        <v>255</v>
      </c>
    </row>
    <row r="27" spans="1:5" x14ac:dyDescent="0.35">
      <c r="A27" s="1" t="s">
        <v>66</v>
      </c>
      <c r="B27" s="7">
        <v>-0.20979362816125499</v>
      </c>
      <c r="C27" s="7">
        <v>0.105383163602571</v>
      </c>
      <c r="D27" s="12">
        <v>4.6506191939677602E-2</v>
      </c>
      <c r="E27" s="9" t="s">
        <v>212</v>
      </c>
    </row>
    <row r="28" spans="1:5" x14ac:dyDescent="0.35">
      <c r="A28" s="1" t="s">
        <v>39</v>
      </c>
      <c r="B28" s="7">
        <v>0.395844662392418</v>
      </c>
      <c r="C28" s="7">
        <v>0.39219958601154797</v>
      </c>
      <c r="D28" s="12">
        <v>0.31283368927027599</v>
      </c>
      <c r="E28" s="9" t="s">
        <v>276</v>
      </c>
    </row>
    <row r="29" spans="1:5" x14ac:dyDescent="0.35">
      <c r="A29" s="1" t="s">
        <v>115</v>
      </c>
      <c r="B29" s="7">
        <v>-1.38337156657076</v>
      </c>
      <c r="C29" s="7">
        <v>0.39098520895577399</v>
      </c>
      <c r="D29" s="8">
        <v>4.02912788238056E-4</v>
      </c>
      <c r="E29" s="9" t="s">
        <v>277</v>
      </c>
    </row>
    <row r="30" spans="1:5" x14ac:dyDescent="0.35">
      <c r="A30" s="1" t="s">
        <v>53</v>
      </c>
      <c r="B30" s="7">
        <v>-0.41431075563352499</v>
      </c>
      <c r="C30" s="7">
        <v>0.309998872731372</v>
      </c>
      <c r="D30" s="12">
        <v>0.18138878522646701</v>
      </c>
      <c r="E30" s="9" t="s">
        <v>244</v>
      </c>
    </row>
    <row r="31" spans="1:5" x14ac:dyDescent="0.35">
      <c r="A31" s="1" t="s">
        <v>22</v>
      </c>
      <c r="B31" s="7">
        <v>-0.32043034098407203</v>
      </c>
      <c r="C31" s="7">
        <v>0.41966823078448201</v>
      </c>
      <c r="D31" s="12">
        <v>0.445145876850574</v>
      </c>
      <c r="E31" s="9" t="s">
        <v>211</v>
      </c>
    </row>
    <row r="32" spans="1:5" x14ac:dyDescent="0.35">
      <c r="A32" s="1" t="s">
        <v>126</v>
      </c>
      <c r="B32" s="7">
        <v>-1.0825650582392301</v>
      </c>
      <c r="C32" s="7">
        <v>0.485788554139856</v>
      </c>
      <c r="D32" s="12">
        <v>2.5849211789087601E-2</v>
      </c>
      <c r="E32" s="9" t="s">
        <v>278</v>
      </c>
    </row>
    <row r="33" spans="1:5" x14ac:dyDescent="0.35">
      <c r="A33" s="1" t="s">
        <v>109</v>
      </c>
      <c r="B33" s="7">
        <v>-1.3374852552877901</v>
      </c>
      <c r="C33" s="7">
        <v>0.46993613688396202</v>
      </c>
      <c r="D33" s="8">
        <v>4.4258289077395499E-3</v>
      </c>
      <c r="E33" s="9" t="s">
        <v>279</v>
      </c>
    </row>
    <row r="34" spans="1:5" x14ac:dyDescent="0.35">
      <c r="A34" s="1" t="s">
        <v>114</v>
      </c>
      <c r="B34" s="7">
        <v>-0.46565820135735098</v>
      </c>
      <c r="C34" s="7">
        <v>0.51735490546514895</v>
      </c>
      <c r="D34" s="12">
        <v>0.368080354865926</v>
      </c>
      <c r="E34" s="9" t="s">
        <v>280</v>
      </c>
    </row>
    <row r="35" spans="1:5" x14ac:dyDescent="0.35">
      <c r="A35" s="1" t="s">
        <v>68</v>
      </c>
      <c r="B35" s="7">
        <v>-0.120735390600266</v>
      </c>
      <c r="C35" s="7">
        <v>6.0377855598125002E-2</v>
      </c>
      <c r="D35" s="12">
        <v>4.5536618215835697E-2</v>
      </c>
      <c r="E35" s="9" t="s">
        <v>216</v>
      </c>
    </row>
    <row r="36" spans="1:5" x14ac:dyDescent="0.35">
      <c r="A36" s="1" t="s">
        <v>127</v>
      </c>
      <c r="B36" s="7">
        <v>-0.22385287731784101</v>
      </c>
      <c r="C36" s="7">
        <v>0.28436902708498402</v>
      </c>
      <c r="D36" s="12">
        <v>0.43116977984235799</v>
      </c>
      <c r="E36" s="9" t="s">
        <v>281</v>
      </c>
    </row>
    <row r="37" spans="1:5" x14ac:dyDescent="0.35">
      <c r="A37" s="1" t="s">
        <v>74</v>
      </c>
      <c r="B37" s="7">
        <v>-0.42470121872245797</v>
      </c>
      <c r="C37" s="7">
        <v>0.43662825955124301</v>
      </c>
      <c r="D37" s="12">
        <v>0.33071049732940799</v>
      </c>
      <c r="E37" s="9" t="s">
        <v>251</v>
      </c>
    </row>
    <row r="38" spans="1:5" x14ac:dyDescent="0.35">
      <c r="A38" s="1" t="s">
        <v>116</v>
      </c>
      <c r="B38" s="7">
        <v>-0.120997261509139</v>
      </c>
      <c r="C38" s="7">
        <v>0.52872752908001397</v>
      </c>
      <c r="D38" s="12">
        <v>0.81898849285918396</v>
      </c>
      <c r="E38" s="9" t="s">
        <v>282</v>
      </c>
    </row>
    <row r="39" spans="1:5" x14ac:dyDescent="0.35">
      <c r="A39" s="1" t="s">
        <v>56</v>
      </c>
      <c r="B39" s="7">
        <v>8.3209924303995694E-2</v>
      </c>
      <c r="C39" s="7">
        <v>0.37324624254340699</v>
      </c>
      <c r="D39" s="12">
        <v>0.82358552600127699</v>
      </c>
      <c r="E39" s="9" t="s">
        <v>247</v>
      </c>
    </row>
    <row r="40" spans="1:5" x14ac:dyDescent="0.35">
      <c r="A40" s="1" t="s">
        <v>124</v>
      </c>
      <c r="B40" s="7">
        <v>-0.35304644548957498</v>
      </c>
      <c r="C40" s="7">
        <v>0.40752465160280898</v>
      </c>
      <c r="D40" s="12">
        <v>0.38631511940553798</v>
      </c>
      <c r="E40" s="9" t="s">
        <v>283</v>
      </c>
    </row>
    <row r="41" spans="1:5" x14ac:dyDescent="0.35">
      <c r="A41" s="1" t="s">
        <v>67</v>
      </c>
      <c r="B41" s="7">
        <v>-0.29361608436110997</v>
      </c>
      <c r="C41" s="7">
        <v>0.12340177561443801</v>
      </c>
      <c r="D41" s="12">
        <v>1.7343173441987401E-2</v>
      </c>
      <c r="E41" s="9" t="s">
        <v>214</v>
      </c>
    </row>
    <row r="42" spans="1:5" x14ac:dyDescent="0.35">
      <c r="A42" s="1" t="s">
        <v>106</v>
      </c>
      <c r="B42" s="7">
        <v>-0.43493149949916099</v>
      </c>
      <c r="C42" s="7">
        <v>0.48497484476272501</v>
      </c>
      <c r="D42" s="12">
        <v>0.36981898055046603</v>
      </c>
      <c r="E42" s="9" t="s">
        <v>284</v>
      </c>
    </row>
    <row r="43" spans="1:5" x14ac:dyDescent="0.35">
      <c r="A43" s="1" t="s">
        <v>75</v>
      </c>
      <c r="B43" s="7">
        <v>-3.7465722527858999E-2</v>
      </c>
      <c r="C43" s="7">
        <v>6.3627924814454895E-2</v>
      </c>
      <c r="D43" s="12">
        <v>0.55597857119585103</v>
      </c>
      <c r="E43" s="9" t="s">
        <v>285</v>
      </c>
    </row>
    <row r="44" spans="1:5" x14ac:dyDescent="0.35">
      <c r="A44" s="1" t="s">
        <v>104</v>
      </c>
      <c r="B44" s="7">
        <v>-6.3778933912280095E-2</v>
      </c>
      <c r="C44" s="7">
        <v>0.430938168353178</v>
      </c>
      <c r="D44" s="12">
        <v>0.88234261258574298</v>
      </c>
      <c r="E44" s="9" t="s">
        <v>213</v>
      </c>
    </row>
    <row r="45" spans="1:5" x14ac:dyDescent="0.35">
      <c r="A45" s="1" t="s">
        <v>121</v>
      </c>
      <c r="B45" s="7">
        <v>-0.50507817642654196</v>
      </c>
      <c r="C45" s="7">
        <v>0.49167756777482102</v>
      </c>
      <c r="D45" s="12">
        <v>0.30430046662572902</v>
      </c>
      <c r="E45" s="9" t="s">
        <v>286</v>
      </c>
    </row>
    <row r="46" spans="1:5" x14ac:dyDescent="0.35">
      <c r="A46" s="1" t="s">
        <v>72</v>
      </c>
      <c r="B46" s="7">
        <v>-1.2550855746723999</v>
      </c>
      <c r="C46" s="7">
        <v>0.28880866425992802</v>
      </c>
      <c r="D46" s="8">
        <v>1.38810828240877E-5</v>
      </c>
      <c r="E46" s="9" t="s">
        <v>232</v>
      </c>
    </row>
    <row r="47" spans="1:5" x14ac:dyDescent="0.35">
      <c r="A47" s="1" t="s">
        <v>128</v>
      </c>
      <c r="B47" s="7">
        <v>0.20152708546981199</v>
      </c>
      <c r="C47" s="7">
        <v>0.39555539573519399</v>
      </c>
      <c r="D47" s="12">
        <v>0.61041665967424696</v>
      </c>
      <c r="E47" s="9" t="s">
        <v>287</v>
      </c>
    </row>
    <row r="48" spans="1:5" x14ac:dyDescent="0.35">
      <c r="A48" s="1" t="s">
        <v>117</v>
      </c>
      <c r="B48" s="7">
        <v>-0.68361041975036396</v>
      </c>
      <c r="C48" s="7">
        <v>0.48074802628677299</v>
      </c>
      <c r="D48" s="12">
        <v>0.15503426644582699</v>
      </c>
      <c r="E48" s="9" t="s">
        <v>288</v>
      </c>
    </row>
    <row r="49" spans="1:5" x14ac:dyDescent="0.35">
      <c r="A49" s="1" t="s">
        <v>119</v>
      </c>
      <c r="B49" s="7">
        <v>0.42571456212602399</v>
      </c>
      <c r="C49" s="7">
        <v>0.50336338260193103</v>
      </c>
      <c r="D49" s="12">
        <v>0.39769778697365599</v>
      </c>
      <c r="E49" s="9" t="s">
        <v>289</v>
      </c>
    </row>
    <row r="50" spans="1:5" x14ac:dyDescent="0.35">
      <c r="A50" s="1" t="s">
        <v>73</v>
      </c>
      <c r="B50" s="7">
        <v>-0.14811236431004901</v>
      </c>
      <c r="C50" s="7">
        <v>7.8788984132774006E-2</v>
      </c>
      <c r="D50" s="12">
        <v>6.01269796533569E-2</v>
      </c>
      <c r="E50" s="9" t="s">
        <v>243</v>
      </c>
    </row>
    <row r="51" spans="1:5" x14ac:dyDescent="0.35">
      <c r="A51" s="1" t="s">
        <v>21</v>
      </c>
      <c r="B51" s="7">
        <v>1.5977051124302299</v>
      </c>
      <c r="C51" s="7">
        <v>0.39883720930232602</v>
      </c>
      <c r="D51" s="8">
        <v>6.1779729577907005E-5</v>
      </c>
      <c r="E51" s="9" t="s">
        <v>210</v>
      </c>
    </row>
    <row r="52" spans="1:5" x14ac:dyDescent="0.35">
      <c r="A52" s="1" t="s">
        <v>111</v>
      </c>
      <c r="B52" s="7">
        <v>1.0566457080555001</v>
      </c>
      <c r="C52" s="7">
        <v>0.37362271245329698</v>
      </c>
      <c r="D52" s="8">
        <v>4.6823879385812801E-3</v>
      </c>
      <c r="E52" s="9" t="s">
        <v>290</v>
      </c>
    </row>
    <row r="53" spans="1:5" x14ac:dyDescent="0.35">
      <c r="A53" s="1" t="s">
        <v>107</v>
      </c>
      <c r="B53" s="7">
        <v>-0.36616018228963698</v>
      </c>
      <c r="C53" s="7">
        <v>0.457707799340901</v>
      </c>
      <c r="D53" s="12">
        <v>0.42371846460905099</v>
      </c>
      <c r="E53" s="9" t="s">
        <v>291</v>
      </c>
    </row>
    <row r="54" spans="1:5" x14ac:dyDescent="0.35">
      <c r="A54" s="1" t="s">
        <v>113</v>
      </c>
      <c r="B54" s="7">
        <v>-0.54393212711267602</v>
      </c>
      <c r="C54" s="7">
        <v>0.44209702660406902</v>
      </c>
      <c r="D54" s="12">
        <v>0.218567718912722</v>
      </c>
      <c r="E54" s="9" t="s">
        <v>228</v>
      </c>
    </row>
  </sheetData>
  <autoFilter ref="A2:E2" xr:uid="{E6B1CC60-C286-4C63-ACD6-47C38D029C5E}">
    <sortState xmlns:xlrd2="http://schemas.microsoft.com/office/spreadsheetml/2017/richdata2" ref="A3:E54">
      <sortCondition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38A9-CD55-4855-AEA4-5F681A4CD9F1}">
  <dimension ref="A1:F140"/>
  <sheetViews>
    <sheetView workbookViewId="0">
      <selection activeCell="M14" sqref="M14"/>
    </sheetView>
  </sheetViews>
  <sheetFormatPr defaultRowHeight="14.5" x14ac:dyDescent="0.35"/>
  <cols>
    <col min="2" max="2" width="10.6328125" bestFit="1" customWidth="1"/>
    <col min="3" max="3" width="11.08984375" bestFit="1" customWidth="1"/>
    <col min="4" max="4" width="12.453125" bestFit="1" customWidth="1"/>
    <col min="5" max="5" width="11.81640625" bestFit="1" customWidth="1"/>
  </cols>
  <sheetData>
    <row r="1" spans="1:5" x14ac:dyDescent="0.35">
      <c r="A1" t="s">
        <v>292</v>
      </c>
      <c r="B1" t="s">
        <v>296</v>
      </c>
      <c r="C1" t="s">
        <v>293</v>
      </c>
      <c r="D1" t="s">
        <v>294</v>
      </c>
      <c r="E1" t="s">
        <v>295</v>
      </c>
    </row>
    <row r="2" spans="1:5" x14ac:dyDescent="0.35">
      <c r="A2" t="s">
        <v>131</v>
      </c>
      <c r="B2">
        <v>4.0000000000000001E-3</v>
      </c>
      <c r="C2" s="13" t="s">
        <v>202</v>
      </c>
      <c r="D2" t="e">
        <f>VLOOKUP(A2,Schiz!$A$2:$E$54, 2,FALSE)</f>
        <v>#N/A</v>
      </c>
      <c r="E2" t="e">
        <f>VLOOKUP($A2,Schiz!$A$2:$E$54, 3,FALSE)</f>
        <v>#N/A</v>
      </c>
    </row>
    <row r="3" spans="1:5" x14ac:dyDescent="0.35">
      <c r="A3" t="s">
        <v>130</v>
      </c>
      <c r="B3">
        <v>4.0000000000000001E-3</v>
      </c>
      <c r="C3" s="13" t="s">
        <v>198</v>
      </c>
      <c r="D3" t="e">
        <f>VLOOKUP(A3,Schiz!$A$2:$E$54, 2,FALSE)</f>
        <v>#N/A</v>
      </c>
      <c r="E3" t="e">
        <f>VLOOKUP($A3,Schiz!$A$2:$E$54, 3,FALSE)</f>
        <v>#N/A</v>
      </c>
    </row>
    <row r="4" spans="1:5" x14ac:dyDescent="0.35">
      <c r="A4" t="s">
        <v>31</v>
      </c>
      <c r="B4">
        <v>2.4E-2</v>
      </c>
      <c r="C4">
        <v>4.0000000000000001E-3</v>
      </c>
      <c r="D4" t="e">
        <f>VLOOKUP($A4,Schiz!$A$2:$E$54, 2,FALSE)</f>
        <v>#N/A</v>
      </c>
      <c r="E4" t="e">
        <f>VLOOKUP($A4,Schiz!$A$2:$E$54, 3,FALSE)</f>
        <v>#N/A</v>
      </c>
    </row>
    <row r="5" spans="1:5" x14ac:dyDescent="0.35">
      <c r="A5" t="s">
        <v>31</v>
      </c>
      <c r="B5">
        <v>-2.5999999999999999E-2</v>
      </c>
      <c r="C5">
        <v>4.0000000000000001E-3</v>
      </c>
      <c r="D5" t="e">
        <f>VLOOKUP(A5,Schiz!$A$2:$E$54, 2,FALSE)</f>
        <v>#N/A</v>
      </c>
      <c r="E5" t="e">
        <f>VLOOKUP($A5,Schiz!$A$2:$E$54, 3,FALSE)</f>
        <v>#N/A</v>
      </c>
    </row>
    <row r="6" spans="1:5" x14ac:dyDescent="0.35">
      <c r="A6" t="s">
        <v>16</v>
      </c>
      <c r="B6" t="s">
        <v>193</v>
      </c>
      <c r="C6">
        <v>5.0000000000000001E-3</v>
      </c>
      <c r="D6">
        <f>VLOOKUP(A6,Schiz!$A$2:$E$54, 2,FALSE)</f>
        <v>-1.6241641763504899E-2</v>
      </c>
      <c r="E6">
        <f>VLOOKUP($A6,Schiz!$A$2:$E$54, 3,FALSE)</f>
        <v>0.37096206439035001</v>
      </c>
    </row>
    <row r="7" spans="1:5" x14ac:dyDescent="0.35">
      <c r="A7" t="s">
        <v>18</v>
      </c>
      <c r="B7">
        <v>2.4E-2</v>
      </c>
      <c r="C7">
        <v>4.0000000000000001E-3</v>
      </c>
      <c r="D7">
        <f>VLOOKUP(A7,Schiz!$A$2:$E$54, 2,FALSE)</f>
        <v>0.17582189386248501</v>
      </c>
      <c r="E7">
        <f>VLOOKUP($A7,Schiz!$A$2:$E$54, 3,FALSE)</f>
        <v>0.48155437376994298</v>
      </c>
    </row>
    <row r="8" spans="1:5" x14ac:dyDescent="0.35">
      <c r="A8" t="s">
        <v>19</v>
      </c>
      <c r="B8" t="s">
        <v>135</v>
      </c>
      <c r="C8" t="s">
        <v>147</v>
      </c>
      <c r="D8">
        <f>VLOOKUP(A8,Schiz!$A$2:$E$54, 2,FALSE)</f>
        <v>-8.7141038638266097E-2</v>
      </c>
      <c r="E8">
        <f>VLOOKUP($A8,Schiz!$A$2:$E$54, 3,FALSE)</f>
        <v>0.31126988535690697</v>
      </c>
    </row>
    <row r="9" spans="1:5" x14ac:dyDescent="0.35">
      <c r="A9" t="s">
        <v>20</v>
      </c>
      <c r="B9" t="s">
        <v>145</v>
      </c>
      <c r="C9" t="s">
        <v>134</v>
      </c>
      <c r="D9">
        <f>VLOOKUP(A9,Schiz!$A$2:$E$54, 2,FALSE)</f>
        <v>-0.73694337285361899</v>
      </c>
      <c r="E9">
        <f>VLOOKUP($A9,Schiz!$A$2:$E$54, 3,FALSE)</f>
        <v>0.32188195656097701</v>
      </c>
    </row>
    <row r="10" spans="1:5" x14ac:dyDescent="0.35">
      <c r="A10" t="s">
        <v>47</v>
      </c>
      <c r="B10">
        <v>2.3E-2</v>
      </c>
      <c r="C10">
        <v>4.0000000000000001E-3</v>
      </c>
      <c r="D10">
        <f>VLOOKUP(A10,Schiz!$A$2:$E$54, 2,FALSE)</f>
        <v>-0.84798952666127003</v>
      </c>
      <c r="E10">
        <f>VLOOKUP($A10,Schiz!$A$2:$E$54, 3,FALSE)</f>
        <v>0.431699044094974</v>
      </c>
    </row>
    <row r="11" spans="1:5" x14ac:dyDescent="0.35">
      <c r="A11" t="s">
        <v>47</v>
      </c>
      <c r="B11" t="s">
        <v>188</v>
      </c>
      <c r="C11">
        <v>4.0000000000000001E-3</v>
      </c>
      <c r="D11">
        <f>VLOOKUP(A11,Schiz!$A$2:$E$54, 2,FALSE)</f>
        <v>-0.84798952666127003</v>
      </c>
      <c r="E11">
        <f>VLOOKUP($A11,Schiz!$A$2:$E$54, 3,FALSE)</f>
        <v>0.431699044094974</v>
      </c>
    </row>
    <row r="12" spans="1:5" x14ac:dyDescent="0.35">
      <c r="A12" t="s">
        <v>118</v>
      </c>
      <c r="B12" t="s">
        <v>185</v>
      </c>
      <c r="C12">
        <v>4.0000000000000001E-3</v>
      </c>
      <c r="D12">
        <f>VLOOKUP(A12,Schiz!$A$2:$E$54, 2,FALSE)</f>
        <v>6.7778038905043497E-2</v>
      </c>
      <c r="E12">
        <f>VLOOKUP($A12,Schiz!$A$2:$E$54, 3,FALSE)</f>
        <v>0.40709508578074999</v>
      </c>
    </row>
    <row r="13" spans="1:5" x14ac:dyDescent="0.35">
      <c r="A13" t="s">
        <v>69</v>
      </c>
      <c r="B13" t="s">
        <v>138</v>
      </c>
      <c r="C13" t="s">
        <v>134</v>
      </c>
      <c r="D13">
        <f>VLOOKUP(A13,Schiz!$A$2:$E$54, 2,FALSE)</f>
        <v>9.7234753064520604E-2</v>
      </c>
      <c r="E13">
        <f>VLOOKUP($A13,Schiz!$A$2:$E$54, 3,FALSE)</f>
        <v>0.30248369640627198</v>
      </c>
    </row>
    <row r="14" spans="1:5" x14ac:dyDescent="0.35">
      <c r="A14" t="s">
        <v>120</v>
      </c>
      <c r="B14" t="s">
        <v>189</v>
      </c>
      <c r="C14">
        <v>4.0000000000000001E-3</v>
      </c>
      <c r="D14">
        <f>VLOOKUP(A14,Schiz!$A$2:$E$54, 2,FALSE)</f>
        <v>-0.28673559390332198</v>
      </c>
      <c r="E14">
        <f>VLOOKUP($A14,Schiz!$A$2:$E$54, 3,FALSE)</f>
        <v>0.38341634715304401</v>
      </c>
    </row>
    <row r="15" spans="1:5" x14ac:dyDescent="0.35">
      <c r="A15" t="s">
        <v>40</v>
      </c>
      <c r="B15">
        <v>-5.3999999999999999E-2</v>
      </c>
      <c r="C15">
        <v>6.0000000000000001E-3</v>
      </c>
      <c r="D15" t="e">
        <f>VLOOKUP(A15,Schiz!$A$2:$E$54, 2,FALSE)</f>
        <v>#N/A</v>
      </c>
      <c r="E15" t="e">
        <f>VLOOKUP($A15,Schiz!$A$2:$E$54, 3,FALSE)</f>
        <v>#N/A</v>
      </c>
    </row>
    <row r="16" spans="1:5" x14ac:dyDescent="0.35">
      <c r="A16" t="s">
        <v>32</v>
      </c>
      <c r="B16">
        <v>-2.5000000000000001E-2</v>
      </c>
      <c r="C16">
        <v>4.0000000000000001E-3</v>
      </c>
      <c r="D16" t="e">
        <f>VLOOKUP(A16,Schiz!$A$2:$E$54, 2,FALSE)</f>
        <v>#N/A</v>
      </c>
      <c r="E16" t="e">
        <f>VLOOKUP($A16,Schiz!$A$2:$E$54, 3,FALSE)</f>
        <v>#N/A</v>
      </c>
    </row>
    <row r="17" spans="1:5" x14ac:dyDescent="0.35">
      <c r="A17" t="s">
        <v>54</v>
      </c>
      <c r="B17">
        <v>-9.6000000000000002E-2</v>
      </c>
      <c r="C17">
        <v>1.6E-2</v>
      </c>
      <c r="D17">
        <f>VLOOKUP(A17,Schiz!$A$2:$E$54, 2,FALSE)</f>
        <v>-0.43834270734766401</v>
      </c>
      <c r="E17">
        <f>VLOOKUP($A17,Schiz!$A$2:$E$54, 3,FALSE)</f>
        <v>0.38691588785046699</v>
      </c>
    </row>
    <row r="18" spans="1:5" x14ac:dyDescent="0.35">
      <c r="A18" t="s">
        <v>54</v>
      </c>
      <c r="B18">
        <v>1.7000000000000001E-2</v>
      </c>
      <c r="C18" s="13" t="s">
        <v>196</v>
      </c>
      <c r="D18">
        <f>VLOOKUP(A18,Schiz!$A$2:$E$54, 2,FALSE)</f>
        <v>-0.43834270734766401</v>
      </c>
      <c r="E18">
        <f>VLOOKUP($A18,Schiz!$A$2:$E$54, 3,FALSE)</f>
        <v>0.38691588785046699</v>
      </c>
    </row>
    <row r="19" spans="1:5" x14ac:dyDescent="0.35">
      <c r="A19" t="s">
        <v>90</v>
      </c>
      <c r="B19" t="s">
        <v>169</v>
      </c>
      <c r="C19" t="s">
        <v>170</v>
      </c>
      <c r="D19" t="e">
        <f>VLOOKUP(A19,Schiz!$A$2:$E$54, 2,FALSE)</f>
        <v>#N/A</v>
      </c>
      <c r="E19" t="e">
        <f>VLOOKUP($A19,Schiz!$A$2:$E$54, 3,FALSE)</f>
        <v>#N/A</v>
      </c>
    </row>
    <row r="20" spans="1:5" x14ac:dyDescent="0.35">
      <c r="A20" t="s">
        <v>57</v>
      </c>
      <c r="B20">
        <v>-0.11799999999999999</v>
      </c>
      <c r="C20">
        <v>1.2E-2</v>
      </c>
      <c r="D20" t="e">
        <f>VLOOKUP(A20,Schiz!$A$2:$E$54, 2,FALSE)</f>
        <v>#N/A</v>
      </c>
      <c r="E20" t="e">
        <f>VLOOKUP($A20,Schiz!$A$2:$E$54, 3,FALSE)</f>
        <v>#N/A</v>
      </c>
    </row>
    <row r="21" spans="1:5" x14ac:dyDescent="0.35">
      <c r="A21" t="s">
        <v>57</v>
      </c>
      <c r="B21" t="s">
        <v>178</v>
      </c>
      <c r="C21" t="s">
        <v>179</v>
      </c>
      <c r="D21" t="e">
        <f>VLOOKUP(A21,Schiz!$A$2:$E$54, 2,FALSE)</f>
        <v>#N/A</v>
      </c>
      <c r="E21" t="e">
        <f>VLOOKUP($A21,Schiz!$A$2:$E$54, 3,FALSE)</f>
        <v>#N/A</v>
      </c>
    </row>
    <row r="22" spans="1:5" x14ac:dyDescent="0.35">
      <c r="A22" t="s">
        <v>55</v>
      </c>
      <c r="B22">
        <v>2.3E-2</v>
      </c>
      <c r="C22">
        <v>4.0000000000000001E-3</v>
      </c>
      <c r="D22">
        <f>VLOOKUP(A22,Schiz!$A$2:$E$54, 2,FALSE)</f>
        <v>0.56400497515199999</v>
      </c>
      <c r="E22">
        <f>VLOOKUP($A22,Schiz!$A$2:$E$54, 3,FALSE)</f>
        <v>0.44400000000000001</v>
      </c>
    </row>
    <row r="23" spans="1:5" x14ac:dyDescent="0.35">
      <c r="A23" t="s">
        <v>55</v>
      </c>
      <c r="B23">
        <v>4.0000000000000001E-3</v>
      </c>
      <c r="C23" s="13" t="s">
        <v>197</v>
      </c>
      <c r="D23">
        <f>VLOOKUP(A23,Schiz!$A$2:$E$54, 2,FALSE)</f>
        <v>0.56400497515199999</v>
      </c>
      <c r="E23">
        <f>VLOOKUP($A23,Schiz!$A$2:$E$54, 3,FALSE)</f>
        <v>0.44400000000000001</v>
      </c>
    </row>
    <row r="24" spans="1:5" x14ac:dyDescent="0.35">
      <c r="A24" t="s">
        <v>85</v>
      </c>
      <c r="B24" t="s">
        <v>162</v>
      </c>
      <c r="C24" t="s">
        <v>164</v>
      </c>
      <c r="D24" t="e">
        <f>VLOOKUP(A24,Schiz!$A$2:$E$54, 2,FALSE)</f>
        <v>#N/A</v>
      </c>
      <c r="E24" t="e">
        <f>VLOOKUP($A24,Schiz!$A$2:$E$54, 3,FALSE)</f>
        <v>#N/A</v>
      </c>
    </row>
    <row r="25" spans="1:5" x14ac:dyDescent="0.35">
      <c r="A25" t="s">
        <v>79</v>
      </c>
      <c r="B25" t="s">
        <v>155</v>
      </c>
      <c r="C25" t="s">
        <v>142</v>
      </c>
      <c r="D25" t="e">
        <f>VLOOKUP(A25,Schiz!$A$2:$E$54, 2,FALSE)</f>
        <v>#N/A</v>
      </c>
      <c r="E25" t="e">
        <f>VLOOKUP($A25,Schiz!$A$2:$E$54, 3,FALSE)</f>
        <v>#N/A</v>
      </c>
    </row>
    <row r="26" spans="1:5" x14ac:dyDescent="0.35">
      <c r="A26" t="s">
        <v>112</v>
      </c>
      <c r="B26" t="s">
        <v>187</v>
      </c>
      <c r="C26">
        <v>4.0000000000000001E-3</v>
      </c>
      <c r="D26">
        <f>VLOOKUP(A26,Schiz!$A$2:$E$54, 2,FALSE)</f>
        <v>-0.298055121920277</v>
      </c>
      <c r="E26">
        <f>VLOOKUP($A26,Schiz!$A$2:$E$54, 3,FALSE)</f>
        <v>0.48237151376951398</v>
      </c>
    </row>
    <row r="27" spans="1:5" x14ac:dyDescent="0.35">
      <c r="A27" t="s">
        <v>27</v>
      </c>
      <c r="B27">
        <v>-4.1000000000000002E-2</v>
      </c>
      <c r="C27">
        <v>4.0000000000000001E-3</v>
      </c>
      <c r="D27" t="e">
        <f>VLOOKUP(A27,Schiz!$A$2:$E$54, 2,FALSE)</f>
        <v>#N/A</v>
      </c>
      <c r="E27" t="e">
        <f>VLOOKUP($A27,Schiz!$A$2:$E$54, 3,FALSE)</f>
        <v>#N/A</v>
      </c>
    </row>
    <row r="28" spans="1:5" x14ac:dyDescent="0.35">
      <c r="A28" t="s">
        <v>28</v>
      </c>
      <c r="B28">
        <v>7.6999999999999999E-2</v>
      </c>
      <c r="C28">
        <v>4.0000000000000001E-3</v>
      </c>
      <c r="D28">
        <f>VLOOKUP(A28,Schiz!$A$2:$E$54, 2,FALSE)</f>
        <v>-8.30165046128611E-2</v>
      </c>
      <c r="E28">
        <f>VLOOKUP($A28,Schiz!$A$2:$E$54, 3,FALSE)</f>
        <v>0.14701478315319499</v>
      </c>
    </row>
    <row r="29" spans="1:5" x14ac:dyDescent="0.35">
      <c r="A29" t="s">
        <v>28</v>
      </c>
      <c r="B29" t="s">
        <v>139</v>
      </c>
      <c r="C29" t="s">
        <v>134</v>
      </c>
      <c r="D29">
        <f>VLOOKUP(A29,Schiz!$A$2:$E$54, 2,FALSE)</f>
        <v>-8.30165046128611E-2</v>
      </c>
      <c r="E29">
        <f>VLOOKUP($A29,Schiz!$A$2:$E$54, 3,FALSE)</f>
        <v>0.14701478315319499</v>
      </c>
    </row>
    <row r="30" spans="1:5" x14ac:dyDescent="0.35">
      <c r="A30" t="s">
        <v>50</v>
      </c>
      <c r="B30">
        <v>-3.2000000000000001E-2</v>
      </c>
      <c r="C30">
        <v>4.0000000000000001E-3</v>
      </c>
      <c r="D30" t="e">
        <f>VLOOKUP(A30,Schiz!$A$2:$E$54, 2,FALSE)</f>
        <v>#N/A</v>
      </c>
      <c r="E30" t="e">
        <f>VLOOKUP($A30,Schiz!$A$2:$E$54, 3,FALSE)</f>
        <v>#N/A</v>
      </c>
    </row>
    <row r="31" spans="1:5" x14ac:dyDescent="0.35">
      <c r="A31" t="s">
        <v>102</v>
      </c>
      <c r="B31" t="s">
        <v>182</v>
      </c>
      <c r="C31" t="s">
        <v>134</v>
      </c>
      <c r="D31" t="e">
        <f>VLOOKUP(A31,Schiz!$A$2:$E$54, 2,FALSE)</f>
        <v>#N/A</v>
      </c>
      <c r="E31" t="e">
        <f>VLOOKUP($A31,Schiz!$A$2:$E$54, 3,FALSE)</f>
        <v>#N/A</v>
      </c>
    </row>
    <row r="32" spans="1:5" x14ac:dyDescent="0.35">
      <c r="A32" t="s">
        <v>125</v>
      </c>
      <c r="B32">
        <v>2.4E-2</v>
      </c>
      <c r="C32">
        <v>4.0000000000000001E-3</v>
      </c>
      <c r="D32">
        <f>VLOOKUP(A32,Schiz!$A$2:$E$54, 2,FALSE)</f>
        <v>0.90006852324166697</v>
      </c>
      <c r="E32">
        <f>VLOOKUP($A32,Schiz!$A$2:$E$54, 3,FALSE)</f>
        <v>0.5</v>
      </c>
    </row>
    <row r="33" spans="1:5" x14ac:dyDescent="0.35">
      <c r="A33" t="s">
        <v>105</v>
      </c>
      <c r="B33" t="s">
        <v>185</v>
      </c>
      <c r="C33">
        <v>5.0000000000000001E-3</v>
      </c>
      <c r="D33">
        <f>VLOOKUP(A33,Schiz!$A$2:$E$54, 2,FALSE)</f>
        <v>0.48314147267521801</v>
      </c>
      <c r="E33">
        <f>VLOOKUP($A33,Schiz!$A$2:$E$54, 3,FALSE)</f>
        <v>0.45104123348581299</v>
      </c>
    </row>
    <row r="34" spans="1:5" x14ac:dyDescent="0.35">
      <c r="A34" t="s">
        <v>71</v>
      </c>
      <c r="B34" t="s">
        <v>141</v>
      </c>
      <c r="C34" t="s">
        <v>142</v>
      </c>
      <c r="D34">
        <f>VLOOKUP(A34,Schiz!$A$2:$E$54, 2,FALSE)</f>
        <v>0.23016734883909001</v>
      </c>
      <c r="E34">
        <f>VLOOKUP($A34,Schiz!$A$2:$E$54, 3,FALSE)</f>
        <v>0.29352315669215201</v>
      </c>
    </row>
    <row r="35" spans="1:5" x14ac:dyDescent="0.35">
      <c r="A35" t="s">
        <v>46</v>
      </c>
      <c r="B35">
        <v>2.4E-2</v>
      </c>
      <c r="C35">
        <v>4.0000000000000001E-3</v>
      </c>
      <c r="D35" t="e">
        <f>VLOOKUP(A35,Schiz!$A$2:$E$54, 2,FALSE)</f>
        <v>#N/A</v>
      </c>
      <c r="E35" t="e">
        <f>VLOOKUP($A35,Schiz!$A$2:$E$54, 3,FALSE)</f>
        <v>#N/A</v>
      </c>
    </row>
    <row r="36" spans="1:5" x14ac:dyDescent="0.35">
      <c r="A36" t="s">
        <v>23</v>
      </c>
      <c r="B36">
        <v>-0.105</v>
      </c>
      <c r="C36">
        <v>4.0000000000000001E-3</v>
      </c>
      <c r="D36" t="e">
        <f>VLOOKUP(A36,Schiz!$A$2:$E$54, 2,FALSE)</f>
        <v>#N/A</v>
      </c>
      <c r="E36" t="e">
        <f>VLOOKUP($A36,Schiz!$A$2:$E$54, 3,FALSE)</f>
        <v>#N/A</v>
      </c>
    </row>
    <row r="37" spans="1:5" x14ac:dyDescent="0.35">
      <c r="A37" t="s">
        <v>23</v>
      </c>
      <c r="B37" t="s">
        <v>154</v>
      </c>
      <c r="C37" t="s">
        <v>134</v>
      </c>
      <c r="D37" t="e">
        <f>VLOOKUP(A37,Schiz!$A$2:$E$54, 2,FALSE)</f>
        <v>#N/A</v>
      </c>
      <c r="E37" t="e">
        <f>VLOOKUP($A37,Schiz!$A$2:$E$54, 3,FALSE)</f>
        <v>#N/A</v>
      </c>
    </row>
    <row r="38" spans="1:5" x14ac:dyDescent="0.35">
      <c r="A38" t="s">
        <v>70</v>
      </c>
      <c r="B38" t="s">
        <v>140</v>
      </c>
      <c r="C38" t="s">
        <v>134</v>
      </c>
      <c r="D38">
        <f>VLOOKUP(A38,Schiz!$A$2:$E$54, 2,FALSE)</f>
        <v>-8.9136433339484206E-2</v>
      </c>
      <c r="E38">
        <f>VLOOKUP($A38,Schiz!$A$2:$E$54, 3,FALSE)</f>
        <v>0.22806435561453001</v>
      </c>
    </row>
    <row r="39" spans="1:5" x14ac:dyDescent="0.35">
      <c r="A39" t="s">
        <v>89</v>
      </c>
      <c r="B39" t="s">
        <v>147</v>
      </c>
      <c r="C39" t="s">
        <v>142</v>
      </c>
      <c r="D39" t="e">
        <f>VLOOKUP(A39,Schiz!$A$2:$E$54, 2,FALSE)</f>
        <v>#N/A</v>
      </c>
      <c r="E39" t="e">
        <f>VLOOKUP($A39,Schiz!$A$2:$E$54, 3,FALSE)</f>
        <v>#N/A</v>
      </c>
    </row>
    <row r="40" spans="1:5" x14ac:dyDescent="0.35">
      <c r="A40" t="s">
        <v>108</v>
      </c>
      <c r="B40" t="s">
        <v>186</v>
      </c>
      <c r="C40">
        <v>4.0000000000000001E-3</v>
      </c>
      <c r="D40">
        <f>VLOOKUP(A40,Schiz!$A$2:$E$54, 2,FALSE)</f>
        <v>0.19650105360627501</v>
      </c>
      <c r="E40">
        <f>VLOOKUP($A40,Schiz!$A$2:$E$54, 3,FALSE)</f>
        <v>0.433282516248094</v>
      </c>
    </row>
    <row r="41" spans="1:5" x14ac:dyDescent="0.35">
      <c r="A41" t="s">
        <v>37</v>
      </c>
      <c r="B41">
        <v>-2.5999999999999999E-2</v>
      </c>
      <c r="C41">
        <v>4.0000000000000001E-3</v>
      </c>
      <c r="D41">
        <f>VLOOKUP(A41,Schiz!$A$2:$E$54, 2,FALSE)</f>
        <v>0.23764326507414599</v>
      </c>
      <c r="E41">
        <f>VLOOKUP($A41,Schiz!$A$2:$E$54, 3,FALSE)</f>
        <v>0.43520309477756303</v>
      </c>
    </row>
    <row r="42" spans="1:5" x14ac:dyDescent="0.35">
      <c r="A42" t="s">
        <v>37</v>
      </c>
      <c r="B42" t="s">
        <v>186</v>
      </c>
      <c r="C42">
        <v>4.0000000000000001E-3</v>
      </c>
      <c r="D42">
        <f>VLOOKUP(A42,Schiz!$A$2:$E$54, 2,FALSE)</f>
        <v>0.23764326507414599</v>
      </c>
      <c r="E42">
        <f>VLOOKUP($A42,Schiz!$A$2:$E$54, 3,FALSE)</f>
        <v>0.43520309477756303</v>
      </c>
    </row>
    <row r="43" spans="1:5" x14ac:dyDescent="0.35">
      <c r="A43" t="s">
        <v>83</v>
      </c>
      <c r="B43" t="s">
        <v>160</v>
      </c>
      <c r="C43" t="s">
        <v>161</v>
      </c>
      <c r="D43" t="e">
        <f>VLOOKUP(A43,Schiz!$A$2:$E$54, 2,FALSE)</f>
        <v>#N/A</v>
      </c>
      <c r="E43" t="e">
        <f>VLOOKUP($A43,Schiz!$A$2:$E$54, 3,FALSE)</f>
        <v>#N/A</v>
      </c>
    </row>
    <row r="44" spans="1:5" x14ac:dyDescent="0.35">
      <c r="A44" t="s">
        <v>129</v>
      </c>
      <c r="B44">
        <v>4.0000000000000001E-3</v>
      </c>
      <c r="C44" s="13" t="s">
        <v>195</v>
      </c>
      <c r="D44">
        <f>VLOOKUP(A44,Schiz!$A$2:$E$54, 2,FALSE)</f>
        <v>1.7445218433</v>
      </c>
      <c r="E44">
        <f>VLOOKUP($A44,Schiz!$A$2:$E$54, 3,FALSE)</f>
        <v>0.42962962962963003</v>
      </c>
    </row>
    <row r="45" spans="1:5" x14ac:dyDescent="0.35">
      <c r="A45" t="s">
        <v>122</v>
      </c>
      <c r="B45">
        <v>3.4000000000000002E-2</v>
      </c>
      <c r="C45">
        <v>4.0000000000000001E-3</v>
      </c>
      <c r="D45">
        <f>VLOOKUP(A45,Schiz!$A$2:$E$54, 2,FALSE)</f>
        <v>-0.185692452647822</v>
      </c>
      <c r="E45">
        <f>VLOOKUP($A45,Schiz!$A$2:$E$54, 3,FALSE)</f>
        <v>0.32128750810587797</v>
      </c>
    </row>
    <row r="46" spans="1:5" x14ac:dyDescent="0.35">
      <c r="A46" t="s">
        <v>103</v>
      </c>
      <c r="B46" t="s">
        <v>171</v>
      </c>
      <c r="C46" t="s">
        <v>142</v>
      </c>
      <c r="D46" t="e">
        <f>VLOOKUP(A46,Schiz!$A$2:$E$54, 2,FALSE)</f>
        <v>#N/A</v>
      </c>
      <c r="E46" t="e">
        <f>VLOOKUP($A46,Schiz!$A$2:$E$54, 3,FALSE)</f>
        <v>#N/A</v>
      </c>
    </row>
    <row r="47" spans="1:5" x14ac:dyDescent="0.35">
      <c r="A47" t="s">
        <v>49</v>
      </c>
      <c r="B47">
        <v>-2.5000000000000001E-2</v>
      </c>
      <c r="C47">
        <v>4.0000000000000001E-3</v>
      </c>
      <c r="D47">
        <f>VLOOKUP(A47,Schiz!$A$2:$E$54, 2,FALSE)</f>
        <v>-0.62889153521509</v>
      </c>
      <c r="E47">
        <f>VLOOKUP($A47,Schiz!$A$2:$E$54, 3,FALSE)</f>
        <v>0.50662686027050297</v>
      </c>
    </row>
    <row r="48" spans="1:5" x14ac:dyDescent="0.35">
      <c r="A48" t="s">
        <v>49</v>
      </c>
      <c r="B48" t="s">
        <v>192</v>
      </c>
      <c r="C48">
        <v>4.0000000000000001E-3</v>
      </c>
      <c r="D48">
        <f>VLOOKUP(A48,Schiz!$A$2:$E$54, 2,FALSE)</f>
        <v>-0.62889153521509</v>
      </c>
      <c r="E48">
        <f>VLOOKUP($A48,Schiz!$A$2:$E$54, 3,FALSE)</f>
        <v>0.50662686027050297</v>
      </c>
    </row>
    <row r="49" spans="1:5" x14ac:dyDescent="0.35">
      <c r="A49" t="s">
        <v>96</v>
      </c>
      <c r="B49" t="s">
        <v>145</v>
      </c>
      <c r="C49" t="s">
        <v>134</v>
      </c>
      <c r="D49" t="e">
        <f>VLOOKUP(A49,Schiz!$A$2:$E$54, 2,FALSE)</f>
        <v>#N/A</v>
      </c>
      <c r="E49" t="e">
        <f>VLOOKUP($A49,Schiz!$A$2:$E$54, 3,FALSE)</f>
        <v>#N/A</v>
      </c>
    </row>
    <row r="50" spans="1:5" x14ac:dyDescent="0.35">
      <c r="A50" t="s">
        <v>43</v>
      </c>
      <c r="B50">
        <v>2.9000000000000001E-2</v>
      </c>
      <c r="C50">
        <v>4.0000000000000001E-3</v>
      </c>
      <c r="D50" t="e">
        <f>VLOOKUP(A50,Schiz!$A$2:$E$54, 2,FALSE)</f>
        <v>#N/A</v>
      </c>
      <c r="E50" t="e">
        <f>VLOOKUP($A50,Schiz!$A$2:$E$54, 3,FALSE)</f>
        <v>#N/A</v>
      </c>
    </row>
    <row r="51" spans="1:5" x14ac:dyDescent="0.35">
      <c r="A51" t="s">
        <v>43</v>
      </c>
      <c r="B51">
        <v>4.0000000000000001E-3</v>
      </c>
      <c r="C51" s="13" t="s">
        <v>201</v>
      </c>
      <c r="D51" t="e">
        <f>VLOOKUP(A51,Schiz!$A$2:$E$54, 2,FALSE)</f>
        <v>#N/A</v>
      </c>
      <c r="E51" t="e">
        <f>VLOOKUP($A51,Schiz!$A$2:$E$54, 3,FALSE)</f>
        <v>#N/A</v>
      </c>
    </row>
    <row r="52" spans="1:5" x14ac:dyDescent="0.35">
      <c r="A52" t="s">
        <v>110</v>
      </c>
      <c r="B52">
        <v>5.6000000000000001E-2</v>
      </c>
      <c r="C52">
        <v>0.01</v>
      </c>
      <c r="D52">
        <f>VLOOKUP(A52,Schiz!$A$2:$E$54, 2,FALSE)</f>
        <v>-0.18530099117117799</v>
      </c>
      <c r="E52">
        <f>VLOOKUP($A52,Schiz!$A$2:$E$54, 3,FALSE)</f>
        <v>0.50028793550244699</v>
      </c>
    </row>
    <row r="53" spans="1:5" x14ac:dyDescent="0.35">
      <c r="A53" t="s">
        <v>123</v>
      </c>
      <c r="B53">
        <v>0.02</v>
      </c>
      <c r="C53">
        <v>4.0000000000000001E-3</v>
      </c>
      <c r="D53">
        <f>VLOOKUP(A53,Schiz!$A$2:$E$54, 2,FALSE)</f>
        <v>-0.85433760262868597</v>
      </c>
      <c r="E53">
        <f>VLOOKUP($A53,Schiz!$A$2:$E$54, 3,FALSE)</f>
        <v>0.53973013493253397</v>
      </c>
    </row>
    <row r="54" spans="1:5" x14ac:dyDescent="0.35">
      <c r="A54" t="s">
        <v>86</v>
      </c>
      <c r="B54" t="s">
        <v>165</v>
      </c>
      <c r="C54" t="s">
        <v>166</v>
      </c>
      <c r="D54" t="e">
        <f>VLOOKUP(A54,Schiz!$A$2:$E$54, 2,FALSE)</f>
        <v>#N/A</v>
      </c>
      <c r="E54" t="e">
        <f>VLOOKUP($A54,Schiz!$A$2:$E$54, 3,FALSE)</f>
        <v>#N/A</v>
      </c>
    </row>
    <row r="55" spans="1:5" x14ac:dyDescent="0.35">
      <c r="A55" t="s">
        <v>62</v>
      </c>
      <c r="B55">
        <v>-0.104</v>
      </c>
      <c r="C55">
        <v>1.2E-2</v>
      </c>
      <c r="D55">
        <f>VLOOKUP(A55,Schiz!$A$2:$E$54, 2,FALSE)</f>
        <v>0.275303578498655</v>
      </c>
      <c r="E55">
        <f>VLOOKUP($A55,Schiz!$A$2:$E$54, 3,FALSE)</f>
        <v>0.269058295964126</v>
      </c>
    </row>
    <row r="56" spans="1:5" x14ac:dyDescent="0.35">
      <c r="A56" t="s">
        <v>62</v>
      </c>
      <c r="B56" t="s">
        <v>150</v>
      </c>
      <c r="C56" t="s">
        <v>147</v>
      </c>
      <c r="D56">
        <f>VLOOKUP(A56,Schiz!$A$2:$E$54, 2,FALSE)</f>
        <v>0.275303578498655</v>
      </c>
      <c r="E56">
        <f>VLOOKUP($A56,Schiz!$A$2:$E$54, 3,FALSE)</f>
        <v>0.269058295964126</v>
      </c>
    </row>
    <row r="57" spans="1:5" x14ac:dyDescent="0.35">
      <c r="A57" t="s">
        <v>66</v>
      </c>
      <c r="B57" t="s">
        <v>135</v>
      </c>
      <c r="C57" t="s">
        <v>134</v>
      </c>
      <c r="D57">
        <f>VLOOKUP(A57,Schiz!$A$2:$E$54, 2,FALSE)</f>
        <v>-0.20979362816125499</v>
      </c>
      <c r="E57">
        <f>VLOOKUP($A57,Schiz!$A$2:$E$54, 3,FALSE)</f>
        <v>0.105383163602571</v>
      </c>
    </row>
    <row r="58" spans="1:5" x14ac:dyDescent="0.35">
      <c r="A58" t="s">
        <v>98</v>
      </c>
      <c r="B58" t="s">
        <v>145</v>
      </c>
      <c r="C58" t="s">
        <v>144</v>
      </c>
      <c r="D58" t="e">
        <f>VLOOKUP(A58,Schiz!$A$2:$E$54, 2,FALSE)</f>
        <v>#N/A</v>
      </c>
      <c r="E58" t="e">
        <f>VLOOKUP($A58,Schiz!$A$2:$E$54, 3,FALSE)</f>
        <v>#N/A</v>
      </c>
    </row>
    <row r="59" spans="1:5" x14ac:dyDescent="0.35">
      <c r="A59" t="s">
        <v>39</v>
      </c>
      <c r="B59">
        <v>2.7E-2</v>
      </c>
      <c r="C59">
        <v>4.0000000000000001E-3</v>
      </c>
      <c r="D59">
        <f>VLOOKUP(A59,Schiz!$A$2:$E$54, 2,FALSE)</f>
        <v>0.395844662392418</v>
      </c>
      <c r="E59">
        <f>VLOOKUP($A59,Schiz!$A$2:$E$54, 3,FALSE)</f>
        <v>0.39219958601154797</v>
      </c>
    </row>
    <row r="60" spans="1:5" x14ac:dyDescent="0.35">
      <c r="A60" t="s">
        <v>39</v>
      </c>
      <c r="B60" t="s">
        <v>189</v>
      </c>
      <c r="C60">
        <v>4.0000000000000001E-3</v>
      </c>
      <c r="D60">
        <f>VLOOKUP(A60,Schiz!$A$2:$E$54, 2,FALSE)</f>
        <v>0.395844662392418</v>
      </c>
      <c r="E60">
        <f>VLOOKUP($A60,Schiz!$A$2:$E$54, 3,FALSE)</f>
        <v>0.39219958601154797</v>
      </c>
    </row>
    <row r="61" spans="1:5" x14ac:dyDescent="0.35">
      <c r="A61" t="s">
        <v>99</v>
      </c>
      <c r="B61" t="s">
        <v>180</v>
      </c>
      <c r="C61" t="s">
        <v>134</v>
      </c>
      <c r="D61" t="e">
        <f>VLOOKUP(A61,Schiz!$A$2:$E$54, 2,FALSE)</f>
        <v>#N/A</v>
      </c>
      <c r="E61" t="e">
        <f>VLOOKUP($A61,Schiz!$A$2:$E$54, 3,FALSE)</f>
        <v>#N/A</v>
      </c>
    </row>
    <row r="62" spans="1:5" x14ac:dyDescent="0.35">
      <c r="A62" t="s">
        <v>115</v>
      </c>
      <c r="B62" t="s">
        <v>190</v>
      </c>
      <c r="C62">
        <v>4.0000000000000001E-3</v>
      </c>
      <c r="D62">
        <f>VLOOKUP(A62,Schiz!$A$2:$E$54, 2,FALSE)</f>
        <v>-1.38337156657076</v>
      </c>
      <c r="E62">
        <f>VLOOKUP($A62,Schiz!$A$2:$E$54, 3,FALSE)</f>
        <v>0.39098520895577399</v>
      </c>
    </row>
    <row r="63" spans="1:5" x14ac:dyDescent="0.35">
      <c r="A63" t="s">
        <v>53</v>
      </c>
      <c r="B63">
        <v>-3.5999999999999997E-2</v>
      </c>
      <c r="C63">
        <v>4.0000000000000001E-3</v>
      </c>
      <c r="D63">
        <f>VLOOKUP(A63,Schiz!$A$2:$E$54, 2,FALSE)</f>
        <v>-0.41431075563352499</v>
      </c>
      <c r="E63">
        <f>VLOOKUP($A63,Schiz!$A$2:$E$54, 3,FALSE)</f>
        <v>0.309998872731372</v>
      </c>
    </row>
    <row r="64" spans="1:5" x14ac:dyDescent="0.35">
      <c r="A64" t="s">
        <v>53</v>
      </c>
      <c r="B64">
        <v>3.5000000000000003E-2</v>
      </c>
      <c r="C64">
        <v>4.0000000000000001E-3</v>
      </c>
      <c r="D64">
        <f>VLOOKUP(A64,Schiz!$A$2:$E$54, 2,FALSE)</f>
        <v>-0.41431075563352499</v>
      </c>
      <c r="E64">
        <f>VLOOKUP($A64,Schiz!$A$2:$E$54, 3,FALSE)</f>
        <v>0.309998872731372</v>
      </c>
    </row>
    <row r="65" spans="1:6" x14ac:dyDescent="0.35">
      <c r="A65" t="s">
        <v>88</v>
      </c>
      <c r="B65" t="s">
        <v>168</v>
      </c>
      <c r="C65" t="s">
        <v>134</v>
      </c>
      <c r="D65" t="e">
        <f>VLOOKUP(A65,Schiz!$A$2:$E$54, 2,FALSE)</f>
        <v>#N/A</v>
      </c>
      <c r="E65" t="e">
        <f>VLOOKUP($A65,Schiz!$A$2:$E$54, 3,FALSE)</f>
        <v>#N/A</v>
      </c>
    </row>
    <row r="66" spans="1:6" x14ac:dyDescent="0.35">
      <c r="A66" t="s">
        <v>97</v>
      </c>
      <c r="B66" t="s">
        <v>177</v>
      </c>
      <c r="C66" t="s">
        <v>134</v>
      </c>
      <c r="D66" t="e">
        <f>VLOOKUP(A66,Schiz!$A$2:$E$54, 2,FALSE)</f>
        <v>#N/A</v>
      </c>
      <c r="E66" t="e">
        <f>VLOOKUP($A66,Schiz!$A$2:$E$54, 3,FALSE)</f>
        <v>#N/A</v>
      </c>
    </row>
    <row r="67" spans="1:6" x14ac:dyDescent="0.35">
      <c r="A67" t="s">
        <v>22</v>
      </c>
      <c r="B67">
        <v>3.5000000000000003E-2</v>
      </c>
      <c r="C67">
        <v>5.0000000000000001E-3</v>
      </c>
      <c r="D67">
        <f>VLOOKUP(A67,Schiz!$A$2:$E$54, 2,FALSE)</f>
        <v>-0.32043034098407203</v>
      </c>
      <c r="E67">
        <f>VLOOKUP($A67,Schiz!$A$2:$E$54, 3,FALSE)</f>
        <v>0.41966823078448201</v>
      </c>
    </row>
    <row r="68" spans="1:6" x14ac:dyDescent="0.35">
      <c r="A68" t="s">
        <v>22</v>
      </c>
      <c r="B68" t="s">
        <v>133</v>
      </c>
      <c r="C68" t="s">
        <v>134</v>
      </c>
      <c r="D68">
        <f>VLOOKUP(A68,Schiz!$A$2:$E$54, 2,FALSE)</f>
        <v>-0.32043034098407203</v>
      </c>
      <c r="E68">
        <f>VLOOKUP($A68,Schiz!$A$2:$E$54, 3,FALSE)</f>
        <v>0.41966823078448201</v>
      </c>
    </row>
    <row r="69" spans="1:6" x14ac:dyDescent="0.35">
      <c r="A69" t="s">
        <v>126</v>
      </c>
      <c r="B69" t="s">
        <v>187</v>
      </c>
      <c r="C69">
        <v>4.0000000000000001E-3</v>
      </c>
      <c r="D69">
        <f>VLOOKUP(A69,Schiz!$A$2:$E$54, 2,FALSE)</f>
        <v>-1.0825650582392301</v>
      </c>
      <c r="E69">
        <f>VLOOKUP($A69,Schiz!$A$2:$E$54, 3,FALSE)</f>
        <v>0.485788554139856</v>
      </c>
    </row>
    <row r="70" spans="1:6" x14ac:dyDescent="0.35">
      <c r="A70" t="s">
        <v>109</v>
      </c>
      <c r="B70">
        <v>2.5000000000000001E-2</v>
      </c>
      <c r="C70">
        <v>4.0000000000000001E-3</v>
      </c>
      <c r="D70">
        <f>VLOOKUP(A70,Schiz!$A$2:$E$54, 2,FALSE)</f>
        <v>-1.3374852552877901</v>
      </c>
      <c r="E70">
        <f>VLOOKUP($A70,Schiz!$A$2:$E$54, 3,FALSE)</f>
        <v>0.46993613688396202</v>
      </c>
    </row>
    <row r="71" spans="1:6" x14ac:dyDescent="0.35">
      <c r="A71" t="s">
        <v>58</v>
      </c>
      <c r="B71">
        <v>-4.1000000000000002E-2</v>
      </c>
      <c r="C71">
        <v>6.0000000000000001E-3</v>
      </c>
      <c r="D71" t="e">
        <f>VLOOKUP(A71,Schiz!$A$2:$E$54, 2,FALSE)</f>
        <v>#N/A</v>
      </c>
      <c r="E71" t="e">
        <f>VLOOKUP($A71,Schiz!$A$2:$E$54, 3,FALSE)</f>
        <v>#N/A</v>
      </c>
    </row>
    <row r="72" spans="1:6" x14ac:dyDescent="0.35">
      <c r="A72" t="s">
        <v>58</v>
      </c>
      <c r="B72" t="s">
        <v>183</v>
      </c>
      <c r="C72" t="s">
        <v>144</v>
      </c>
      <c r="D72" t="e">
        <f>VLOOKUP(A72,Schiz!$A$2:$E$54, 2,FALSE)</f>
        <v>#N/A</v>
      </c>
      <c r="E72" t="e">
        <f>VLOOKUP($A72,Schiz!$A$2:$E$54, 3,FALSE)</f>
        <v>#N/A</v>
      </c>
    </row>
    <row r="73" spans="1:6" x14ac:dyDescent="0.35">
      <c r="A73" t="s">
        <v>36</v>
      </c>
      <c r="B73">
        <v>-4.8000000000000001E-2</v>
      </c>
      <c r="C73">
        <v>7.0000000000000001E-3</v>
      </c>
      <c r="D73" t="e">
        <f>VLOOKUP(A73,Schiz!$A$2:$E$54, 2,FALSE)</f>
        <v>#N/A</v>
      </c>
      <c r="E73" t="e">
        <f>VLOOKUP($A73,Schiz!$A$2:$E$54, 3,FALSE)</f>
        <v>#N/A</v>
      </c>
    </row>
    <row r="74" spans="1:6" x14ac:dyDescent="0.35">
      <c r="A74" t="s">
        <v>114</v>
      </c>
      <c r="B74">
        <v>2.1000000000000001E-2</v>
      </c>
      <c r="C74">
        <v>4.0000000000000001E-3</v>
      </c>
      <c r="D74">
        <f>VLOOKUP(A74,Schiz!$A$2:$E$54, 2,FALSE)</f>
        <v>-0.46565820135735098</v>
      </c>
      <c r="E74">
        <f>VLOOKUP($A74,Schiz!$A$2:$E$54, 3,FALSE)</f>
        <v>0.51735490546514895</v>
      </c>
    </row>
    <row r="75" spans="1:6" x14ac:dyDescent="0.35">
      <c r="A75" t="s">
        <v>68</v>
      </c>
      <c r="B75" t="s">
        <v>137</v>
      </c>
      <c r="C75" t="s">
        <v>134</v>
      </c>
      <c r="D75">
        <f>VLOOKUP(A75,Schiz!$A$2:$E$54, 2,FALSE)</f>
        <v>-0.120735390600266</v>
      </c>
      <c r="E75">
        <f>VLOOKUP($A75,Schiz!$A$2:$E$54, 3,FALSE)</f>
        <v>6.0377855598125002E-2</v>
      </c>
    </row>
    <row r="76" spans="1:6" x14ac:dyDescent="0.35">
      <c r="A76" t="s">
        <v>127</v>
      </c>
      <c r="B76">
        <v>4.2999999999999997E-2</v>
      </c>
      <c r="C76">
        <v>4.0000000000000001E-3</v>
      </c>
      <c r="D76">
        <f>VLOOKUP(A76,Schiz!$A$2:$E$54, 2,FALSE)</f>
        <v>-0.22385287731784101</v>
      </c>
      <c r="E76">
        <f>VLOOKUP($A76,Schiz!$A$2:$E$54, 3,FALSE)</f>
        <v>0.28436902708498402</v>
      </c>
      <c r="F76" t="b">
        <f>MATCH($A76,Schiz!$A$3:$A$54,0) &gt;0</f>
        <v>1</v>
      </c>
    </row>
    <row r="77" spans="1:6" x14ac:dyDescent="0.35">
      <c r="A77" t="s">
        <v>74</v>
      </c>
      <c r="B77" t="s">
        <v>148</v>
      </c>
      <c r="C77" t="s">
        <v>134</v>
      </c>
      <c r="D77">
        <f>VLOOKUP(A77,Schiz!$A$2:$E$54, 2,FALSE)</f>
        <v>-0.42470121872245797</v>
      </c>
      <c r="E77">
        <f>VLOOKUP($A77,Schiz!$A$2:$E$54, 3,FALSE)</f>
        <v>0.43662825955124301</v>
      </c>
      <c r="F77" t="b">
        <f>MATCH($A77,Schiz!$A$3:$A$54,0) &gt;0</f>
        <v>1</v>
      </c>
    </row>
    <row r="78" spans="1:6" x14ac:dyDescent="0.35">
      <c r="A78" t="s">
        <v>45</v>
      </c>
      <c r="B78">
        <v>2.5999999999999999E-2</v>
      </c>
      <c r="C78">
        <v>4.0000000000000001E-3</v>
      </c>
      <c r="D78" t="e">
        <f>VLOOKUP(A78,Schiz!$A$2:$E$54, 2,FALSE)</f>
        <v>#N/A</v>
      </c>
      <c r="E78" t="e">
        <f>VLOOKUP($A78,Schiz!$A$2:$E$54, 3,FALSE)</f>
        <v>#N/A</v>
      </c>
      <c r="F78" t="e">
        <f>MATCH($A78,Schiz!$A$3:$A$54,0) &gt;0</f>
        <v>#N/A</v>
      </c>
    </row>
    <row r="79" spans="1:6" x14ac:dyDescent="0.35">
      <c r="A79" t="s">
        <v>116</v>
      </c>
      <c r="B79" t="s">
        <v>191</v>
      </c>
      <c r="C79">
        <v>4.0000000000000001E-3</v>
      </c>
      <c r="D79">
        <f>VLOOKUP(A79,Schiz!$A$2:$E$54, 2,FALSE)</f>
        <v>-0.120997261509139</v>
      </c>
      <c r="E79">
        <f>VLOOKUP($A79,Schiz!$A$2:$E$54, 3,FALSE)</f>
        <v>0.52872752908001397</v>
      </c>
      <c r="F79" t="b">
        <f>MATCH($A79,Schiz!$A$3:$A$54,0) &gt;0</f>
        <v>1</v>
      </c>
    </row>
    <row r="80" spans="1:6" x14ac:dyDescent="0.35">
      <c r="A80" t="s">
        <v>80</v>
      </c>
      <c r="B80" t="s">
        <v>157</v>
      </c>
      <c r="C80" t="s">
        <v>144</v>
      </c>
      <c r="D80" t="e">
        <f>VLOOKUP(A80,Schiz!$A$2:$E$54, 2,FALSE)</f>
        <v>#N/A</v>
      </c>
      <c r="E80" t="e">
        <f>VLOOKUP($A80,Schiz!$A$2:$E$54, 3,FALSE)</f>
        <v>#N/A</v>
      </c>
      <c r="F80" t="e">
        <f>MATCH($A80,Schiz!$A$3:$A$54,0) &gt;0</f>
        <v>#N/A</v>
      </c>
    </row>
    <row r="81" spans="1:6" x14ac:dyDescent="0.35">
      <c r="A81" t="s">
        <v>87</v>
      </c>
      <c r="B81" t="s">
        <v>167</v>
      </c>
      <c r="C81" t="s">
        <v>134</v>
      </c>
      <c r="D81" t="e">
        <f>VLOOKUP(A81,Schiz!$A$2:$E$54, 2,FALSE)</f>
        <v>#N/A</v>
      </c>
      <c r="E81" t="e">
        <f>VLOOKUP($A81,Schiz!$A$2:$E$54, 3,FALSE)</f>
        <v>#N/A</v>
      </c>
      <c r="F81" t="e">
        <f>MATCH($A81,Schiz!$A$3:$A$54,0) &gt;0</f>
        <v>#N/A</v>
      </c>
    </row>
    <row r="82" spans="1:6" x14ac:dyDescent="0.35">
      <c r="A82" t="s">
        <v>56</v>
      </c>
      <c r="B82">
        <v>0.03</v>
      </c>
      <c r="C82">
        <v>4.0000000000000001E-3</v>
      </c>
      <c r="D82">
        <f>VLOOKUP(A82,Schiz!$A$2:$E$54, 2,FALSE)</f>
        <v>8.3209924303995694E-2</v>
      </c>
      <c r="E82">
        <f>VLOOKUP($A82,Schiz!$A$2:$E$54, 3,FALSE)</f>
        <v>0.37324624254340699</v>
      </c>
      <c r="F82" t="b">
        <f>MATCH($A82,Schiz!$A$3:$A$54,0) &gt;0</f>
        <v>1</v>
      </c>
    </row>
    <row r="83" spans="1:6" x14ac:dyDescent="0.35">
      <c r="A83" t="s">
        <v>56</v>
      </c>
      <c r="B83" t="s">
        <v>133</v>
      </c>
      <c r="C83" t="s">
        <v>134</v>
      </c>
      <c r="D83">
        <f>VLOOKUP(A83,Schiz!$A$2:$E$54, 2,FALSE)</f>
        <v>8.3209924303995694E-2</v>
      </c>
      <c r="E83">
        <f>VLOOKUP($A83,Schiz!$A$2:$E$54, 3,FALSE)</f>
        <v>0.37324624254340699</v>
      </c>
      <c r="F83" t="b">
        <f>MATCH($A83,Schiz!$A$3:$A$54,0) &gt;0</f>
        <v>1</v>
      </c>
    </row>
    <row r="84" spans="1:6" x14ac:dyDescent="0.35">
      <c r="A84" t="s">
        <v>35</v>
      </c>
      <c r="B84">
        <v>-7.4999999999999997E-2</v>
      </c>
      <c r="C84">
        <v>1.0999999999999999E-2</v>
      </c>
      <c r="D84" t="e">
        <f>VLOOKUP(A84,Schiz!$A$2:$E$54, 2,FALSE)</f>
        <v>#N/A</v>
      </c>
      <c r="E84" t="e">
        <f>VLOOKUP($A84,Schiz!$A$2:$E$54, 3,FALSE)</f>
        <v>#N/A</v>
      </c>
      <c r="F84" t="e">
        <f>MATCH($A84,Schiz!$A$3:$A$54,0) &gt;0</f>
        <v>#N/A</v>
      </c>
    </row>
    <row r="85" spans="1:6" x14ac:dyDescent="0.35">
      <c r="A85" t="s">
        <v>124</v>
      </c>
      <c r="B85" t="s">
        <v>190</v>
      </c>
      <c r="C85">
        <v>4.0000000000000001E-3</v>
      </c>
      <c r="D85">
        <f>VLOOKUP(A85,Schiz!$A$2:$E$54, 2,FALSE)</f>
        <v>-0.35304644548957498</v>
      </c>
      <c r="E85">
        <f>VLOOKUP($A85,Schiz!$A$2:$E$54, 3,FALSE)</f>
        <v>0.40752465160280898</v>
      </c>
      <c r="F85" t="b">
        <f>MATCH($A85,Schiz!$A$3:$A$54,0) &gt;0</f>
        <v>1</v>
      </c>
    </row>
    <row r="86" spans="1:6" x14ac:dyDescent="0.35">
      <c r="A86" t="s">
        <v>67</v>
      </c>
      <c r="B86" t="s">
        <v>136</v>
      </c>
      <c r="C86" t="s">
        <v>134</v>
      </c>
      <c r="D86">
        <f>VLOOKUP(A86,Schiz!$A$2:$E$54, 2,FALSE)</f>
        <v>-0.29361608436110997</v>
      </c>
      <c r="E86">
        <f>VLOOKUP($A86,Schiz!$A$2:$E$54, 3,FALSE)</f>
        <v>0.12340177561443801</v>
      </c>
      <c r="F86" t="b">
        <f>MATCH($A86,Schiz!$A$3:$A$54,0) &gt;0</f>
        <v>1</v>
      </c>
    </row>
    <row r="87" spans="1:6" x14ac:dyDescent="0.35">
      <c r="A87" t="s">
        <v>91</v>
      </c>
      <c r="B87" t="s">
        <v>171</v>
      </c>
      <c r="C87" t="s">
        <v>134</v>
      </c>
      <c r="D87" t="e">
        <f>VLOOKUP(A87,Schiz!$A$2:$E$54, 2,FALSE)</f>
        <v>#N/A</v>
      </c>
      <c r="E87" t="e">
        <f>VLOOKUP($A87,Schiz!$A$2:$E$54, 3,FALSE)</f>
        <v>#N/A</v>
      </c>
      <c r="F87" t="e">
        <f>MATCH($A87,Schiz!$A$3:$A$54,0) &gt;0</f>
        <v>#N/A</v>
      </c>
    </row>
    <row r="88" spans="1:6" x14ac:dyDescent="0.35">
      <c r="A88" t="s">
        <v>29</v>
      </c>
      <c r="B88">
        <v>2.8000000000000001E-2</v>
      </c>
      <c r="C88">
        <v>4.0000000000000001E-3</v>
      </c>
      <c r="D88" t="e">
        <f>VLOOKUP(A88,Schiz!$A$2:$E$54, 2,FALSE)</f>
        <v>#N/A</v>
      </c>
      <c r="E88" t="e">
        <f>VLOOKUP($A88,Schiz!$A$2:$E$54, 3,FALSE)</f>
        <v>#N/A</v>
      </c>
      <c r="F88" t="e">
        <f>MATCH($A88,Schiz!$A$3:$A$54,0) &gt;0</f>
        <v>#N/A</v>
      </c>
    </row>
    <row r="89" spans="1:6" x14ac:dyDescent="0.35">
      <c r="A89" t="s">
        <v>106</v>
      </c>
      <c r="B89">
        <v>2.1999999999999999E-2</v>
      </c>
      <c r="C89">
        <v>4.0000000000000001E-3</v>
      </c>
      <c r="D89">
        <f>VLOOKUP(A89,Schiz!$A$2:$E$54, 2,FALSE)</f>
        <v>-0.43493149949916099</v>
      </c>
      <c r="E89">
        <f>VLOOKUP($A89,Schiz!$A$2:$E$54, 3,FALSE)</f>
        <v>0.48497484476272501</v>
      </c>
      <c r="F89" t="b">
        <f>MATCH($A89,Schiz!$A$3:$A$54,0) &gt;0</f>
        <v>1</v>
      </c>
    </row>
    <row r="90" spans="1:6" x14ac:dyDescent="0.35">
      <c r="A90" t="s">
        <v>61</v>
      </c>
      <c r="B90">
        <v>0.24</v>
      </c>
      <c r="C90">
        <v>6.0000000000000001E-3</v>
      </c>
      <c r="D90" t="e">
        <f>VLOOKUP(A90,Schiz!$A$2:$E$54, 2,FALSE)</f>
        <v>#N/A</v>
      </c>
      <c r="E90" t="e">
        <f>VLOOKUP($A90,Schiz!$A$2:$E$54, 3,FALSE)</f>
        <v>#N/A</v>
      </c>
      <c r="F90" t="e">
        <f>MATCH($A90,Schiz!$A$3:$A$54,0) &gt;0</f>
        <v>#N/A</v>
      </c>
    </row>
    <row r="91" spans="1:6" x14ac:dyDescent="0.35">
      <c r="A91" t="s">
        <v>61</v>
      </c>
      <c r="B91" t="s">
        <v>184</v>
      </c>
      <c r="C91" t="s">
        <v>144</v>
      </c>
      <c r="D91" t="e">
        <f>VLOOKUP(A91,Schiz!$A$2:$E$54, 2,FALSE)</f>
        <v>#N/A</v>
      </c>
      <c r="E91" t="e">
        <f>VLOOKUP($A91,Schiz!$A$2:$E$54, 3,FALSE)</f>
        <v>#N/A</v>
      </c>
      <c r="F91" t="e">
        <f>MATCH($A91,Schiz!$A$3:$A$54,0) &gt;0</f>
        <v>#N/A</v>
      </c>
    </row>
    <row r="92" spans="1:6" x14ac:dyDescent="0.35">
      <c r="A92" t="s">
        <v>75</v>
      </c>
      <c r="B92" t="s">
        <v>149</v>
      </c>
      <c r="C92" t="s">
        <v>144</v>
      </c>
      <c r="D92">
        <f>VLOOKUP(A92,Schiz!$A$2:$E$54, 2,FALSE)</f>
        <v>-3.7465722527858999E-2</v>
      </c>
      <c r="E92">
        <f>VLOOKUP($A92,Schiz!$A$2:$E$54, 3,FALSE)</f>
        <v>6.3627924814454895E-2</v>
      </c>
      <c r="F92" t="b">
        <f>MATCH($A92,Schiz!$A$3:$A$54,0) &gt;0</f>
        <v>1</v>
      </c>
    </row>
    <row r="93" spans="1:6" x14ac:dyDescent="0.35">
      <c r="A93" t="s">
        <v>104</v>
      </c>
      <c r="B93" t="s">
        <v>185</v>
      </c>
      <c r="C93">
        <v>5.0000000000000001E-3</v>
      </c>
      <c r="D93">
        <f>VLOOKUP(A93,Schiz!$A$2:$E$54, 2,FALSE)</f>
        <v>-6.3778933912280095E-2</v>
      </c>
      <c r="E93">
        <f>VLOOKUP($A93,Schiz!$A$2:$E$54, 3,FALSE)</f>
        <v>0.430938168353178</v>
      </c>
      <c r="F93" t="b">
        <f>MATCH($A93,Schiz!$A$3:$A$54,0) &gt;0</f>
        <v>1</v>
      </c>
    </row>
    <row r="94" spans="1:6" x14ac:dyDescent="0.35">
      <c r="A94" t="s">
        <v>24</v>
      </c>
      <c r="B94">
        <v>3.2000000000000001E-2</v>
      </c>
      <c r="C94">
        <v>5.0000000000000001E-3</v>
      </c>
      <c r="D94" t="e">
        <f>VLOOKUP(A94,Schiz!$A$2:$E$54, 2,FALSE)</f>
        <v>#N/A</v>
      </c>
      <c r="E94" t="e">
        <f>VLOOKUP($A94,Schiz!$A$2:$E$54, 3,FALSE)</f>
        <v>#N/A</v>
      </c>
      <c r="F94" t="e">
        <f>MATCH($A94,Schiz!$A$3:$A$54,0) &gt;0</f>
        <v>#N/A</v>
      </c>
    </row>
    <row r="95" spans="1:6" x14ac:dyDescent="0.35">
      <c r="A95" t="s">
        <v>48</v>
      </c>
      <c r="B95">
        <v>-2.4E-2</v>
      </c>
      <c r="C95">
        <v>4.0000000000000001E-3</v>
      </c>
      <c r="D95" t="e">
        <f>VLOOKUP(A95,Schiz!$A$2:$E$54, 2,FALSE)</f>
        <v>#N/A</v>
      </c>
      <c r="E95" t="e">
        <f>VLOOKUP($A95,Schiz!$A$2:$E$54, 3,FALSE)</f>
        <v>#N/A</v>
      </c>
      <c r="F95" t="e">
        <f>MATCH($A95,Schiz!$A$3:$A$54,0) &gt;0</f>
        <v>#N/A</v>
      </c>
    </row>
    <row r="96" spans="1:6" x14ac:dyDescent="0.35">
      <c r="A96" t="s">
        <v>51</v>
      </c>
      <c r="B96">
        <v>3.2000000000000001E-2</v>
      </c>
      <c r="C96">
        <v>4.0000000000000001E-3</v>
      </c>
      <c r="D96" t="e">
        <f>VLOOKUP(A96,Schiz!$A$2:$E$54, 2,FALSE)</f>
        <v>#N/A</v>
      </c>
      <c r="E96" t="e">
        <f>VLOOKUP($A96,Schiz!$A$2:$E$54, 3,FALSE)</f>
        <v>#N/A</v>
      </c>
      <c r="F96" t="e">
        <f>MATCH($A96,Schiz!$A$3:$A$54,0) &gt;0</f>
        <v>#N/A</v>
      </c>
    </row>
    <row r="97" spans="1:6" x14ac:dyDescent="0.35">
      <c r="A97" t="s">
        <v>121</v>
      </c>
      <c r="B97" t="s">
        <v>192</v>
      </c>
      <c r="C97">
        <v>4.0000000000000001E-3</v>
      </c>
      <c r="D97">
        <f>VLOOKUP(A97,Schiz!$A$2:$E$54, 2,FALSE)</f>
        <v>-0.50507817642654196</v>
      </c>
      <c r="E97">
        <f>VLOOKUP($A97,Schiz!$A$2:$E$54, 3,FALSE)</f>
        <v>0.49167756777482102</v>
      </c>
      <c r="F97" t="b">
        <f>MATCH($A97,Schiz!$A$3:$A$54,0) &gt;0</f>
        <v>1</v>
      </c>
    </row>
    <row r="98" spans="1:6" x14ac:dyDescent="0.35">
      <c r="A98" t="s">
        <v>63</v>
      </c>
      <c r="B98">
        <v>-4.1000000000000002E-2</v>
      </c>
      <c r="C98">
        <v>4.0000000000000001E-3</v>
      </c>
      <c r="D98" t="e">
        <f>VLOOKUP(A98,Schiz!$A$2:$E$54, 2,FALSE)</f>
        <v>#N/A</v>
      </c>
      <c r="E98" t="e">
        <f>VLOOKUP($A98,Schiz!$A$2:$E$54, 3,FALSE)</f>
        <v>#N/A</v>
      </c>
      <c r="F98" t="e">
        <f>MATCH($A98,Schiz!$A$3:$A$54,0) &gt;0</f>
        <v>#N/A</v>
      </c>
    </row>
    <row r="99" spans="1:6" x14ac:dyDescent="0.35">
      <c r="A99" t="s">
        <v>64</v>
      </c>
      <c r="B99">
        <v>-2.9000000000000001E-2</v>
      </c>
      <c r="C99">
        <v>4.0000000000000001E-3</v>
      </c>
      <c r="D99" t="e">
        <f>VLOOKUP(A99,Schiz!$A$2:$E$54, 2,FALSE)</f>
        <v>#N/A</v>
      </c>
      <c r="E99" t="e">
        <f>VLOOKUP($A99,Schiz!$A$2:$E$54, 3,FALSE)</f>
        <v>#N/A</v>
      </c>
      <c r="F99" t="e">
        <f>MATCH($A99,Schiz!$A$3:$A$54,0) &gt;0</f>
        <v>#N/A</v>
      </c>
    </row>
    <row r="100" spans="1:6" x14ac:dyDescent="0.35">
      <c r="A100" t="s">
        <v>72</v>
      </c>
      <c r="B100" t="s">
        <v>143</v>
      </c>
      <c r="C100" t="s">
        <v>144</v>
      </c>
      <c r="D100">
        <f>VLOOKUP(A100,Schiz!$A$2:$E$54, 2,FALSE)</f>
        <v>-1.2550855746723999</v>
      </c>
      <c r="E100">
        <f>VLOOKUP($A100,Schiz!$A$2:$E$54, 3,FALSE)</f>
        <v>0.28880866425992802</v>
      </c>
      <c r="F100" t="b">
        <f>MATCH($A100,Schiz!$A$3:$A$54,0) &gt;0</f>
        <v>1</v>
      </c>
    </row>
    <row r="101" spans="1:6" x14ac:dyDescent="0.35">
      <c r="A101" t="s">
        <v>95</v>
      </c>
      <c r="B101" t="s">
        <v>175</v>
      </c>
      <c r="C101" t="s">
        <v>164</v>
      </c>
      <c r="D101" t="e">
        <f>VLOOKUP(A101,Schiz!$A$2:$E$54, 2,FALSE)</f>
        <v>#N/A</v>
      </c>
      <c r="E101" t="e">
        <f>VLOOKUP($A101,Schiz!$A$2:$E$54, 3,FALSE)</f>
        <v>#N/A</v>
      </c>
      <c r="F101" t="e">
        <f>MATCH($A101,Schiz!$A$3:$A$54,0) &gt;0</f>
        <v>#N/A</v>
      </c>
    </row>
    <row r="102" spans="1:6" x14ac:dyDescent="0.35">
      <c r="A102" t="s">
        <v>60</v>
      </c>
      <c r="B102">
        <v>-2.8000000000000001E-2</v>
      </c>
      <c r="C102">
        <v>4.0000000000000001E-3</v>
      </c>
      <c r="D102" t="e">
        <f>VLOOKUP(A102,Schiz!$A$2:$E$54, 2,FALSE)</f>
        <v>#N/A</v>
      </c>
      <c r="E102" t="e">
        <f>VLOOKUP($A102,Schiz!$A$2:$E$54, 3,FALSE)</f>
        <v>#N/A</v>
      </c>
      <c r="F102" t="e">
        <f>MATCH($A102,Schiz!$A$3:$A$54,0) &gt;0</f>
        <v>#N/A</v>
      </c>
    </row>
    <row r="103" spans="1:6" x14ac:dyDescent="0.35">
      <c r="A103" t="s">
        <v>59</v>
      </c>
      <c r="B103">
        <v>2.3E-2</v>
      </c>
      <c r="C103">
        <v>4.0000000000000001E-3</v>
      </c>
      <c r="D103" t="e">
        <f>VLOOKUP(A103,Schiz!$A$2:$E$54, 2,FALSE)</f>
        <v>#N/A</v>
      </c>
      <c r="E103" t="e">
        <f>VLOOKUP($A103,Schiz!$A$2:$E$54, 3,FALSE)</f>
        <v>#N/A</v>
      </c>
      <c r="F103" t="e">
        <f>MATCH($A103,Schiz!$A$3:$A$54,0) &gt;0</f>
        <v>#N/A</v>
      </c>
    </row>
    <row r="104" spans="1:6" x14ac:dyDescent="0.35">
      <c r="A104" t="s">
        <v>81</v>
      </c>
      <c r="B104" t="s">
        <v>158</v>
      </c>
      <c r="C104" t="s">
        <v>159</v>
      </c>
      <c r="D104" t="e">
        <f>VLOOKUP(A104,Schiz!$A$2:$E$54, 2,FALSE)</f>
        <v>#N/A</v>
      </c>
      <c r="E104" t="e">
        <f>VLOOKUP($A104,Schiz!$A$2:$E$54, 3,FALSE)</f>
        <v>#N/A</v>
      </c>
      <c r="F104" t="e">
        <f>MATCH($A104,Schiz!$A$3:$A$54,0) &gt;0</f>
        <v>#N/A</v>
      </c>
    </row>
    <row r="105" spans="1:6" x14ac:dyDescent="0.35">
      <c r="A105" t="s">
        <v>128</v>
      </c>
      <c r="B105" t="s">
        <v>189</v>
      </c>
      <c r="C105">
        <v>4.0000000000000001E-3</v>
      </c>
      <c r="D105">
        <f>VLOOKUP(A105,Schiz!$A$2:$E$54, 2,FALSE)</f>
        <v>0.20152708546981199</v>
      </c>
      <c r="E105">
        <f>VLOOKUP($A105,Schiz!$A$2:$E$54, 3,FALSE)</f>
        <v>0.39555539573519399</v>
      </c>
      <c r="F105" t="b">
        <f>MATCH($A105,Schiz!$A$3:$A$54,0) &gt;0</f>
        <v>1</v>
      </c>
    </row>
    <row r="106" spans="1:6" x14ac:dyDescent="0.35">
      <c r="A106" t="s">
        <v>25</v>
      </c>
      <c r="B106">
        <v>-9.4E-2</v>
      </c>
      <c r="C106">
        <v>4.0000000000000001E-3</v>
      </c>
      <c r="D106" t="e">
        <f>VLOOKUP(A106,Schiz!$A$2:$E$54, 2,FALSE)</f>
        <v>#N/A</v>
      </c>
      <c r="E106" t="e">
        <f>VLOOKUP($A106,Schiz!$A$2:$E$54, 3,FALSE)</f>
        <v>#N/A</v>
      </c>
      <c r="F106" t="e">
        <f>MATCH($A106,Schiz!$A$3:$A$54,0) &gt;0</f>
        <v>#N/A</v>
      </c>
    </row>
    <row r="107" spans="1:6" x14ac:dyDescent="0.35">
      <c r="A107" t="s">
        <v>25</v>
      </c>
      <c r="B107" t="s">
        <v>156</v>
      </c>
      <c r="C107" t="s">
        <v>134</v>
      </c>
      <c r="D107" t="e">
        <f>VLOOKUP(A107,Schiz!$A$2:$E$54, 2,FALSE)</f>
        <v>#N/A</v>
      </c>
      <c r="E107" t="e">
        <f>VLOOKUP($A107,Schiz!$A$2:$E$54, 3,FALSE)</f>
        <v>#N/A</v>
      </c>
      <c r="F107" t="e">
        <f>MATCH($A107,Schiz!$A$3:$A$54,0) &gt;0</f>
        <v>#N/A</v>
      </c>
    </row>
    <row r="108" spans="1:6" x14ac:dyDescent="0.35">
      <c r="A108" t="s">
        <v>117</v>
      </c>
      <c r="B108">
        <v>2.3E-2</v>
      </c>
      <c r="C108">
        <v>4.0000000000000001E-3</v>
      </c>
      <c r="D108">
        <f>VLOOKUP(A108,Schiz!$A$2:$E$54, 2,FALSE)</f>
        <v>-0.68361041975036396</v>
      </c>
      <c r="E108">
        <f>VLOOKUP($A108,Schiz!$A$2:$E$54, 3,FALSE)</f>
        <v>0.48074802628677299</v>
      </c>
      <c r="F108" t="b">
        <f>MATCH($A108,Schiz!$A$3:$A$54,0) &gt;0</f>
        <v>1</v>
      </c>
    </row>
    <row r="109" spans="1:6" x14ac:dyDescent="0.35">
      <c r="A109" t="s">
        <v>34</v>
      </c>
      <c r="B109">
        <v>0.03</v>
      </c>
      <c r="C109">
        <v>6.0000000000000001E-3</v>
      </c>
      <c r="D109" t="e">
        <f>VLOOKUP(A109,Schiz!$A$2:$E$54, 2,FALSE)</f>
        <v>#N/A</v>
      </c>
      <c r="E109" t="e">
        <f>VLOOKUP($A109,Schiz!$A$2:$E$54, 3,FALSE)</f>
        <v>#N/A</v>
      </c>
      <c r="F109" t="e">
        <f>MATCH($A109,Schiz!$A$3:$A$54,0) &gt;0</f>
        <v>#N/A</v>
      </c>
    </row>
    <row r="110" spans="1:6" x14ac:dyDescent="0.35">
      <c r="A110" t="s">
        <v>82</v>
      </c>
      <c r="B110" t="s">
        <v>134</v>
      </c>
      <c r="C110" t="s">
        <v>142</v>
      </c>
      <c r="D110" t="e">
        <f>VLOOKUP(A110,Schiz!$A$2:$E$54, 2,FALSE)</f>
        <v>#N/A</v>
      </c>
      <c r="E110" t="e">
        <f>VLOOKUP($A110,Schiz!$A$2:$E$54, 3,FALSE)</f>
        <v>#N/A</v>
      </c>
      <c r="F110" t="e">
        <f>MATCH($A110,Schiz!$A$3:$A$54,0) &gt;0</f>
        <v>#N/A</v>
      </c>
    </row>
    <row r="111" spans="1:6" x14ac:dyDescent="0.35">
      <c r="A111" t="s">
        <v>93</v>
      </c>
      <c r="B111" t="s">
        <v>172</v>
      </c>
      <c r="C111" t="s">
        <v>134</v>
      </c>
      <c r="D111" t="e">
        <f>VLOOKUP(A111,Schiz!$A$2:$E$54, 2,FALSE)</f>
        <v>#N/A</v>
      </c>
      <c r="E111" t="e">
        <f>VLOOKUP($A111,Schiz!$A$2:$E$54, 3,FALSE)</f>
        <v>#N/A</v>
      </c>
      <c r="F111" t="e">
        <f>MATCH($A111,Schiz!$A$3:$A$54,0) &gt;0</f>
        <v>#N/A</v>
      </c>
    </row>
    <row r="112" spans="1:6" x14ac:dyDescent="0.35">
      <c r="A112" t="s">
        <v>77</v>
      </c>
      <c r="B112" t="s">
        <v>152</v>
      </c>
      <c r="C112" t="s">
        <v>134</v>
      </c>
      <c r="D112" t="e">
        <f>VLOOKUP(A112,Schiz!$A$2:$E$54, 2,FALSE)</f>
        <v>#N/A</v>
      </c>
      <c r="E112" t="e">
        <f>VLOOKUP($A112,Schiz!$A$2:$E$54, 3,FALSE)</f>
        <v>#N/A</v>
      </c>
      <c r="F112" t="e">
        <f>MATCH($A112,Schiz!$A$3:$A$54,0) &gt;0</f>
        <v>#N/A</v>
      </c>
    </row>
    <row r="113" spans="1:6" x14ac:dyDescent="0.35">
      <c r="A113" t="s">
        <v>30</v>
      </c>
      <c r="B113">
        <v>-0.05</v>
      </c>
      <c r="C113">
        <v>4.0000000000000001E-3</v>
      </c>
      <c r="D113" t="e">
        <f>VLOOKUP(A113,Schiz!$A$2:$E$54, 2,FALSE)</f>
        <v>#N/A</v>
      </c>
      <c r="E113" t="e">
        <f>VLOOKUP($A113,Schiz!$A$2:$E$54, 3,FALSE)</f>
        <v>#N/A</v>
      </c>
      <c r="F113" t="e">
        <f>MATCH($A113,Schiz!$A$3:$A$54,0) &gt;0</f>
        <v>#N/A</v>
      </c>
    </row>
    <row r="114" spans="1:6" x14ac:dyDescent="0.35">
      <c r="A114" t="s">
        <v>33</v>
      </c>
      <c r="B114">
        <v>-0.03</v>
      </c>
      <c r="C114">
        <v>5.0000000000000001E-3</v>
      </c>
      <c r="D114" t="e">
        <f>VLOOKUP(A114,Schiz!$A$2:$E$54, 2,FALSE)</f>
        <v>#N/A</v>
      </c>
      <c r="E114" t="e">
        <f>VLOOKUP($A114,Schiz!$A$2:$E$54, 3,FALSE)</f>
        <v>#N/A</v>
      </c>
      <c r="F114" t="e">
        <f>MATCH($A114,Schiz!$A$3:$A$54,0) &gt;0</f>
        <v>#N/A</v>
      </c>
    </row>
    <row r="115" spans="1:6" x14ac:dyDescent="0.35">
      <c r="A115" t="s">
        <v>33</v>
      </c>
      <c r="B115">
        <v>5.0000000000000001E-3</v>
      </c>
      <c r="C115" s="13" t="s">
        <v>199</v>
      </c>
      <c r="D115" t="e">
        <f>VLOOKUP(A115,Schiz!$A$2:$E$54, 2,FALSE)</f>
        <v>#N/A</v>
      </c>
      <c r="E115" t="e">
        <f>VLOOKUP($A115,Schiz!$A$2:$E$54, 3,FALSE)</f>
        <v>#N/A</v>
      </c>
      <c r="F115" t="e">
        <f>MATCH($A115,Schiz!$A$3:$A$54,0) &gt;0</f>
        <v>#N/A</v>
      </c>
    </row>
    <row r="116" spans="1:6" x14ac:dyDescent="0.35">
      <c r="A116" t="s">
        <v>44</v>
      </c>
      <c r="B116">
        <v>2.8000000000000001E-2</v>
      </c>
      <c r="C116">
        <v>4.0000000000000001E-3</v>
      </c>
      <c r="D116" t="e">
        <f>VLOOKUP(A116,Schiz!$A$2:$E$54, 2,FALSE)</f>
        <v>#N/A</v>
      </c>
      <c r="E116" t="e">
        <f>VLOOKUP($A116,Schiz!$A$2:$E$54, 3,FALSE)</f>
        <v>#N/A</v>
      </c>
      <c r="F116" t="e">
        <f>MATCH($A116,Schiz!$A$3:$A$54,0) &gt;0</f>
        <v>#N/A</v>
      </c>
    </row>
    <row r="117" spans="1:6" x14ac:dyDescent="0.35">
      <c r="A117" t="s">
        <v>42</v>
      </c>
      <c r="B117">
        <v>0.05</v>
      </c>
      <c r="C117">
        <v>4.0000000000000001E-3</v>
      </c>
      <c r="D117" t="e">
        <f>VLOOKUP(A117,Schiz!$A$2:$E$54, 2,FALSE)</f>
        <v>#N/A</v>
      </c>
      <c r="E117" t="e">
        <f>VLOOKUP($A117,Schiz!$A$2:$E$54, 3,FALSE)</f>
        <v>#N/A</v>
      </c>
      <c r="F117" t="e">
        <f>MATCH($A117,Schiz!$A$3:$A$54,0) &gt;0</f>
        <v>#N/A</v>
      </c>
    </row>
    <row r="118" spans="1:6" x14ac:dyDescent="0.35">
      <c r="A118" t="s">
        <v>42</v>
      </c>
      <c r="B118" t="s">
        <v>174</v>
      </c>
      <c r="C118" t="s">
        <v>134</v>
      </c>
      <c r="D118" t="e">
        <f>VLOOKUP(A118,Schiz!$A$2:$E$54, 2,FALSE)</f>
        <v>#N/A</v>
      </c>
      <c r="E118" t="e">
        <f>VLOOKUP($A118,Schiz!$A$2:$E$54, 3,FALSE)</f>
        <v>#N/A</v>
      </c>
      <c r="F118" t="e">
        <f>MATCH($A118,Schiz!$A$3:$A$54,0) &gt;0</f>
        <v>#N/A</v>
      </c>
    </row>
    <row r="119" spans="1:6" x14ac:dyDescent="0.35">
      <c r="A119" t="s">
        <v>119</v>
      </c>
      <c r="B119" t="s">
        <v>192</v>
      </c>
      <c r="C119">
        <v>4.0000000000000001E-3</v>
      </c>
      <c r="D119">
        <f>VLOOKUP(A119,Schiz!$A$2:$E$54, 2,FALSE)</f>
        <v>0.42571456212602399</v>
      </c>
      <c r="E119">
        <f>VLOOKUP($A119,Schiz!$A$2:$E$54, 3,FALSE)</f>
        <v>0.50336338260193103</v>
      </c>
      <c r="F119" t="b">
        <f>MATCH($A119,Schiz!$A$3:$A$54,0) &gt;0</f>
        <v>1</v>
      </c>
    </row>
    <row r="120" spans="1:6" x14ac:dyDescent="0.35">
      <c r="A120" t="s">
        <v>100</v>
      </c>
      <c r="B120" t="s">
        <v>159</v>
      </c>
      <c r="C120" t="s">
        <v>134</v>
      </c>
      <c r="D120" t="e">
        <f>VLOOKUP(A120,Schiz!$A$2:$E$54, 2,FALSE)</f>
        <v>#N/A</v>
      </c>
      <c r="E120" t="e">
        <f>VLOOKUP($A120,Schiz!$A$2:$E$54, 3,FALSE)</f>
        <v>#N/A</v>
      </c>
      <c r="F120" t="e">
        <f>MATCH($A120,Schiz!$A$3:$A$54,0) &gt;0</f>
        <v>#N/A</v>
      </c>
    </row>
    <row r="121" spans="1:6" x14ac:dyDescent="0.35">
      <c r="A121" t="s">
        <v>78</v>
      </c>
      <c r="B121" t="s">
        <v>153</v>
      </c>
      <c r="C121" t="s">
        <v>144</v>
      </c>
      <c r="D121" t="e">
        <f>VLOOKUP(A121,Schiz!$A$2:$E$54, 2,FALSE)</f>
        <v>#N/A</v>
      </c>
      <c r="E121" t="e">
        <f>VLOOKUP($A121,Schiz!$A$2:$E$54, 3,FALSE)</f>
        <v>#N/A</v>
      </c>
      <c r="F121" t="e">
        <f>MATCH($A121,Schiz!$A$3:$A$54,0) &gt;0</f>
        <v>#N/A</v>
      </c>
    </row>
    <row r="122" spans="1:6" x14ac:dyDescent="0.35">
      <c r="A122" t="s">
        <v>84</v>
      </c>
      <c r="B122" t="s">
        <v>162</v>
      </c>
      <c r="C122" t="s">
        <v>163</v>
      </c>
      <c r="D122" t="e">
        <f>VLOOKUP(A122,Schiz!$A$2:$E$54, 2,FALSE)</f>
        <v>#N/A</v>
      </c>
      <c r="E122" t="e">
        <f>VLOOKUP($A122,Schiz!$A$2:$E$54, 3,FALSE)</f>
        <v>#N/A</v>
      </c>
      <c r="F122" t="e">
        <f>MATCH($A122,Schiz!$A$3:$A$54,0) &gt;0</f>
        <v>#N/A</v>
      </c>
    </row>
    <row r="123" spans="1:6" x14ac:dyDescent="0.35">
      <c r="A123" t="s">
        <v>73</v>
      </c>
      <c r="B123" t="s">
        <v>146</v>
      </c>
      <c r="C123" t="s">
        <v>134</v>
      </c>
      <c r="D123">
        <f>VLOOKUP(A123,Schiz!$A$2:$E$54, 2,FALSE)</f>
        <v>-0.14811236431004901</v>
      </c>
      <c r="E123">
        <f>VLOOKUP($A123,Schiz!$A$2:$E$54, 3,FALSE)</f>
        <v>7.8788984132774006E-2</v>
      </c>
      <c r="F123" t="b">
        <f>MATCH($A123,Schiz!$A$3:$A$54,0) &gt;0</f>
        <v>1</v>
      </c>
    </row>
    <row r="124" spans="1:6" x14ac:dyDescent="0.35">
      <c r="A124" t="s">
        <v>73</v>
      </c>
      <c r="B124" t="s">
        <v>176</v>
      </c>
      <c r="C124" t="s">
        <v>134</v>
      </c>
      <c r="D124">
        <f>VLOOKUP(A124,Schiz!$A$2:$E$54, 2,FALSE)</f>
        <v>-0.14811236431004901</v>
      </c>
      <c r="E124">
        <f>VLOOKUP($A124,Schiz!$A$2:$E$54, 3,FALSE)</f>
        <v>7.8788984132774006E-2</v>
      </c>
      <c r="F124" t="b">
        <f>MATCH($A124,Schiz!$A$3:$A$54,0) &gt;0</f>
        <v>1</v>
      </c>
    </row>
    <row r="125" spans="1:6" x14ac:dyDescent="0.35">
      <c r="A125" t="s">
        <v>76</v>
      </c>
      <c r="B125" t="s">
        <v>151</v>
      </c>
      <c r="C125" t="s">
        <v>144</v>
      </c>
      <c r="D125" t="e">
        <f>VLOOKUP(A125,Schiz!$A$2:$E$54, 2,FALSE)</f>
        <v>#N/A</v>
      </c>
      <c r="E125" t="e">
        <f>VLOOKUP($A125,Schiz!$A$2:$E$54, 3,FALSE)</f>
        <v>#N/A</v>
      </c>
      <c r="F125" t="e">
        <f>MATCH($A125,Schiz!$A$3:$A$54,0) &gt;0</f>
        <v>#N/A</v>
      </c>
    </row>
    <row r="126" spans="1:6" x14ac:dyDescent="0.35">
      <c r="A126" t="s">
        <v>21</v>
      </c>
      <c r="B126">
        <v>8.5999999999999993E-2</v>
      </c>
      <c r="C126">
        <v>1.2999999999999999E-2</v>
      </c>
      <c r="D126">
        <f>VLOOKUP(A126,Schiz!$A$2:$E$54, 2,FALSE)</f>
        <v>1.5977051124302299</v>
      </c>
      <c r="E126">
        <f>VLOOKUP($A126,Schiz!$A$2:$E$54, 3,FALSE)</f>
        <v>0.39883720930232602</v>
      </c>
      <c r="F126" t="b">
        <f>MATCH($A126,Schiz!$A$3:$A$54,0) &gt;0</f>
        <v>1</v>
      </c>
    </row>
    <row r="127" spans="1:6" x14ac:dyDescent="0.35">
      <c r="A127" t="s">
        <v>21</v>
      </c>
      <c r="B127">
        <v>1.4E-2</v>
      </c>
      <c r="C127" s="13" t="s">
        <v>194</v>
      </c>
      <c r="D127">
        <f>VLOOKUP(A127,Schiz!$A$2:$E$54, 2,FALSE)</f>
        <v>1.5977051124302299</v>
      </c>
      <c r="E127">
        <f>VLOOKUP($A127,Schiz!$A$2:$E$54, 3,FALSE)</f>
        <v>0.39883720930232602</v>
      </c>
      <c r="F127" t="b">
        <f>MATCH($A127,Schiz!$A$3:$A$54,0) &gt;0</f>
        <v>1</v>
      </c>
    </row>
    <row r="128" spans="1:6" x14ac:dyDescent="0.35">
      <c r="A128" t="s">
        <v>26</v>
      </c>
      <c r="B128">
        <v>0.186</v>
      </c>
      <c r="C128">
        <v>4.0000000000000001E-3</v>
      </c>
      <c r="D128" t="e">
        <f>VLOOKUP(A128,Schiz!$A$2:$E$54, 2,FALSE)</f>
        <v>#N/A</v>
      </c>
      <c r="E128" t="e">
        <f>VLOOKUP($A128,Schiz!$A$2:$E$54, 3,FALSE)</f>
        <v>#N/A</v>
      </c>
      <c r="F128" t="e">
        <f>MATCH($A128,Schiz!$A$3:$A$54,0) &gt;0</f>
        <v>#N/A</v>
      </c>
    </row>
    <row r="129" spans="1:6" x14ac:dyDescent="0.35">
      <c r="A129" t="s">
        <v>38</v>
      </c>
      <c r="B129">
        <v>2.4E-2</v>
      </c>
      <c r="C129">
        <v>4.0000000000000001E-3</v>
      </c>
      <c r="D129" t="e">
        <f>VLOOKUP(A129,Schiz!$A$2:$E$54, 2,FALSE)</f>
        <v>#N/A</v>
      </c>
      <c r="E129" t="e">
        <f>VLOOKUP($A129,Schiz!$A$2:$E$54, 3,FALSE)</f>
        <v>#N/A</v>
      </c>
      <c r="F129" t="e">
        <f>MATCH($A129,Schiz!$A$3:$A$54,0) &gt;0</f>
        <v>#N/A</v>
      </c>
    </row>
    <row r="130" spans="1:6" x14ac:dyDescent="0.35">
      <c r="A130" t="s">
        <v>41</v>
      </c>
      <c r="B130">
        <v>2.8000000000000001E-2</v>
      </c>
      <c r="C130">
        <v>5.0000000000000001E-3</v>
      </c>
      <c r="D130" t="e">
        <f>VLOOKUP(A130,Schiz!$A$2:$E$54, 2,FALSE)</f>
        <v>#N/A</v>
      </c>
      <c r="E130" t="e">
        <f>VLOOKUP($A130,Schiz!$A$2:$E$54, 3,FALSE)</f>
        <v>#N/A</v>
      </c>
      <c r="F130" t="e">
        <f>MATCH($A130,Schiz!$A$3:$A$54,0) &gt;0</f>
        <v>#N/A</v>
      </c>
    </row>
    <row r="131" spans="1:6" x14ac:dyDescent="0.35">
      <c r="A131" t="s">
        <v>41</v>
      </c>
      <c r="B131">
        <v>5.0000000000000001E-3</v>
      </c>
      <c r="C131" s="13" t="s">
        <v>200</v>
      </c>
      <c r="D131" t="e">
        <f>VLOOKUP(A131,Schiz!$A$2:$E$54, 2,FALSE)</f>
        <v>#N/A</v>
      </c>
      <c r="E131" t="e">
        <f>VLOOKUP($A131,Schiz!$A$2:$E$54, 3,FALSE)</f>
        <v>#N/A</v>
      </c>
      <c r="F131" t="e">
        <f>MATCH($A131,Schiz!$A$3:$A$54,0) &gt;0</f>
        <v>#N/A</v>
      </c>
    </row>
    <row r="132" spans="1:6" x14ac:dyDescent="0.35">
      <c r="A132" t="s">
        <v>101</v>
      </c>
      <c r="B132" t="s">
        <v>181</v>
      </c>
      <c r="C132" t="s">
        <v>142</v>
      </c>
      <c r="D132" t="e">
        <f>VLOOKUP(A132,Schiz!$A$2:$E$54, 2,FALSE)</f>
        <v>#N/A</v>
      </c>
      <c r="E132" t="e">
        <f>VLOOKUP($A132,Schiz!$A$2:$E$54, 3,FALSE)</f>
        <v>#N/A</v>
      </c>
      <c r="F132" t="e">
        <f>MATCH($A132,Schiz!$A$3:$A$54,0) &gt;0</f>
        <v>#N/A</v>
      </c>
    </row>
    <row r="133" spans="1:6" x14ac:dyDescent="0.35">
      <c r="A133" t="s">
        <v>111</v>
      </c>
      <c r="B133">
        <v>4.2000000000000003E-2</v>
      </c>
      <c r="C133">
        <v>5.0000000000000001E-3</v>
      </c>
      <c r="D133">
        <f>VLOOKUP(A133,Schiz!$A$2:$E$54, 2,FALSE)</f>
        <v>1.0566457080555001</v>
      </c>
      <c r="E133">
        <f>VLOOKUP($A133,Schiz!$A$2:$E$54, 3,FALSE)</f>
        <v>0.37362271245329698</v>
      </c>
      <c r="F133" t="b">
        <f>MATCH($A133,Schiz!$A$3:$A$54,0) &gt;0</f>
        <v>1</v>
      </c>
    </row>
    <row r="134" spans="1:6" x14ac:dyDescent="0.35">
      <c r="A134" t="s">
        <v>107</v>
      </c>
      <c r="B134">
        <v>2.7E-2</v>
      </c>
      <c r="C134">
        <v>4.0000000000000001E-3</v>
      </c>
      <c r="D134">
        <f>VLOOKUP(A134,Schiz!$A$2:$E$54, 2,FALSE)</f>
        <v>-0.36616018228963698</v>
      </c>
      <c r="E134">
        <f>VLOOKUP($A134,Schiz!$A$2:$E$54, 3,FALSE)</f>
        <v>0.457707799340901</v>
      </c>
      <c r="F134" t="b">
        <f>MATCH($A134,Schiz!$A$3:$A$54,0) &gt;0</f>
        <v>1</v>
      </c>
    </row>
    <row r="135" spans="1:6" x14ac:dyDescent="0.35">
      <c r="A135" t="s">
        <v>113</v>
      </c>
      <c r="B135" t="s">
        <v>188</v>
      </c>
      <c r="C135">
        <v>4.0000000000000001E-3</v>
      </c>
      <c r="D135">
        <f>VLOOKUP(A135,Schiz!$A$2:$E$54, 2,FALSE)</f>
        <v>-0.54393212711267602</v>
      </c>
      <c r="E135">
        <f>VLOOKUP($A135,Schiz!$A$2:$E$54, 3,FALSE)</f>
        <v>0.44209702660406902</v>
      </c>
      <c r="F135" t="b">
        <f>MATCH($A135,Schiz!$A$3:$A$54,0) &gt;0</f>
        <v>1</v>
      </c>
    </row>
    <row r="136" spans="1:6" x14ac:dyDescent="0.35">
      <c r="A136" t="s">
        <v>92</v>
      </c>
      <c r="B136" t="s">
        <v>148</v>
      </c>
      <c r="C136" t="s">
        <v>164</v>
      </c>
      <c r="D136" t="e">
        <f>VLOOKUP(A136,Schiz!$A$2:$E$54, 2,FALSE)</f>
        <v>#N/A</v>
      </c>
      <c r="E136" t="e">
        <f>VLOOKUP($A136,Schiz!$A$2:$E$54, 3,FALSE)</f>
        <v>#N/A</v>
      </c>
      <c r="F136" t="e">
        <f>MATCH($A136,Schiz!$A$3:$A$54,0) &gt;0</f>
        <v>#N/A</v>
      </c>
    </row>
    <row r="137" spans="1:6" x14ac:dyDescent="0.35">
      <c r="A137" t="s">
        <v>65</v>
      </c>
      <c r="B137">
        <v>-2.1999999999999999E-2</v>
      </c>
      <c r="C137">
        <v>4.0000000000000001E-3</v>
      </c>
      <c r="D137" t="e">
        <f>VLOOKUP(A137,Schiz!$A$2:$E$54, 2,FALSE)</f>
        <v>#N/A</v>
      </c>
      <c r="E137" t="e">
        <f>VLOOKUP($A137,Schiz!$A$2:$E$54, 3,FALSE)</f>
        <v>#N/A</v>
      </c>
      <c r="F137" t="e">
        <f>MATCH($A137,Schiz!$A$3:$A$54,0) &gt;0</f>
        <v>#N/A</v>
      </c>
    </row>
    <row r="138" spans="1:6" x14ac:dyDescent="0.35">
      <c r="A138" t="s">
        <v>65</v>
      </c>
      <c r="B138">
        <v>4.0000000000000001E-3</v>
      </c>
      <c r="C138" s="13" t="s">
        <v>203</v>
      </c>
      <c r="D138" t="e">
        <f>VLOOKUP(A138,Schiz!$A$2:$E$54, 2,FALSE)</f>
        <v>#N/A</v>
      </c>
      <c r="E138" t="e">
        <f>VLOOKUP($A138,Schiz!$A$2:$E$54, 3,FALSE)</f>
        <v>#N/A</v>
      </c>
      <c r="F138" t="e">
        <f>MATCH($A138,Schiz!$A$3:$A$54,0) &gt;0</f>
        <v>#N/A</v>
      </c>
    </row>
    <row r="139" spans="1:6" x14ac:dyDescent="0.35">
      <c r="A139" t="s">
        <v>52</v>
      </c>
      <c r="B139">
        <v>-0.14799999999999999</v>
      </c>
      <c r="C139">
        <v>4.0000000000000001E-3</v>
      </c>
      <c r="D139" t="e">
        <f>VLOOKUP(A139,Schiz!$A$2:$E$54, 2,FALSE)</f>
        <v>#N/A</v>
      </c>
      <c r="E139" t="e">
        <f>VLOOKUP($A139,Schiz!$A$2:$E$54, 3,FALSE)</f>
        <v>#N/A</v>
      </c>
      <c r="F139" t="e">
        <f>MATCH($A139,Schiz!$A$3:$A$54,0) &gt;0</f>
        <v>#N/A</v>
      </c>
    </row>
    <row r="140" spans="1:6" x14ac:dyDescent="0.35">
      <c r="A140" t="s">
        <v>94</v>
      </c>
      <c r="B140" t="s">
        <v>173</v>
      </c>
      <c r="C140" t="s">
        <v>142</v>
      </c>
      <c r="D140" t="e">
        <f>VLOOKUP(A140,Schiz!$A$2:$E$54, 2,FALSE)</f>
        <v>#N/A</v>
      </c>
      <c r="E140" t="e">
        <f>VLOOKUP($A140,Schiz!$A$2:$E$54, 3,FALSE)</f>
        <v>#N/A</v>
      </c>
      <c r="F140" t="e">
        <f>MATCH($A140,Schiz!$A$3:$A$54,0) &gt;0</f>
        <v>#N/A</v>
      </c>
    </row>
  </sheetData>
  <autoFilter ref="A1:E1" xr:uid="{227D38A9-CD55-4855-AEA4-5F681A4CD9F1}">
    <sortState xmlns:xlrd2="http://schemas.microsoft.com/office/spreadsheetml/2017/richdata2" ref="A2:E14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0535-5871-407B-AC02-542967AF396D}">
  <dimension ref="A1:E53"/>
  <sheetViews>
    <sheetView workbookViewId="0">
      <selection activeCell="A20" sqref="A1:A1048576"/>
    </sheetView>
  </sheetViews>
  <sheetFormatPr defaultRowHeight="14.5" x14ac:dyDescent="0.35"/>
  <sheetData>
    <row r="1" spans="1:5" x14ac:dyDescent="0.35">
      <c r="A1" t="s">
        <v>292</v>
      </c>
      <c r="B1" t="s">
        <v>296</v>
      </c>
      <c r="C1" t="s">
        <v>293</v>
      </c>
      <c r="D1" t="s">
        <v>294</v>
      </c>
      <c r="E1" t="s">
        <v>295</v>
      </c>
    </row>
    <row r="2" spans="1:5" x14ac:dyDescent="0.35">
      <c r="A2" t="s">
        <v>16</v>
      </c>
      <c r="B2" t="s">
        <v>193</v>
      </c>
      <c r="C2">
        <v>5.0000000000000001E-3</v>
      </c>
      <c r="D2">
        <f>VLOOKUP(A2,Schiz!$A$2:$E$54, 2,FALSE)</f>
        <v>-1.6241641763504899E-2</v>
      </c>
      <c r="E2">
        <f>VLOOKUP($A2,Schiz!$A$2:$E$54, 3,FALSE)</f>
        <v>0.37096206439035001</v>
      </c>
    </row>
    <row r="3" spans="1:5" x14ac:dyDescent="0.35">
      <c r="A3" t="s">
        <v>18</v>
      </c>
      <c r="B3">
        <v>2.4E-2</v>
      </c>
      <c r="C3">
        <v>4.0000000000000001E-3</v>
      </c>
      <c r="D3">
        <f>VLOOKUP(A3,Schiz!$A$2:$E$54, 2,FALSE)</f>
        <v>0.17582189386248501</v>
      </c>
      <c r="E3">
        <f>VLOOKUP($A3,Schiz!$A$2:$E$54, 3,FALSE)</f>
        <v>0.48155437376994298</v>
      </c>
    </row>
    <row r="4" spans="1:5" x14ac:dyDescent="0.35">
      <c r="A4" t="s">
        <v>19</v>
      </c>
      <c r="B4" t="s">
        <v>135</v>
      </c>
      <c r="C4" t="s">
        <v>147</v>
      </c>
      <c r="D4">
        <f>VLOOKUP(A4,Schiz!$A$2:$E$54, 2,FALSE)</f>
        <v>-8.7141038638266097E-2</v>
      </c>
      <c r="E4">
        <f>VLOOKUP($A4,Schiz!$A$2:$E$54, 3,FALSE)</f>
        <v>0.31126988535690697</v>
      </c>
    </row>
    <row r="5" spans="1:5" x14ac:dyDescent="0.35">
      <c r="A5" t="s">
        <v>20</v>
      </c>
      <c r="B5" t="s">
        <v>145</v>
      </c>
      <c r="C5" t="s">
        <v>134</v>
      </c>
      <c r="D5">
        <f>VLOOKUP(A5,Schiz!$A$2:$E$54, 2,FALSE)</f>
        <v>-0.73694337285361899</v>
      </c>
      <c r="E5">
        <f>VLOOKUP($A5,Schiz!$A$2:$E$54, 3,FALSE)</f>
        <v>0.32188195656097701</v>
      </c>
    </row>
    <row r="6" spans="1:5" x14ac:dyDescent="0.35">
      <c r="A6" t="s">
        <v>47</v>
      </c>
      <c r="B6" t="s">
        <v>188</v>
      </c>
      <c r="C6">
        <v>4.0000000000000001E-3</v>
      </c>
      <c r="D6">
        <f>VLOOKUP(A6,Schiz!$A$2:$E$54, 2,FALSE)</f>
        <v>-0.84798952666127003</v>
      </c>
      <c r="E6">
        <f>VLOOKUP($A6,Schiz!$A$2:$E$54, 3,FALSE)</f>
        <v>0.431699044094974</v>
      </c>
    </row>
    <row r="7" spans="1:5" x14ac:dyDescent="0.35">
      <c r="A7" t="s">
        <v>118</v>
      </c>
      <c r="B7" t="s">
        <v>185</v>
      </c>
      <c r="C7">
        <v>4.0000000000000001E-3</v>
      </c>
      <c r="D7">
        <f>VLOOKUP(A7,Schiz!$A$2:$E$54, 2,FALSE)</f>
        <v>6.7778038905043497E-2</v>
      </c>
      <c r="E7">
        <f>VLOOKUP($A7,Schiz!$A$2:$E$54, 3,FALSE)</f>
        <v>0.40709508578074999</v>
      </c>
    </row>
    <row r="8" spans="1:5" x14ac:dyDescent="0.35">
      <c r="A8" t="s">
        <v>69</v>
      </c>
      <c r="B8" t="s">
        <v>138</v>
      </c>
      <c r="C8" t="s">
        <v>134</v>
      </c>
      <c r="D8">
        <f>VLOOKUP(A8,Schiz!$A$2:$E$54, 2,FALSE)</f>
        <v>9.7234753064520604E-2</v>
      </c>
      <c r="E8">
        <f>VLOOKUP($A8,Schiz!$A$2:$E$54, 3,FALSE)</f>
        <v>0.30248369640627198</v>
      </c>
    </row>
    <row r="9" spans="1:5" x14ac:dyDescent="0.35">
      <c r="A9" t="s">
        <v>120</v>
      </c>
      <c r="B9" t="s">
        <v>189</v>
      </c>
      <c r="C9">
        <v>4.0000000000000001E-3</v>
      </c>
      <c r="D9">
        <f>VLOOKUP(A9,Schiz!$A$2:$E$54, 2,FALSE)</f>
        <v>-0.28673559390332198</v>
      </c>
      <c r="E9">
        <f>VLOOKUP($A9,Schiz!$A$2:$E$54, 3,FALSE)</f>
        <v>0.38341634715304401</v>
      </c>
    </row>
    <row r="10" spans="1:5" x14ac:dyDescent="0.35">
      <c r="A10" t="s">
        <v>54</v>
      </c>
      <c r="B10">
        <v>-9.6000000000000002E-2</v>
      </c>
      <c r="C10">
        <v>1.6E-2</v>
      </c>
      <c r="D10">
        <f>VLOOKUP(A10,Schiz!$A$2:$E$54, 2,FALSE)</f>
        <v>-0.43834270734766401</v>
      </c>
      <c r="E10">
        <f>VLOOKUP($A10,Schiz!$A$2:$E$54, 3,FALSE)</f>
        <v>0.38691588785046699</v>
      </c>
    </row>
    <row r="11" spans="1:5" x14ac:dyDescent="0.35">
      <c r="A11" t="s">
        <v>55</v>
      </c>
      <c r="B11">
        <v>2.3E-2</v>
      </c>
      <c r="C11">
        <v>4.0000000000000001E-3</v>
      </c>
      <c r="D11">
        <f>VLOOKUP(A11,Schiz!$A$2:$E$54, 2,FALSE)</f>
        <v>0.56400497515199999</v>
      </c>
      <c r="E11">
        <f>VLOOKUP($A11,Schiz!$A$2:$E$54, 3,FALSE)</f>
        <v>0.44400000000000001</v>
      </c>
    </row>
    <row r="12" spans="1:5" x14ac:dyDescent="0.35">
      <c r="A12" t="s">
        <v>112</v>
      </c>
      <c r="B12" t="s">
        <v>187</v>
      </c>
      <c r="C12">
        <v>4.0000000000000001E-3</v>
      </c>
      <c r="D12">
        <f>VLOOKUP(A12,Schiz!$A$2:$E$54, 2,FALSE)</f>
        <v>-0.298055121920277</v>
      </c>
      <c r="E12">
        <f>VLOOKUP($A12,Schiz!$A$2:$E$54, 3,FALSE)</f>
        <v>0.48237151376951398</v>
      </c>
    </row>
    <row r="13" spans="1:5" x14ac:dyDescent="0.35">
      <c r="A13" t="s">
        <v>28</v>
      </c>
      <c r="B13">
        <v>7.6999999999999999E-2</v>
      </c>
      <c r="C13">
        <v>4.0000000000000001E-3</v>
      </c>
      <c r="D13">
        <f>VLOOKUP(A13,Schiz!$A$2:$E$54, 2,FALSE)</f>
        <v>-8.30165046128611E-2</v>
      </c>
      <c r="E13">
        <f>VLOOKUP($A13,Schiz!$A$2:$E$54, 3,FALSE)</f>
        <v>0.14701478315319499</v>
      </c>
    </row>
    <row r="14" spans="1:5" x14ac:dyDescent="0.35">
      <c r="A14" t="s">
        <v>125</v>
      </c>
      <c r="B14">
        <v>2.4E-2</v>
      </c>
      <c r="C14">
        <v>4.0000000000000001E-3</v>
      </c>
      <c r="D14">
        <f>VLOOKUP(A14,Schiz!$A$2:$E$54, 2,FALSE)</f>
        <v>0.90006852324166697</v>
      </c>
      <c r="E14">
        <f>VLOOKUP($A14,Schiz!$A$2:$E$54, 3,FALSE)</f>
        <v>0.5</v>
      </c>
    </row>
    <row r="15" spans="1:5" x14ac:dyDescent="0.35">
      <c r="A15" t="s">
        <v>105</v>
      </c>
      <c r="B15" t="s">
        <v>185</v>
      </c>
      <c r="C15">
        <v>5.0000000000000001E-3</v>
      </c>
      <c r="D15">
        <f>VLOOKUP(A15,Schiz!$A$2:$E$54, 2,FALSE)</f>
        <v>0.48314147267521801</v>
      </c>
      <c r="E15">
        <f>VLOOKUP($A15,Schiz!$A$2:$E$54, 3,FALSE)</f>
        <v>0.45104123348581299</v>
      </c>
    </row>
    <row r="16" spans="1:5" x14ac:dyDescent="0.35">
      <c r="A16" t="s">
        <v>71</v>
      </c>
      <c r="B16" t="s">
        <v>141</v>
      </c>
      <c r="C16" t="s">
        <v>142</v>
      </c>
      <c r="D16">
        <f>VLOOKUP(A16,Schiz!$A$2:$E$54, 2,FALSE)</f>
        <v>0.23016734883909001</v>
      </c>
      <c r="E16">
        <f>VLOOKUP($A16,Schiz!$A$2:$E$54, 3,FALSE)</f>
        <v>0.29352315669215201</v>
      </c>
    </row>
    <row r="17" spans="1:5" x14ac:dyDescent="0.35">
      <c r="A17" t="s">
        <v>70</v>
      </c>
      <c r="B17" t="s">
        <v>140</v>
      </c>
      <c r="C17" t="s">
        <v>134</v>
      </c>
      <c r="D17">
        <f>VLOOKUP(A17,Schiz!$A$2:$E$54, 2,FALSE)</f>
        <v>-8.9136433339484206E-2</v>
      </c>
      <c r="E17">
        <f>VLOOKUP($A17,Schiz!$A$2:$E$54, 3,FALSE)</f>
        <v>0.22806435561453001</v>
      </c>
    </row>
    <row r="18" spans="1:5" x14ac:dyDescent="0.35">
      <c r="A18" t="s">
        <v>108</v>
      </c>
      <c r="B18" t="s">
        <v>186</v>
      </c>
      <c r="C18">
        <v>4.0000000000000001E-3</v>
      </c>
      <c r="D18">
        <f>VLOOKUP(A18,Schiz!$A$2:$E$54, 2,FALSE)</f>
        <v>0.19650105360627501</v>
      </c>
      <c r="E18">
        <f>VLOOKUP($A18,Schiz!$A$2:$E$54, 3,FALSE)</f>
        <v>0.433282516248094</v>
      </c>
    </row>
    <row r="19" spans="1:5" x14ac:dyDescent="0.35">
      <c r="A19" t="s">
        <v>37</v>
      </c>
      <c r="B19">
        <v>-2.5999999999999999E-2</v>
      </c>
      <c r="C19">
        <v>4.0000000000000001E-3</v>
      </c>
      <c r="D19">
        <f>VLOOKUP(A19,Schiz!$A$2:$E$54, 2,FALSE)</f>
        <v>0.23764326507414599</v>
      </c>
      <c r="E19">
        <f>VLOOKUP($A19,Schiz!$A$2:$E$54, 3,FALSE)</f>
        <v>0.43520309477756303</v>
      </c>
    </row>
    <row r="20" spans="1:5" x14ac:dyDescent="0.35">
      <c r="A20" t="s">
        <v>129</v>
      </c>
      <c r="B20">
        <v>4.0000000000000001E-3</v>
      </c>
      <c r="C20" s="13" t="s">
        <v>195</v>
      </c>
      <c r="D20">
        <f>VLOOKUP(A20,Schiz!$A$2:$E$54, 2,FALSE)</f>
        <v>1.7445218433</v>
      </c>
      <c r="E20">
        <f>VLOOKUP($A20,Schiz!$A$2:$E$54, 3,FALSE)</f>
        <v>0.42962962962963003</v>
      </c>
    </row>
    <row r="21" spans="1:5" x14ac:dyDescent="0.35">
      <c r="A21" t="s">
        <v>122</v>
      </c>
      <c r="B21">
        <v>3.4000000000000002E-2</v>
      </c>
      <c r="C21">
        <v>4.0000000000000001E-3</v>
      </c>
      <c r="D21">
        <f>VLOOKUP(A21,Schiz!$A$2:$E$54, 2,FALSE)</f>
        <v>-0.185692452647822</v>
      </c>
      <c r="E21">
        <f>VLOOKUP($A21,Schiz!$A$2:$E$54, 3,FALSE)</f>
        <v>0.32128750810587797</v>
      </c>
    </row>
    <row r="22" spans="1:5" x14ac:dyDescent="0.35">
      <c r="A22" t="s">
        <v>49</v>
      </c>
      <c r="B22">
        <v>-2.5000000000000001E-2</v>
      </c>
      <c r="C22">
        <v>4.0000000000000001E-3</v>
      </c>
      <c r="D22">
        <f>VLOOKUP(A22,Schiz!$A$2:$E$54, 2,FALSE)</f>
        <v>-0.62889153521509</v>
      </c>
      <c r="E22">
        <f>VLOOKUP($A22,Schiz!$A$2:$E$54, 3,FALSE)</f>
        <v>0.50662686027050297</v>
      </c>
    </row>
    <row r="23" spans="1:5" x14ac:dyDescent="0.35">
      <c r="A23" t="s">
        <v>110</v>
      </c>
      <c r="B23">
        <v>5.6000000000000001E-2</v>
      </c>
      <c r="C23">
        <v>0.01</v>
      </c>
      <c r="D23">
        <f>VLOOKUP(A23,Schiz!$A$2:$E$54, 2,FALSE)</f>
        <v>-0.18530099117117799</v>
      </c>
      <c r="E23">
        <f>VLOOKUP($A23,Schiz!$A$2:$E$54, 3,FALSE)</f>
        <v>0.50028793550244699</v>
      </c>
    </row>
    <row r="24" spans="1:5" x14ac:dyDescent="0.35">
      <c r="A24" t="s">
        <v>123</v>
      </c>
      <c r="B24">
        <v>0.02</v>
      </c>
      <c r="C24">
        <v>4.0000000000000001E-3</v>
      </c>
      <c r="D24">
        <f>VLOOKUP(A24,Schiz!$A$2:$E$54, 2,FALSE)</f>
        <v>-0.85433760262868597</v>
      </c>
      <c r="E24">
        <f>VLOOKUP($A24,Schiz!$A$2:$E$54, 3,FALSE)</f>
        <v>0.53973013493253397</v>
      </c>
    </row>
    <row r="25" spans="1:5" x14ac:dyDescent="0.35">
      <c r="A25" t="s">
        <v>62</v>
      </c>
      <c r="B25">
        <v>-0.104</v>
      </c>
      <c r="C25">
        <v>1.2E-2</v>
      </c>
      <c r="D25">
        <f>VLOOKUP(A25,Schiz!$A$2:$E$54, 2,FALSE)</f>
        <v>0.275303578498655</v>
      </c>
      <c r="E25">
        <f>VLOOKUP($A25,Schiz!$A$2:$E$54, 3,FALSE)</f>
        <v>0.269058295964126</v>
      </c>
    </row>
    <row r="26" spans="1:5" x14ac:dyDescent="0.35">
      <c r="A26" t="s">
        <v>66</v>
      </c>
      <c r="B26" t="s">
        <v>135</v>
      </c>
      <c r="C26" t="s">
        <v>134</v>
      </c>
      <c r="D26">
        <f>VLOOKUP(A26,Schiz!$A$2:$E$54, 2,FALSE)</f>
        <v>-0.20979362816125499</v>
      </c>
      <c r="E26">
        <f>VLOOKUP($A26,Schiz!$A$2:$E$54, 3,FALSE)</f>
        <v>0.105383163602571</v>
      </c>
    </row>
    <row r="27" spans="1:5" x14ac:dyDescent="0.35">
      <c r="A27" t="s">
        <v>39</v>
      </c>
      <c r="B27" t="s">
        <v>189</v>
      </c>
      <c r="C27">
        <v>4.0000000000000001E-3</v>
      </c>
      <c r="D27">
        <f>VLOOKUP(A27,Schiz!$A$2:$E$54, 2,FALSE)</f>
        <v>0.395844662392418</v>
      </c>
      <c r="E27">
        <f>VLOOKUP($A27,Schiz!$A$2:$E$54, 3,FALSE)</f>
        <v>0.39219958601154797</v>
      </c>
    </row>
    <row r="28" spans="1:5" x14ac:dyDescent="0.35">
      <c r="A28" t="s">
        <v>115</v>
      </c>
      <c r="B28" t="s">
        <v>190</v>
      </c>
      <c r="C28">
        <v>4.0000000000000001E-3</v>
      </c>
      <c r="D28">
        <f>VLOOKUP(A28,Schiz!$A$2:$E$54, 2,FALSE)</f>
        <v>-1.38337156657076</v>
      </c>
      <c r="E28">
        <f>VLOOKUP($A28,Schiz!$A$2:$E$54, 3,FALSE)</f>
        <v>0.39098520895577399</v>
      </c>
    </row>
    <row r="29" spans="1:5" x14ac:dyDescent="0.35">
      <c r="A29" t="s">
        <v>53</v>
      </c>
      <c r="B29">
        <v>3.5000000000000003E-2</v>
      </c>
      <c r="C29">
        <v>4.0000000000000001E-3</v>
      </c>
      <c r="D29">
        <f>VLOOKUP(A29,Schiz!$A$2:$E$54, 2,FALSE)</f>
        <v>-0.41431075563352499</v>
      </c>
      <c r="E29">
        <f>VLOOKUP($A29,Schiz!$A$2:$E$54, 3,FALSE)</f>
        <v>0.309998872731372</v>
      </c>
    </row>
    <row r="30" spans="1:5" x14ac:dyDescent="0.35">
      <c r="A30" t="s">
        <v>22</v>
      </c>
      <c r="B30">
        <v>3.5000000000000003E-2</v>
      </c>
      <c r="C30">
        <v>5.0000000000000001E-3</v>
      </c>
      <c r="D30">
        <f>VLOOKUP(A30,Schiz!$A$2:$E$54, 2,FALSE)</f>
        <v>-0.32043034098407203</v>
      </c>
      <c r="E30">
        <f>VLOOKUP($A30,Schiz!$A$2:$E$54, 3,FALSE)</f>
        <v>0.41966823078448201</v>
      </c>
    </row>
    <row r="31" spans="1:5" x14ac:dyDescent="0.35">
      <c r="A31" t="s">
        <v>126</v>
      </c>
      <c r="B31" t="s">
        <v>187</v>
      </c>
      <c r="C31">
        <v>4.0000000000000001E-3</v>
      </c>
      <c r="D31">
        <f>VLOOKUP(A31,Schiz!$A$2:$E$54, 2,FALSE)</f>
        <v>-1.0825650582392301</v>
      </c>
      <c r="E31">
        <f>VLOOKUP($A31,Schiz!$A$2:$E$54, 3,FALSE)</f>
        <v>0.485788554139856</v>
      </c>
    </row>
    <row r="32" spans="1:5" x14ac:dyDescent="0.35">
      <c r="A32" t="s">
        <v>109</v>
      </c>
      <c r="B32">
        <v>2.5000000000000001E-2</v>
      </c>
      <c r="C32">
        <v>4.0000000000000001E-3</v>
      </c>
      <c r="D32">
        <f>VLOOKUP(A32,Schiz!$A$2:$E$54, 2,FALSE)</f>
        <v>-1.3374852552877901</v>
      </c>
      <c r="E32">
        <f>VLOOKUP($A32,Schiz!$A$2:$E$54, 3,FALSE)</f>
        <v>0.46993613688396202</v>
      </c>
    </row>
    <row r="33" spans="1:5" x14ac:dyDescent="0.35">
      <c r="A33" t="s">
        <v>114</v>
      </c>
      <c r="B33">
        <v>2.1000000000000001E-2</v>
      </c>
      <c r="C33">
        <v>4.0000000000000001E-3</v>
      </c>
      <c r="D33">
        <f>VLOOKUP(A33,Schiz!$A$2:$E$54, 2,FALSE)</f>
        <v>-0.46565820135735098</v>
      </c>
      <c r="E33">
        <f>VLOOKUP($A33,Schiz!$A$2:$E$54, 3,FALSE)</f>
        <v>0.51735490546514895</v>
      </c>
    </row>
    <row r="34" spans="1:5" x14ac:dyDescent="0.35">
      <c r="A34" t="s">
        <v>68</v>
      </c>
      <c r="B34" t="s">
        <v>137</v>
      </c>
      <c r="C34" t="s">
        <v>134</v>
      </c>
      <c r="D34">
        <f>VLOOKUP(A34,Schiz!$A$2:$E$54, 2,FALSE)</f>
        <v>-0.120735390600266</v>
      </c>
      <c r="E34">
        <f>VLOOKUP($A34,Schiz!$A$2:$E$54, 3,FALSE)</f>
        <v>6.0377855598125002E-2</v>
      </c>
    </row>
    <row r="35" spans="1:5" x14ac:dyDescent="0.35">
      <c r="A35" t="s">
        <v>127</v>
      </c>
      <c r="B35">
        <v>4.2999999999999997E-2</v>
      </c>
      <c r="C35">
        <v>4.0000000000000001E-3</v>
      </c>
      <c r="D35">
        <f>VLOOKUP(A35,Schiz!$A$2:$E$54, 2,FALSE)</f>
        <v>-0.22385287731784101</v>
      </c>
      <c r="E35">
        <f>VLOOKUP($A35,Schiz!$A$2:$E$54, 3,FALSE)</f>
        <v>0.28436902708498402</v>
      </c>
    </row>
    <row r="36" spans="1:5" x14ac:dyDescent="0.35">
      <c r="A36" t="s">
        <v>74</v>
      </c>
      <c r="B36" t="s">
        <v>148</v>
      </c>
      <c r="C36" t="s">
        <v>134</v>
      </c>
      <c r="D36">
        <f>VLOOKUP(A36,Schiz!$A$2:$E$54, 2,FALSE)</f>
        <v>-0.42470121872245797</v>
      </c>
      <c r="E36">
        <f>VLOOKUP($A36,Schiz!$A$2:$E$54, 3,FALSE)</f>
        <v>0.43662825955124301</v>
      </c>
    </row>
    <row r="37" spans="1:5" x14ac:dyDescent="0.35">
      <c r="A37" t="s">
        <v>116</v>
      </c>
      <c r="B37" t="s">
        <v>191</v>
      </c>
      <c r="C37">
        <v>4.0000000000000001E-3</v>
      </c>
      <c r="D37">
        <f>VLOOKUP(A37,Schiz!$A$2:$E$54, 2,FALSE)</f>
        <v>-0.120997261509139</v>
      </c>
      <c r="E37">
        <f>VLOOKUP($A37,Schiz!$A$2:$E$54, 3,FALSE)</f>
        <v>0.52872752908001397</v>
      </c>
    </row>
    <row r="38" spans="1:5" x14ac:dyDescent="0.35">
      <c r="A38" t="s">
        <v>56</v>
      </c>
      <c r="B38">
        <v>0.03</v>
      </c>
      <c r="C38">
        <v>4.0000000000000001E-3</v>
      </c>
      <c r="D38">
        <f>VLOOKUP(A38,Schiz!$A$2:$E$54, 2,FALSE)</f>
        <v>8.3209924303995694E-2</v>
      </c>
      <c r="E38">
        <f>VLOOKUP($A38,Schiz!$A$2:$E$54, 3,FALSE)</f>
        <v>0.37324624254340699</v>
      </c>
    </row>
    <row r="39" spans="1:5" x14ac:dyDescent="0.35">
      <c r="A39" t="s">
        <v>124</v>
      </c>
      <c r="B39" t="s">
        <v>190</v>
      </c>
      <c r="C39">
        <v>4.0000000000000001E-3</v>
      </c>
      <c r="D39">
        <f>VLOOKUP(A39,Schiz!$A$2:$E$54, 2,FALSE)</f>
        <v>-0.35304644548957498</v>
      </c>
      <c r="E39">
        <f>VLOOKUP($A39,Schiz!$A$2:$E$54, 3,FALSE)</f>
        <v>0.40752465160280898</v>
      </c>
    </row>
    <row r="40" spans="1:5" x14ac:dyDescent="0.35">
      <c r="A40" t="s">
        <v>67</v>
      </c>
      <c r="B40" t="s">
        <v>136</v>
      </c>
      <c r="C40" t="s">
        <v>134</v>
      </c>
      <c r="D40">
        <f>VLOOKUP(A40,Schiz!$A$2:$E$54, 2,FALSE)</f>
        <v>-0.29361608436110997</v>
      </c>
      <c r="E40">
        <f>VLOOKUP($A40,Schiz!$A$2:$E$54, 3,FALSE)</f>
        <v>0.12340177561443801</v>
      </c>
    </row>
    <row r="41" spans="1:5" x14ac:dyDescent="0.35">
      <c r="A41" t="s">
        <v>106</v>
      </c>
      <c r="B41">
        <v>2.1999999999999999E-2</v>
      </c>
      <c r="C41">
        <v>4.0000000000000001E-3</v>
      </c>
      <c r="D41">
        <f>VLOOKUP(A41,Schiz!$A$2:$E$54, 2,FALSE)</f>
        <v>-0.43493149949916099</v>
      </c>
      <c r="E41">
        <f>VLOOKUP($A41,Schiz!$A$2:$E$54, 3,FALSE)</f>
        <v>0.48497484476272501</v>
      </c>
    </row>
    <row r="42" spans="1:5" x14ac:dyDescent="0.35">
      <c r="A42" t="s">
        <v>75</v>
      </c>
      <c r="B42" t="s">
        <v>149</v>
      </c>
      <c r="C42" t="s">
        <v>144</v>
      </c>
      <c r="D42">
        <f>VLOOKUP(A42,Schiz!$A$2:$E$54, 2,FALSE)</f>
        <v>-3.7465722527858999E-2</v>
      </c>
      <c r="E42">
        <f>VLOOKUP($A42,Schiz!$A$2:$E$54, 3,FALSE)</f>
        <v>6.3627924814454895E-2</v>
      </c>
    </row>
    <row r="43" spans="1:5" x14ac:dyDescent="0.35">
      <c r="A43" t="s">
        <v>104</v>
      </c>
      <c r="B43" t="s">
        <v>185</v>
      </c>
      <c r="C43">
        <v>5.0000000000000001E-3</v>
      </c>
      <c r="D43">
        <f>VLOOKUP(A43,Schiz!$A$2:$E$54, 2,FALSE)</f>
        <v>-6.3778933912280095E-2</v>
      </c>
      <c r="E43">
        <f>VLOOKUP($A43,Schiz!$A$2:$E$54, 3,FALSE)</f>
        <v>0.430938168353178</v>
      </c>
    </row>
    <row r="44" spans="1:5" x14ac:dyDescent="0.35">
      <c r="A44" t="s">
        <v>121</v>
      </c>
      <c r="B44" t="s">
        <v>192</v>
      </c>
      <c r="C44">
        <v>4.0000000000000001E-3</v>
      </c>
      <c r="D44">
        <f>VLOOKUP(A44,Schiz!$A$2:$E$54, 2,FALSE)</f>
        <v>-0.50507817642654196</v>
      </c>
      <c r="E44">
        <f>VLOOKUP($A44,Schiz!$A$2:$E$54, 3,FALSE)</f>
        <v>0.49167756777482102</v>
      </c>
    </row>
    <row r="45" spans="1:5" x14ac:dyDescent="0.35">
      <c r="A45" t="s">
        <v>72</v>
      </c>
      <c r="B45" t="s">
        <v>143</v>
      </c>
      <c r="C45" t="s">
        <v>144</v>
      </c>
      <c r="D45">
        <f>VLOOKUP(A45,Schiz!$A$2:$E$54, 2,FALSE)</f>
        <v>-1.2550855746723999</v>
      </c>
      <c r="E45">
        <f>VLOOKUP($A45,Schiz!$A$2:$E$54, 3,FALSE)</f>
        <v>0.28880866425992802</v>
      </c>
    </row>
    <row r="46" spans="1:5" x14ac:dyDescent="0.35">
      <c r="A46" t="s">
        <v>128</v>
      </c>
      <c r="B46" t="s">
        <v>189</v>
      </c>
      <c r="C46">
        <v>4.0000000000000001E-3</v>
      </c>
      <c r="D46">
        <f>VLOOKUP(A46,Schiz!$A$2:$E$54, 2,FALSE)</f>
        <v>0.20152708546981199</v>
      </c>
      <c r="E46">
        <f>VLOOKUP($A46,Schiz!$A$2:$E$54, 3,FALSE)</f>
        <v>0.39555539573519399</v>
      </c>
    </row>
    <row r="47" spans="1:5" x14ac:dyDescent="0.35">
      <c r="A47" t="s">
        <v>117</v>
      </c>
      <c r="B47">
        <v>2.3E-2</v>
      </c>
      <c r="C47">
        <v>4.0000000000000001E-3</v>
      </c>
      <c r="D47">
        <f>VLOOKUP(A47,Schiz!$A$2:$E$54, 2,FALSE)</f>
        <v>-0.68361041975036396</v>
      </c>
      <c r="E47">
        <f>VLOOKUP($A47,Schiz!$A$2:$E$54, 3,FALSE)</f>
        <v>0.48074802628677299</v>
      </c>
    </row>
    <row r="48" spans="1:5" x14ac:dyDescent="0.35">
      <c r="A48" t="s">
        <v>119</v>
      </c>
      <c r="B48" t="s">
        <v>192</v>
      </c>
      <c r="C48">
        <v>4.0000000000000001E-3</v>
      </c>
      <c r="D48">
        <f>VLOOKUP(A48,Schiz!$A$2:$E$54, 2,FALSE)</f>
        <v>0.42571456212602399</v>
      </c>
      <c r="E48">
        <f>VLOOKUP($A48,Schiz!$A$2:$E$54, 3,FALSE)</f>
        <v>0.50336338260193103</v>
      </c>
    </row>
    <row r="49" spans="1:5" x14ac:dyDescent="0.35">
      <c r="A49" t="s">
        <v>73</v>
      </c>
      <c r="B49" t="s">
        <v>146</v>
      </c>
      <c r="C49" t="s">
        <v>134</v>
      </c>
      <c r="D49">
        <f>VLOOKUP(A49,Schiz!$A$2:$E$54, 2,FALSE)</f>
        <v>-0.14811236431004901</v>
      </c>
      <c r="E49">
        <f>VLOOKUP($A49,Schiz!$A$2:$E$54, 3,FALSE)</f>
        <v>7.8788984132774006E-2</v>
      </c>
    </row>
    <row r="50" spans="1:5" x14ac:dyDescent="0.35">
      <c r="A50" t="s">
        <v>21</v>
      </c>
      <c r="B50">
        <v>8.5999999999999993E-2</v>
      </c>
      <c r="C50">
        <v>1.2999999999999999E-2</v>
      </c>
      <c r="D50">
        <f>VLOOKUP(A50,Schiz!$A$2:$E$54, 2,FALSE)</f>
        <v>1.5977051124302299</v>
      </c>
      <c r="E50">
        <f>VLOOKUP($A50,Schiz!$A$2:$E$54, 3,FALSE)</f>
        <v>0.39883720930232602</v>
      </c>
    </row>
    <row r="51" spans="1:5" x14ac:dyDescent="0.35">
      <c r="A51" t="s">
        <v>111</v>
      </c>
      <c r="B51">
        <v>4.2000000000000003E-2</v>
      </c>
      <c r="C51">
        <v>5.0000000000000001E-3</v>
      </c>
      <c r="D51">
        <f>VLOOKUP(A51,Schiz!$A$2:$E$54, 2,FALSE)</f>
        <v>1.0566457080555001</v>
      </c>
      <c r="E51">
        <f>VLOOKUP($A51,Schiz!$A$2:$E$54, 3,FALSE)</f>
        <v>0.37362271245329698</v>
      </c>
    </row>
    <row r="52" spans="1:5" x14ac:dyDescent="0.35">
      <c r="A52" t="s">
        <v>107</v>
      </c>
      <c r="B52">
        <v>2.7E-2</v>
      </c>
      <c r="C52">
        <v>4.0000000000000001E-3</v>
      </c>
      <c r="D52">
        <f>VLOOKUP(A52,Schiz!$A$2:$E$54, 2,FALSE)</f>
        <v>-0.36616018228963698</v>
      </c>
      <c r="E52">
        <f>VLOOKUP($A52,Schiz!$A$2:$E$54, 3,FALSE)</f>
        <v>0.457707799340901</v>
      </c>
    </row>
    <row r="53" spans="1:5" x14ac:dyDescent="0.35">
      <c r="A53" t="s">
        <v>113</v>
      </c>
      <c r="B53" t="s">
        <v>188</v>
      </c>
      <c r="C53">
        <v>4.0000000000000001E-3</v>
      </c>
      <c r="D53">
        <f>VLOOKUP(A53,Schiz!$A$2:$E$54, 2,FALSE)</f>
        <v>-0.54393212711267602</v>
      </c>
      <c r="E53">
        <f>VLOOKUP($A53,Schiz!$A$2:$E$54, 3,FALSE)</f>
        <v>0.44209702660406902</v>
      </c>
    </row>
  </sheetData>
  <autoFilter ref="A1:E1" xr:uid="{43620535-5871-407B-AC02-542967AF396D}">
    <sortState xmlns:xlrd2="http://schemas.microsoft.com/office/spreadsheetml/2017/richdata2" ref="A2:E53">
      <sortCondition ref="A1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2AF0-49F8-4410-8BEE-3F58D7D3AEC7}">
  <dimension ref="A1:K53"/>
  <sheetViews>
    <sheetView tabSelected="1" workbookViewId="0">
      <selection activeCell="H2" sqref="H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f>VLOOKUP($F2,CRP!$A$2:$C$130,2,FALSE)</f>
        <v>-3.6999999999999998E-2</v>
      </c>
      <c r="I2">
        <f>VLOOKUP($F2,CRP!$A$2:$C$130,3, FALSE)</f>
        <v>5.0000000000000001E-3</v>
      </c>
      <c r="J2">
        <f>VLOOKUP($F2,Sheet1!$A$2:$E$53,4,FALSE)</f>
        <v>-1.6241641763504899E-2</v>
      </c>
      <c r="K2">
        <f>VLOOKUP($F2,Sheet1!$A$2:$E$53,5,FALSE)</f>
        <v>0.37096206439035001</v>
      </c>
    </row>
    <row r="3" spans="1:11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18</v>
      </c>
      <c r="G3" t="s">
        <v>17</v>
      </c>
      <c r="H3">
        <f>VLOOKUP($F3,CRP!$A$2:$C$130,2)</f>
        <v>2.4E-2</v>
      </c>
      <c r="I3">
        <f>VLOOKUP($F3,CRP!$A$2:$C$130,3)</f>
        <v>4.0000000000000001E-3</v>
      </c>
      <c r="J3">
        <f>VLOOKUP($F3,Sheet1!$A$2:$E$53,4,FALSE)</f>
        <v>0.17582189386248501</v>
      </c>
      <c r="K3">
        <f>VLOOKUP($F3,Sheet1!$A$2:$E$53,5,FALSE)</f>
        <v>0.48155437376994298</v>
      </c>
    </row>
    <row r="4" spans="1:11" x14ac:dyDescent="0.3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19</v>
      </c>
      <c r="G4" t="s">
        <v>17</v>
      </c>
      <c r="H4">
        <f>VLOOKUP($F4,CRP!$A$2:$C$130,2)</f>
        <v>0.104</v>
      </c>
      <c r="I4">
        <f>VLOOKUP($F4,CRP!$A$2:$C$130,3)</f>
        <v>1.0999999999999999E-2</v>
      </c>
      <c r="J4">
        <f>VLOOKUP($F4,Sheet1!$A$2:$E$53,4,FALSE)</f>
        <v>-8.7141038638266097E-2</v>
      </c>
      <c r="K4">
        <f>VLOOKUP($F4,Sheet1!$A$2:$E$53,5,FALSE)</f>
        <v>0.31126988535690697</v>
      </c>
    </row>
    <row r="5" spans="1:11" x14ac:dyDescent="0.35">
      <c r="A5" t="s">
        <v>11</v>
      </c>
      <c r="B5" t="s">
        <v>12</v>
      </c>
      <c r="C5" t="s">
        <v>313</v>
      </c>
      <c r="D5" t="s">
        <v>14</v>
      </c>
      <c r="E5" t="s">
        <v>15</v>
      </c>
      <c r="F5" t="s">
        <v>20</v>
      </c>
      <c r="G5" t="s">
        <v>17</v>
      </c>
      <c r="H5">
        <f>VLOOKUP($F5,CRP!$A$2:$C$130,2)</f>
        <v>3.3000000000000002E-2</v>
      </c>
      <c r="I5">
        <f>VLOOKUP($F5,CRP!$A$2:$C$130,3)</f>
        <v>4.0000000000000001E-3</v>
      </c>
      <c r="J5">
        <f>VLOOKUP($F5,Sheet1!$A$2:$E$53,4,FALSE)</f>
        <v>-0.73694337285361899</v>
      </c>
      <c r="K5">
        <f>VLOOKUP($F5,Sheet1!$A$2:$E$53,5,FALSE)</f>
        <v>0.32188195656097701</v>
      </c>
    </row>
    <row r="6" spans="1:11" x14ac:dyDescent="0.35">
      <c r="A6" t="s">
        <v>11</v>
      </c>
      <c r="B6" t="s">
        <v>12</v>
      </c>
      <c r="C6" t="s">
        <v>314</v>
      </c>
      <c r="D6" t="s">
        <v>14</v>
      </c>
      <c r="E6" t="s">
        <v>15</v>
      </c>
      <c r="F6" t="s">
        <v>47</v>
      </c>
      <c r="G6" t="s">
        <v>17</v>
      </c>
      <c r="H6">
        <f>VLOOKUP($F6,CRP!$A$2:$C$130,2)</f>
        <v>-2.5999999999999999E-2</v>
      </c>
      <c r="I6">
        <f>VLOOKUP($F6,CRP!$A$2:$C$130,3)</f>
        <v>4.0000000000000001E-3</v>
      </c>
      <c r="J6">
        <f>VLOOKUP($F6,Sheet1!$A$2:$E$53,4,FALSE)</f>
        <v>-0.84798952666127003</v>
      </c>
      <c r="K6">
        <f>VLOOKUP($F6,Sheet1!$A$2:$E$53,5,FALSE)</f>
        <v>0.431699044094974</v>
      </c>
    </row>
    <row r="7" spans="1:11" x14ac:dyDescent="0.3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118</v>
      </c>
      <c r="G7" t="s">
        <v>17</v>
      </c>
      <c r="H7">
        <f>VLOOKUP($F7,CRP!$A$2:$C$130,2)</f>
        <v>-3.1E-2</v>
      </c>
      <c r="I7">
        <f>VLOOKUP($F7,CRP!$A$2:$C$130,3)</f>
        <v>4.0000000000000001E-3</v>
      </c>
      <c r="J7">
        <f>VLOOKUP($F7,Sheet1!$A$2:$E$53,4,FALSE)</f>
        <v>6.7778038905043497E-2</v>
      </c>
      <c r="K7">
        <f>VLOOKUP($F7,Sheet1!$A$2:$E$53,5,FALSE)</f>
        <v>0.40709508578074999</v>
      </c>
    </row>
    <row r="8" spans="1:11" x14ac:dyDescent="0.3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69</v>
      </c>
      <c r="G8" t="s">
        <v>17</v>
      </c>
      <c r="H8">
        <f>VLOOKUP($F8,CRP!$A$2:$C$130,2)</f>
        <v>3.5999999999999997E-2</v>
      </c>
      <c r="I8">
        <f>VLOOKUP($F8,CRP!$A$2:$C$130,3)</f>
        <v>4.0000000000000001E-3</v>
      </c>
      <c r="J8">
        <f>VLOOKUP($F8,Sheet1!$A$2:$E$53,4,FALSE)</f>
        <v>9.7234753064520604E-2</v>
      </c>
      <c r="K8">
        <f>VLOOKUP($F8,Sheet1!$A$2:$E$53,5,FALSE)</f>
        <v>0.30248369640627198</v>
      </c>
    </row>
    <row r="9" spans="1:11" x14ac:dyDescent="0.35">
      <c r="A9" t="s">
        <v>11</v>
      </c>
      <c r="B9" t="s">
        <v>12</v>
      </c>
      <c r="C9" t="s">
        <v>298</v>
      </c>
      <c r="D9" t="s">
        <v>14</v>
      </c>
      <c r="E9" t="s">
        <v>15</v>
      </c>
      <c r="F9" t="s">
        <v>120</v>
      </c>
      <c r="G9" t="s">
        <v>17</v>
      </c>
      <c r="H9">
        <f>VLOOKUP($F9,CRP!$A$2:$C$130,2)</f>
        <v>-2.8000000000000001E-2</v>
      </c>
      <c r="I9">
        <f>VLOOKUP($F9,CRP!$A$2:$C$130,3)</f>
        <v>4.0000000000000001E-3</v>
      </c>
      <c r="J9">
        <f>VLOOKUP($F9,Sheet1!$A$2:$E$53,4,FALSE)</f>
        <v>-0.28673559390332198</v>
      </c>
      <c r="K9">
        <f>VLOOKUP($F9,Sheet1!$A$2:$E$53,5,FALSE)</f>
        <v>0.38341634715304401</v>
      </c>
    </row>
    <row r="10" spans="1:11" x14ac:dyDescent="0.35">
      <c r="A10" t="s">
        <v>11</v>
      </c>
      <c r="B10" t="s">
        <v>12</v>
      </c>
      <c r="C10" t="s">
        <v>307</v>
      </c>
      <c r="D10" t="s">
        <v>14</v>
      </c>
      <c r="E10" t="s">
        <v>15</v>
      </c>
      <c r="F10" t="s">
        <v>54</v>
      </c>
      <c r="G10" t="s">
        <v>17</v>
      </c>
      <c r="H10">
        <f>VLOOKUP($F10,CRP!$A$2:$C$130,2)</f>
        <v>-9.6000000000000002E-2</v>
      </c>
      <c r="I10">
        <f>VLOOKUP($F10,CRP!$A$2:$C$130,3)</f>
        <v>1.6E-2</v>
      </c>
      <c r="J10">
        <f>VLOOKUP($F10,Sheet1!$A$2:$E$53,4,FALSE)</f>
        <v>-0.43834270734766401</v>
      </c>
      <c r="K10">
        <f>VLOOKUP($F10,Sheet1!$A$2:$E$53,5,FALSE)</f>
        <v>0.38691588785046699</v>
      </c>
    </row>
    <row r="11" spans="1:11" x14ac:dyDescent="0.3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55</v>
      </c>
      <c r="G11" t="s">
        <v>17</v>
      </c>
      <c r="H11">
        <f>VLOOKUP($F11,CRP!$A$2:$C$130,2)</f>
        <v>2.3E-2</v>
      </c>
      <c r="I11">
        <f>VLOOKUP($F11,CRP!$A$2:$C$130,3)</f>
        <v>4.0000000000000001E-3</v>
      </c>
      <c r="J11">
        <f>VLOOKUP($F11,Sheet1!$A$2:$E$53,4,FALSE)</f>
        <v>0.56400497515199999</v>
      </c>
      <c r="K11">
        <f>VLOOKUP($F11,Sheet1!$A$2:$E$53,5,FALSE)</f>
        <v>0.44400000000000001</v>
      </c>
    </row>
    <row r="12" spans="1:11" x14ac:dyDescent="0.35">
      <c r="A12" t="s">
        <v>11</v>
      </c>
      <c r="B12" t="s">
        <v>12</v>
      </c>
      <c r="C12" t="s">
        <v>300</v>
      </c>
      <c r="D12" t="s">
        <v>14</v>
      </c>
      <c r="E12" t="s">
        <v>15</v>
      </c>
      <c r="F12" t="s">
        <v>112</v>
      </c>
      <c r="G12" t="s">
        <v>17</v>
      </c>
      <c r="H12">
        <f>VLOOKUP($F12,CRP!$A$2:$C$130,2)</f>
        <v>-2.3E-2</v>
      </c>
      <c r="I12">
        <f>VLOOKUP($F12,CRP!$A$2:$C$130,3)</f>
        <v>4.0000000000000001E-3</v>
      </c>
      <c r="J12">
        <f>VLOOKUP($F12,Sheet1!$A$2:$E$53,4,FALSE)</f>
        <v>-0.298055121920277</v>
      </c>
      <c r="K12">
        <f>VLOOKUP($F12,Sheet1!$A$2:$E$53,5,FALSE)</f>
        <v>0.48237151376951398</v>
      </c>
    </row>
    <row r="13" spans="1:11" x14ac:dyDescent="0.3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28</v>
      </c>
      <c r="G13" t="s">
        <v>17</v>
      </c>
      <c r="H13">
        <f>VLOOKUP($F13,CRP!$A$2:$C$130,2)</f>
        <v>7.2999999999999995E-2</v>
      </c>
      <c r="I13">
        <f>VLOOKUP($F13,CRP!$A$2:$C$130,3)</f>
        <v>4.0000000000000001E-3</v>
      </c>
      <c r="J13">
        <f>VLOOKUP($F13,Sheet1!$A$2:$E$53,4,FALSE)</f>
        <v>-8.30165046128611E-2</v>
      </c>
      <c r="K13">
        <f>VLOOKUP($F13,Sheet1!$A$2:$E$53,5,FALSE)</f>
        <v>0.14701478315319499</v>
      </c>
    </row>
    <row r="14" spans="1:11" x14ac:dyDescent="0.3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125</v>
      </c>
      <c r="G14" t="s">
        <v>17</v>
      </c>
      <c r="H14">
        <f>VLOOKUP($F14,CRP!$A$2:$C$130,2)</f>
        <v>2.4E-2</v>
      </c>
      <c r="I14">
        <f>VLOOKUP($F14,CRP!$A$2:$C$130,3)</f>
        <v>4.0000000000000001E-3</v>
      </c>
      <c r="J14">
        <f>VLOOKUP($F14,Sheet1!$A$2:$E$53,4,FALSE)</f>
        <v>0.90006852324166697</v>
      </c>
      <c r="K14">
        <f>VLOOKUP($F14,Sheet1!$A$2:$E$53,5,FALSE)</f>
        <v>0.5</v>
      </c>
    </row>
    <row r="15" spans="1:11" x14ac:dyDescent="0.35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105</v>
      </c>
      <c r="G15" t="s">
        <v>17</v>
      </c>
      <c r="H15">
        <f>VLOOKUP($F15,CRP!$A$2:$C$130,2)</f>
        <v>-3.1E-2</v>
      </c>
      <c r="I15">
        <f>VLOOKUP($F15,CRP!$A$2:$C$130,3)</f>
        <v>5.0000000000000001E-3</v>
      </c>
      <c r="J15">
        <f>VLOOKUP($F15,Sheet1!$A$2:$E$53,4,FALSE)</f>
        <v>0.48314147267521801</v>
      </c>
      <c r="K15">
        <f>VLOOKUP($F15,Sheet1!$A$2:$E$53,5,FALSE)</f>
        <v>0.45104123348581299</v>
      </c>
    </row>
    <row r="16" spans="1:11" x14ac:dyDescent="0.3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71</v>
      </c>
      <c r="G16" t="s">
        <v>17</v>
      </c>
      <c r="H16">
        <f>VLOOKUP($F16,CRP!$A$2:$C$130,2)</f>
        <v>5.7000000000000002E-2</v>
      </c>
      <c r="I16">
        <f>VLOOKUP($F16,CRP!$A$2:$C$130,3)</f>
        <v>5.0000000000000001E-3</v>
      </c>
      <c r="J16">
        <f>VLOOKUP($F16,Sheet1!$A$2:$E$53,4,FALSE)</f>
        <v>0.23016734883909001</v>
      </c>
      <c r="K16">
        <f>VLOOKUP($F16,Sheet1!$A$2:$E$53,5,FALSE)</f>
        <v>0.29352315669215201</v>
      </c>
    </row>
    <row r="17" spans="1:11" x14ac:dyDescent="0.35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70</v>
      </c>
      <c r="G17" t="s">
        <v>17</v>
      </c>
      <c r="H17">
        <f>VLOOKUP($F17,CRP!$A$2:$C$130,2)</f>
        <v>4.8000000000000001E-2</v>
      </c>
      <c r="I17">
        <f>VLOOKUP($F17,CRP!$A$2:$C$130,3)</f>
        <v>4.0000000000000001E-3</v>
      </c>
      <c r="J17">
        <f>VLOOKUP($F17,Sheet1!$A$2:$E$53,4,FALSE)</f>
        <v>-8.9136433339484206E-2</v>
      </c>
      <c r="K17">
        <f>VLOOKUP($F17,Sheet1!$A$2:$E$53,5,FALSE)</f>
        <v>0.22806435561453001</v>
      </c>
    </row>
    <row r="18" spans="1:11" x14ac:dyDescent="0.3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108</v>
      </c>
      <c r="G18" t="s">
        <v>17</v>
      </c>
      <c r="H18">
        <f>VLOOKUP($F18,CRP!$A$2:$C$130,2)</f>
        <v>-2.5000000000000001E-2</v>
      </c>
      <c r="I18">
        <f>VLOOKUP($F18,CRP!$A$2:$C$130,3)</f>
        <v>4.0000000000000001E-3</v>
      </c>
      <c r="J18">
        <f>VLOOKUP($F18,Sheet1!$A$2:$E$53,4,FALSE)</f>
        <v>0.19650105360627501</v>
      </c>
      <c r="K18">
        <f>VLOOKUP($F18,Sheet1!$A$2:$E$53,5,FALSE)</f>
        <v>0.433282516248094</v>
      </c>
    </row>
    <row r="19" spans="1:11" x14ac:dyDescent="0.3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37</v>
      </c>
      <c r="G19" t="s">
        <v>17</v>
      </c>
      <c r="H19">
        <f>VLOOKUP($F19,CRP!$A$2:$C$130,2)</f>
        <v>-2.5000000000000001E-2</v>
      </c>
      <c r="I19">
        <f>VLOOKUP($F19,CRP!$A$2:$C$130,3)</f>
        <v>4.0000000000000001E-3</v>
      </c>
      <c r="J19">
        <f>VLOOKUP($F19,Sheet1!$A$2:$E$53,4,FALSE)</f>
        <v>0.23764326507414599</v>
      </c>
      <c r="K19">
        <f>VLOOKUP($F19,Sheet1!$A$2:$E$53,5,FALSE)</f>
        <v>0.43520309477756303</v>
      </c>
    </row>
    <row r="20" spans="1:11" x14ac:dyDescent="0.35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129</v>
      </c>
      <c r="G20" t="s">
        <v>17</v>
      </c>
      <c r="H20">
        <f>VLOOKUP($F20,CRP!$A$2:$C$130,2)</f>
        <v>-0.252</v>
      </c>
      <c r="I20">
        <f>VLOOKUP($F20,CRP!$A$2:$C$130,3)</f>
        <v>3.4000000000000002E-2</v>
      </c>
      <c r="J20">
        <f>VLOOKUP($F20,Sheet1!$A$2:$E$53,4,FALSE)</f>
        <v>1.7445218433</v>
      </c>
      <c r="K20">
        <f>VLOOKUP($F20,Sheet1!$A$2:$E$53,5,FALSE)</f>
        <v>0.42962962962963003</v>
      </c>
    </row>
    <row r="21" spans="1:11" x14ac:dyDescent="0.35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122</v>
      </c>
      <c r="G21" t="s">
        <v>17</v>
      </c>
      <c r="H21">
        <f>VLOOKUP($F21,CRP!$A$2:$C$130,2)</f>
        <v>3.4000000000000002E-2</v>
      </c>
      <c r="I21">
        <f>VLOOKUP($F21,CRP!$A$2:$C$130,3)</f>
        <v>4.0000000000000001E-3</v>
      </c>
      <c r="J21">
        <f>VLOOKUP($F21,Sheet1!$A$2:$E$53,4,FALSE)</f>
        <v>-0.185692452647822</v>
      </c>
      <c r="K21">
        <f>VLOOKUP($F21,Sheet1!$A$2:$E$53,5,FALSE)</f>
        <v>0.32128750810587797</v>
      </c>
    </row>
    <row r="22" spans="1:11" x14ac:dyDescent="0.35">
      <c r="A22" t="s">
        <v>11</v>
      </c>
      <c r="B22" t="s">
        <v>12</v>
      </c>
      <c r="C22" t="s">
        <v>311</v>
      </c>
      <c r="D22" t="s">
        <v>14</v>
      </c>
      <c r="E22" t="s">
        <v>15</v>
      </c>
      <c r="F22" t="s">
        <v>49</v>
      </c>
      <c r="G22" t="s">
        <v>17</v>
      </c>
      <c r="H22">
        <f>VLOOKUP($F22,CRP!$A$2:$C$130,2)</f>
        <v>-2.1999999999999999E-2</v>
      </c>
      <c r="I22">
        <f>VLOOKUP($F22,CRP!$A$2:$C$130,3)</f>
        <v>4.0000000000000001E-3</v>
      </c>
      <c r="J22">
        <f>VLOOKUP($F22,Sheet1!$A$2:$E$53,4,FALSE)</f>
        <v>-0.62889153521509</v>
      </c>
      <c r="K22">
        <f>VLOOKUP($F22,Sheet1!$A$2:$E$53,5,FALSE)</f>
        <v>0.50662686027050297</v>
      </c>
    </row>
    <row r="23" spans="1:11" x14ac:dyDescent="0.3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110</v>
      </c>
      <c r="G23" t="s">
        <v>17</v>
      </c>
      <c r="H23">
        <f>VLOOKUP($F23,CRP!$A$2:$C$130,2)</f>
        <v>5.6000000000000001E-2</v>
      </c>
      <c r="I23">
        <f>VLOOKUP($F23,CRP!$A$2:$C$130,3)</f>
        <v>0.01</v>
      </c>
      <c r="J23">
        <f>VLOOKUP($F23,Sheet1!$A$2:$E$53,4,FALSE)</f>
        <v>-0.18530099117117799</v>
      </c>
      <c r="K23">
        <f>VLOOKUP($F23,Sheet1!$A$2:$E$53,5,FALSE)</f>
        <v>0.50028793550244699</v>
      </c>
    </row>
    <row r="24" spans="1:11" x14ac:dyDescent="0.35">
      <c r="A24" t="s">
        <v>11</v>
      </c>
      <c r="B24" t="s">
        <v>12</v>
      </c>
      <c r="C24" t="s">
        <v>315</v>
      </c>
      <c r="D24" t="s">
        <v>14</v>
      </c>
      <c r="E24" t="s">
        <v>15</v>
      </c>
      <c r="F24" t="s">
        <v>123</v>
      </c>
      <c r="G24" t="s">
        <v>17</v>
      </c>
      <c r="H24">
        <f>VLOOKUP($F24,CRP!$A$2:$C$130,2)</f>
        <v>0.02</v>
      </c>
      <c r="I24">
        <f>VLOOKUP($F24,CRP!$A$2:$C$130,3)</f>
        <v>4.0000000000000001E-3</v>
      </c>
      <c r="J24">
        <f>VLOOKUP($F24,Sheet1!$A$2:$E$53,4,FALSE)</f>
        <v>-0.85433760262868597</v>
      </c>
      <c r="K24">
        <f>VLOOKUP($F24,Sheet1!$A$2:$E$53,5,FALSE)</f>
        <v>0.53973013493253397</v>
      </c>
    </row>
    <row r="25" spans="1:11" x14ac:dyDescent="0.35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62</v>
      </c>
      <c r="G25" t="s">
        <v>17</v>
      </c>
      <c r="H25">
        <f>VLOOKUP($F25,CRP!$A$2:$C$130,2)</f>
        <v>0.112</v>
      </c>
      <c r="I25">
        <f>VLOOKUP($F25,CRP!$A$2:$C$130,3)</f>
        <v>1.0999999999999999E-2</v>
      </c>
      <c r="J25">
        <f>VLOOKUP($F25,Sheet1!$A$2:$E$53,4,FALSE)</f>
        <v>0.275303578498655</v>
      </c>
      <c r="K25">
        <f>VLOOKUP($F25,Sheet1!$A$2:$E$53,5,FALSE)</f>
        <v>0.269058295964126</v>
      </c>
    </row>
    <row r="26" spans="1:11" x14ac:dyDescent="0.35">
      <c r="A26" t="s">
        <v>11</v>
      </c>
      <c r="B26" t="s">
        <v>12</v>
      </c>
      <c r="C26" t="s">
        <v>13</v>
      </c>
      <c r="D26" t="s">
        <v>14</v>
      </c>
      <c r="E26" t="s">
        <v>15</v>
      </c>
      <c r="F26" t="s">
        <v>66</v>
      </c>
      <c r="G26" t="s">
        <v>17</v>
      </c>
      <c r="H26">
        <f>VLOOKUP($F26,CRP!$A$2:$C$130,2)</f>
        <v>0.104</v>
      </c>
      <c r="I26">
        <f>VLOOKUP($F26,CRP!$A$2:$C$130,3)</f>
        <v>4.0000000000000001E-3</v>
      </c>
      <c r="J26">
        <f>VLOOKUP($F26,Sheet1!$A$2:$E$53,4,FALSE)</f>
        <v>-0.20979362816125499</v>
      </c>
      <c r="K26">
        <f>VLOOKUP($F26,Sheet1!$A$2:$E$53,5,FALSE)</f>
        <v>0.105383163602571</v>
      </c>
    </row>
    <row r="27" spans="1:11" x14ac:dyDescent="0.3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39</v>
      </c>
      <c r="G27" t="s">
        <v>17</v>
      </c>
      <c r="H27">
        <f>VLOOKUP($F27,CRP!$A$2:$C$130,2)</f>
        <v>-2.8000000000000001E-2</v>
      </c>
      <c r="I27">
        <f>VLOOKUP($F27,CRP!$A$2:$C$130,3)</f>
        <v>4.0000000000000001E-3</v>
      </c>
      <c r="J27">
        <f>VLOOKUP($F27,Sheet1!$A$2:$E$53,4,FALSE)</f>
        <v>0.395844662392418</v>
      </c>
      <c r="K27">
        <f>VLOOKUP($F27,Sheet1!$A$2:$E$53,5,FALSE)</f>
        <v>0.39219958601154797</v>
      </c>
    </row>
    <row r="28" spans="1:11" x14ac:dyDescent="0.35">
      <c r="A28" t="s">
        <v>11</v>
      </c>
      <c r="B28" t="s">
        <v>12</v>
      </c>
      <c r="C28" t="s">
        <v>319</v>
      </c>
      <c r="D28" t="s">
        <v>14</v>
      </c>
      <c r="E28" t="s">
        <v>15</v>
      </c>
      <c r="F28" t="s">
        <v>115</v>
      </c>
      <c r="G28" t="s">
        <v>17</v>
      </c>
      <c r="H28">
        <f>VLOOKUP($F28,CRP!$A$2:$C$130,2)</f>
        <v>-2.7E-2</v>
      </c>
      <c r="I28">
        <f>VLOOKUP($F28,CRP!$A$2:$C$130,3)</f>
        <v>4.0000000000000001E-3</v>
      </c>
      <c r="J28">
        <f>VLOOKUP($F28,Sheet1!$A$2:$E$53,4,FALSE)</f>
        <v>-1.38337156657076</v>
      </c>
      <c r="K28">
        <f>VLOOKUP($F28,Sheet1!$A$2:$E$53,5,FALSE)</f>
        <v>0.39098520895577399</v>
      </c>
    </row>
    <row r="29" spans="1:11" x14ac:dyDescent="0.35">
      <c r="A29" t="s">
        <v>11</v>
      </c>
      <c r="B29" t="s">
        <v>12</v>
      </c>
      <c r="C29" t="s">
        <v>304</v>
      </c>
      <c r="D29" t="s">
        <v>14</v>
      </c>
      <c r="E29" t="s">
        <v>15</v>
      </c>
      <c r="F29" t="s">
        <v>53</v>
      </c>
      <c r="G29" t="s">
        <v>17</v>
      </c>
      <c r="H29">
        <f>VLOOKUP($F29,CRP!$A$2:$C$130,2)</f>
        <v>3.5000000000000003E-2</v>
      </c>
      <c r="I29">
        <f>VLOOKUP($F29,CRP!$A$2:$C$130,3)</f>
        <v>4.0000000000000001E-3</v>
      </c>
      <c r="J29">
        <f>VLOOKUP($F29,Sheet1!$A$2:$E$53,4,FALSE)</f>
        <v>-0.41431075563352499</v>
      </c>
      <c r="K29">
        <f>VLOOKUP($F29,Sheet1!$A$2:$E$53,5,FALSE)</f>
        <v>0.309998872731372</v>
      </c>
    </row>
    <row r="30" spans="1:11" x14ac:dyDescent="0.35">
      <c r="A30" t="s">
        <v>11</v>
      </c>
      <c r="B30" t="s">
        <v>12</v>
      </c>
      <c r="C30" t="s">
        <v>301</v>
      </c>
      <c r="D30" t="s">
        <v>14</v>
      </c>
      <c r="E30" t="s">
        <v>15</v>
      </c>
      <c r="F30" t="s">
        <v>22</v>
      </c>
      <c r="G30" t="s">
        <v>17</v>
      </c>
      <c r="H30">
        <f>VLOOKUP($F30,CRP!$A$2:$C$130,2)</f>
        <v>0.03</v>
      </c>
      <c r="I30">
        <f>VLOOKUP($F30,CRP!$A$2:$C$130,3)</f>
        <v>4.0000000000000001E-3</v>
      </c>
      <c r="J30">
        <f>VLOOKUP($F30,Sheet1!$A$2:$E$53,4,FALSE)</f>
        <v>-0.32043034098407203</v>
      </c>
      <c r="K30">
        <f>VLOOKUP($F30,Sheet1!$A$2:$E$53,5,FALSE)</f>
        <v>0.41966823078448201</v>
      </c>
    </row>
    <row r="31" spans="1:11" x14ac:dyDescent="0.35">
      <c r="A31" t="s">
        <v>11</v>
      </c>
      <c r="B31" t="s">
        <v>12</v>
      </c>
      <c r="C31" t="s">
        <v>316</v>
      </c>
      <c r="D31" t="s">
        <v>14</v>
      </c>
      <c r="E31" t="s">
        <v>15</v>
      </c>
      <c r="F31" t="s">
        <v>126</v>
      </c>
      <c r="G31" t="s">
        <v>17</v>
      </c>
      <c r="H31">
        <f>VLOOKUP($F31,CRP!$A$2:$C$130,2)</f>
        <v>-2.3E-2</v>
      </c>
      <c r="I31">
        <f>VLOOKUP($F31,CRP!$A$2:$C$130,3)</f>
        <v>4.0000000000000001E-3</v>
      </c>
      <c r="J31">
        <f>VLOOKUP($F31,Sheet1!$A$2:$E$53,4,FALSE)</f>
        <v>-1.0825650582392301</v>
      </c>
      <c r="K31">
        <f>VLOOKUP($F31,Sheet1!$A$2:$E$53,5,FALSE)</f>
        <v>0.485788554139856</v>
      </c>
    </row>
    <row r="32" spans="1:11" x14ac:dyDescent="0.35">
      <c r="A32" t="s">
        <v>11</v>
      </c>
      <c r="B32" t="s">
        <v>12</v>
      </c>
      <c r="C32" t="s">
        <v>318</v>
      </c>
      <c r="D32" t="s">
        <v>14</v>
      </c>
      <c r="E32" t="s">
        <v>15</v>
      </c>
      <c r="F32" t="s">
        <v>109</v>
      </c>
      <c r="G32" t="s">
        <v>17</v>
      </c>
      <c r="H32">
        <f>VLOOKUP($F32,CRP!$A$2:$C$130,2)</f>
        <v>2.5000000000000001E-2</v>
      </c>
      <c r="I32">
        <f>VLOOKUP($F32,CRP!$A$2:$C$130,3)</f>
        <v>4.0000000000000001E-3</v>
      </c>
      <c r="J32">
        <f>VLOOKUP($F32,Sheet1!$A$2:$E$53,4,FALSE)</f>
        <v>-1.3374852552877901</v>
      </c>
      <c r="K32">
        <f>VLOOKUP($F32,Sheet1!$A$2:$E$53,5,FALSE)</f>
        <v>0.46993613688396202</v>
      </c>
    </row>
    <row r="33" spans="1:11" x14ac:dyDescent="0.35">
      <c r="A33" t="s">
        <v>11</v>
      </c>
      <c r="B33" t="s">
        <v>12</v>
      </c>
      <c r="C33" t="s">
        <v>308</v>
      </c>
      <c r="D33" t="s">
        <v>14</v>
      </c>
      <c r="E33" t="s">
        <v>15</v>
      </c>
      <c r="F33" t="s">
        <v>114</v>
      </c>
      <c r="G33" t="s">
        <v>17</v>
      </c>
      <c r="H33">
        <f>VLOOKUP($F33,CRP!$A$2:$C$130,2)</f>
        <v>2.1000000000000001E-2</v>
      </c>
      <c r="I33">
        <f>VLOOKUP($F33,CRP!$A$2:$C$130,3)</f>
        <v>4.0000000000000001E-3</v>
      </c>
      <c r="J33">
        <f>VLOOKUP($F33,Sheet1!$A$2:$E$53,4,FALSE)</f>
        <v>-0.46565820135735098</v>
      </c>
      <c r="K33">
        <f>VLOOKUP($F33,Sheet1!$A$2:$E$53,5,FALSE)</f>
        <v>0.51735490546514895</v>
      </c>
    </row>
    <row r="34" spans="1:11" x14ac:dyDescent="0.35">
      <c r="A34" t="s">
        <v>11</v>
      </c>
      <c r="B34" t="s">
        <v>12</v>
      </c>
      <c r="C34" t="s">
        <v>13</v>
      </c>
      <c r="D34" t="s">
        <v>14</v>
      </c>
      <c r="E34" t="s">
        <v>15</v>
      </c>
      <c r="F34" t="s">
        <v>68</v>
      </c>
      <c r="G34" t="s">
        <v>17</v>
      </c>
      <c r="H34">
        <f>VLOOKUP($F34,CRP!$A$2:$C$130,2)</f>
        <v>0.182</v>
      </c>
      <c r="I34">
        <f>VLOOKUP($F34,CRP!$A$2:$C$130,3)</f>
        <v>4.0000000000000001E-3</v>
      </c>
      <c r="J34">
        <f>VLOOKUP($F34,Sheet1!$A$2:$E$53,4,FALSE)</f>
        <v>-0.120735390600266</v>
      </c>
      <c r="K34">
        <f>VLOOKUP($F34,Sheet1!$A$2:$E$53,5,FALSE)</f>
        <v>6.0377855598125002E-2</v>
      </c>
    </row>
    <row r="35" spans="1:11" x14ac:dyDescent="0.35">
      <c r="A35" t="s">
        <v>11</v>
      </c>
      <c r="B35" t="s">
        <v>12</v>
      </c>
      <c r="C35" t="s">
        <v>297</v>
      </c>
      <c r="D35" t="s">
        <v>14</v>
      </c>
      <c r="E35" t="s">
        <v>15</v>
      </c>
      <c r="F35" t="s">
        <v>127</v>
      </c>
      <c r="G35" t="s">
        <v>17</v>
      </c>
      <c r="H35">
        <f>VLOOKUP($F35,CRP!$A$2:$C$130,2)</f>
        <v>4.2999999999999997E-2</v>
      </c>
      <c r="I35">
        <f>VLOOKUP($F35,CRP!$A$2:$C$130,3)</f>
        <v>4.0000000000000001E-3</v>
      </c>
      <c r="J35">
        <f>VLOOKUP($F35,Sheet1!$A$2:$E$53,4,FALSE)</f>
        <v>-0.22385287731784101</v>
      </c>
      <c r="K35">
        <f>VLOOKUP($F35,Sheet1!$A$2:$E$53,5,FALSE)</f>
        <v>0.28436902708498402</v>
      </c>
    </row>
    <row r="36" spans="1:11" x14ac:dyDescent="0.35">
      <c r="A36" t="s">
        <v>11</v>
      </c>
      <c r="B36" t="s">
        <v>12</v>
      </c>
      <c r="C36" t="s">
        <v>305</v>
      </c>
      <c r="D36" t="s">
        <v>14</v>
      </c>
      <c r="E36" t="s">
        <v>15</v>
      </c>
      <c r="F36" t="s">
        <v>74</v>
      </c>
      <c r="G36" t="s">
        <v>17</v>
      </c>
      <c r="H36">
        <f>VLOOKUP($F36,CRP!$A$2:$C$130,2)</f>
        <v>2.5000000000000001E-2</v>
      </c>
      <c r="I36">
        <f>VLOOKUP($F36,CRP!$A$2:$C$130,3)</f>
        <v>4.0000000000000001E-3</v>
      </c>
      <c r="J36">
        <f>VLOOKUP($F36,Sheet1!$A$2:$E$53,4,FALSE)</f>
        <v>-0.42470121872245797</v>
      </c>
      <c r="K36">
        <f>VLOOKUP($F36,Sheet1!$A$2:$E$53,5,FALSE)</f>
        <v>0.43662825955124301</v>
      </c>
    </row>
    <row r="37" spans="1:11" x14ac:dyDescent="0.35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116</v>
      </c>
      <c r="G37" t="s">
        <v>17</v>
      </c>
      <c r="H37">
        <f>VLOOKUP($F37,CRP!$A$2:$C$130,2)</f>
        <v>-0.02</v>
      </c>
      <c r="I37">
        <f>VLOOKUP($F37,CRP!$A$2:$C$130,3)</f>
        <v>4.0000000000000001E-3</v>
      </c>
      <c r="J37">
        <f>VLOOKUP($F37,Sheet1!$A$2:$E$53,4,FALSE)</f>
        <v>-0.120997261509139</v>
      </c>
      <c r="K37">
        <f>VLOOKUP($F37,Sheet1!$A$2:$E$53,5,FALSE)</f>
        <v>0.52872752908001397</v>
      </c>
    </row>
    <row r="38" spans="1:11" x14ac:dyDescent="0.35">
      <c r="A38" t="s">
        <v>11</v>
      </c>
      <c r="B38" t="s">
        <v>12</v>
      </c>
      <c r="C38" t="s">
        <v>13</v>
      </c>
      <c r="D38" t="s">
        <v>14</v>
      </c>
      <c r="E38" t="s">
        <v>15</v>
      </c>
      <c r="F38" t="s">
        <v>56</v>
      </c>
      <c r="G38" t="s">
        <v>17</v>
      </c>
      <c r="H38">
        <f>VLOOKUP($F38,CRP!$A$2:$C$130,2)</f>
        <v>0.03</v>
      </c>
      <c r="I38">
        <f>VLOOKUP($F38,CRP!$A$2:$C$130,3)</f>
        <v>4.0000000000000001E-3</v>
      </c>
      <c r="J38">
        <f>VLOOKUP($F38,Sheet1!$A$2:$E$53,4,FALSE)</f>
        <v>8.3209924303995694E-2</v>
      </c>
      <c r="K38">
        <f>VLOOKUP($F38,Sheet1!$A$2:$E$53,5,FALSE)</f>
        <v>0.37324624254340699</v>
      </c>
    </row>
    <row r="39" spans="1:11" x14ac:dyDescent="0.35">
      <c r="A39" t="s">
        <v>11</v>
      </c>
      <c r="B39" t="s">
        <v>12</v>
      </c>
      <c r="C39" t="s">
        <v>302</v>
      </c>
      <c r="D39" t="s">
        <v>14</v>
      </c>
      <c r="E39" t="s">
        <v>15</v>
      </c>
      <c r="F39" t="s">
        <v>124</v>
      </c>
      <c r="G39" t="s">
        <v>17</v>
      </c>
      <c r="H39">
        <f>VLOOKUP($F39,CRP!$A$2:$C$130,2)</f>
        <v>-2.7E-2</v>
      </c>
      <c r="I39">
        <f>VLOOKUP($F39,CRP!$A$2:$C$130,3)</f>
        <v>4.0000000000000001E-3</v>
      </c>
      <c r="J39">
        <f>VLOOKUP($F39,Sheet1!$A$2:$E$53,4,FALSE)</f>
        <v>-0.35304644548957498</v>
      </c>
      <c r="K39">
        <f>VLOOKUP($F39,Sheet1!$A$2:$E$53,5,FALSE)</f>
        <v>0.40752465160280898</v>
      </c>
    </row>
    <row r="40" spans="1:11" x14ac:dyDescent="0.35">
      <c r="A40" t="s">
        <v>11</v>
      </c>
      <c r="B40" t="s">
        <v>12</v>
      </c>
      <c r="C40" t="s">
        <v>299</v>
      </c>
      <c r="D40" t="s">
        <v>14</v>
      </c>
      <c r="E40" t="s">
        <v>15</v>
      </c>
      <c r="F40" t="s">
        <v>67</v>
      </c>
      <c r="G40" t="s">
        <v>17</v>
      </c>
      <c r="H40">
        <f>VLOOKUP($F40,CRP!$A$2:$C$130,2)</f>
        <v>8.7999999999999995E-2</v>
      </c>
      <c r="I40">
        <f>VLOOKUP($F40,CRP!$A$2:$C$130,3)</f>
        <v>4.0000000000000001E-3</v>
      </c>
      <c r="J40">
        <f>VLOOKUP($F40,Sheet1!$A$2:$E$53,4,FALSE)</f>
        <v>-0.29361608436110997</v>
      </c>
      <c r="K40">
        <f>VLOOKUP($F40,Sheet1!$A$2:$E$53,5,FALSE)</f>
        <v>0.12340177561443801</v>
      </c>
    </row>
    <row r="41" spans="1:11" x14ac:dyDescent="0.35">
      <c r="A41" t="s">
        <v>11</v>
      </c>
      <c r="B41" t="s">
        <v>12</v>
      </c>
      <c r="C41" t="s">
        <v>306</v>
      </c>
      <c r="D41" t="s">
        <v>14</v>
      </c>
      <c r="E41" t="s">
        <v>15</v>
      </c>
      <c r="F41" t="s">
        <v>106</v>
      </c>
      <c r="G41" t="s">
        <v>17</v>
      </c>
      <c r="H41">
        <f>VLOOKUP($F41,CRP!$A$2:$C$130,2)</f>
        <v>2.1999999999999999E-2</v>
      </c>
      <c r="I41">
        <f>VLOOKUP($F41,CRP!$A$2:$C$130,3)</f>
        <v>4.0000000000000001E-3</v>
      </c>
      <c r="J41">
        <f>VLOOKUP($F41,Sheet1!$A$2:$E$53,4,FALSE)</f>
        <v>-0.43493149949916099</v>
      </c>
      <c r="K41">
        <f>VLOOKUP($F41,Sheet1!$A$2:$E$53,5,FALSE)</f>
        <v>0.48497484476272501</v>
      </c>
    </row>
    <row r="42" spans="1:11" x14ac:dyDescent="0.35">
      <c r="A42" t="s">
        <v>11</v>
      </c>
      <c r="B42" t="s">
        <v>12</v>
      </c>
      <c r="C42" t="s">
        <v>13</v>
      </c>
      <c r="D42" t="s">
        <v>14</v>
      </c>
      <c r="E42" t="s">
        <v>15</v>
      </c>
      <c r="F42" t="s">
        <v>75</v>
      </c>
      <c r="G42" t="s">
        <v>17</v>
      </c>
      <c r="H42">
        <f>VLOOKUP($F42,CRP!$A$2:$C$130,2)</f>
        <v>0.22900000000000001</v>
      </c>
      <c r="I42">
        <f>VLOOKUP($F42,CRP!$A$2:$C$130,3)</f>
        <v>6.0000000000000001E-3</v>
      </c>
      <c r="J42">
        <f>VLOOKUP($F42,Sheet1!$A$2:$E$53,4,FALSE)</f>
        <v>-3.7465722527858999E-2</v>
      </c>
      <c r="K42">
        <f>VLOOKUP($F42,Sheet1!$A$2:$E$53,5,FALSE)</f>
        <v>6.3627924814454895E-2</v>
      </c>
    </row>
    <row r="43" spans="1:11" x14ac:dyDescent="0.35">
      <c r="A43" t="s">
        <v>11</v>
      </c>
      <c r="B43" t="s">
        <v>12</v>
      </c>
      <c r="C43" t="s">
        <v>13</v>
      </c>
      <c r="D43" t="s">
        <v>14</v>
      </c>
      <c r="E43" t="s">
        <v>15</v>
      </c>
      <c r="F43" t="s">
        <v>104</v>
      </c>
      <c r="G43" t="s">
        <v>17</v>
      </c>
      <c r="H43">
        <f>VLOOKUP($F43,CRP!$A$2:$C$130,2)</f>
        <v>-3.1E-2</v>
      </c>
      <c r="I43">
        <f>VLOOKUP($F43,CRP!$A$2:$C$130,3)</f>
        <v>5.0000000000000001E-3</v>
      </c>
      <c r="J43">
        <f>VLOOKUP($F43,Sheet1!$A$2:$E$53,4,FALSE)</f>
        <v>-6.3778933912280095E-2</v>
      </c>
      <c r="K43">
        <f>VLOOKUP($F43,Sheet1!$A$2:$E$53,5,FALSE)</f>
        <v>0.430938168353178</v>
      </c>
    </row>
    <row r="44" spans="1:11" x14ac:dyDescent="0.35">
      <c r="A44" t="s">
        <v>11</v>
      </c>
      <c r="B44" t="s">
        <v>12</v>
      </c>
      <c r="C44" t="s">
        <v>309</v>
      </c>
      <c r="D44" t="s">
        <v>14</v>
      </c>
      <c r="E44" t="s">
        <v>15</v>
      </c>
      <c r="F44" t="s">
        <v>121</v>
      </c>
      <c r="G44" t="s">
        <v>17</v>
      </c>
      <c r="H44">
        <f>VLOOKUP($F44,CRP!$A$2:$C$130,2)</f>
        <v>-2.1999999999999999E-2</v>
      </c>
      <c r="I44">
        <f>VLOOKUP($F44,CRP!$A$2:$C$130,3)</f>
        <v>4.0000000000000001E-3</v>
      </c>
      <c r="J44">
        <f>VLOOKUP($F44,Sheet1!$A$2:$E$53,4,FALSE)</f>
        <v>-0.50507817642654196</v>
      </c>
      <c r="K44">
        <f>VLOOKUP($F44,Sheet1!$A$2:$E$53,5,FALSE)</f>
        <v>0.49167756777482102</v>
      </c>
    </row>
    <row r="45" spans="1:11" x14ac:dyDescent="0.35">
      <c r="A45" t="s">
        <v>11</v>
      </c>
      <c r="B45" t="s">
        <v>12</v>
      </c>
      <c r="C45" t="s">
        <v>317</v>
      </c>
      <c r="D45" t="s">
        <v>14</v>
      </c>
      <c r="E45" t="s">
        <v>15</v>
      </c>
      <c r="F45" t="s">
        <v>72</v>
      </c>
      <c r="G45" t="s">
        <v>17</v>
      </c>
      <c r="H45">
        <f>VLOOKUP($F45,CRP!$A$2:$C$130,2)</f>
        <v>6.5000000000000002E-2</v>
      </c>
      <c r="I45">
        <f>VLOOKUP($F45,CRP!$A$2:$C$130,3)</f>
        <v>6.0000000000000001E-3</v>
      </c>
      <c r="J45">
        <f>VLOOKUP($F45,Sheet1!$A$2:$E$53,4,FALSE)</f>
        <v>-1.2550855746723999</v>
      </c>
      <c r="K45">
        <f>VLOOKUP($F45,Sheet1!$A$2:$E$53,5,FALSE)</f>
        <v>0.28880866425992802</v>
      </c>
    </row>
    <row r="46" spans="1:11" x14ac:dyDescent="0.35">
      <c r="A46" t="s">
        <v>11</v>
      </c>
      <c r="B46" t="s">
        <v>12</v>
      </c>
      <c r="C46" t="s">
        <v>13</v>
      </c>
      <c r="D46" t="s">
        <v>14</v>
      </c>
      <c r="E46" t="s">
        <v>15</v>
      </c>
      <c r="F46" t="s">
        <v>128</v>
      </c>
      <c r="G46" t="s">
        <v>17</v>
      </c>
      <c r="H46">
        <f>VLOOKUP($F46,CRP!$A$2:$C$130,2)</f>
        <v>-2.8000000000000001E-2</v>
      </c>
      <c r="I46">
        <f>VLOOKUP($F46,CRP!$A$2:$C$130,3)</f>
        <v>4.0000000000000001E-3</v>
      </c>
      <c r="J46">
        <f>VLOOKUP($F46,Sheet1!$A$2:$E$53,4,FALSE)</f>
        <v>0.20152708546981199</v>
      </c>
      <c r="K46">
        <f>VLOOKUP($F46,Sheet1!$A$2:$E$53,5,FALSE)</f>
        <v>0.39555539573519399</v>
      </c>
    </row>
    <row r="47" spans="1:11" x14ac:dyDescent="0.35">
      <c r="A47" t="s">
        <v>11</v>
      </c>
      <c r="B47" t="s">
        <v>12</v>
      </c>
      <c r="C47" t="s">
        <v>312</v>
      </c>
      <c r="D47" t="s">
        <v>14</v>
      </c>
      <c r="E47" t="s">
        <v>15</v>
      </c>
      <c r="F47" t="s">
        <v>117</v>
      </c>
      <c r="G47" t="s">
        <v>17</v>
      </c>
      <c r="H47">
        <f>VLOOKUP($F47,CRP!$A$2:$C$130,2)</f>
        <v>2.3E-2</v>
      </c>
      <c r="I47">
        <f>VLOOKUP($F47,CRP!$A$2:$C$130,3)</f>
        <v>4.0000000000000001E-3</v>
      </c>
      <c r="J47">
        <f>VLOOKUP($F47,Sheet1!$A$2:$E$53,4,FALSE)</f>
        <v>-0.68361041975036396</v>
      </c>
      <c r="K47">
        <f>VLOOKUP($F47,Sheet1!$A$2:$E$53,5,FALSE)</f>
        <v>0.48074802628677299</v>
      </c>
    </row>
    <row r="48" spans="1:11" x14ac:dyDescent="0.35">
      <c r="A48" t="s">
        <v>11</v>
      </c>
      <c r="B48" t="s">
        <v>12</v>
      </c>
      <c r="C48" t="s">
        <v>13</v>
      </c>
      <c r="D48" t="s">
        <v>14</v>
      </c>
      <c r="E48" t="s">
        <v>15</v>
      </c>
      <c r="F48" t="s">
        <v>119</v>
      </c>
      <c r="G48" t="s">
        <v>17</v>
      </c>
      <c r="H48">
        <f>VLOOKUP($F48,CRP!$A$2:$C$130,2)</f>
        <v>-2.1999999999999999E-2</v>
      </c>
      <c r="I48">
        <f>VLOOKUP($F48,CRP!$A$2:$C$130,3)</f>
        <v>4.0000000000000001E-3</v>
      </c>
      <c r="J48">
        <f>VLOOKUP($F48,Sheet1!$A$2:$E$53,4,FALSE)</f>
        <v>0.42571456212602399</v>
      </c>
      <c r="K48">
        <f>VLOOKUP($F48,Sheet1!$A$2:$E$53,5,FALSE)</f>
        <v>0.50336338260193103</v>
      </c>
    </row>
    <row r="49" spans="1:11" x14ac:dyDescent="0.35">
      <c r="A49" t="s">
        <v>11</v>
      </c>
      <c r="B49" t="s">
        <v>12</v>
      </c>
      <c r="C49" t="s">
        <v>13</v>
      </c>
      <c r="D49" t="s">
        <v>14</v>
      </c>
      <c r="E49" t="s">
        <v>15</v>
      </c>
      <c r="F49" t="s">
        <v>73</v>
      </c>
      <c r="G49" t="s">
        <v>17</v>
      </c>
      <c r="H49">
        <f>VLOOKUP($F49,CRP!$A$2:$C$130,2)</f>
        <v>-0.14699999999999999</v>
      </c>
      <c r="I49">
        <f>VLOOKUP($F49,CRP!$A$2:$C$130,3)</f>
        <v>4.0000000000000001E-3</v>
      </c>
      <c r="J49">
        <f>VLOOKUP($F49,Sheet1!$A$2:$E$53,4,FALSE)</f>
        <v>-0.14811236431004901</v>
      </c>
      <c r="K49">
        <f>VLOOKUP($F49,Sheet1!$A$2:$E$53,5,FALSE)</f>
        <v>7.8788984132774006E-2</v>
      </c>
    </row>
    <row r="50" spans="1:11" x14ac:dyDescent="0.35">
      <c r="A50" t="s">
        <v>11</v>
      </c>
      <c r="B50" t="s">
        <v>12</v>
      </c>
      <c r="C50" t="s">
        <v>13</v>
      </c>
      <c r="D50" t="s">
        <v>14</v>
      </c>
      <c r="E50" t="s">
        <v>15</v>
      </c>
      <c r="F50" t="s">
        <v>21</v>
      </c>
      <c r="G50" t="s">
        <v>17</v>
      </c>
      <c r="H50">
        <f>VLOOKUP($F50,CRP!$A$2:$C$130,2)</f>
        <v>8.5999999999999993E-2</v>
      </c>
      <c r="I50">
        <f>VLOOKUP($F50,CRP!$A$2:$C$130,3)</f>
        <v>1.2999999999999999E-2</v>
      </c>
      <c r="J50">
        <f>VLOOKUP($F50,Sheet1!$A$2:$E$53,4,FALSE)</f>
        <v>1.5977051124302299</v>
      </c>
      <c r="K50">
        <f>VLOOKUP($F50,Sheet1!$A$2:$E$53,5,FALSE)</f>
        <v>0.39883720930232602</v>
      </c>
    </row>
    <row r="51" spans="1:11" x14ac:dyDescent="0.35">
      <c r="A51" t="s">
        <v>11</v>
      </c>
      <c r="B51" t="s">
        <v>12</v>
      </c>
      <c r="C51" t="s">
        <v>13</v>
      </c>
      <c r="D51" t="s">
        <v>14</v>
      </c>
      <c r="E51" t="s">
        <v>15</v>
      </c>
      <c r="F51" t="s">
        <v>111</v>
      </c>
      <c r="G51" t="s">
        <v>17</v>
      </c>
      <c r="H51">
        <f>VLOOKUP($F51,CRP!$A$2:$C$130,2)</f>
        <v>4.2000000000000003E-2</v>
      </c>
      <c r="I51">
        <f>VLOOKUP($F51,CRP!$A$2:$C$130,3)</f>
        <v>5.0000000000000001E-3</v>
      </c>
      <c r="J51">
        <f>VLOOKUP($F51,Sheet1!$A$2:$E$53,4,FALSE)</f>
        <v>1.0566457080555001</v>
      </c>
      <c r="K51">
        <f>VLOOKUP($F51,Sheet1!$A$2:$E$53,5,FALSE)</f>
        <v>0.37362271245329698</v>
      </c>
    </row>
    <row r="52" spans="1:11" x14ac:dyDescent="0.35">
      <c r="A52" t="s">
        <v>11</v>
      </c>
      <c r="B52" t="s">
        <v>12</v>
      </c>
      <c r="C52" t="s">
        <v>303</v>
      </c>
      <c r="D52" t="s">
        <v>14</v>
      </c>
      <c r="E52" t="s">
        <v>15</v>
      </c>
      <c r="F52" t="s">
        <v>107</v>
      </c>
      <c r="G52" t="s">
        <v>17</v>
      </c>
      <c r="H52">
        <f>VLOOKUP($F52,CRP!$A$2:$C$130,2)</f>
        <v>2.7E-2</v>
      </c>
      <c r="I52">
        <f>VLOOKUP($F52,CRP!$A$2:$C$130,3)</f>
        <v>4.0000000000000001E-3</v>
      </c>
      <c r="J52">
        <f>VLOOKUP($F52,Sheet1!$A$2:$E$53,4,FALSE)</f>
        <v>-0.36616018228963698</v>
      </c>
      <c r="K52">
        <f>VLOOKUP($F52,Sheet1!$A$2:$E$53,5,FALSE)</f>
        <v>0.457707799340901</v>
      </c>
    </row>
    <row r="53" spans="1:11" x14ac:dyDescent="0.35">
      <c r="A53" t="s">
        <v>11</v>
      </c>
      <c r="B53" t="s">
        <v>12</v>
      </c>
      <c r="C53" t="s">
        <v>310</v>
      </c>
      <c r="D53" t="s">
        <v>14</v>
      </c>
      <c r="E53" t="s">
        <v>15</v>
      </c>
      <c r="F53" t="s">
        <v>113</v>
      </c>
      <c r="G53" t="s">
        <v>17</v>
      </c>
      <c r="H53">
        <f>VLOOKUP($F53,CRP!$A$2:$C$130,2)</f>
        <v>-2.5999999999999999E-2</v>
      </c>
      <c r="I53">
        <f>VLOOKUP($F53,CRP!$A$2:$C$130,3)</f>
        <v>4.0000000000000001E-3</v>
      </c>
      <c r="J53">
        <f>VLOOKUP($F53,Sheet1!$A$2:$E$53,4,FALSE)</f>
        <v>-0.54393212711267602</v>
      </c>
      <c r="K53">
        <f>VLOOKUP($F53,Sheet1!$A$2:$E$53,5,FALSE)</f>
        <v>0.44209702660406902</v>
      </c>
    </row>
  </sheetData>
  <autoFilter ref="A1:K1" xr:uid="{12442AF0-49F8-4410-8BEE-3F58D7D3AEC7}">
    <sortState xmlns:xlrd2="http://schemas.microsoft.com/office/spreadsheetml/2017/richdata2" ref="A2:K53">
      <sortCondition ref="F1"/>
    </sortState>
  </autoFilter>
  <phoneticPr fontId="6" type="noConversion"/>
  <conditionalFormatting sqref="F2:F53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CRP</vt:lpstr>
      <vt:lpstr>Sheet3</vt:lpstr>
      <vt:lpstr>Schiz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OLD, Tim (GREAT WESTERN HOSPITALS NHS FOUNDATION TRUST)</dc:creator>
  <cp:lastModifiedBy>Tim Old</cp:lastModifiedBy>
  <dcterms:created xsi:type="dcterms:W3CDTF">2025-06-06T16:47:43Z</dcterms:created>
  <dcterms:modified xsi:type="dcterms:W3CDTF">2025-07-02T23:20:18Z</dcterms:modified>
</cp:coreProperties>
</file>