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E:\workspace\kdd-node\"/>
    </mc:Choice>
  </mc:AlternateContent>
  <xr:revisionPtr revIDLastSave="0" documentId="13_ncr:1_{6CC9DEFF-6A01-409B-B927-F7D972981E4E}" xr6:coauthVersionLast="47" xr6:coauthVersionMax="47" xr10:uidLastSave="{00000000-0000-0000-0000-000000000000}"/>
  <bookViews>
    <workbookView xWindow="2892" yWindow="2148" windowWidth="31824" windowHeight="22272" xr2:uid="{00000000-000D-0000-FFFF-FFFF00000000}"/>
  </bookViews>
  <sheets>
    <sheet name="20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4" i="1"/>
  <c r="I3" i="1"/>
  <c r="D39" i="1"/>
  <c r="E19" i="1"/>
  <c r="E4" i="1"/>
  <c r="E5" i="1"/>
  <c r="E12" i="1"/>
  <c r="E28" i="1"/>
  <c r="E2" i="1"/>
  <c r="E17" i="1"/>
  <c r="E8" i="1"/>
  <c r="E21" i="1"/>
  <c r="E11" i="1"/>
  <c r="E29" i="1"/>
  <c r="E6" i="1"/>
  <c r="E3" i="1"/>
  <c r="E7" i="1"/>
  <c r="E22" i="1"/>
  <c r="E25" i="1"/>
  <c r="E24" i="1"/>
  <c r="E15" i="1"/>
  <c r="E18" i="1"/>
  <c r="E27" i="1"/>
  <c r="E14" i="1"/>
  <c r="E33" i="1"/>
  <c r="E9" i="1"/>
  <c r="E16" i="1"/>
  <c r="E20" i="1"/>
  <c r="E10" i="1"/>
  <c r="E30" i="1"/>
  <c r="E23" i="1"/>
  <c r="E26" i="1"/>
  <c r="E31" i="1"/>
  <c r="E34" i="1"/>
  <c r="E13" i="1"/>
  <c r="E32" i="1"/>
  <c r="E35" i="1"/>
  <c r="E36" i="1"/>
  <c r="E37" i="1"/>
  <c r="E38" i="1"/>
  <c r="A39" i="1"/>
  <c r="F39" i="1"/>
  <c r="C39" i="1"/>
  <c r="E39" i="1" l="1"/>
</calcChain>
</file>

<file path=xl/sharedStrings.xml><?xml version="1.0" encoding="utf-8"?>
<sst xmlns="http://schemas.openxmlformats.org/spreadsheetml/2006/main" count="83" uniqueCount="83">
  <si>
    <t>X-20-030403</t>
  </si>
  <si>
    <t>交通银行新同城数据中心项目DCM工作平台采购及安装项目</t>
  </si>
  <si>
    <t>X-21-032565</t>
  </si>
  <si>
    <t>国网河北省电力公司直属各地市分公司数据中心动环系统平台接入项目</t>
  </si>
  <si>
    <t>X-22-036051</t>
  </si>
  <si>
    <t>中国电信集团有限公司北京昌平智慧园区项目</t>
  </si>
  <si>
    <t>X-17-017727</t>
  </si>
  <si>
    <t>富滇银行股份有限公司新大楼机房监控项目</t>
  </si>
  <si>
    <t>X-22-037349</t>
  </si>
  <si>
    <t>国网河北省电力有限公司保定市雄安新区供电公司新建数据中心3D数字李生动环监控系统</t>
  </si>
  <si>
    <t>X-22-036705</t>
  </si>
  <si>
    <t>南京市国网江苏省电力公司调机房智慧管控系统</t>
  </si>
  <si>
    <t>X-22-037353</t>
  </si>
  <si>
    <t>怀来合盈汇信数据怀来园区DCOM平台项目</t>
  </si>
  <si>
    <t>X-20-027333</t>
  </si>
  <si>
    <t>江省农村信用社联合社集中管理平台项目</t>
  </si>
  <si>
    <t>X-22-035289</t>
  </si>
  <si>
    <t>国家计算机网络与信息安全管理中心广东分中心萝岗新大楼6-8层监控管理系统</t>
  </si>
  <si>
    <t>X-21-033989</t>
  </si>
  <si>
    <t>中国国家应急指挥中心北京总部机房动环监控项目</t>
  </si>
  <si>
    <t>X-21-033352</t>
  </si>
  <si>
    <t>南方电网“调度云”云南备用节点建设工程基础设施综合监控项目</t>
  </si>
  <si>
    <t>X-22-034958</t>
  </si>
  <si>
    <t>湖南省长沙市国防科技大学天河机房动环监控项目</t>
  </si>
  <si>
    <t>X-22-035285</t>
  </si>
  <si>
    <t>国网福建省电力有限公司上杭县供电公司动环和3D监控系统项目</t>
  </si>
  <si>
    <t>X-22-037449</t>
  </si>
  <si>
    <t>北京市海淀区人民政府机房改造动环监控+3D项目</t>
  </si>
  <si>
    <t>X-20-029161</t>
  </si>
  <si>
    <t>中国铁建贵州云数据中心机房配套工程动环监控系统（含DCM）设备供货及伴随服务项目</t>
  </si>
  <si>
    <t>X-22-035223</t>
  </si>
  <si>
    <t>佛山市开普勒信息科技有限公司C栋数据中心建设动环利监控系统项目</t>
  </si>
  <si>
    <t>X-21-032357</t>
  </si>
  <si>
    <t>中国电信（演门）有限公司2021年第二节点机房动环监控项目</t>
  </si>
  <si>
    <t>X-22-037123</t>
  </si>
  <si>
    <t>上海港外六码头数据中心动环监控项目</t>
  </si>
  <si>
    <t>X-21-032243</t>
  </si>
  <si>
    <t>交通银行青岛分行本部中心机房改建DCM项目</t>
  </si>
  <si>
    <t>X-20-028727</t>
  </si>
  <si>
    <t>国网河北省电力有限公司调通大楼配套自动化机房项目</t>
  </si>
  <si>
    <t>X-21-032083</t>
  </si>
  <si>
    <t>江苏有线苏州分公司数据中心二期扩容项目</t>
  </si>
  <si>
    <t>X-20-028054</t>
  </si>
  <si>
    <t>保定长城汽车数据中心一期DCIM改造项目</t>
  </si>
  <si>
    <t>X-19-026252</t>
  </si>
  <si>
    <t>曲靖市商业银行两地三中心机房动环系统改造</t>
  </si>
  <si>
    <t>X-22-035060</t>
  </si>
  <si>
    <t>山东省烟草专卖局数据中心DCIM和3D项目</t>
  </si>
  <si>
    <t>X-21-034199</t>
  </si>
  <si>
    <t>上海浦东发展银行股份有限公司上海漕河泾数据中心一楼机房监控系统项目</t>
  </si>
  <si>
    <t>X-22-037729</t>
  </si>
  <si>
    <t>山东大学齐鲁医院急诊综合楼智能化系统工程施工机房动环监控项目</t>
  </si>
  <si>
    <t>X-21-031060</t>
  </si>
  <si>
    <t>湖北省武汉大学网络中心配线间动环监控项目</t>
  </si>
  <si>
    <t>X-21-034263</t>
  </si>
  <si>
    <t>江苏省无锡市$K海力士半导体（中国）有限公司联网监控项目</t>
  </si>
  <si>
    <t>X-22-036314</t>
  </si>
  <si>
    <t>泰兴人民医院动环监控项目</t>
  </si>
  <si>
    <t>X-22-035821</t>
  </si>
  <si>
    <t>深圳市福田投资控股有限公司深圳应急保障中心改造提升工程</t>
  </si>
  <si>
    <t>X-20-029131</t>
  </si>
  <si>
    <t>上海极有网络科技有限公司大美时代视听大数据产业园项目</t>
  </si>
  <si>
    <t>X-22-036753</t>
  </si>
  <si>
    <t>青海交通职心业技术学院数据中心动力环境监控项目</t>
  </si>
  <si>
    <t>X-22-037769</t>
  </si>
  <si>
    <t>国网四川省电力公司天府新区供电公司信息机房监控、资产管理和3D系统</t>
  </si>
  <si>
    <t>X-21-031114</t>
  </si>
  <si>
    <t>广东蔚海数据发展有限公司蔚海智谷数据中心一期3-1栋运维管理平台顶目</t>
  </si>
  <si>
    <t>X-20-030344</t>
  </si>
  <si>
    <t>国家气象局陕西灾备中心DCM</t>
  </si>
  <si>
    <t>X-20-030453</t>
  </si>
  <si>
    <t>北京盛世信通怀来云交换数据中心产业园DCM系统管理系统项目</t>
  </si>
  <si>
    <t>X-21-032531</t>
  </si>
  <si>
    <t>中兴通讯股份有限公司南京滨江智能制造基地一期工程数据中心动环监控系统项目</t>
  </si>
  <si>
    <t>关联销售金额</t>
    <phoneticPr fontId="3" type="noConversion"/>
  </si>
  <si>
    <t>3D销售额</t>
    <phoneticPr fontId="3" type="noConversion"/>
  </si>
  <si>
    <t>3D销售占比</t>
    <phoneticPr fontId="3" type="noConversion"/>
  </si>
  <si>
    <t>编号</t>
    <phoneticPr fontId="3" type="noConversion"/>
  </si>
  <si>
    <t>项目名</t>
    <phoneticPr fontId="3" type="noConversion"/>
  </si>
  <si>
    <t>销售额(万元)</t>
    <phoneticPr fontId="3" type="noConversion"/>
  </si>
  <si>
    <t>平均单价</t>
    <phoneticPr fontId="3" type="noConversion"/>
  </si>
  <si>
    <t>TOP10平均单价</t>
    <phoneticPr fontId="3" type="noConversion"/>
  </si>
  <si>
    <t>占比20+总金额</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</si>
</sst>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7" formatCode="0.00_);[Red]\(0.00\)"/>
    <numFmt numFmtId="178" formatCode="0.0%"/>
  </numFmts>
  <fonts count="4" x14ac:knownFonts="1">
    <font>
      <sz val="12"/>
      <color theme="1"/>
      <name val="宋体"/>
      <family val="2"/>
      <scheme val="minor"/>
    </font>
    <font>
      <sz val="12"/>
      <color theme="1"/>
      <name val="宋体"/>
      <family val="2"/>
      <scheme val="minor"/>
    </font>
    <font>
      <sz val="11"/>
      <color rgb="FF9C0006"/>
      <name val="宋体"/>
      <family val="2"/>
      <charset val="134"/>
      <scheme val="minor"/>
    </font>
    <font>
      <sz val="9"/>
      <name val="宋体"/>
      <family val="3"/>
      <charset val="134"/>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4">
    <xf numFmtId="0" fontId="0"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xf numFmtId="0" fontId="2" fillId="2" borderId="0" applyNumberFormat="0" applyBorder="0" applyAlignment="0" applyProtection="0">
      <alignment vertical="center"/>
    </xf>
  </cellStyleXfs>
  <cellXfs count="8">
    <xf numFmtId="0" fontId="0" fillId="0" borderId="0" xfId="0"/>
    <xf numFmtId="177" fontId="0" fillId="0" borderId="0" xfId="0" applyNumberFormat="1"/>
    <xf numFmtId="43" fontId="0" fillId="0" borderId="0" xfId="1" applyFont="1" applyAlignment="1"/>
    <xf numFmtId="178" fontId="0" fillId="0" borderId="0" xfId="0" applyNumberFormat="1"/>
    <xf numFmtId="178" fontId="0" fillId="0" borderId="0" xfId="2" applyNumberFormat="1" applyFont="1" applyAlignment="1"/>
    <xf numFmtId="43" fontId="0" fillId="0" borderId="0" xfId="0" applyNumberFormat="1"/>
    <xf numFmtId="4" fontId="0" fillId="0" borderId="0" xfId="0" applyNumberFormat="1"/>
    <xf numFmtId="177" fontId="2" fillId="2" borderId="0" xfId="3" applyNumberFormat="1" applyAlignment="1"/>
  </cellXfs>
  <cellStyles count="4">
    <cellStyle name="百分比" xfId="2" builtinId="5"/>
    <cellStyle name="差" xfId="3" builtinId="27"/>
    <cellStyle name="常规" xfId="0" builtinId="0"/>
    <cellStyle name="千位分隔" xfId="1" builtinId="3"/>
  </cellStyles>
  <dxfs count="7">
    <dxf>
      <font>
        <color rgb="FF9C0006"/>
      </font>
      <fill>
        <patternFill>
          <bgColor rgb="FFFFC7CE"/>
        </patternFill>
      </fill>
    </dxf>
    <dxf>
      <numFmt numFmtId="178" formatCode="0.0%"/>
    </dxf>
    <dxf>
      <numFmt numFmtId="178" formatCode="0.0%"/>
    </dxf>
    <dxf>
      <font>
        <b val="0"/>
        <i val="0"/>
        <strike val="0"/>
        <condense val="0"/>
        <extend val="0"/>
        <outline val="0"/>
        <shadow val="0"/>
        <u val="none"/>
        <vertAlign val="baseline"/>
        <sz val="12"/>
        <color theme="1"/>
        <name val="宋体"/>
        <family val="2"/>
        <scheme val="minor"/>
      </font>
      <numFmt numFmtId="35" formatCode="_ * #,##0.00_ ;_ * \-#,##0.00_ ;_ * &quot;-&quot;??_ ;_ @_ "/>
      <alignment horizontal="general" vertical="bottom" textRotation="0" wrapText="0" indent="0" justifyLastLine="0" shrinkToFit="0" readingOrder="0"/>
    </dxf>
    <dxf>
      <numFmt numFmtId="35" formatCode="_ * #,##0.00_ ;_ * \-#,##0.00_ ;_ * &quot;-&quot;??_ ;_ @_ "/>
    </dxf>
    <dxf>
      <font>
        <b val="0"/>
        <i val="0"/>
        <strike val="0"/>
        <condense val="0"/>
        <extend val="0"/>
        <outline val="0"/>
        <shadow val="0"/>
        <u val="none"/>
        <vertAlign val="baseline"/>
        <sz val="12"/>
        <color theme="1"/>
        <name val="宋体"/>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宋体"/>
        <family val="2"/>
        <scheme val="minor"/>
      </font>
      <alignment horizontal="general"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0D500-59DB-43FA-9E7D-073140C0CADE}" name="表1" displayName="表1" ref="A1:F39" totalsRowCount="1">
  <autoFilter ref="A1:F38" xr:uid="{5390D500-59DB-43FA-9E7D-073140C0CADE}"/>
  <sortState xmlns:xlrd2="http://schemas.microsoft.com/office/spreadsheetml/2017/richdata2" ref="A2:F38">
    <sortCondition descending="1" ref="F1:F38"/>
  </sortState>
  <tableColumns count="6">
    <tableColumn id="1" xr3:uid="{E433F370-4522-412E-BC08-E3D51EE83984}" name="编号" totalsRowFunction="count"/>
    <tableColumn id="2" xr3:uid="{F971CACB-CAAE-4B6A-84B8-28D9D8B0CF38}" name="项目名"/>
    <tableColumn id="3" xr3:uid="{69CC6D85-A321-43B1-B0D1-6F1CEFD2F63C}" name="关联销售金额" totalsRowFunction="custom" totalsRowDxfId="6" dataCellStyle="千位分隔" totalsRowCellStyle="千位分隔">
      <totalsRowFormula>SUBTOTAL(109,表1[关联销售金额])/10000</totalsRowFormula>
    </tableColumn>
    <tableColumn id="4" xr3:uid="{F0C570C7-641A-4B58-968A-1B8B5A3AEFB8}" name="3D销售额" totalsRowFunction="custom" totalsRowDxfId="5" dataCellStyle="千位分隔" totalsRowCellStyle="千位分隔">
      <totalsRowFormula>SUM(表1[3D销售额])</totalsRowFormula>
    </tableColumn>
    <tableColumn id="6" xr3:uid="{51FD8F56-ACF9-4916-832F-E595B8843E50}" name="销售额(万元)" totalsRowFunction="sum" dataDxfId="3" totalsRowDxfId="4" dataCellStyle="千位分隔">
      <calculatedColumnFormula>表1[[#This Row],[3D销售额]]/10000</calculatedColumnFormula>
    </tableColumn>
    <tableColumn id="5" xr3:uid="{9A721851-B6BC-4404-9691-85EBF9BB8B83}" name="3D销售占比" totalsRowFunction="average" dataDxfId="1" totalsRow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tabSelected="1" workbookViewId="0">
      <selection activeCell="G46" sqref="G46"/>
    </sheetView>
  </sheetViews>
  <sheetFormatPr defaultRowHeight="15.6" x14ac:dyDescent="0.25"/>
  <cols>
    <col min="1" max="1" width="12.59765625" bestFit="1" customWidth="1"/>
    <col min="2" max="2" width="85.5" bestFit="1" customWidth="1"/>
    <col min="3" max="3" width="17" style="2" bestFit="1" customWidth="1"/>
    <col min="4" max="4" width="17.3984375" style="2" bestFit="1" customWidth="1"/>
    <col min="5" max="5" width="15.8984375" style="2" customWidth="1"/>
    <col min="6" max="6" width="12.59765625" style="3" customWidth="1"/>
    <col min="7" max="7" width="11.5" bestFit="1" customWidth="1"/>
    <col min="8" max="8" width="14.796875" bestFit="1" customWidth="1"/>
    <col min="9" max="9" width="8.796875" style="1"/>
  </cols>
  <sheetData>
    <row r="1" spans="1:9" x14ac:dyDescent="0.25">
      <c r="A1" t="s">
        <v>77</v>
      </c>
      <c r="B1" t="s">
        <v>78</v>
      </c>
      <c r="C1" s="2" t="s">
        <v>74</v>
      </c>
      <c r="D1" s="2" t="s">
        <v>75</v>
      </c>
      <c r="E1" s="2" t="s">
        <v>79</v>
      </c>
      <c r="F1" s="3" t="s">
        <v>76</v>
      </c>
    </row>
    <row r="2" spans="1:9" x14ac:dyDescent="0.25">
      <c r="A2" t="s">
        <v>10</v>
      </c>
      <c r="B2" t="s">
        <v>11</v>
      </c>
      <c r="C2" s="2">
        <v>350000</v>
      </c>
      <c r="D2" s="2">
        <v>172400</v>
      </c>
      <c r="E2" s="2">
        <f>表1[[#This Row],[3D销售额]]/10000</f>
        <v>17.239999999999998</v>
      </c>
      <c r="F2" s="4">
        <v>0.49259999999999998</v>
      </c>
    </row>
    <row r="3" spans="1:9" x14ac:dyDescent="0.25">
      <c r="A3" t="s">
        <v>24</v>
      </c>
      <c r="B3" t="s">
        <v>25</v>
      </c>
      <c r="C3" s="2">
        <v>206000</v>
      </c>
      <c r="D3" s="2">
        <v>93141</v>
      </c>
      <c r="E3" s="2">
        <f>表1[[#This Row],[3D销售额]]/10000</f>
        <v>9.3140999999999998</v>
      </c>
      <c r="F3" s="4">
        <v>0.4521</v>
      </c>
      <c r="H3" t="s">
        <v>81</v>
      </c>
      <c r="I3" s="7">
        <f>417885.94/10000</f>
        <v>41.788594000000003</v>
      </c>
    </row>
    <row r="4" spans="1:9" x14ac:dyDescent="0.25">
      <c r="A4" t="s">
        <v>2</v>
      </c>
      <c r="B4" t="s">
        <v>3</v>
      </c>
      <c r="C4" s="2">
        <v>3155000</v>
      </c>
      <c r="D4" s="2">
        <v>1125000</v>
      </c>
      <c r="E4" s="2">
        <f>表1[[#This Row],[3D销售额]]/10000</f>
        <v>112.5</v>
      </c>
      <c r="F4" s="3">
        <v>0.35659999999999997</v>
      </c>
      <c r="H4" t="s">
        <v>80</v>
      </c>
      <c r="I4" s="1">
        <f>145206.69/10000</f>
        <v>14.520669</v>
      </c>
    </row>
    <row r="5" spans="1:9" x14ac:dyDescent="0.25">
      <c r="A5" t="s">
        <v>4</v>
      </c>
      <c r="B5" t="s">
        <v>5</v>
      </c>
      <c r="C5" s="2">
        <v>1435947.5</v>
      </c>
      <c r="D5" s="2">
        <v>489290</v>
      </c>
      <c r="E5" s="2">
        <f>表1[[#This Row],[3D销售额]]/10000</f>
        <v>48.929000000000002</v>
      </c>
      <c r="F5" s="3">
        <v>0.3407</v>
      </c>
      <c r="H5" t="s">
        <v>82</v>
      </c>
      <c r="I5" s="1">
        <f>6835907.59/10000</f>
        <v>683.59075899999993</v>
      </c>
    </row>
    <row r="6" spans="1:9" x14ac:dyDescent="0.25">
      <c r="A6" t="s">
        <v>22</v>
      </c>
      <c r="B6" t="s">
        <v>23</v>
      </c>
      <c r="C6" s="2">
        <v>320757.26</v>
      </c>
      <c r="D6" s="2">
        <v>105000</v>
      </c>
      <c r="E6" s="2">
        <f>表1[[#This Row],[3D销售额]]/10000</f>
        <v>10.5</v>
      </c>
      <c r="F6" s="4">
        <v>0.32740000000000002</v>
      </c>
      <c r="G6" s="6"/>
    </row>
    <row r="7" spans="1:9" x14ac:dyDescent="0.25">
      <c r="A7" t="s">
        <v>26</v>
      </c>
      <c r="B7" t="s">
        <v>27</v>
      </c>
      <c r="C7" s="2">
        <v>328422.93</v>
      </c>
      <c r="D7" s="2">
        <v>89496</v>
      </c>
      <c r="E7" s="2">
        <f>表1[[#This Row],[3D销售额]]/10000</f>
        <v>8.9496000000000002</v>
      </c>
      <c r="F7" s="4">
        <v>0.27250000000000002</v>
      </c>
    </row>
    <row r="8" spans="1:9" x14ac:dyDescent="0.25">
      <c r="A8" t="s">
        <v>14</v>
      </c>
      <c r="B8" t="s">
        <v>15</v>
      </c>
      <c r="C8" s="2">
        <v>620000</v>
      </c>
      <c r="D8" s="2">
        <v>150000.1</v>
      </c>
      <c r="E8" s="2">
        <f>表1[[#This Row],[3D销售额]]/10000</f>
        <v>15.000010000000001</v>
      </c>
      <c r="F8" s="4">
        <v>0.2419</v>
      </c>
    </row>
    <row r="9" spans="1:9" x14ac:dyDescent="0.25">
      <c r="A9" t="s">
        <v>44</v>
      </c>
      <c r="B9" t="s">
        <v>45</v>
      </c>
      <c r="C9" s="2">
        <v>219779.9</v>
      </c>
      <c r="D9" s="2">
        <v>45285</v>
      </c>
      <c r="E9" s="2">
        <f>表1[[#This Row],[3D销售额]]/10000</f>
        <v>4.5285000000000002</v>
      </c>
      <c r="F9" s="4">
        <v>0.20599999999999999</v>
      </c>
    </row>
    <row r="10" spans="1:9" x14ac:dyDescent="0.25">
      <c r="A10" t="s">
        <v>50</v>
      </c>
      <c r="B10" t="s">
        <v>51</v>
      </c>
      <c r="C10" s="2">
        <v>200000</v>
      </c>
      <c r="D10" s="2">
        <v>40500</v>
      </c>
      <c r="E10" s="2">
        <f>表1[[#This Row],[3D销售额]]/10000</f>
        <v>4.05</v>
      </c>
      <c r="F10" s="4">
        <v>0.20250000000000001</v>
      </c>
    </row>
    <row r="11" spans="1:9" x14ac:dyDescent="0.25">
      <c r="A11" t="s">
        <v>18</v>
      </c>
      <c r="B11" t="s">
        <v>19</v>
      </c>
      <c r="C11" s="2">
        <v>575406</v>
      </c>
      <c r="D11" s="2">
        <v>112000</v>
      </c>
      <c r="E11" s="2">
        <f>表1[[#This Row],[3D销售额]]/10000</f>
        <v>11.2</v>
      </c>
      <c r="F11" s="4">
        <v>0.1946</v>
      </c>
    </row>
    <row r="12" spans="1:9" x14ac:dyDescent="0.25">
      <c r="A12" t="s">
        <v>6</v>
      </c>
      <c r="B12" t="s">
        <v>7</v>
      </c>
      <c r="C12" s="2">
        <v>1443206.96</v>
      </c>
      <c r="D12" s="2">
        <v>271021.84000000003</v>
      </c>
      <c r="E12" s="2">
        <f>表1[[#This Row],[3D销售额]]/10000</f>
        <v>27.102184000000001</v>
      </c>
      <c r="F12" s="3">
        <v>0.18779999999999999</v>
      </c>
    </row>
    <row r="13" spans="1:9" x14ac:dyDescent="0.25">
      <c r="A13" t="s">
        <v>62</v>
      </c>
      <c r="B13" t="s">
        <v>63</v>
      </c>
      <c r="C13" s="2">
        <v>112200</v>
      </c>
      <c r="D13" s="2">
        <v>17350</v>
      </c>
      <c r="E13" s="2">
        <f>表1[[#This Row],[3D销售额]]/10000</f>
        <v>1.7350000000000001</v>
      </c>
      <c r="F13" s="4">
        <v>0.15459999999999999</v>
      </c>
    </row>
    <row r="14" spans="1:9" x14ac:dyDescent="0.25">
      <c r="A14" t="s">
        <v>40</v>
      </c>
      <c r="B14" t="s">
        <v>41</v>
      </c>
      <c r="C14" s="2">
        <v>387800</v>
      </c>
      <c r="D14" s="2">
        <v>58125</v>
      </c>
      <c r="E14" s="2">
        <f>表1[[#This Row],[3D销售额]]/10000</f>
        <v>5.8125</v>
      </c>
      <c r="F14" s="4">
        <v>0.14990000000000001</v>
      </c>
    </row>
    <row r="15" spans="1:9" x14ac:dyDescent="0.25">
      <c r="A15" t="s">
        <v>34</v>
      </c>
      <c r="B15" t="s">
        <v>35</v>
      </c>
      <c r="C15" s="2">
        <v>550000</v>
      </c>
      <c r="D15" s="2">
        <v>68250</v>
      </c>
      <c r="E15" s="2">
        <f>表1[[#This Row],[3D销售额]]/10000</f>
        <v>6.8250000000000002</v>
      </c>
      <c r="F15" s="4">
        <v>0.1241</v>
      </c>
    </row>
    <row r="16" spans="1:9" x14ac:dyDescent="0.25">
      <c r="A16" t="s">
        <v>46</v>
      </c>
      <c r="B16" t="s">
        <v>47</v>
      </c>
      <c r="C16" s="2">
        <v>352358</v>
      </c>
      <c r="D16" s="2">
        <v>41830</v>
      </c>
      <c r="E16" s="2">
        <f>表1[[#This Row],[3D销售额]]/10000</f>
        <v>4.1829999999999998</v>
      </c>
      <c r="F16" s="4">
        <v>0.1187</v>
      </c>
    </row>
    <row r="17" spans="1:6" x14ac:dyDescent="0.25">
      <c r="A17" t="s">
        <v>12</v>
      </c>
      <c r="B17" t="s">
        <v>13</v>
      </c>
      <c r="C17" s="2">
        <v>1603638</v>
      </c>
      <c r="D17" s="2">
        <v>171980</v>
      </c>
      <c r="E17" s="2">
        <f>表1[[#This Row],[3D销售额]]/10000</f>
        <v>17.198</v>
      </c>
      <c r="F17" s="4">
        <v>0.1072</v>
      </c>
    </row>
    <row r="18" spans="1:6" x14ac:dyDescent="0.25">
      <c r="A18" t="s">
        <v>36</v>
      </c>
      <c r="B18" t="s">
        <v>37</v>
      </c>
      <c r="C18" s="2">
        <v>630000</v>
      </c>
      <c r="D18" s="2">
        <v>61080</v>
      </c>
      <c r="E18" s="2">
        <f>表1[[#This Row],[3D销售额]]/10000</f>
        <v>6.1079999999999997</v>
      </c>
      <c r="F18" s="4">
        <v>9.7000000000000003E-2</v>
      </c>
    </row>
    <row r="19" spans="1:6" x14ac:dyDescent="0.25">
      <c r="A19" t="s">
        <v>0</v>
      </c>
      <c r="B19" t="s">
        <v>1</v>
      </c>
      <c r="C19" s="2">
        <v>13820465</v>
      </c>
      <c r="D19" s="2">
        <v>1306000</v>
      </c>
      <c r="E19" s="2">
        <f>表1[[#This Row],[3D销售额]]/10000</f>
        <v>130.6</v>
      </c>
      <c r="F19" s="3">
        <v>9.4500000000000001E-2</v>
      </c>
    </row>
    <row r="20" spans="1:6" x14ac:dyDescent="0.25">
      <c r="A20" t="s">
        <v>48</v>
      </c>
      <c r="B20" t="s">
        <v>49</v>
      </c>
      <c r="C20" s="2">
        <v>450000</v>
      </c>
      <c r="D20" s="2">
        <v>41500</v>
      </c>
      <c r="E20" s="2">
        <f>表1[[#This Row],[3D销售额]]/10000</f>
        <v>4.1500000000000004</v>
      </c>
      <c r="F20" s="4">
        <v>9.2200000000000004E-2</v>
      </c>
    </row>
    <row r="21" spans="1:6" x14ac:dyDescent="0.25">
      <c r="A21" t="s">
        <v>16</v>
      </c>
      <c r="B21" t="s">
        <v>17</v>
      </c>
      <c r="C21" s="2">
        <v>1600000</v>
      </c>
      <c r="D21" s="2">
        <v>133630</v>
      </c>
      <c r="E21" s="2">
        <f>表1[[#This Row],[3D销售额]]/10000</f>
        <v>13.363</v>
      </c>
      <c r="F21" s="4">
        <v>8.3589999999999998E-2</v>
      </c>
    </row>
    <row r="22" spans="1:6" x14ac:dyDescent="0.25">
      <c r="A22" t="s">
        <v>28</v>
      </c>
      <c r="B22" t="s">
        <v>29</v>
      </c>
      <c r="C22" s="2">
        <v>1035476</v>
      </c>
      <c r="D22" s="2">
        <v>84000</v>
      </c>
      <c r="E22" s="2">
        <f>表1[[#This Row],[3D销售额]]/10000</f>
        <v>8.4</v>
      </c>
      <c r="F22" s="4">
        <v>8.1100000000000005E-2</v>
      </c>
    </row>
    <row r="23" spans="1:6" x14ac:dyDescent="0.25">
      <c r="A23" t="s">
        <v>54</v>
      </c>
      <c r="B23" t="s">
        <v>55</v>
      </c>
      <c r="C23" s="2">
        <v>380000</v>
      </c>
      <c r="D23" s="2">
        <v>30000</v>
      </c>
      <c r="E23" s="2">
        <f>表1[[#This Row],[3D销售额]]/10000</f>
        <v>3</v>
      </c>
      <c r="F23" s="4">
        <v>7.8899999999999998E-2</v>
      </c>
    </row>
    <row r="24" spans="1:6" x14ac:dyDescent="0.25">
      <c r="A24" t="s">
        <v>32</v>
      </c>
      <c r="B24" t="s">
        <v>33</v>
      </c>
      <c r="C24" s="2">
        <v>900787.19999999995</v>
      </c>
      <c r="D24" s="2">
        <v>70000</v>
      </c>
      <c r="E24" s="2">
        <f>表1[[#This Row],[3D销售额]]/10000</f>
        <v>7</v>
      </c>
      <c r="F24" s="4">
        <v>7.7700000000000005E-2</v>
      </c>
    </row>
    <row r="25" spans="1:6" x14ac:dyDescent="0.25">
      <c r="A25" t="s">
        <v>30</v>
      </c>
      <c r="B25" t="s">
        <v>31</v>
      </c>
      <c r="C25" s="2">
        <v>950000</v>
      </c>
      <c r="D25" s="2">
        <v>71960</v>
      </c>
      <c r="E25" s="2">
        <f>表1[[#This Row],[3D销售额]]/10000</f>
        <v>7.1959999999999997</v>
      </c>
      <c r="F25" s="4">
        <v>7.5700000000000003E-2</v>
      </c>
    </row>
    <row r="26" spans="1:6" x14ac:dyDescent="0.25">
      <c r="A26" t="s">
        <v>56</v>
      </c>
      <c r="B26" t="s">
        <v>57</v>
      </c>
      <c r="C26" s="2">
        <v>359679</v>
      </c>
      <c r="D26" s="2">
        <v>27000</v>
      </c>
      <c r="E26" s="2">
        <f>表1[[#This Row],[3D销售额]]/10000</f>
        <v>2.7</v>
      </c>
      <c r="F26" s="4">
        <v>7.51E-2</v>
      </c>
    </row>
    <row r="27" spans="1:6" x14ac:dyDescent="0.25">
      <c r="A27" t="s">
        <v>38</v>
      </c>
      <c r="B27" t="s">
        <v>39</v>
      </c>
      <c r="C27" s="2">
        <v>800000</v>
      </c>
      <c r="D27" s="2">
        <v>60000</v>
      </c>
      <c r="E27" s="2">
        <f>表1[[#This Row],[3D销售额]]/10000</f>
        <v>6</v>
      </c>
      <c r="F27" s="4">
        <v>7.4999999999999997E-2</v>
      </c>
    </row>
    <row r="28" spans="1:6" x14ac:dyDescent="0.25">
      <c r="A28" t="s">
        <v>8</v>
      </c>
      <c r="B28" t="s">
        <v>9</v>
      </c>
      <c r="C28" s="2">
        <v>3380200</v>
      </c>
      <c r="D28" s="2">
        <v>247537.5</v>
      </c>
      <c r="E28" s="2">
        <f>表1[[#This Row],[3D销售额]]/10000</f>
        <v>24.75375</v>
      </c>
      <c r="F28" s="3">
        <v>7.3200000000000001E-2</v>
      </c>
    </row>
    <row r="29" spans="1:6" x14ac:dyDescent="0.25">
      <c r="A29" t="s">
        <v>20</v>
      </c>
      <c r="B29" t="s">
        <v>21</v>
      </c>
      <c r="C29" s="2">
        <v>1580000</v>
      </c>
      <c r="D29" s="2">
        <v>106952</v>
      </c>
      <c r="E29" s="2">
        <f>表1[[#This Row],[3D销售额]]/10000</f>
        <v>10.6952</v>
      </c>
      <c r="F29" s="4">
        <v>6.7699999999999996E-2</v>
      </c>
    </row>
    <row r="30" spans="1:6" x14ac:dyDescent="0.25">
      <c r="A30" t="s">
        <v>52</v>
      </c>
      <c r="B30" t="s">
        <v>53</v>
      </c>
      <c r="C30" s="2">
        <v>510000</v>
      </c>
      <c r="D30" s="2">
        <v>31000</v>
      </c>
      <c r="E30" s="2">
        <f>表1[[#This Row],[3D销售额]]/10000</f>
        <v>3.1</v>
      </c>
      <c r="F30" s="4">
        <v>6.08E-2</v>
      </c>
    </row>
    <row r="31" spans="1:6" x14ac:dyDescent="0.25">
      <c r="A31" t="s">
        <v>58</v>
      </c>
      <c r="B31" t="s">
        <v>59</v>
      </c>
      <c r="C31" s="2">
        <v>470000</v>
      </c>
      <c r="D31" s="2">
        <v>24750</v>
      </c>
      <c r="E31" s="2">
        <f>表1[[#This Row],[3D销售额]]/10000</f>
        <v>2.4750000000000001</v>
      </c>
      <c r="F31" s="4">
        <v>5.2699999999999997E-2</v>
      </c>
    </row>
    <row r="32" spans="1:6" x14ac:dyDescent="0.25">
      <c r="A32" t="s">
        <v>64</v>
      </c>
      <c r="B32" t="s">
        <v>65</v>
      </c>
      <c r="C32" s="2">
        <v>280000</v>
      </c>
      <c r="D32" s="2">
        <v>13377</v>
      </c>
      <c r="E32" s="2">
        <f>表1[[#This Row],[3D销售额]]/10000</f>
        <v>1.3376999999999999</v>
      </c>
      <c r="F32" s="4">
        <v>4.7800000000000002E-2</v>
      </c>
    </row>
    <row r="33" spans="1:6" x14ac:dyDescent="0.25">
      <c r="A33" t="s">
        <v>42</v>
      </c>
      <c r="B33" t="s">
        <v>43</v>
      </c>
      <c r="C33" s="2">
        <v>3689992.46</v>
      </c>
      <c r="D33" s="2">
        <v>48000</v>
      </c>
      <c r="E33" s="2">
        <f>表1[[#This Row],[3D销售额]]/10000</f>
        <v>4.8</v>
      </c>
      <c r="F33" s="4">
        <v>1.2999999999999999E-2</v>
      </c>
    </row>
    <row r="34" spans="1:6" x14ac:dyDescent="0.25">
      <c r="A34" t="s">
        <v>60</v>
      </c>
      <c r="B34" t="s">
        <v>61</v>
      </c>
      <c r="C34" s="2">
        <v>2290000</v>
      </c>
      <c r="D34" s="2">
        <v>20000.669999999998</v>
      </c>
      <c r="E34" s="2">
        <f>表1[[#This Row],[3D销售额]]/10000</f>
        <v>2.000067</v>
      </c>
      <c r="F34" s="4">
        <v>8.6999999999999994E-3</v>
      </c>
    </row>
    <row r="35" spans="1:6" x14ac:dyDescent="0.25">
      <c r="A35" t="s">
        <v>66</v>
      </c>
      <c r="B35" t="s">
        <v>67</v>
      </c>
      <c r="C35" s="2">
        <v>1344000</v>
      </c>
      <c r="D35" s="2">
        <v>10215</v>
      </c>
      <c r="E35" s="2">
        <f>表1[[#This Row],[3D销售额]]/10000</f>
        <v>1.0215000000000001</v>
      </c>
      <c r="F35" s="4">
        <v>7.6E-3</v>
      </c>
    </row>
    <row r="36" spans="1:6" x14ac:dyDescent="0.25">
      <c r="A36" t="s">
        <v>68</v>
      </c>
      <c r="B36" t="s">
        <v>69</v>
      </c>
      <c r="C36" s="2">
        <v>347670</v>
      </c>
      <c r="D36" s="2">
        <v>-9</v>
      </c>
      <c r="E36" s="2">
        <f>表1[[#This Row],[3D销售额]]/10000</f>
        <v>-8.9999999999999998E-4</v>
      </c>
      <c r="F36" s="4">
        <v>-2.5899999999999999E-2</v>
      </c>
    </row>
    <row r="37" spans="1:6" x14ac:dyDescent="0.25">
      <c r="A37" t="s">
        <v>70</v>
      </c>
      <c r="B37" t="s">
        <v>71</v>
      </c>
      <c r="C37" s="2">
        <v>157936.47</v>
      </c>
      <c r="D37" s="2">
        <v>-14.475</v>
      </c>
      <c r="E37" s="2">
        <f>表1[[#This Row],[3D销售额]]/10000</f>
        <v>-1.4475E-3</v>
      </c>
      <c r="F37" s="4">
        <v>-9.1700000000000004E-2</v>
      </c>
    </row>
    <row r="38" spans="1:6" x14ac:dyDescent="0.25">
      <c r="A38" t="s">
        <v>72</v>
      </c>
      <c r="B38" t="s">
        <v>73</v>
      </c>
      <c r="C38" s="2">
        <v>257050</v>
      </c>
      <c r="D38" s="2">
        <v>-65000</v>
      </c>
      <c r="E38" s="2">
        <f>表1[[#This Row],[3D销售额]]/10000</f>
        <v>-6.5</v>
      </c>
      <c r="F38" s="4">
        <v>-0.25290000000000001</v>
      </c>
    </row>
    <row r="39" spans="1:6" x14ac:dyDescent="0.25">
      <c r="A39">
        <f>SUBTOTAL(103,表1[编号])</f>
        <v>37</v>
      </c>
      <c r="C39" s="2">
        <f>SUBTOTAL(109,表1[关联销售金额])/10000</f>
        <v>4709.3772680000002</v>
      </c>
      <c r="D39" s="2">
        <f>SUM(表1[3D销售额])</f>
        <v>5372647.6349999998</v>
      </c>
      <c r="E39" s="5">
        <f>SUBTOTAL(109,表1[销售额(万元)])</f>
        <v>537.26476349999984</v>
      </c>
      <c r="F39" s="3">
        <f>SUBTOTAL(101,表1[3D销售占比])</f>
        <v>0.12759432432432433</v>
      </c>
    </row>
  </sheetData>
  <phoneticPr fontId="3" type="noConversion"/>
  <conditionalFormatting sqref="D1:D38">
    <cfRule type="top10" dxfId="0" priority="1" rank="10"/>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2023-08-02T03:24:22Z</dcterms:modified>
</cp:coreProperties>
</file>