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iveplan039-my.sharepoint.com/personal/tim_aikin_activeplan_co_uk/Documents/Documents/BIM4Housing/"/>
    </mc:Choice>
  </mc:AlternateContent>
  <xr:revisionPtr revIDLastSave="0" documentId="8_{5F5EE47D-DD51-4B8B-889E-74212B2D7073}" xr6:coauthVersionLast="47" xr6:coauthVersionMax="47" xr10:uidLastSave="{00000000-0000-0000-0000-000000000000}"/>
  <bookViews>
    <workbookView xWindow="2535" yWindow="1350" windowWidth="23970" windowHeight="14610" activeTab="1" xr2:uid="{2D48C9B2-07B4-4B3A-9DEE-1479FE34996F}"/>
  </bookViews>
  <sheets>
    <sheet name="Sheet1" sheetId="1" r:id="rId1"/>
    <sheet name="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2" l="1"/>
  <c r="H19" i="2"/>
  <c r="D20" i="2"/>
  <c r="D19" i="2"/>
  <c r="G21" i="2"/>
  <c r="H21" i="2" s="1"/>
  <c r="G20" i="2"/>
  <c r="G19" i="2"/>
  <c r="C20" i="2"/>
  <c r="C21" i="2" s="1"/>
  <c r="D21" i="2" s="1"/>
  <c r="C19" i="2"/>
  <c r="F15" i="2"/>
  <c r="C12" i="2"/>
  <c r="G15" i="2"/>
  <c r="G14" i="2"/>
  <c r="C14" i="2"/>
  <c r="C16" i="2" s="1"/>
  <c r="G12" i="2"/>
  <c r="B15" i="1"/>
  <c r="G22" i="2" l="1"/>
  <c r="G23" i="2" s="1"/>
  <c r="G24" i="2" s="1"/>
  <c r="G25" i="2" s="1"/>
  <c r="G26" i="2" s="1"/>
  <c r="G27" i="2" s="1"/>
  <c r="G28" i="2" s="1"/>
  <c r="G29" i="2" s="1"/>
  <c r="G30" i="2" s="1"/>
  <c r="G31" i="2" s="1"/>
  <c r="G17" i="2"/>
  <c r="C22" i="2"/>
  <c r="C23" i="2" s="1"/>
  <c r="C24" i="2" s="1"/>
  <c r="C25" i="2" s="1"/>
  <c r="C26" i="2" s="1"/>
  <c r="C27" i="2" s="1"/>
  <c r="C28" i="2" s="1"/>
  <c r="C29" i="2" s="1"/>
  <c r="C30" i="2" s="1"/>
  <c r="C31" i="2" s="1"/>
  <c r="H22" i="2" l="1"/>
  <c r="H23" i="2" s="1"/>
  <c r="H24" i="2" s="1"/>
  <c r="H25" i="2" s="1"/>
  <c r="H26" i="2" s="1"/>
  <c r="H27" i="2" s="1"/>
  <c r="H28" i="2" s="1"/>
  <c r="H29" i="2" s="1"/>
  <c r="H30" i="2" s="1"/>
  <c r="H31" i="2" s="1"/>
  <c r="D22" i="2"/>
  <c r="D23" i="2" s="1"/>
  <c r="D24" i="2" s="1"/>
  <c r="D25" i="2" s="1"/>
  <c r="D26" i="2" s="1"/>
  <c r="D27" i="2" s="1"/>
  <c r="D28" i="2" s="1"/>
  <c r="D29" i="2" s="1"/>
  <c r="D30" i="2" s="1"/>
  <c r="D31" i="2" s="1"/>
</calcChain>
</file>

<file path=xl/sharedStrings.xml><?xml version="1.0" encoding="utf-8"?>
<sst xmlns="http://schemas.openxmlformats.org/spreadsheetml/2006/main" count="50" uniqueCount="45">
  <si>
    <t>Type</t>
  </si>
  <si>
    <t xml:space="preserve">Gas Central Heating </t>
  </si>
  <si>
    <t>Boiler</t>
  </si>
  <si>
    <t>Piping</t>
  </si>
  <si>
    <t>Radiators</t>
  </si>
  <si>
    <t>Bed Rooms</t>
  </si>
  <si>
    <t>Living</t>
  </si>
  <si>
    <t xml:space="preserve">Kitchen </t>
  </si>
  <si>
    <t>Dining</t>
  </si>
  <si>
    <t xml:space="preserve">Hall </t>
  </si>
  <si>
    <t>Bathroom</t>
  </si>
  <si>
    <t>WC</t>
  </si>
  <si>
    <t>Utility</t>
  </si>
  <si>
    <t>Ensuite</t>
  </si>
  <si>
    <t xml:space="preserve">Total </t>
  </si>
  <si>
    <t>Quantity</t>
  </si>
  <si>
    <t>Item</t>
  </si>
  <si>
    <t>Cost supply &amp; Install</t>
  </si>
  <si>
    <t>New Condensing boiler</t>
  </si>
  <si>
    <t>Set of Radiators</t>
  </si>
  <si>
    <t>Water tank</t>
  </si>
  <si>
    <t>Parts &amp; Labour</t>
  </si>
  <si>
    <t>pipework</t>
  </si>
  <si>
    <t>Totals</t>
  </si>
  <si>
    <t>Design</t>
  </si>
  <si>
    <t>MVRH</t>
  </si>
  <si>
    <t>Ducting</t>
  </si>
  <si>
    <t>Commissioning</t>
  </si>
  <si>
    <t>Total</t>
  </si>
  <si>
    <t>Smart Hot water tank</t>
  </si>
  <si>
    <t>Energy Costs</t>
  </si>
  <si>
    <t>Gas kWh</t>
  </si>
  <si>
    <t>Running Costs kWh</t>
  </si>
  <si>
    <t>Running costs kWh</t>
  </si>
  <si>
    <t>Electricity Peak kWh</t>
  </si>
  <si>
    <t>Electricity Off Peak kWh</t>
  </si>
  <si>
    <t>Maintenance</t>
  </si>
  <si>
    <t>Gas Central Heating and Hot Water</t>
  </si>
  <si>
    <t>MVHR &amp; Smart Hot Water</t>
  </si>
  <si>
    <t>Electricity kWh Water</t>
  </si>
  <si>
    <t>Electricity kWh Fan</t>
  </si>
  <si>
    <t>Year</t>
  </si>
  <si>
    <t xml:space="preserve">Gas Central </t>
  </si>
  <si>
    <t>MVHR + HW</t>
  </si>
  <si>
    <t>Accumalator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</si>
</sst>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3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0" fontId="1" fillId="4" borderId="0" xfId="0" applyFont="1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Central Heating</a:t>
            </a:r>
            <a:r>
              <a:rPr lang="en-GB" baseline="0"/>
              <a:t> Combi v MVHR +HW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Design!$C$18</c:f>
              <c:strCache>
                <c:ptCount val="1"/>
                <c:pt idx="0">
                  <c:v>Gas Central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Design!$D$19:$D$31</c:f>
              <c:numCache>
                <c:formatCode>_("£"* #,##0.00_);_("£"* \(#,##0.00\);_("£"* "-"??_);_(@_)</c:formatCode>
                <c:ptCount val="13"/>
                <c:pt idx="0">
                  <c:v>6625</c:v>
                </c:pt>
                <c:pt idx="1">
                  <c:v>7896.25</c:v>
                </c:pt>
                <c:pt idx="2">
                  <c:v>9294.625</c:v>
                </c:pt>
                <c:pt idx="3">
                  <c:v>10818.85375</c:v>
                </c:pt>
                <c:pt idx="4">
                  <c:v>12465.0208</c:v>
                </c:pt>
                <c:pt idx="5">
                  <c:v>14226.4195435</c:v>
                </c:pt>
                <c:pt idx="6">
                  <c:v>16093.502211610001</c:v>
                </c:pt>
                <c:pt idx="7">
                  <c:v>18053.939013125502</c:v>
                </c:pt>
                <c:pt idx="8">
                  <c:v>20092.793286701621</c:v>
                </c:pt>
                <c:pt idx="9">
                  <c:v>22192.813188485023</c:v>
                </c:pt>
                <c:pt idx="10">
                  <c:v>24334.833488304095</c:v>
                </c:pt>
                <c:pt idx="11">
                  <c:v>26519.694194119547</c:v>
                </c:pt>
                <c:pt idx="12">
                  <c:v>28748.252114051309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1-4712-90DE-F24ED8BB8850}"/>
            </c:ext>
          </c:extLst>
        </c:ser>
        <c:ser>
          <c:idx val="1"/>
          <c:order val="1"/>
          <c:tx>
            <c:strRef>
              <c:f>Design!$G$18</c:f>
              <c:strCache>
                <c:ptCount val="1"/>
                <c:pt idx="0">
                  <c:v>MVHR + 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Design!$H$19:$H$31</c:f>
              <c:numCache>
                <c:formatCode>_("£"* #,##0.00_);_("£"* \(#,##0.00\);_("£"* "-"??_);_(@_)</c:formatCode>
                <c:ptCount val="13"/>
                <c:pt idx="0">
                  <c:v>8083.7300000000005</c:v>
                </c:pt>
                <c:pt idx="1">
                  <c:v>8876.764000000001</c:v>
                </c:pt>
                <c:pt idx="2">
                  <c:v>9749.1014000000014</c:v>
                </c:pt>
                <c:pt idx="3">
                  <c:v>10699.949166000002</c:v>
                </c:pt>
                <c:pt idx="4">
                  <c:v>11726.864753280002</c:v>
                </c:pt>
                <c:pt idx="5">
                  <c:v>12825.664431669602</c:v>
                </c:pt>
                <c:pt idx="6">
                  <c:v>13990.392090762578</c:v>
                </c:pt>
                <c:pt idx="7">
                  <c:v>15213.356132810202</c:v>
                </c:pt>
                <c:pt idx="8">
                  <c:v>16485.238736539734</c:v>
                </c:pt>
                <c:pt idx="9">
                  <c:v>17795.27781838115</c:v>
                </c:pt>
                <c:pt idx="10">
                  <c:v>19131.517681859394</c:v>
                </c:pt>
                <c:pt idx="11">
                  <c:v>20494.482342607203</c:v>
                </c:pt>
                <c:pt idx="12">
                  <c:v>21884.70629656997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1-4712-90DE-F24ED8BB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796351"/>
        <c:axId val="989798431"/>
      </c:lineChart>
      <c:catAx>
        <c:axId val="98979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98431"/>
        <c:crosses val="autoZero"/>
        <c:auto val="1"/>
        <c:lblAlgn val="ctr"/>
        <c:lblOffset val="100"/>
        <c:noMultiLvlLbl val="0"/>
      </c:catAx>
      <c:valAx>
        <c:axId val="9897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4</xdr:row>
      <xdr:rowOff>180974</xdr:rowOff>
    </xdr:from>
    <xdr:to>
      <xdr:col>16</xdr:col>
      <xdr:colOff>304799</xdr:colOff>
      <xdr:row>30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CAA09-756D-FFBE-0A36-9487A75F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793E-F7C6-48B3-A128-A988C05FF91A}">
  <dimension ref="A1:B15"/>
  <sheetViews>
    <sheetView workbookViewId="0">
      <selection activeCell="B2" sqref="B2"/>
    </sheetView>
  </sheetViews>
  <sheetFormatPr defaultRowHeight="15" x14ac:dyDescent="0.25"/>
  <cols>
    <col min="1" max="1" width="26.7109375" customWidth="1"/>
    <col min="2" max="2" width="15.5703125" customWidth="1"/>
    <col min="7" max="8" width="13" customWidth="1"/>
  </cols>
  <sheetData>
    <row r="1" spans="1:2" x14ac:dyDescent="0.25">
      <c r="A1" t="s">
        <v>0</v>
      </c>
      <c r="B1" t="s">
        <v>15</v>
      </c>
    </row>
    <row r="2" spans="1:2" x14ac:dyDescent="0.25">
      <c r="A2" t="s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</row>
    <row r="5" spans="1:2" x14ac:dyDescent="0.25">
      <c r="A5" t="s">
        <v>4</v>
      </c>
      <c r="B5">
        <v>13</v>
      </c>
    </row>
    <row r="6" spans="1:2" x14ac:dyDescent="0.25">
      <c r="A6" t="s">
        <v>5</v>
      </c>
      <c r="B6">
        <v>4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13</v>
      </c>
      <c r="B12">
        <v>1</v>
      </c>
    </row>
    <row r="13" spans="1:2" x14ac:dyDescent="0.25">
      <c r="A13" t="s">
        <v>11</v>
      </c>
      <c r="B13">
        <v>1</v>
      </c>
    </row>
    <row r="14" spans="1:2" x14ac:dyDescent="0.25">
      <c r="A14" t="s">
        <v>12</v>
      </c>
      <c r="B14">
        <v>1</v>
      </c>
    </row>
    <row r="15" spans="1:2" x14ac:dyDescent="0.25">
      <c r="A15" t="s">
        <v>14</v>
      </c>
      <c r="B15">
        <f>SUM(B6:B14)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0629-2FC6-4F71-95EE-7CBEE478141A}">
  <dimension ref="A1:H31"/>
  <sheetViews>
    <sheetView tabSelected="1" topLeftCell="A2" workbookViewId="0">
      <selection activeCell="H3" sqref="H3"/>
    </sheetView>
  </sheetViews>
  <sheetFormatPr defaultRowHeight="15" x14ac:dyDescent="0.25"/>
  <cols>
    <col min="1" max="1" width="25.7109375" customWidth="1"/>
    <col min="2" max="2" width="9.140625" bestFit="1" customWidth="1"/>
    <col min="3" max="3" width="17.28515625" customWidth="1"/>
    <col min="4" max="4" width="11.5703125" bestFit="1" customWidth="1"/>
    <col min="5" max="5" width="19.85546875" bestFit="1" customWidth="1"/>
    <col min="7" max="8" width="11.5703125" bestFit="1" customWidth="1"/>
  </cols>
  <sheetData>
    <row r="1" spans="1:7" x14ac:dyDescent="0.25">
      <c r="A1" t="s">
        <v>16</v>
      </c>
      <c r="B1" s="2" t="s">
        <v>17</v>
      </c>
      <c r="C1" s="2"/>
    </row>
    <row r="2" spans="1:7" x14ac:dyDescent="0.25">
      <c r="A2" t="s">
        <v>30</v>
      </c>
      <c r="B2" s="1"/>
      <c r="C2" s="1"/>
    </row>
    <row r="3" spans="1:7" x14ac:dyDescent="0.25">
      <c r="A3" t="s">
        <v>31</v>
      </c>
      <c r="C3" s="3">
        <v>7.0000000000000007E-2</v>
      </c>
    </row>
    <row r="4" spans="1:7" x14ac:dyDescent="0.25">
      <c r="A4" t="s">
        <v>34</v>
      </c>
      <c r="C4" s="3">
        <v>0.34</v>
      </c>
    </row>
    <row r="5" spans="1:7" x14ac:dyDescent="0.25">
      <c r="A5" t="s">
        <v>35</v>
      </c>
      <c r="C5" s="3">
        <v>8.5000000000000006E-2</v>
      </c>
    </row>
    <row r="6" spans="1:7" x14ac:dyDescent="0.25">
      <c r="A6" s="9" t="s">
        <v>37</v>
      </c>
      <c r="B6" s="9"/>
      <c r="C6" s="9"/>
      <c r="E6" s="9" t="s">
        <v>38</v>
      </c>
      <c r="F6" s="9"/>
      <c r="G6" s="9"/>
    </row>
    <row r="7" spans="1:7" x14ac:dyDescent="0.25">
      <c r="A7" t="s">
        <v>18</v>
      </c>
      <c r="B7">
        <v>1</v>
      </c>
      <c r="C7" s="3">
        <v>1800</v>
      </c>
      <c r="E7" t="s">
        <v>29</v>
      </c>
      <c r="F7">
        <v>1</v>
      </c>
      <c r="G7" s="3">
        <v>1434.93</v>
      </c>
    </row>
    <row r="8" spans="1:7" x14ac:dyDescent="0.25">
      <c r="A8" t="s">
        <v>19</v>
      </c>
      <c r="B8">
        <v>9</v>
      </c>
      <c r="C8" s="3">
        <v>1600</v>
      </c>
      <c r="E8" t="s">
        <v>24</v>
      </c>
      <c r="F8">
        <v>1</v>
      </c>
      <c r="G8" s="3">
        <v>575</v>
      </c>
    </row>
    <row r="9" spans="1:7" x14ac:dyDescent="0.25">
      <c r="A9" t="s">
        <v>20</v>
      </c>
      <c r="B9">
        <v>1</v>
      </c>
      <c r="C9" s="3">
        <v>300</v>
      </c>
      <c r="E9" t="s">
        <v>25</v>
      </c>
      <c r="F9">
        <v>1</v>
      </c>
      <c r="G9" s="3">
        <v>1847</v>
      </c>
    </row>
    <row r="10" spans="1:7" x14ac:dyDescent="0.25">
      <c r="A10" t="s">
        <v>21</v>
      </c>
      <c r="B10">
        <v>1</v>
      </c>
      <c r="C10" s="3">
        <v>300</v>
      </c>
      <c r="E10" t="s">
        <v>26</v>
      </c>
      <c r="F10">
        <v>1</v>
      </c>
      <c r="G10" s="3">
        <v>2950</v>
      </c>
    </row>
    <row r="11" spans="1:7" x14ac:dyDescent="0.25">
      <c r="A11" t="s">
        <v>22</v>
      </c>
      <c r="B11">
        <v>1</v>
      </c>
      <c r="C11" s="3">
        <v>1500</v>
      </c>
      <c r="E11" t="s">
        <v>27</v>
      </c>
      <c r="F11">
        <v>1</v>
      </c>
      <c r="G11" s="3">
        <v>575</v>
      </c>
    </row>
    <row r="12" spans="1:7" x14ac:dyDescent="0.25">
      <c r="A12" s="5" t="s">
        <v>23</v>
      </c>
      <c r="B12" s="5"/>
      <c r="C12" s="6">
        <f>SUM(C7:C11)</f>
        <v>5500</v>
      </c>
      <c r="E12" s="5" t="s">
        <v>28</v>
      </c>
      <c r="F12" s="5"/>
      <c r="G12" s="6">
        <f>SUM(G7:G11)</f>
        <v>7381.93</v>
      </c>
    </row>
    <row r="13" spans="1:7" x14ac:dyDescent="0.25">
      <c r="A13" t="s">
        <v>32</v>
      </c>
      <c r="B13" s="3"/>
      <c r="C13" s="3"/>
      <c r="E13" t="s">
        <v>33</v>
      </c>
    </row>
    <row r="14" spans="1:7" x14ac:dyDescent="0.25">
      <c r="A14" t="s">
        <v>31</v>
      </c>
      <c r="B14" s="4">
        <v>13500</v>
      </c>
      <c r="C14" s="3">
        <f>B14 *C3</f>
        <v>945.00000000000011</v>
      </c>
      <c r="E14" t="s">
        <v>40</v>
      </c>
      <c r="F14">
        <v>675</v>
      </c>
      <c r="G14" s="3">
        <f>F14*C4</f>
        <v>229.50000000000003</v>
      </c>
    </row>
    <row r="15" spans="1:7" x14ac:dyDescent="0.25">
      <c r="A15" t="s">
        <v>36</v>
      </c>
      <c r="B15" s="3"/>
      <c r="C15" s="3">
        <v>180</v>
      </c>
      <c r="E15" t="s">
        <v>39</v>
      </c>
      <c r="F15">
        <f>4*3*365</f>
        <v>4380</v>
      </c>
      <c r="G15" s="3">
        <f>C5*F15</f>
        <v>372.3</v>
      </c>
    </row>
    <row r="16" spans="1:7" x14ac:dyDescent="0.25">
      <c r="A16" s="7" t="s">
        <v>28</v>
      </c>
      <c r="B16" s="8"/>
      <c r="C16" s="8">
        <f>SUM(C14:C15)</f>
        <v>1125</v>
      </c>
      <c r="E16" t="s">
        <v>36</v>
      </c>
      <c r="G16" s="3">
        <v>100</v>
      </c>
    </row>
    <row r="17" spans="1:8" x14ac:dyDescent="0.25">
      <c r="B17" s="3"/>
      <c r="C17" s="3"/>
      <c r="E17" s="7" t="s">
        <v>28</v>
      </c>
      <c r="F17" s="7"/>
      <c r="G17" s="8">
        <f>SUM(G14:G16)</f>
        <v>701.80000000000007</v>
      </c>
    </row>
    <row r="18" spans="1:8" x14ac:dyDescent="0.25">
      <c r="A18" t="s">
        <v>41</v>
      </c>
      <c r="C18" t="s">
        <v>42</v>
      </c>
      <c r="D18" t="s">
        <v>44</v>
      </c>
      <c r="G18" t="s">
        <v>43</v>
      </c>
      <c r="H18" t="s">
        <v>44</v>
      </c>
    </row>
    <row r="19" spans="1:8" x14ac:dyDescent="0.25">
      <c r="A19">
        <v>2022</v>
      </c>
      <c r="B19" s="10">
        <v>0</v>
      </c>
      <c r="C19" s="3">
        <f>C12+C16</f>
        <v>6625</v>
      </c>
      <c r="D19" s="3">
        <f>C19</f>
        <v>6625</v>
      </c>
      <c r="G19" s="3">
        <f>G12+G17</f>
        <v>8083.7300000000005</v>
      </c>
      <c r="H19" s="3">
        <f>G19</f>
        <v>8083.7300000000005</v>
      </c>
    </row>
    <row r="20" spans="1:8" x14ac:dyDescent="0.25">
      <c r="A20">
        <v>2023</v>
      </c>
      <c r="B20" s="10">
        <v>0.13</v>
      </c>
      <c r="C20" s="3">
        <f>$C$16+($C$16*B20)</f>
        <v>1271.25</v>
      </c>
      <c r="D20" s="3">
        <f>D19+C20</f>
        <v>7896.25</v>
      </c>
      <c r="G20" s="3">
        <f>G17+(G17*B20)</f>
        <v>793.03400000000011</v>
      </c>
      <c r="H20" s="3">
        <f>H19+G20</f>
        <v>8876.764000000001</v>
      </c>
    </row>
    <row r="21" spans="1:8" x14ac:dyDescent="0.25">
      <c r="A21">
        <v>2024</v>
      </c>
      <c r="B21" s="10">
        <v>0.1</v>
      </c>
      <c r="C21" s="3">
        <f>C20+(C20*B21)</f>
        <v>1398.375</v>
      </c>
      <c r="D21" s="3">
        <f t="shared" ref="D21:D31" si="0">D20+C21</f>
        <v>9294.625</v>
      </c>
      <c r="G21" s="3">
        <f>G20+(G20*B21)</f>
        <v>872.33740000000012</v>
      </c>
      <c r="H21" s="3">
        <f t="shared" ref="H21:H31" si="1">H20+G21</f>
        <v>9749.1014000000014</v>
      </c>
    </row>
    <row r="22" spans="1:8" x14ac:dyDescent="0.25">
      <c r="A22">
        <v>2025</v>
      </c>
      <c r="B22" s="10">
        <v>0.09</v>
      </c>
      <c r="C22" s="3">
        <f>C21+(C21*B22)</f>
        <v>1524.22875</v>
      </c>
      <c r="D22" s="3">
        <f t="shared" si="0"/>
        <v>10818.85375</v>
      </c>
      <c r="G22" s="3">
        <f t="shared" ref="G22:G31" si="2">G21+(G21*B22)</f>
        <v>950.84776600000009</v>
      </c>
      <c r="H22" s="3">
        <f t="shared" si="1"/>
        <v>10699.949166000002</v>
      </c>
    </row>
    <row r="23" spans="1:8" x14ac:dyDescent="0.25">
      <c r="A23">
        <v>2026</v>
      </c>
      <c r="B23" s="10">
        <v>0.08</v>
      </c>
      <c r="C23" s="3">
        <f t="shared" ref="C22:C31" si="3">C22+(C22*B23)</f>
        <v>1646.16705</v>
      </c>
      <c r="D23" s="3">
        <f t="shared" si="0"/>
        <v>12465.0208</v>
      </c>
      <c r="G23" s="3">
        <f t="shared" si="2"/>
        <v>1026.9155872800002</v>
      </c>
      <c r="H23" s="3">
        <f t="shared" si="1"/>
        <v>11726.864753280002</v>
      </c>
    </row>
    <row r="24" spans="1:8" x14ac:dyDescent="0.25">
      <c r="A24">
        <v>2027</v>
      </c>
      <c r="B24" s="10">
        <v>7.0000000000000007E-2</v>
      </c>
      <c r="C24" s="3">
        <f t="shared" si="3"/>
        <v>1761.3987434999999</v>
      </c>
      <c r="D24" s="3">
        <f t="shared" si="0"/>
        <v>14226.4195435</v>
      </c>
      <c r="G24" s="3">
        <f t="shared" si="2"/>
        <v>1098.7996783896001</v>
      </c>
      <c r="H24" s="3">
        <f t="shared" si="1"/>
        <v>12825.664431669602</v>
      </c>
    </row>
    <row r="25" spans="1:8" x14ac:dyDescent="0.25">
      <c r="A25">
        <v>2028</v>
      </c>
      <c r="B25" s="10">
        <v>0.06</v>
      </c>
      <c r="C25" s="3">
        <f t="shared" si="3"/>
        <v>1867.08266811</v>
      </c>
      <c r="D25" s="3">
        <f t="shared" si="0"/>
        <v>16093.502211610001</v>
      </c>
      <c r="G25" s="3">
        <f t="shared" si="2"/>
        <v>1164.7276590929762</v>
      </c>
      <c r="H25" s="3">
        <f t="shared" si="1"/>
        <v>13990.392090762578</v>
      </c>
    </row>
    <row r="26" spans="1:8" x14ac:dyDescent="0.25">
      <c r="A26">
        <v>2029</v>
      </c>
      <c r="B26" s="10">
        <v>0.05</v>
      </c>
      <c r="C26" s="3">
        <f t="shared" si="3"/>
        <v>1960.4368015155001</v>
      </c>
      <c r="D26" s="3">
        <f t="shared" si="0"/>
        <v>18053.939013125502</v>
      </c>
      <c r="G26" s="3">
        <f t="shared" si="2"/>
        <v>1222.9640420476251</v>
      </c>
      <c r="H26" s="3">
        <f t="shared" si="1"/>
        <v>15213.356132810202</v>
      </c>
    </row>
    <row r="27" spans="1:8" x14ac:dyDescent="0.25">
      <c r="A27">
        <v>2030</v>
      </c>
      <c r="B27" s="10">
        <v>0.04</v>
      </c>
      <c r="C27" s="3">
        <f t="shared" si="3"/>
        <v>2038.85427357612</v>
      </c>
      <c r="D27" s="3">
        <f t="shared" si="0"/>
        <v>20092.793286701621</v>
      </c>
      <c r="G27" s="3">
        <f t="shared" si="2"/>
        <v>1271.88260372953</v>
      </c>
      <c r="H27" s="3">
        <f t="shared" si="1"/>
        <v>16485.238736539734</v>
      </c>
    </row>
    <row r="28" spans="1:8" x14ac:dyDescent="0.25">
      <c r="A28">
        <v>2031</v>
      </c>
      <c r="B28" s="10">
        <v>0.03</v>
      </c>
      <c r="C28" s="3">
        <f t="shared" si="3"/>
        <v>2100.0199017834038</v>
      </c>
      <c r="D28" s="3">
        <f t="shared" si="0"/>
        <v>22192.813188485023</v>
      </c>
      <c r="G28" s="3">
        <f t="shared" si="2"/>
        <v>1310.039081841416</v>
      </c>
      <c r="H28" s="3">
        <f t="shared" si="1"/>
        <v>17795.27781838115</v>
      </c>
    </row>
    <row r="29" spans="1:8" x14ac:dyDescent="0.25">
      <c r="A29">
        <v>2032</v>
      </c>
      <c r="B29" s="10">
        <v>0.02</v>
      </c>
      <c r="C29" s="3">
        <f t="shared" si="3"/>
        <v>2142.0202998190721</v>
      </c>
      <c r="D29" s="3">
        <f t="shared" si="0"/>
        <v>24334.833488304095</v>
      </c>
      <c r="G29" s="3">
        <f t="shared" si="2"/>
        <v>1336.2398634782444</v>
      </c>
      <c r="H29" s="3">
        <f t="shared" si="1"/>
        <v>19131.517681859394</v>
      </c>
    </row>
    <row r="30" spans="1:8" x14ac:dyDescent="0.25">
      <c r="A30">
        <v>2033</v>
      </c>
      <c r="B30" s="10">
        <v>0.02</v>
      </c>
      <c r="C30" s="3">
        <f t="shared" si="3"/>
        <v>2184.8607058154535</v>
      </c>
      <c r="D30" s="3">
        <f t="shared" si="0"/>
        <v>26519.694194119547</v>
      </c>
      <c r="G30" s="3">
        <f t="shared" si="2"/>
        <v>1362.9646607478094</v>
      </c>
      <c r="H30" s="3">
        <f t="shared" si="1"/>
        <v>20494.482342607203</v>
      </c>
    </row>
    <row r="31" spans="1:8" x14ac:dyDescent="0.25">
      <c r="A31">
        <v>2034</v>
      </c>
      <c r="B31" s="10">
        <v>0.02</v>
      </c>
      <c r="C31" s="3">
        <f t="shared" si="3"/>
        <v>2228.5579199317626</v>
      </c>
      <c r="D31" s="3">
        <f t="shared" si="0"/>
        <v>28748.252114051309</v>
      </c>
      <c r="G31" s="3">
        <f t="shared" si="2"/>
        <v>1390.2239539627656</v>
      </c>
      <c r="H31" s="3">
        <f t="shared" si="1"/>
        <v>21884.70629656997</v>
      </c>
    </row>
  </sheetData>
  <mergeCells count="3">
    <mergeCell ref="B1:C1"/>
    <mergeCell ref="A6:C6"/>
    <mergeCell ref="E6: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Aikin</dc:creator>
  <cp:lastModifiedBy>Tim Aikin</cp:lastModifiedBy>
  <dcterms:created xsi:type="dcterms:W3CDTF">2022-08-09T06:53:59Z</dcterms:created>
  <dcterms:modified xsi:type="dcterms:W3CDTF">2022-08-09T08:18:30Z</dcterms:modified>
</cp:coreProperties>
</file>