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iveplan039-my.sharepoint.com/personal/tim_aikin_activeplan_co_uk/Documents/Documents/BIM4Housing/"/>
    </mc:Choice>
  </mc:AlternateContent>
  <xr:revisionPtr revIDLastSave="6" documentId="8_{5F5EE47D-DD51-4B8B-889E-74212B2D7073}" xr6:coauthVersionLast="47" xr6:coauthVersionMax="47" xr10:uidLastSave="{A399E118-B234-43A5-84EE-232D729C2FCF}"/>
  <bookViews>
    <workbookView xWindow="1710" yWindow="570" windowWidth="23970" windowHeight="14610" activeTab="1" xr2:uid="{2D48C9B2-07B4-4B3A-9DEE-1479FE34996F}"/>
  </bookViews>
  <sheets>
    <sheet name="Sheet1" sheetId="1" r:id="rId1"/>
    <sheet name="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C12" i="2"/>
  <c r="G15" i="2"/>
  <c r="G14" i="2"/>
  <c r="C14" i="2"/>
  <c r="C16" i="2" s="1"/>
  <c r="C19" i="2" s="1"/>
  <c r="D19" i="2" s="1"/>
  <c r="G12" i="2"/>
  <c r="B15" i="1"/>
  <c r="C20" i="2" l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G17" i="2"/>
  <c r="G20" i="2" l="1"/>
  <c r="G21" i="2" s="1"/>
  <c r="G19" i="2"/>
  <c r="H19" i="2" s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H20" i="2" l="1"/>
  <c r="H21" i="2"/>
  <c r="G22" i="2"/>
  <c r="G23" i="2" s="1"/>
  <c r="G24" i="2" s="1"/>
  <c r="G25" i="2" s="1"/>
  <c r="G26" i="2" s="1"/>
  <c r="G27" i="2" s="1"/>
  <c r="G28" i="2" s="1"/>
  <c r="G29" i="2" s="1"/>
  <c r="G30" i="2" s="1"/>
  <c r="G31" i="2" s="1"/>
  <c r="H22" i="2" l="1"/>
  <c r="H23" i="2" s="1"/>
  <c r="H24" i="2" s="1"/>
  <c r="H25" i="2" s="1"/>
  <c r="H26" i="2" s="1"/>
  <c r="H27" i="2" s="1"/>
  <c r="H28" i="2" s="1"/>
  <c r="H29" i="2" s="1"/>
  <c r="H30" i="2" s="1"/>
  <c r="H31" i="2" s="1"/>
</calcChain>
</file>

<file path=xl/sharedStrings.xml><?xml version="1.0" encoding="utf-8"?>
<sst xmlns="http://schemas.openxmlformats.org/spreadsheetml/2006/main" count="50" uniqueCount="45">
  <si>
    <t>Type</t>
  </si>
  <si>
    <t xml:space="preserve">Gas Central Heating </t>
  </si>
  <si>
    <t>Boiler</t>
  </si>
  <si>
    <t>Piping</t>
  </si>
  <si>
    <t>Radiators</t>
  </si>
  <si>
    <t>Bed Rooms</t>
  </si>
  <si>
    <t>Living</t>
  </si>
  <si>
    <t xml:space="preserve">Kitchen </t>
  </si>
  <si>
    <t>Dining</t>
  </si>
  <si>
    <t xml:space="preserve">Hall </t>
  </si>
  <si>
    <t>Bathroom</t>
  </si>
  <si>
    <t>WC</t>
  </si>
  <si>
    <t>Utility</t>
  </si>
  <si>
    <t>Ensuite</t>
  </si>
  <si>
    <t xml:space="preserve">Total </t>
  </si>
  <si>
    <t>Quantity</t>
  </si>
  <si>
    <t>Item</t>
  </si>
  <si>
    <t>Cost supply &amp; Install</t>
  </si>
  <si>
    <t>New Condensing boiler</t>
  </si>
  <si>
    <t>Set of Radiators</t>
  </si>
  <si>
    <t>Water tank</t>
  </si>
  <si>
    <t>Parts &amp; Labour</t>
  </si>
  <si>
    <t>pipework</t>
  </si>
  <si>
    <t>Totals</t>
  </si>
  <si>
    <t>Design</t>
  </si>
  <si>
    <t>MVRH</t>
  </si>
  <si>
    <t>Ducting</t>
  </si>
  <si>
    <t>Commissioning</t>
  </si>
  <si>
    <t>Total</t>
  </si>
  <si>
    <t>Smart Hot water tank</t>
  </si>
  <si>
    <t>Energy Costs</t>
  </si>
  <si>
    <t>Gas kWh</t>
  </si>
  <si>
    <t>Running Costs kWh</t>
  </si>
  <si>
    <t>Running costs kWh</t>
  </si>
  <si>
    <t>Electricity Peak kWh</t>
  </si>
  <si>
    <t>Electricity Off Peak kWh</t>
  </si>
  <si>
    <t>Maintenance</t>
  </si>
  <si>
    <t>Gas Central Heating and Hot Water</t>
  </si>
  <si>
    <t>MVHR &amp; Smart Hot Water</t>
  </si>
  <si>
    <t>Electricity kWh Water</t>
  </si>
  <si>
    <t>Electricity kWh Fan</t>
  </si>
  <si>
    <t>Year</t>
  </si>
  <si>
    <t xml:space="preserve">Gas Central </t>
  </si>
  <si>
    <t>MVHR + HW</t>
  </si>
  <si>
    <t>Accumalator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</si>
</sst>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3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10" fontId="0" fillId="0" borderId="0" xfId="0" applyNumberForma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Central Heating</a:t>
            </a:r>
            <a:r>
              <a:rPr lang="en-GB" baseline="0"/>
              <a:t> Combi v MVHR +HW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Design!$C$18</c:f>
              <c:strCache>
                <c:ptCount val="1"/>
                <c:pt idx="0">
                  <c:v>Gas Central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Design!$D$19:$D$31</c:f>
              <c:numCache>
                <c:formatCode>_("£"* #,##0.00_);_("£"* \(#,##0.00\);_("£"* "-"??_);_(@_)</c:formatCode>
                <c:ptCount val="13"/>
                <c:pt idx="0">
                  <c:v>7300</c:v>
                </c:pt>
                <c:pt idx="1">
                  <c:v>9334</c:v>
                </c:pt>
                <c:pt idx="2">
                  <c:v>11571.4</c:v>
                </c:pt>
                <c:pt idx="3">
                  <c:v>14010.165999999999</c:v>
                </c:pt>
                <c:pt idx="4">
                  <c:v>16644.03328</c:v>
                </c:pt>
                <c:pt idx="5">
                  <c:v>19462.271269599998</c:v>
                </c:pt>
                <c:pt idx="6">
                  <c:v>22449.603538575997</c:v>
                </c:pt>
                <c:pt idx="7">
                  <c:v>25586.302421000797</c:v>
                </c:pt>
                <c:pt idx="8">
                  <c:v>28848.469258722587</c:v>
                </c:pt>
                <c:pt idx="9">
                  <c:v>32208.501101576032</c:v>
                </c:pt>
                <c:pt idx="10">
                  <c:v>35635.733581286549</c:v>
                </c:pt>
                <c:pt idx="11">
                  <c:v>39131.510710591276</c:v>
                </c:pt>
                <c:pt idx="12">
                  <c:v>42697.203382482097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1-4712-90DE-F24ED8BB8850}"/>
            </c:ext>
          </c:extLst>
        </c:ser>
        <c:ser>
          <c:idx val="1"/>
          <c:order val="1"/>
          <c:tx>
            <c:strRef>
              <c:f>Design!$G$18</c:f>
              <c:strCache>
                <c:ptCount val="1"/>
                <c:pt idx="0">
                  <c:v>MVHR + HW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Design!$H$19:$H$31</c:f>
              <c:numCache>
                <c:formatCode>_("£"* #,##0.00_);_("£"* \(#,##0.00\);_("£"* "-"??_);_(@_)</c:formatCode>
                <c:ptCount val="13"/>
                <c:pt idx="0">
                  <c:v>8189.93</c:v>
                </c:pt>
                <c:pt idx="1">
                  <c:v>9102.9700000000012</c:v>
                </c:pt>
                <c:pt idx="2">
                  <c:v>10107.314</c:v>
                </c:pt>
                <c:pt idx="3">
                  <c:v>11202.04896</c:v>
                </c:pt>
                <c:pt idx="4">
                  <c:v>12384.3627168</c:v>
                </c:pt>
                <c:pt idx="5">
                  <c:v>13649.438436576</c:v>
                </c:pt>
                <c:pt idx="6">
                  <c:v>14990.418699538559</c:v>
                </c:pt>
                <c:pt idx="7">
                  <c:v>16398.447975649247</c:v>
                </c:pt>
                <c:pt idx="8">
                  <c:v>17862.798422804364</c:v>
                </c:pt>
                <c:pt idx="9">
                  <c:v>19371.079383374134</c:v>
                </c:pt>
                <c:pt idx="10">
                  <c:v>20909.525963155298</c:v>
                </c:pt>
                <c:pt idx="11">
                  <c:v>22478.741474532086</c:v>
                </c:pt>
                <c:pt idx="12">
                  <c:v>24079.341296136408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1-4712-90DE-F24ED8BB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796351"/>
        <c:axId val="989798431"/>
      </c:lineChart>
      <c:catAx>
        <c:axId val="98979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98431"/>
        <c:crosses val="autoZero"/>
        <c:auto val="1"/>
        <c:lblAlgn val="ctr"/>
        <c:lblOffset val="100"/>
        <c:noMultiLvlLbl val="0"/>
      </c:catAx>
      <c:valAx>
        <c:axId val="9897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4</xdr:row>
      <xdr:rowOff>180974</xdr:rowOff>
    </xdr:from>
    <xdr:to>
      <xdr:col>16</xdr:col>
      <xdr:colOff>304799</xdr:colOff>
      <xdr:row>30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CAA09-756D-FFBE-0A36-9487A75F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793E-F7C6-48B3-A128-A988C05FF91A}">
  <dimension ref="A1:B15"/>
  <sheetViews>
    <sheetView workbookViewId="0">
      <selection activeCell="B2" sqref="B2"/>
    </sheetView>
  </sheetViews>
  <sheetFormatPr defaultRowHeight="15" x14ac:dyDescent="0.25"/>
  <cols>
    <col min="1" max="1" width="26.7109375" customWidth="1"/>
    <col min="2" max="2" width="15.5703125" customWidth="1"/>
    <col min="7" max="8" width="13" customWidth="1"/>
  </cols>
  <sheetData>
    <row r="1" spans="1:2" x14ac:dyDescent="0.25">
      <c r="A1" t="s">
        <v>0</v>
      </c>
      <c r="B1" t="s">
        <v>15</v>
      </c>
    </row>
    <row r="2" spans="1:2" x14ac:dyDescent="0.25">
      <c r="A2" t="s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</row>
    <row r="5" spans="1:2" x14ac:dyDescent="0.25">
      <c r="A5" t="s">
        <v>4</v>
      </c>
      <c r="B5">
        <v>13</v>
      </c>
    </row>
    <row r="6" spans="1:2" x14ac:dyDescent="0.25">
      <c r="A6" t="s">
        <v>5</v>
      </c>
      <c r="B6">
        <v>4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13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12</v>
      </c>
      <c r="B14">
        <v>1</v>
      </c>
    </row>
    <row r="15" spans="1:2" x14ac:dyDescent="0.25">
      <c r="A15" t="s">
        <v>14</v>
      </c>
      <c r="B15">
        <f>SUM(B6:B14)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0629-2FC6-4F71-95EE-7CBEE478141A}">
  <dimension ref="A1:H31"/>
  <sheetViews>
    <sheetView tabSelected="1" topLeftCell="A2" workbookViewId="0">
      <selection activeCell="A6" sqref="A6:C6"/>
    </sheetView>
  </sheetViews>
  <sheetFormatPr defaultRowHeight="15" x14ac:dyDescent="0.25"/>
  <cols>
    <col min="1" max="1" width="25.7109375" customWidth="1"/>
    <col min="2" max="2" width="9.140625" bestFit="1" customWidth="1"/>
    <col min="3" max="3" width="17.28515625" customWidth="1"/>
    <col min="4" max="4" width="11.5703125" bestFit="1" customWidth="1"/>
    <col min="5" max="5" width="19.85546875" bestFit="1" customWidth="1"/>
    <col min="7" max="8" width="11.5703125" bestFit="1" customWidth="1"/>
  </cols>
  <sheetData>
    <row r="1" spans="1:7" x14ac:dyDescent="0.25">
      <c r="A1" t="s">
        <v>16</v>
      </c>
      <c r="B1" s="9" t="s">
        <v>17</v>
      </c>
      <c r="C1" s="9"/>
    </row>
    <row r="2" spans="1:7" x14ac:dyDescent="0.25">
      <c r="A2" t="s">
        <v>30</v>
      </c>
      <c r="B2" s="1"/>
      <c r="C2" s="1"/>
    </row>
    <row r="3" spans="1:7" x14ac:dyDescent="0.25">
      <c r="A3" t="s">
        <v>31</v>
      </c>
      <c r="C3" s="2">
        <v>0.12</v>
      </c>
    </row>
    <row r="4" spans="1:7" x14ac:dyDescent="0.25">
      <c r="A4" t="s">
        <v>34</v>
      </c>
      <c r="C4" s="2">
        <v>0.4</v>
      </c>
    </row>
    <row r="5" spans="1:7" x14ac:dyDescent="0.25">
      <c r="A5" t="s">
        <v>35</v>
      </c>
      <c r="C5" s="2">
        <v>0.1</v>
      </c>
    </row>
    <row r="6" spans="1:7" x14ac:dyDescent="0.25">
      <c r="A6" s="10" t="s">
        <v>37</v>
      </c>
      <c r="B6" s="10"/>
      <c r="C6" s="10"/>
      <c r="E6" s="10" t="s">
        <v>38</v>
      </c>
      <c r="F6" s="10"/>
      <c r="G6" s="10"/>
    </row>
    <row r="7" spans="1:7" x14ac:dyDescent="0.25">
      <c r="A7" t="s">
        <v>18</v>
      </c>
      <c r="B7">
        <v>1</v>
      </c>
      <c r="C7" s="2">
        <v>1800</v>
      </c>
      <c r="E7" t="s">
        <v>29</v>
      </c>
      <c r="F7">
        <v>1</v>
      </c>
      <c r="G7" s="2">
        <v>1434.93</v>
      </c>
    </row>
    <row r="8" spans="1:7" x14ac:dyDescent="0.25">
      <c r="A8" t="s">
        <v>19</v>
      </c>
      <c r="B8">
        <v>9</v>
      </c>
      <c r="C8" s="2">
        <v>1600</v>
      </c>
      <c r="E8" t="s">
        <v>24</v>
      </c>
      <c r="F8">
        <v>1</v>
      </c>
      <c r="G8" s="2">
        <v>575</v>
      </c>
    </row>
    <row r="9" spans="1:7" x14ac:dyDescent="0.25">
      <c r="A9" t="s">
        <v>20</v>
      </c>
      <c r="B9">
        <v>1</v>
      </c>
      <c r="C9" s="2">
        <v>300</v>
      </c>
      <c r="E9" t="s">
        <v>25</v>
      </c>
      <c r="F9">
        <v>1</v>
      </c>
      <c r="G9" s="2">
        <v>1847</v>
      </c>
    </row>
    <row r="10" spans="1:7" x14ac:dyDescent="0.25">
      <c r="A10" t="s">
        <v>21</v>
      </c>
      <c r="B10">
        <v>1</v>
      </c>
      <c r="C10" s="2">
        <v>300</v>
      </c>
      <c r="E10" t="s">
        <v>26</v>
      </c>
      <c r="F10">
        <v>1</v>
      </c>
      <c r="G10" s="2">
        <v>2950</v>
      </c>
    </row>
    <row r="11" spans="1:7" x14ac:dyDescent="0.25">
      <c r="A11" t="s">
        <v>22</v>
      </c>
      <c r="B11">
        <v>1</v>
      </c>
      <c r="C11" s="2">
        <v>1500</v>
      </c>
      <c r="E11" t="s">
        <v>27</v>
      </c>
      <c r="F11">
        <v>1</v>
      </c>
      <c r="G11" s="2">
        <v>575</v>
      </c>
    </row>
    <row r="12" spans="1:7" x14ac:dyDescent="0.25">
      <c r="A12" s="4" t="s">
        <v>23</v>
      </c>
      <c r="B12" s="4"/>
      <c r="C12" s="5">
        <f>SUM(C7:C11)</f>
        <v>5500</v>
      </c>
      <c r="E12" s="4" t="s">
        <v>28</v>
      </c>
      <c r="F12" s="4"/>
      <c r="G12" s="5">
        <f>SUM(G7:G11)</f>
        <v>7381.93</v>
      </c>
    </row>
    <row r="13" spans="1:7" x14ac:dyDescent="0.25">
      <c r="A13" t="s">
        <v>32</v>
      </c>
      <c r="B13" s="2"/>
      <c r="C13" s="2"/>
      <c r="E13" t="s">
        <v>33</v>
      </c>
    </row>
    <row r="14" spans="1:7" x14ac:dyDescent="0.25">
      <c r="A14" t="s">
        <v>31</v>
      </c>
      <c r="B14" s="3">
        <v>13500</v>
      </c>
      <c r="C14" s="2">
        <f>B14 *C3</f>
        <v>1620</v>
      </c>
      <c r="E14" t="s">
        <v>40</v>
      </c>
      <c r="F14">
        <v>675</v>
      </c>
      <c r="G14" s="2">
        <f>F14*C4</f>
        <v>270</v>
      </c>
    </row>
    <row r="15" spans="1:7" x14ac:dyDescent="0.25">
      <c r="A15" t="s">
        <v>36</v>
      </c>
      <c r="B15" s="2"/>
      <c r="C15" s="2">
        <v>180</v>
      </c>
      <c r="E15" t="s">
        <v>39</v>
      </c>
      <c r="F15">
        <f>4*3*365</f>
        <v>4380</v>
      </c>
      <c r="G15" s="2">
        <f>C5*F15</f>
        <v>438</v>
      </c>
    </row>
    <row r="16" spans="1:7" x14ac:dyDescent="0.25">
      <c r="A16" s="6" t="s">
        <v>28</v>
      </c>
      <c r="B16" s="7"/>
      <c r="C16" s="7">
        <f>SUM(C14:C15)</f>
        <v>1800</v>
      </c>
      <c r="E16" t="s">
        <v>36</v>
      </c>
      <c r="G16" s="2">
        <v>100</v>
      </c>
    </row>
    <row r="17" spans="1:8" x14ac:dyDescent="0.25">
      <c r="B17" s="2"/>
      <c r="C17" s="2"/>
      <c r="E17" s="6" t="s">
        <v>28</v>
      </c>
      <c r="F17" s="6"/>
      <c r="G17" s="7">
        <f>SUM(G14:G16)</f>
        <v>808</v>
      </c>
    </row>
    <row r="18" spans="1:8" x14ac:dyDescent="0.25">
      <c r="A18" t="s">
        <v>41</v>
      </c>
      <c r="C18" t="s">
        <v>42</v>
      </c>
      <c r="D18" t="s">
        <v>44</v>
      </c>
      <c r="G18" t="s">
        <v>43</v>
      </c>
      <c r="H18" t="s">
        <v>44</v>
      </c>
    </row>
    <row r="19" spans="1:8" x14ac:dyDescent="0.25">
      <c r="A19">
        <v>2022</v>
      </c>
      <c r="B19" s="8">
        <v>0</v>
      </c>
      <c r="C19" s="2">
        <f>C12+C16</f>
        <v>7300</v>
      </c>
      <c r="D19" s="2">
        <f>C19</f>
        <v>7300</v>
      </c>
      <c r="G19" s="2">
        <f>G12+G17</f>
        <v>8189.93</v>
      </c>
      <c r="H19" s="2">
        <f>G19</f>
        <v>8189.93</v>
      </c>
    </row>
    <row r="20" spans="1:8" x14ac:dyDescent="0.25">
      <c r="A20">
        <v>2023</v>
      </c>
      <c r="B20" s="8">
        <v>0.13</v>
      </c>
      <c r="C20" s="2">
        <f>$C$16+($C$16*B20)</f>
        <v>2034</v>
      </c>
      <c r="D20" s="2">
        <f>D19+C20</f>
        <v>9334</v>
      </c>
      <c r="G20" s="2">
        <f>G17+(G17*B20)</f>
        <v>913.04</v>
      </c>
      <c r="H20" s="2">
        <f>H19+G20</f>
        <v>9102.9700000000012</v>
      </c>
    </row>
    <row r="21" spans="1:8" x14ac:dyDescent="0.25">
      <c r="A21">
        <v>2024</v>
      </c>
      <c r="B21" s="8">
        <v>0.1</v>
      </c>
      <c r="C21" s="2">
        <f>C20+(C20*B21)</f>
        <v>2237.4</v>
      </c>
      <c r="D21" s="2">
        <f t="shared" ref="D21:D31" si="0">D20+C21</f>
        <v>11571.4</v>
      </c>
      <c r="G21" s="2">
        <f>G20+(G20*B21)</f>
        <v>1004.3439999999999</v>
      </c>
      <c r="H21" s="2">
        <f t="shared" ref="H21:H31" si="1">H20+G21</f>
        <v>10107.314</v>
      </c>
    </row>
    <row r="22" spans="1:8" x14ac:dyDescent="0.25">
      <c r="A22">
        <v>2025</v>
      </c>
      <c r="B22" s="8">
        <v>0.09</v>
      </c>
      <c r="C22" s="2">
        <f>C21+(C21*B22)</f>
        <v>2438.7660000000001</v>
      </c>
      <c r="D22" s="2">
        <f t="shared" si="0"/>
        <v>14010.165999999999</v>
      </c>
      <c r="G22" s="2">
        <f t="shared" ref="G22:G31" si="2">G21+(G21*B22)</f>
        <v>1094.73496</v>
      </c>
      <c r="H22" s="2">
        <f t="shared" si="1"/>
        <v>11202.04896</v>
      </c>
    </row>
    <row r="23" spans="1:8" x14ac:dyDescent="0.25">
      <c r="A23">
        <v>2026</v>
      </c>
      <c r="B23" s="8">
        <v>0.08</v>
      </c>
      <c r="C23" s="2">
        <f t="shared" ref="C23:C31" si="3">C22+(C22*B23)</f>
        <v>2633.8672799999999</v>
      </c>
      <c r="D23" s="2">
        <f t="shared" si="0"/>
        <v>16644.03328</v>
      </c>
      <c r="G23" s="2">
        <f t="shared" si="2"/>
        <v>1182.3137568</v>
      </c>
      <c r="H23" s="2">
        <f t="shared" si="1"/>
        <v>12384.3627168</v>
      </c>
    </row>
    <row r="24" spans="1:8" x14ac:dyDescent="0.25">
      <c r="A24">
        <v>2027</v>
      </c>
      <c r="B24" s="8">
        <v>7.0000000000000007E-2</v>
      </c>
      <c r="C24" s="2">
        <f t="shared" si="3"/>
        <v>2818.2379895999998</v>
      </c>
      <c r="D24" s="2">
        <f t="shared" si="0"/>
        <v>19462.271269599998</v>
      </c>
      <c r="G24" s="2">
        <f t="shared" si="2"/>
        <v>1265.0757197759999</v>
      </c>
      <c r="H24" s="2">
        <f t="shared" si="1"/>
        <v>13649.438436576</v>
      </c>
    </row>
    <row r="25" spans="1:8" x14ac:dyDescent="0.25">
      <c r="A25">
        <v>2028</v>
      </c>
      <c r="B25" s="8">
        <v>0.06</v>
      </c>
      <c r="C25" s="2">
        <f t="shared" si="3"/>
        <v>2987.3322689759998</v>
      </c>
      <c r="D25" s="2">
        <f t="shared" si="0"/>
        <v>22449.603538575997</v>
      </c>
      <c r="G25" s="2">
        <f t="shared" si="2"/>
        <v>1340.9802629625599</v>
      </c>
      <c r="H25" s="2">
        <f t="shared" si="1"/>
        <v>14990.418699538559</v>
      </c>
    </row>
    <row r="26" spans="1:8" x14ac:dyDescent="0.25">
      <c r="A26">
        <v>2029</v>
      </c>
      <c r="B26" s="8">
        <v>0.05</v>
      </c>
      <c r="C26" s="2">
        <f t="shared" si="3"/>
        <v>3136.6988824247996</v>
      </c>
      <c r="D26" s="2">
        <f t="shared" si="0"/>
        <v>25586.302421000797</v>
      </c>
      <c r="G26" s="2">
        <f t="shared" si="2"/>
        <v>1408.029276110688</v>
      </c>
      <c r="H26" s="2">
        <f t="shared" si="1"/>
        <v>16398.447975649247</v>
      </c>
    </row>
    <row r="27" spans="1:8" x14ac:dyDescent="0.25">
      <c r="A27">
        <v>2030</v>
      </c>
      <c r="B27" s="8">
        <v>0.04</v>
      </c>
      <c r="C27" s="2">
        <f t="shared" si="3"/>
        <v>3262.1668377217916</v>
      </c>
      <c r="D27" s="2">
        <f t="shared" si="0"/>
        <v>28848.469258722587</v>
      </c>
      <c r="G27" s="2">
        <f t="shared" si="2"/>
        <v>1464.3504471551155</v>
      </c>
      <c r="H27" s="2">
        <f t="shared" si="1"/>
        <v>17862.798422804364</v>
      </c>
    </row>
    <row r="28" spans="1:8" x14ac:dyDescent="0.25">
      <c r="A28">
        <v>2031</v>
      </c>
      <c r="B28" s="8">
        <v>0.03</v>
      </c>
      <c r="C28" s="2">
        <f t="shared" si="3"/>
        <v>3360.0318428534451</v>
      </c>
      <c r="D28" s="2">
        <f t="shared" si="0"/>
        <v>32208.501101576032</v>
      </c>
      <c r="G28" s="2">
        <f t="shared" si="2"/>
        <v>1508.2809605697689</v>
      </c>
      <c r="H28" s="2">
        <f t="shared" si="1"/>
        <v>19371.079383374134</v>
      </c>
    </row>
    <row r="29" spans="1:8" x14ac:dyDescent="0.25">
      <c r="A29">
        <v>2032</v>
      </c>
      <c r="B29" s="8">
        <v>0.02</v>
      </c>
      <c r="C29" s="2">
        <f t="shared" si="3"/>
        <v>3427.2324797105139</v>
      </c>
      <c r="D29" s="2">
        <f t="shared" si="0"/>
        <v>35635.733581286549</v>
      </c>
      <c r="G29" s="2">
        <f t="shared" si="2"/>
        <v>1538.4465797811642</v>
      </c>
      <c r="H29" s="2">
        <f t="shared" si="1"/>
        <v>20909.525963155298</v>
      </c>
    </row>
    <row r="30" spans="1:8" x14ac:dyDescent="0.25">
      <c r="A30">
        <v>2033</v>
      </c>
      <c r="B30" s="8">
        <v>0.02</v>
      </c>
      <c r="C30" s="2">
        <f t="shared" si="3"/>
        <v>3495.777129304724</v>
      </c>
      <c r="D30" s="2">
        <f t="shared" si="0"/>
        <v>39131.510710591276</v>
      </c>
      <c r="G30" s="2">
        <f t="shared" si="2"/>
        <v>1569.2155113767876</v>
      </c>
      <c r="H30" s="2">
        <f t="shared" si="1"/>
        <v>22478.741474532086</v>
      </c>
    </row>
    <row r="31" spans="1:8" x14ac:dyDescent="0.25">
      <c r="A31">
        <v>2034</v>
      </c>
      <c r="B31" s="8">
        <v>0.02</v>
      </c>
      <c r="C31" s="2">
        <f t="shared" si="3"/>
        <v>3565.6926718908185</v>
      </c>
      <c r="D31" s="2">
        <f t="shared" si="0"/>
        <v>42697.203382482097</v>
      </c>
      <c r="G31" s="2">
        <f t="shared" si="2"/>
        <v>1600.5998216043233</v>
      </c>
      <c r="H31" s="2">
        <f t="shared" si="1"/>
        <v>24079.341296136408</v>
      </c>
    </row>
  </sheetData>
  <mergeCells count="3">
    <mergeCell ref="B1:C1"/>
    <mergeCell ref="A6:C6"/>
    <mergeCell ref="E6: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Aikin</dc:creator>
  <cp:lastModifiedBy>Tim Aikin</cp:lastModifiedBy>
  <dcterms:created xsi:type="dcterms:W3CDTF">2022-08-09T06:53:59Z</dcterms:created>
  <dcterms:modified xsi:type="dcterms:W3CDTF">2022-08-10T08:07:24Z</dcterms:modified>
</cp:coreProperties>
</file>