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AW19 KOI DELIVERY OVERVIEW" sheetId="1" state="visible" r:id="rId1"/>
    <sheet name="AW19 KOI DELIVERY SUMMERY" sheetId="2" state="visible" r:id="rId2"/>
    <sheet name="SOURCING MIX- SUPPLIER OVERVIEW" sheetId="3" state="hidden" r:id="rId3"/>
    <sheet name="KOI AW15 DELIVERY ANALYSIS CCC" sheetId="4" state="hidden" r:id="rId4"/>
  </sheets>
  <definedNames>
    <definedName hidden="1" localSheetId="0" name="Z_14D6E2DE_B8F4_4B4D_9D6D_01448C36CE6E_.wvu.Cols">'AW19 KOI DELIVERY OVERVIEW'!$D:$K,'AW19 KOI DELIVERY OVERVIEW'!$L:$BJ,'AW19 KOI DELIVERY OVERVIEW'!#REF!,'AW19 KOI DELIVERY OVERVIEW'!$BO:$BO</definedName>
    <definedName hidden="1" localSheetId="3" name="Z_14D6E2DE_B8F4_4B4D_9D6D_01448C36CE6E_.wvu.Cols">'KOI AW15 DELIVERY ANALYSIS CCC'!$L:$L</definedName>
    <definedName hidden="1" localSheetId="2" name="Z_14D6E2DE_B8F4_4B4D_9D6D_01448C36CE6E_.wvu.Cols">'SOURCING MIX- SUPPLIER OVERVIEW'!$B:$C,'SOURCING MIX- SUPPLIER OVERVIEW'!$E:$E,'SOURCING MIX- SUPPLIER OVERVIEW'!$L:$Q,'SOURCING MIX- SUPPLIER OVERVIEW'!$U:$V,'SOURCING MIX- SUPPLIER OVERVIEW'!$X:$AV</definedName>
    <definedName hidden="1" localSheetId="0" name="Z_14D6E2DE_B8F4_4B4D_9D6D_01448C36CE6E_.wvu.FilterData">'AW19 KOI DELIVERY OVERVIEW'!$I$4:$BN$283</definedName>
    <definedName hidden="1" localSheetId="2" name="Z_14D6E2DE_B8F4_4B4D_9D6D_01448C36CE6E_.wvu.FilterData">'SOURCING MIX- SUPPLIER OVERVIEW'!$A$2:$AV$124</definedName>
    <definedName hidden="1" localSheetId="3" name="Z_14D6E2DE_B8F4_4B4D_9D6D_01448C36CE6E_.wvu.PrintArea">'KOI AW15 DELIVERY ANALYSIS CCC'!$A$1:$AC$45</definedName>
    <definedName hidden="1" localSheetId="2" name="Z_14D6E2DE_B8F4_4B4D_9D6D_01448C36CE6E_.wvu.PrintArea">'SOURCING MIX- SUPPLIER OVERVIEW'!$AW$3:$BC$44</definedName>
    <definedName hidden="1" localSheetId="2" name="Z_2D031A7C_A674_4A53_A71E_C19BAFBE7E18_.wvu.Cols">'SOURCING MIX- SUPPLIER OVERVIEW'!$B:$C,'SOURCING MIX- SUPPLIER OVERVIEW'!$H:$AU</definedName>
    <definedName hidden="1" localSheetId="2" name="Z_2D031A7C_A674_4A53_A71E_C19BAFBE7E18_.wvu.FilterData">'SOURCING MIX- SUPPLIER OVERVIEW'!$A$2:$AV$121</definedName>
    <definedName hidden="1" localSheetId="0" name="Z_757E2C89_59BF_4D74_A038_0E73C0C4A4B2_.wvu.Cols">'AW19 KOI DELIVERY OVERVIEW'!$D:$D,'AW19 KOI DELIVERY OVERVIEW'!$U:$Y,'AW19 KOI DELIVERY OVERVIEW'!$AP:$AT,'AW19 KOI DELIVERY OVERVIEW'!$BE:$BN</definedName>
    <definedName hidden="1" localSheetId="2" name="Z_757E2C89_59BF_4D74_A038_0E73C0C4A4B2_.wvu.Cols">'SOURCING MIX- SUPPLIER OVERVIEW'!$B:$C,'SOURCING MIX- SUPPLIER OVERVIEW'!$L:$Q,'SOURCING MIX- SUPPLIER OVERVIEW'!$V:$AA,'SOURCING MIX- SUPPLIER OVERVIEW'!$AL:$AV</definedName>
    <definedName hidden="1" localSheetId="0" name="Z_757E2C89_59BF_4D74_A038_0E73C0C4A4B2_.wvu.FilterData">'AW19 KOI DELIVERY OVERVIEW'!$I$4:$BN$283</definedName>
    <definedName hidden="1" localSheetId="2" name="Z_757E2C89_59BF_4D74_A038_0E73C0C4A4B2_.wvu.FilterData">'SOURCING MIX- SUPPLIER OVERVIEW'!$A$2:$AV$121</definedName>
    <definedName hidden="1" localSheetId="0" name="Z_9CE16943_3059_4A45_BE5B_F13246CE289D_.wvu.Cols">'AW19 KOI DELIVERY OVERVIEW'!$M:$V,'AW19 KOI DELIVERY OVERVIEW'!$X:$AV,'AW19 KOI DELIVERY OVERVIEW'!$BA:$BB,'AW19 KOI DELIVERY OVERVIEW'!$BE:$BL</definedName>
    <definedName hidden="1" localSheetId="2" name="Z_9CE16943_3059_4A45_BE5B_F13246CE289D_.wvu.Cols">'SOURCING MIX- SUPPLIER OVERVIEW'!$I:$M,'SOURCING MIX- SUPPLIER OVERVIEW'!$O:$AE,'SOURCING MIX- SUPPLIER OVERVIEW'!$AH:$AI,'SOURCING MIX- SUPPLIER OVERVIEW'!$AL:$AN</definedName>
    <definedName hidden="1" localSheetId="0" name="Z_9CE16943_3059_4A45_BE5B_F13246CE289D_.wvu.FilterData">'AW19 KOI DELIVERY OVERVIEW'!$I$4:$BN$283</definedName>
    <definedName hidden="1" localSheetId="2" name="Z_9CE16943_3059_4A45_BE5B_F13246CE289D_.wvu.FilterData">'SOURCING MIX- SUPPLIER OVERVIEW'!$A$2:$AV$121</definedName>
    <definedName hidden="1" localSheetId="2" name="Z_9F8FEF39_49C8_4D59_8868_B67A30697D7C_.wvu.Cols">'SOURCING MIX- SUPPLIER OVERVIEW'!$C:$C,'SOURCING MIX- SUPPLIER OVERVIEW'!$L:$P,'SOURCING MIX- SUPPLIER OVERVIEW'!$R:$R,'SOURCING MIX- SUPPLIER OVERVIEW'!$T:$U,'SOURCING MIX- SUPPLIER OVERVIEW'!$X:$AA,'SOURCING MIX- SUPPLIER OVERVIEW'!$AH:$AI,'SOURCING MIX- SUPPLIER OVERVIEW'!$AM:$AP</definedName>
    <definedName hidden="1" localSheetId="2" name="Z_9F8FEF39_49C8_4D59_8868_B67A30697D7C_.wvu.FilterData">'SOURCING MIX- SUPPLIER OVERVIEW'!$A$2:$AV$121</definedName>
    <definedName hidden="1" localSheetId="0" name="Z_AEFB7D29_FD79_457B_BE3F_DC151A778088_.wvu.FilterData">'AW19 KOI DELIVERY OVERVIEW'!$I$4:$BN$283</definedName>
    <definedName hidden="1" localSheetId="2" name="Z_AEFB7D29_FD79_457B_BE3F_DC151A778088_.wvu.FilterData">'SOURCING MIX- SUPPLIER OVERVIEW'!$A$2:$AV$121</definedName>
    <definedName hidden="1" localSheetId="2" name="Z_CB134ADE_9403_47B3_8FC2_E90A5B1453A4_.wvu.Cols">'SOURCING MIX- SUPPLIER OVERVIEW'!$I:$M,'SOURCING MIX- SUPPLIER OVERVIEW'!$O:$AE,'SOURCING MIX- SUPPLIER OVERVIEW'!$AH:$AI,'SOURCING MIX- SUPPLIER OVERVIEW'!$AL:$AN,'SOURCING MIX- SUPPLIER OVERVIEW'!$AQ:$AS</definedName>
    <definedName hidden="1" localSheetId="2" name="Z_CB134ADE_9403_47B3_8FC2_E90A5B1453A4_.wvu.FilterData">'SOURCING MIX- SUPPLIER OVERVIEW'!$A$2:$AV$121</definedName>
    <definedName hidden="1" localSheetId="0" name="Z_CD9B520F_D8B7_473D_B0CC_AAF9B316BEC9_.wvu.Cols">'AW19 KOI DELIVERY OVERVIEW'!$X:$Y,'AW19 KOI DELIVERY OVERVIEW'!$AQ:$AT,'AW19 KOI DELIVERY OVERVIEW'!$BA:$BB,'AW19 KOI DELIVERY OVERVIEW'!$BE:$BL</definedName>
    <definedName hidden="1" localSheetId="2" name="Z_CD9B520F_D8B7_473D_B0CC_AAF9B316BEC9_.wvu.Cols">'SOURCING MIX- SUPPLIER OVERVIEW'!$O:$Q,'SOURCING MIX- SUPPLIER OVERVIEW'!$X:$AA,'SOURCING MIX- SUPPLIER OVERVIEW'!$AH:$AI,'SOURCING MIX- SUPPLIER OVERVIEW'!$AL:$AN</definedName>
    <definedName hidden="1" localSheetId="0" name="Z_CD9B520F_D8B7_473D_B0CC_AAF9B316BEC9_.wvu.FilterData">'AW19 KOI DELIVERY OVERVIEW'!$I$4:$BN$283</definedName>
    <definedName hidden="1" localSheetId="2" name="Z_CD9B520F_D8B7_473D_B0CC_AAF9B316BEC9_.wvu.FilterData">'SOURCING MIX- SUPPLIER OVERVIEW'!$A$2:$AV$121</definedName>
    <definedName hidden="1" localSheetId="0" name="Z_CF0EE65B_CE3A_4755_9DD5_4E1A8E51F3CF_.wvu.Cols">'AW19 KOI DELIVERY OVERVIEW'!$O:$Y,'AW19 KOI DELIVERY OVERVIEW'!$Z:$Z,'AW19 KOI DELIVERY OVERVIEW'!$AK:$AO,'AW19 KOI DELIVERY OVERVIEW'!$AQ:$AV,'AW19 KOI DELIVERY OVERVIEW'!$BA:$BB,'AW19 KOI DELIVERY OVERVIEW'!$BE:$BL,'AW19 KOI DELIVERY OVERVIEW'!$BO:$BO</definedName>
    <definedName hidden="1" localSheetId="2" name="Z_CF0EE65B_CE3A_4755_9DD5_4E1A8E51F3CF_.wvu.Cols">'SOURCING MIX- SUPPLIER OVERVIEW'!$B:$C,'SOURCING MIX- SUPPLIER OVERVIEW'!$E:$E,'SOURCING MIX- SUPPLIER OVERVIEW'!$L:$Q,'SOURCING MIX- SUPPLIER OVERVIEW'!$U:$V,'SOURCING MIX- SUPPLIER OVERVIEW'!$X:$AV</definedName>
    <definedName hidden="1" localSheetId="0" name="Z_CF0EE65B_CE3A_4755_9DD5_4E1A8E51F3CF_.wvu.FilterData">'AW19 KOI DELIVERY OVERVIEW'!$I$4:$BO$4</definedName>
    <definedName hidden="1" localSheetId="2" name="Z_CF0EE65B_CE3A_4755_9DD5_4E1A8E51F3CF_.wvu.FilterData">'SOURCING MIX- SUPPLIER OVERVIEW'!$A$2:$AV$124</definedName>
    <definedName hidden="1" localSheetId="2" name="Z_CF0EE65B_CE3A_4755_9DD5_4E1A8E51F3CF_.wvu.PrintArea">'SOURCING MIX- SUPPLIER OVERVIEW'!$AW$3:$BC$44</definedName>
    <definedName hidden="1" localSheetId="0" name="_xlnm._FilterDatabase">'AW19 KOI DELIVERY OVERVIEW'!$A$2:$AR$121</definedName>
    <definedName hidden="1" localSheetId="2" name="_xlnm._FilterDatabase">'SOURCING MIX- SUPPLIER OVERVIEW'!$A$2:$AV$124</definedName>
    <definedName localSheetId="2" name="_xlnm.Print_Area">'SOURCING MIX- SUPPLIER OVERVIEW'!$AW$3:$BC$44</definedName>
    <definedName localSheetId="3" name="_xlnm.Print_Area">'KOI AW15 DELIVERY ANALYSIS CCC'!$A$1:$AC$45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&quot;€&quot;\ #,##0.00" numFmtId="164"/>
    <numFmt formatCode="[$-413]d/mmm/yy;@" numFmtId="165"/>
    <numFmt formatCode="&quot;€&quot;\ #,##0" numFmtId="166"/>
    <numFmt formatCode="[$-C09]dd/mmm/yy;@" numFmtId="167"/>
    <numFmt formatCode="_ &quot;€&quot;\ * #,##0_ ;_ &quot;€&quot;\ * \-#,##0_ ;_ &quot;€&quot;\ * &quot;-&quot;_ ;_ @_ " numFmtId="168"/>
  </numFmts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b val="1"/>
      <color theme="0" tint="-0.249977111117893"/>
      <sz val="11"/>
      <scheme val="minor"/>
    </font>
    <font>
      <name val="Calibri"/>
      <family val="2"/>
      <color theme="0" tint="-0.249977111117893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00B050"/>
      <sz val="10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sz val="10"/>
      <scheme val="minor"/>
    </font>
  </fonts>
  <fills count="30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00FF0000"/>
      </patternFill>
    </fill>
  </fills>
  <borders count="65">
    <border>
      <left/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3">
    <xf borderId="0" fillId="0" fontId="3" numFmtId="0"/>
    <xf borderId="0" fillId="0" fontId="3" numFmtId="0"/>
    <xf borderId="0" fillId="5" fontId="3" numFmtId="0"/>
    <xf borderId="0" fillId="5" fontId="3" numFmtId="0"/>
    <xf borderId="0" fillId="5" fontId="3" numFmtId="0"/>
    <xf borderId="0" fillId="5" fontId="3" numFmtId="0"/>
    <xf borderId="0" fillId="5" fontId="3" numFmtId="0"/>
    <xf borderId="0" fillId="7" fontId="3" numFmtId="0"/>
    <xf borderId="0" fillId="7" fontId="3" numFmtId="0"/>
    <xf borderId="0" fillId="7" fontId="3" numFmtId="0"/>
    <xf borderId="0" fillId="7" fontId="3" numFmtId="0"/>
    <xf borderId="0" fillId="7" fontId="3" numFmtId="0"/>
    <xf borderId="0" fillId="9" fontId="3" numFmtId="0"/>
    <xf borderId="0" fillId="9" fontId="3" numFmtId="0"/>
    <xf borderId="0" fillId="9" fontId="3" numFmtId="0"/>
    <xf borderId="0" fillId="9" fontId="3" numFmtId="0"/>
    <xf borderId="0" fillId="9" fontId="3" numFmtId="0"/>
    <xf borderId="0" fillId="12" fontId="3" numFmtId="0"/>
    <xf borderId="0" fillId="12" fontId="3" numFmtId="0"/>
    <xf borderId="0" fillId="12" fontId="3" numFmtId="0"/>
    <xf borderId="0" fillId="12" fontId="3" numFmtId="0"/>
    <xf borderId="0" fillId="12" fontId="3" numFmtId="0"/>
    <xf borderId="0" fillId="15" fontId="3" numFmtId="0"/>
    <xf borderId="0" fillId="15" fontId="3" numFmtId="0"/>
    <xf borderId="0" fillId="15" fontId="3" numFmtId="0"/>
    <xf borderId="0" fillId="15" fontId="3" numFmtId="0"/>
    <xf borderId="0" fillId="15" fontId="3" numFmtId="0"/>
    <xf borderId="0" fillId="17" fontId="3" numFmtId="0"/>
    <xf borderId="0" fillId="17" fontId="3" numFmtId="0"/>
    <xf borderId="0" fillId="17" fontId="3" numFmtId="0"/>
    <xf borderId="0" fillId="17" fontId="3" numFmtId="0"/>
    <xf borderId="0" fillId="17" fontId="3" numFmtId="0"/>
    <xf borderId="0" fillId="6" fontId="3" numFmtId="0"/>
    <xf borderId="0" fillId="6" fontId="3" numFmtId="0"/>
    <xf borderId="0" fillId="6" fontId="3" numFmtId="0"/>
    <xf borderId="0" fillId="6" fontId="3" numFmtId="0"/>
    <xf borderId="0" fillId="6" fontId="3" numFmtId="0"/>
    <xf borderId="0" fillId="8" fontId="3" numFmtId="0"/>
    <xf borderId="0" fillId="8" fontId="3" numFmtId="0"/>
    <xf borderId="0" fillId="8" fontId="3" numFmtId="0"/>
    <xf borderId="0" fillId="8" fontId="3" numFmtId="0"/>
    <xf borderId="0" fillId="8" fontId="3" numFmtId="0"/>
    <xf borderId="0" fillId="10" fontId="3" numFmtId="0"/>
    <xf borderId="0" fillId="10" fontId="3" numFmtId="0"/>
    <xf borderId="0" fillId="10" fontId="3" numFmtId="0"/>
    <xf borderId="0" fillId="10" fontId="3" numFmtId="0"/>
    <xf borderId="0" fillId="10" fontId="3" numFmtId="0"/>
    <xf borderId="0" fillId="13" fontId="3" numFmtId="0"/>
    <xf borderId="0" fillId="13" fontId="3" numFmtId="0"/>
    <xf borderId="0" fillId="13" fontId="3" numFmtId="0"/>
    <xf borderId="0" fillId="13" fontId="3" numFmtId="0"/>
    <xf borderId="0" fillId="13" fontId="3" numFmtId="0"/>
    <xf borderId="0" fillId="16" fontId="3" numFmtId="0"/>
    <xf borderId="0" fillId="16" fontId="3" numFmtId="0"/>
    <xf borderId="0" fillId="16" fontId="3" numFmtId="0"/>
    <xf borderId="0" fillId="16" fontId="3" numFmtId="0"/>
    <xf borderId="0" fillId="16" fontId="3" numFmtId="0"/>
    <xf borderId="0" fillId="18" fontId="3" numFmtId="0"/>
    <xf borderId="0" fillId="18" fontId="3" numFmtId="0"/>
    <xf borderId="0" fillId="18" fontId="3" numFmtId="0"/>
    <xf borderId="0" fillId="18" fontId="3" numFmtId="0"/>
    <xf borderId="0" fillId="18" fontId="3" numFmtId="0"/>
    <xf borderId="0" fillId="11" fontId="4" numFmtId="0"/>
    <xf borderId="0" fillId="14" fontId="4" numFmtId="0"/>
    <xf borderId="0" fillId="19" fontId="4" numFmtId="0"/>
    <xf borderId="9" fillId="4" fontId="3" numFmtId="0"/>
    <xf borderId="9" fillId="4" fontId="3" numFmtId="0"/>
    <xf borderId="9" fillId="4" fontId="3" numFmtId="0"/>
    <xf borderId="9" fillId="4" fontId="3" numFmtId="0"/>
    <xf borderId="9" fillId="4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applyAlignment="1" borderId="0" fillId="0" fontId="5" numFmtId="0">
      <alignment vertical="top"/>
    </xf>
    <xf borderId="0" fillId="28" fontId="15" numFmtId="0"/>
  </cellStyleXfs>
  <cellXfs count="386">
    <xf borderId="0" fillId="0" fontId="0" numFmtId="0" pivotButton="0" quotePrefix="0" xfId="0"/>
    <xf applyAlignment="1" borderId="0" fillId="0" fontId="0" numFmtId="0" pivotButton="0" quotePrefix="0" xfId="0">
      <alignment horizontal="left" vertical="center"/>
    </xf>
    <xf borderId="0" fillId="0" fontId="0" numFmtId="10" pivotButton="0" quotePrefix="0" xfId="0"/>
    <xf borderId="0" fillId="0" fontId="0" numFmtId="164" pivotButton="0" quotePrefix="0" xfId="0"/>
    <xf applyAlignment="1" borderId="1" fillId="2" fontId="1" numFmtId="0" pivotButton="0" quotePrefix="0" xfId="0">
      <alignment horizontal="left" vertical="center"/>
    </xf>
    <xf applyAlignment="1" borderId="1" fillId="2" fontId="1" numFmtId="164" pivotButton="0" quotePrefix="0" xfId="0">
      <alignment horizontal="left" vertical="center"/>
    </xf>
    <xf applyAlignment="1" borderId="1" fillId="2" fontId="1" numFmtId="10" pivotButton="0" quotePrefix="0" xfId="0">
      <alignment horizontal="left" vertical="center"/>
    </xf>
    <xf borderId="1" fillId="0" fontId="0" numFmtId="0" pivotButton="0" quotePrefix="0" xfId="0"/>
    <xf borderId="1" fillId="0" fontId="0" numFmtId="164" pivotButton="0" quotePrefix="0" xfId="0"/>
    <xf borderId="1" fillId="0" fontId="0" numFmtId="10" pivotButton="0" quotePrefix="0" xfId="0"/>
    <xf applyAlignment="1" borderId="1" fillId="2" fontId="1" numFmtId="165" pivotButton="0" quotePrefix="0" xfId="0">
      <alignment horizontal="left" vertical="center"/>
    </xf>
    <xf borderId="1" fillId="0" fontId="0" numFmtId="165" pivotButton="0" quotePrefix="0" xfId="0"/>
    <xf borderId="0" fillId="0" fontId="0" numFmtId="165" pivotButton="0" quotePrefix="0" xfId="0"/>
    <xf borderId="1" fillId="3" fontId="0" numFmtId="164" pivotButton="0" quotePrefix="0" xfId="0"/>
    <xf applyAlignment="1" borderId="1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" fillId="2" fontId="1" numFmtId="1" pivotButton="0" quotePrefix="0" xfId="0">
      <alignment horizontal="left" vertical="center"/>
    </xf>
    <xf borderId="1" fillId="0" fontId="0" numFmtId="1" pivotButton="0" quotePrefix="0" xfId="0"/>
    <xf borderId="0" fillId="0" fontId="0" numFmtId="1" pivotButton="0" quotePrefix="0" xfId="0"/>
    <xf applyAlignment="1" borderId="2" fillId="2" fontId="1" numFmtId="0" pivotButton="0" quotePrefix="0" xfId="0">
      <alignment vertical="center"/>
    </xf>
    <xf applyAlignment="1" borderId="3" fillId="2" fontId="1" numFmtId="0" pivotButton="0" quotePrefix="0" xfId="0">
      <alignment vertical="center"/>
    </xf>
    <xf applyAlignment="1" borderId="4" fillId="2" fontId="1" numFmtId="0" pivotButton="0" quotePrefix="0" xfId="0">
      <alignment vertical="center"/>
    </xf>
    <xf borderId="0" fillId="0" fontId="0" numFmtId="9" pivotButton="0" quotePrefix="0" xfId="0"/>
    <xf borderId="1" fillId="0" fontId="2" numFmtId="0" pivotButton="0" quotePrefix="0" xfId="0"/>
    <xf borderId="0" fillId="0" fontId="2" numFmtId="0" pivotButton="0" quotePrefix="0" xfId="0"/>
    <xf borderId="0" fillId="0" fontId="0" numFmtId="3" pivotButton="0" quotePrefix="0" xfId="0"/>
    <xf applyAlignment="1" borderId="0" fillId="0" fontId="0" numFmtId="3" pivotButton="0" quotePrefix="0" xfId="0">
      <alignment horizontal="left" vertical="center"/>
    </xf>
    <xf applyAlignment="1" borderId="0" fillId="0" fontId="0" numFmtId="164" pivotButton="0" quotePrefix="0" xfId="0">
      <alignment horizontal="left" vertical="center"/>
    </xf>
    <xf applyAlignment="1" borderId="0" fillId="0" fontId="0" numFmtId="10" pivotButton="0" quotePrefix="0" xfId="0">
      <alignment horizontal="left" vertical="center"/>
    </xf>
    <xf borderId="5" fillId="0" fontId="1" numFmtId="0" pivotButton="0" quotePrefix="0" xfId="0"/>
    <xf borderId="5" fillId="0" fontId="0" numFmtId="3" pivotButton="0" quotePrefix="0" xfId="0"/>
    <xf borderId="5" fillId="0" fontId="0" numFmtId="164" pivotButton="0" quotePrefix="0" xfId="0"/>
    <xf borderId="5" fillId="0" fontId="0" numFmtId="10" pivotButton="0" quotePrefix="0" xfId="0"/>
    <xf borderId="5" fillId="0" fontId="0" numFmtId="0" pivotButton="0" quotePrefix="0" xfId="0"/>
    <xf applyAlignment="1" borderId="5" fillId="0" fontId="0" numFmtId="3" pivotButton="0" quotePrefix="0" xfId="0">
      <alignment horizontal="right"/>
    </xf>
    <xf applyAlignment="1" borderId="5" fillId="0" fontId="0" numFmtId="164" pivotButton="0" quotePrefix="0" xfId="0">
      <alignment horizontal="right"/>
    </xf>
    <xf borderId="5" fillId="0" fontId="1" numFmtId="3" pivotButton="0" quotePrefix="0" xfId="0"/>
    <xf borderId="5" fillId="0" fontId="1" numFmtId="164" pivotButton="0" quotePrefix="0" xfId="0"/>
    <xf borderId="5" fillId="0" fontId="1" numFmtId="10" pivotButton="0" quotePrefix="0" xfId="0"/>
    <xf borderId="10" fillId="0" fontId="1" numFmtId="0" pivotButton="0" quotePrefix="0" xfId="0"/>
    <xf borderId="11" fillId="0" fontId="1" numFmtId="3" pivotButton="0" quotePrefix="0" xfId="0"/>
    <xf borderId="12" fillId="0" fontId="1" numFmtId="10" pivotButton="0" quotePrefix="0" xfId="0"/>
    <xf borderId="0" fillId="0" fontId="1" numFmtId="3" pivotButton="0" quotePrefix="0" xfId="0"/>
    <xf borderId="11" fillId="0" fontId="1" numFmtId="0" pivotButton="0" quotePrefix="0" xfId="0"/>
    <xf borderId="11" fillId="0" fontId="1" numFmtId="10" pivotButton="0" quotePrefix="0" xfId="0"/>
    <xf borderId="13" fillId="0" fontId="0" numFmtId="0" pivotButton="0" quotePrefix="0" xfId="0"/>
    <xf borderId="14" fillId="0" fontId="0" numFmtId="10" pivotButton="0" quotePrefix="0" xfId="0"/>
    <xf borderId="14" fillId="0" fontId="0" numFmtId="10" pivotButton="0" quotePrefix="0" xfId="1"/>
    <xf borderId="15" fillId="0" fontId="0" numFmtId="0" pivotButton="0" quotePrefix="0" xfId="0"/>
    <xf borderId="16" fillId="0" fontId="0" numFmtId="3" pivotButton="0" quotePrefix="0" xfId="0"/>
    <xf borderId="17" fillId="0" fontId="0" numFmtId="10" pivotButton="0" quotePrefix="0" xfId="1"/>
    <xf borderId="0" fillId="0" fontId="0" numFmtId="2" pivotButton="0" quotePrefix="0" xfId="0"/>
    <xf borderId="10" fillId="0" fontId="0" numFmtId="0" pivotButton="0" quotePrefix="0" xfId="0"/>
    <xf borderId="11" fillId="0" fontId="0" numFmtId="1" pivotButton="0" quotePrefix="0" xfId="0"/>
    <xf applyAlignment="1" borderId="12" fillId="0" fontId="0" numFmtId="49" pivotButton="0" quotePrefix="0" xfId="0">
      <alignment horizontal="right"/>
    </xf>
    <xf borderId="11" fillId="0" fontId="0" numFmtId="2" pivotButton="0" quotePrefix="0" xfId="0"/>
    <xf borderId="12" fillId="0" fontId="0" numFmtId="49" pivotButton="0" quotePrefix="0" xfId="0"/>
    <xf borderId="5" fillId="0" fontId="0" numFmtId="1" pivotButton="0" quotePrefix="0" xfId="0"/>
    <xf borderId="16" fillId="0" fontId="0" numFmtId="1" pivotButton="0" quotePrefix="0" xfId="0"/>
    <xf borderId="16" fillId="0" fontId="0" numFmtId="0" pivotButton="0" quotePrefix="0" xfId="0"/>
    <xf borderId="16" fillId="0" fontId="0" numFmtId="10" pivotButton="0" quotePrefix="0" xfId="0"/>
    <xf borderId="17" fillId="0" fontId="0" numFmtId="10" pivotButton="0" quotePrefix="0" xfId="0"/>
    <xf applyAlignment="1" borderId="11" fillId="0" fontId="0" numFmtId="1" pivotButton="0" quotePrefix="1" xfId="0">
      <alignment horizontal="right"/>
    </xf>
    <xf applyAlignment="1" borderId="12" fillId="0" fontId="0" numFmtId="49" pivotButton="0" quotePrefix="1" xfId="0">
      <alignment horizontal="right"/>
    </xf>
    <xf borderId="11" fillId="0" fontId="0" numFmtId="3" pivotButton="0" quotePrefix="0" xfId="0"/>
    <xf borderId="12" fillId="0" fontId="0" numFmtId="10" pivotButton="0" quotePrefix="0" xfId="1"/>
    <xf borderId="0" fillId="0" fontId="6" numFmtId="10" pivotButton="0" quotePrefix="0" xfId="0"/>
    <xf borderId="0" fillId="0" fontId="7" numFmtId="10" pivotButton="0" quotePrefix="0" xfId="0"/>
    <xf borderId="0" fillId="0" fontId="7" numFmtId="10" pivotButton="0" quotePrefix="0" xfId="1"/>
    <xf borderId="0" fillId="0" fontId="7" numFmtId="2" pivotButton="0" quotePrefix="0" xfId="0"/>
    <xf applyAlignment="1" borderId="0" fillId="0" fontId="7" numFmtId="49" pivotButton="0" quotePrefix="0" xfId="0">
      <alignment horizontal="right"/>
    </xf>
    <xf borderId="0" fillId="0" fontId="7" numFmtId="1" pivotButton="0" quotePrefix="0" xfId="0"/>
    <xf applyAlignment="1" borderId="0" fillId="0" fontId="7" numFmtId="49" pivotButton="0" quotePrefix="1" xfId="0">
      <alignment horizontal="right"/>
    </xf>
    <xf borderId="0" fillId="0" fontId="7" numFmtId="49" pivotButton="0" quotePrefix="0" xfId="0"/>
    <xf borderId="0" fillId="0" fontId="7" numFmtId="0" pivotButton="0" quotePrefix="0" xfId="0"/>
    <xf borderId="0" fillId="0" fontId="7" numFmtId="3" pivotButton="0" quotePrefix="0" xfId="0"/>
    <xf applyAlignment="1" borderId="18" fillId="2" fontId="8" numFmtId="0" pivotButton="0" quotePrefix="0" xfId="0">
      <alignment vertical="center"/>
    </xf>
    <xf borderId="18" fillId="0" fontId="9" numFmtId="0" pivotButton="0" quotePrefix="0" xfId="0"/>
    <xf applyAlignment="1" borderId="18" fillId="2" fontId="8" numFmtId="0" pivotButton="0" quotePrefix="0" xfId="0">
      <alignment horizontal="left" vertical="center"/>
    </xf>
    <xf borderId="18" fillId="0" fontId="9" numFmtId="164" pivotButton="0" quotePrefix="0" xfId="0"/>
    <xf borderId="18" fillId="0" fontId="9" numFmtId="0" pivotButton="0" quotePrefix="1" xfId="0"/>
    <xf borderId="18" fillId="0" fontId="9" numFmtId="10" pivotButton="0" quotePrefix="0" xfId="0"/>
    <xf applyAlignment="1" borderId="18" fillId="0" fontId="9" numFmtId="0" pivotButton="0" quotePrefix="0" xfId="0">
      <alignment horizontal="left"/>
    </xf>
    <xf borderId="18" fillId="0" fontId="8" numFmtId="3" pivotButton="0" quotePrefix="0" xfId="0"/>
    <xf borderId="18" fillId="0" fontId="9" numFmtId="3" pivotButton="0" quotePrefix="0" xfId="0"/>
    <xf borderId="18" fillId="0" fontId="8" numFmtId="10" pivotButton="0" quotePrefix="0" xfId="0"/>
    <xf borderId="18" fillId="3" fontId="9" numFmtId="3" pivotButton="0" quotePrefix="0" xfId="0"/>
    <xf applyAlignment="1" borderId="18" fillId="3" fontId="8" numFmtId="0" pivotButton="0" quotePrefix="0" xfId="0">
      <alignment vertical="center"/>
    </xf>
    <xf applyAlignment="1" borderId="18" fillId="22" fontId="8" numFmtId="0" pivotButton="0" quotePrefix="0" xfId="0">
      <alignment vertical="center"/>
    </xf>
    <xf applyAlignment="1" borderId="18" fillId="23" fontId="8" numFmtId="164" pivotButton="0" quotePrefix="0" xfId="0">
      <alignment horizontal="left" vertical="center" wrapText="1"/>
    </xf>
    <xf borderId="18" fillId="22" fontId="9" numFmtId="0" pivotButton="0" quotePrefix="0" xfId="0"/>
    <xf applyAlignment="1" borderId="18" fillId="0" fontId="9" numFmtId="0" pivotButton="0" quotePrefix="0" xfId="0">
      <alignment horizontal="center"/>
    </xf>
    <xf applyAlignment="1" borderId="18" fillId="20" fontId="8" numFmtId="0" pivotButton="0" quotePrefix="0" xfId="0">
      <alignment horizontal="left" vertical="center" wrapText="1"/>
    </xf>
    <xf applyAlignment="1" borderId="18" fillId="24" fontId="8" numFmtId="0" pivotButton="0" quotePrefix="0" xfId="0">
      <alignment vertical="center"/>
    </xf>
    <xf borderId="18" fillId="0" fontId="8" numFmtId="166" pivotButton="0" quotePrefix="0" xfId="0"/>
    <xf applyAlignment="1" borderId="18" fillId="2" fontId="8" numFmtId="0" pivotButton="0" quotePrefix="0" xfId="0">
      <alignment horizontal="left" vertical="center" wrapText="1"/>
    </xf>
    <xf applyAlignment="1" borderId="18" fillId="2" fontId="8" numFmtId="0" pivotButton="0" quotePrefix="0" xfId="0">
      <alignment horizontal="center" vertical="center" wrapText="1"/>
    </xf>
    <xf applyAlignment="1" borderId="18" fillId="2" fontId="8" numFmtId="164" pivotButton="0" quotePrefix="0" xfId="0">
      <alignment horizontal="left" vertical="center" wrapText="1"/>
    </xf>
    <xf applyAlignment="1" borderId="18" fillId="24" fontId="8" numFmtId="0" pivotButton="0" quotePrefix="0" xfId="0">
      <alignment horizontal="left" vertical="center" wrapText="1"/>
    </xf>
    <xf applyAlignment="1" borderId="18" fillId="2" fontId="8" numFmtId="10" pivotButton="0" quotePrefix="0" xfId="0">
      <alignment horizontal="left" vertical="center" wrapText="1"/>
    </xf>
    <xf applyAlignment="1" borderId="18" fillId="0" fontId="9" numFmtId="0" pivotButton="0" quotePrefix="0" xfId="0">
      <alignment horizontal="left" vertical="center" wrapText="1"/>
    </xf>
    <xf applyAlignment="1" borderId="18" fillId="3" fontId="8" numFmtId="1" pivotButton="0" quotePrefix="0" xfId="0">
      <alignment horizontal="left" vertical="center" wrapText="1"/>
    </xf>
    <xf borderId="18" fillId="25" fontId="9" numFmtId="3" pivotButton="0" quotePrefix="0" xfId="0"/>
    <xf applyAlignment="1" borderId="18" fillId="3" fontId="8" numFmtId="0" pivotButton="0" quotePrefix="0" xfId="0">
      <alignment horizontal="left" vertical="center" wrapText="1"/>
    </xf>
    <xf applyAlignment="1" borderId="18" fillId="0" fontId="8" numFmtId="0" pivotButton="0" quotePrefix="0" xfId="0">
      <alignment vertical="center"/>
    </xf>
    <xf applyAlignment="1" borderId="18" fillId="21" fontId="8" numFmtId="0" pivotButton="0" quotePrefix="0" xfId="0">
      <alignment vertical="center"/>
    </xf>
    <xf applyAlignment="1" borderId="18" fillId="21" fontId="8" numFmtId="0" pivotButton="0" quotePrefix="0" xfId="0">
      <alignment horizontal="left" vertical="center"/>
    </xf>
    <xf applyAlignment="1" borderId="18" fillId="21" fontId="9" numFmtId="0" pivotButton="0" quotePrefix="0" xfId="0">
      <alignment vertical="center"/>
    </xf>
    <xf borderId="18" fillId="21" fontId="9" numFmtId="0" pivotButton="0" quotePrefix="0" xfId="0"/>
    <xf applyAlignment="1" borderId="18" fillId="24" fontId="8" numFmtId="164" pivotButton="0" quotePrefix="0" xfId="0">
      <alignment horizontal="left" vertical="center" wrapText="1"/>
    </xf>
    <xf borderId="18" fillId="25" fontId="8" numFmtId="166" pivotButton="0" quotePrefix="0" xfId="0"/>
    <xf borderId="18" fillId="25" fontId="9" numFmtId="0" pivotButton="0" quotePrefix="0" xfId="0"/>
    <xf borderId="18" fillId="25" fontId="9" numFmtId="0" pivotButton="0" quotePrefix="1" xfId="0"/>
    <xf applyAlignment="1" borderId="18" fillId="25" fontId="9" numFmtId="0" pivotButton="0" quotePrefix="0" xfId="0">
      <alignment horizontal="center"/>
    </xf>
    <xf applyAlignment="1" borderId="18" fillId="25" fontId="9" numFmtId="0" pivotButton="0" quotePrefix="0" xfId="0">
      <alignment horizontal="left"/>
    </xf>
    <xf borderId="18" fillId="25" fontId="9" numFmtId="164" pivotButton="0" quotePrefix="0" xfId="0"/>
    <xf borderId="18" fillId="25" fontId="9" numFmtId="10" pivotButton="0" quotePrefix="0" xfId="0"/>
    <xf borderId="18" fillId="0" fontId="9" numFmtId="9" pivotButton="0" quotePrefix="0" xfId="0"/>
    <xf borderId="18" fillId="25" fontId="9" numFmtId="9" pivotButton="0" quotePrefix="0" xfId="0"/>
    <xf borderId="18" fillId="0" fontId="9" numFmtId="9" pivotButton="0" quotePrefix="1" xfId="0"/>
    <xf borderId="19" fillId="0" fontId="9" numFmtId="0" pivotButton="0" quotePrefix="0" xfId="0"/>
    <xf borderId="18" fillId="3" fontId="9" numFmtId="164" pivotButton="0" quotePrefix="0" xfId="0"/>
    <xf applyAlignment="1" borderId="18" fillId="2" fontId="8" numFmtId="9" pivotButton="0" quotePrefix="0" xfId="0">
      <alignment vertical="center"/>
    </xf>
    <xf applyAlignment="1" borderId="18" fillId="0" fontId="8" numFmtId="9" pivotButton="0" quotePrefix="0" xfId="0">
      <alignment vertical="center"/>
    </xf>
    <xf applyAlignment="1" borderId="18" fillId="24" fontId="8" numFmtId="9" pivotButton="0" quotePrefix="0" xfId="0">
      <alignment horizontal="left" vertical="center" wrapText="1"/>
    </xf>
    <xf borderId="18" fillId="25" fontId="8" numFmtId="164" pivotButton="0" quotePrefix="0" xfId="0"/>
    <xf borderId="18" fillId="21" fontId="9" numFmtId="0" pivotButton="0" quotePrefix="1" xfId="0"/>
    <xf applyAlignment="1" borderId="18" fillId="21" fontId="9" numFmtId="0" pivotButton="0" quotePrefix="0" xfId="0">
      <alignment horizontal="center"/>
    </xf>
    <xf applyAlignment="1" borderId="18" fillId="21" fontId="9" numFmtId="0" pivotButton="0" quotePrefix="0" xfId="0">
      <alignment horizontal="left"/>
    </xf>
    <xf borderId="18" fillId="21" fontId="9" numFmtId="164" pivotButton="0" quotePrefix="0" xfId="0"/>
    <xf borderId="18" fillId="21" fontId="9" numFmtId="9" pivotButton="0" quotePrefix="0" xfId="0"/>
    <xf borderId="18" fillId="21" fontId="9" numFmtId="10" pivotButton="0" quotePrefix="0" xfId="0"/>
    <xf applyAlignment="1" borderId="18" fillId="22" fontId="8" numFmtId="167" pivotButton="0" quotePrefix="0" xfId="0">
      <alignment vertical="center"/>
    </xf>
    <xf applyAlignment="1" borderId="18" fillId="0" fontId="8" numFmtId="167" pivotButton="0" quotePrefix="0" xfId="0">
      <alignment vertical="center"/>
    </xf>
    <xf applyAlignment="1" borderId="18" fillId="2" fontId="8" numFmtId="167" pivotButton="0" quotePrefix="0" xfId="0">
      <alignment horizontal="left" vertical="center" wrapText="1"/>
    </xf>
    <xf borderId="18" fillId="25" fontId="9" numFmtId="167" pivotButton="0" quotePrefix="0" xfId="0"/>
    <xf borderId="18" fillId="21" fontId="9" numFmtId="167" pivotButton="0" quotePrefix="0" xfId="0"/>
    <xf borderId="18" fillId="0" fontId="9" numFmtId="167" pivotButton="0" quotePrefix="0" xfId="0"/>
    <xf applyAlignment="1" borderId="18" fillId="3" fontId="8" numFmtId="167" pivotButton="0" quotePrefix="0" xfId="0">
      <alignment vertical="center"/>
    </xf>
    <xf applyAlignment="1" borderId="18" fillId="21" fontId="8" numFmtId="167" pivotButton="0" quotePrefix="0" xfId="0">
      <alignment vertical="center"/>
    </xf>
    <xf applyAlignment="1" borderId="18" fillId="3" fontId="8" numFmtId="167" pivotButton="0" quotePrefix="0" xfId="0">
      <alignment horizontal="left" vertical="center" wrapText="1"/>
    </xf>
    <xf applyAlignment="1" borderId="18" fillId="24" fontId="8" numFmtId="167" pivotButton="0" quotePrefix="0" xfId="0">
      <alignment vertical="center"/>
    </xf>
    <xf applyAlignment="1" borderId="18" fillId="24" fontId="8" numFmtId="167" pivotButton="0" quotePrefix="0" xfId="0">
      <alignment horizontal="left" vertical="center" wrapText="1"/>
    </xf>
    <xf applyAlignment="1" borderId="18" fillId="22" fontId="8" numFmtId="167" pivotButton="0" quotePrefix="0" xfId="0">
      <alignment horizontal="center" vertical="center"/>
    </xf>
    <xf applyAlignment="1" borderId="18" fillId="0" fontId="8" numFmtId="167" pivotButton="0" quotePrefix="0" xfId="0">
      <alignment horizontal="center" vertical="center"/>
    </xf>
    <xf applyAlignment="1" borderId="18" fillId="2" fontId="8" numFmtId="167" pivotButton="0" quotePrefix="0" xfId="0">
      <alignment horizontal="center" vertical="center" wrapText="1"/>
    </xf>
    <xf applyAlignment="1" borderId="18" fillId="25" fontId="9" numFmtId="167" pivotButton="0" quotePrefix="0" xfId="0">
      <alignment horizontal="center"/>
    </xf>
    <xf applyAlignment="1" borderId="18" fillId="21" fontId="9" numFmtId="167" pivotButton="0" quotePrefix="0" xfId="0">
      <alignment horizontal="center"/>
    </xf>
    <xf applyAlignment="1" borderId="18" fillId="0" fontId="9" numFmtId="167" pivotButton="0" quotePrefix="0" xfId="0">
      <alignment horizontal="center"/>
    </xf>
    <xf borderId="18" fillId="3" fontId="9" numFmtId="0" pivotButton="0" quotePrefix="0" xfId="0"/>
    <xf borderId="18" fillId="0" fontId="9" numFmtId="0" pivotButton="0" quotePrefix="0" xfId="0"/>
    <xf borderId="0" fillId="0" fontId="9" numFmtId="9" pivotButton="0" quotePrefix="0" xfId="0"/>
    <xf borderId="20" fillId="0" fontId="9" numFmtId="168" pivotButton="0" quotePrefix="0" xfId="0"/>
    <xf borderId="5" fillId="25" fontId="9" numFmtId="3" pivotButton="0" quotePrefix="0" xfId="0"/>
    <xf borderId="5" fillId="0" fontId="9" numFmtId="0" pivotButton="0" quotePrefix="0" xfId="0"/>
    <xf borderId="5" fillId="0" fontId="9" numFmtId="3" pivotButton="0" quotePrefix="0" xfId="0"/>
    <xf borderId="5" fillId="0" fontId="9" numFmtId="9" pivotButton="0" quotePrefix="0" xfId="0"/>
    <xf applyAlignment="1" borderId="21" fillId="26" fontId="13" numFmtId="0" pivotButton="0" quotePrefix="0" xfId="0">
      <alignment vertical="center"/>
    </xf>
    <xf applyAlignment="1" borderId="22" fillId="26" fontId="13" numFmtId="0" pivotButton="0" quotePrefix="0" xfId="0">
      <alignment horizontal="left" vertical="center"/>
    </xf>
    <xf applyAlignment="1" borderId="22" fillId="26" fontId="13" numFmtId="0" pivotButton="0" quotePrefix="0" xfId="0">
      <alignment horizontal="right" vertical="center"/>
    </xf>
    <xf applyAlignment="1" borderId="22" fillId="26" fontId="13" numFmtId="0" pivotButton="0" quotePrefix="0" xfId="0">
      <alignment vertical="center"/>
    </xf>
    <xf applyAlignment="1" borderId="24" fillId="26" fontId="13" numFmtId="0" pivotButton="0" quotePrefix="0" xfId="0">
      <alignment horizontal="right" vertical="center"/>
    </xf>
    <xf borderId="13" fillId="0" fontId="9" numFmtId="0" pivotButton="0" quotePrefix="0" xfId="0"/>
    <xf borderId="15" fillId="0" fontId="9" numFmtId="0" pivotButton="0" quotePrefix="0" xfId="0"/>
    <xf borderId="16" fillId="0" fontId="9" numFmtId="3" pivotButton="0" quotePrefix="0" xfId="0"/>
    <xf borderId="16" fillId="0" fontId="9" numFmtId="9" pivotButton="0" quotePrefix="0" xfId="0"/>
    <xf borderId="16" fillId="0" fontId="9" numFmtId="0" pivotButton="0" quotePrefix="0" xfId="0"/>
    <xf borderId="18" fillId="21" fontId="11" numFmtId="0" pivotButton="0" quotePrefix="0" xfId="0"/>
    <xf applyAlignment="1" borderId="18" fillId="25" fontId="8" numFmtId="0" pivotButton="0" quotePrefix="0" xfId="0">
      <alignment horizontal="left" vertical="center" wrapText="1"/>
    </xf>
    <xf borderId="18" fillId="27" fontId="9" numFmtId="0" pivotButton="0" quotePrefix="0" xfId="0"/>
    <xf borderId="5" fillId="0" fontId="9" numFmtId="168" pivotButton="0" quotePrefix="0" xfId="0"/>
    <xf applyAlignment="1" borderId="5" fillId="0" fontId="9" numFmtId="0" pivotButton="0" quotePrefix="0" xfId="0">
      <alignment horizontal="center"/>
    </xf>
    <xf borderId="18" fillId="0" fontId="8" numFmtId="0" pivotButton="0" quotePrefix="0" xfId="0"/>
    <xf applyAlignment="1" borderId="0" fillId="0" fontId="9" numFmtId="0" pivotButton="0" quotePrefix="0" xfId="0">
      <alignment horizontal="left"/>
    </xf>
    <xf applyAlignment="1" borderId="5" fillId="0" fontId="9" numFmtId="0" pivotButton="0" quotePrefix="0" xfId="0">
      <alignment horizontal="left"/>
    </xf>
    <xf applyAlignment="1" borderId="19" fillId="0" fontId="9" numFmtId="0" pivotButton="0" quotePrefix="0" xfId="0">
      <alignment horizontal="left"/>
    </xf>
    <xf applyAlignment="1" borderId="5" fillId="0" fontId="9" numFmtId="168" pivotButton="0" quotePrefix="0" xfId="0">
      <alignment horizontal="left"/>
    </xf>
    <xf borderId="18" fillId="0" fontId="14" numFmtId="167" pivotButton="0" quotePrefix="0" xfId="0"/>
    <xf borderId="18" fillId="27" fontId="10" numFmtId="167" pivotButton="0" quotePrefix="0" xfId="0"/>
    <xf applyAlignment="1" borderId="18" fillId="0" fontId="9" numFmtId="167" pivotButton="0" quotePrefix="0" xfId="0">
      <alignment horizontal="center"/>
    </xf>
    <xf borderId="6" fillId="0" fontId="9" numFmtId="0" pivotButton="0" quotePrefix="0" xfId="0"/>
    <xf borderId="6" fillId="0" fontId="9" numFmtId="9" pivotButton="0" quotePrefix="0" xfId="0"/>
    <xf borderId="6" fillId="0" fontId="9" numFmtId="9" pivotButton="0" quotePrefix="1" xfId="0"/>
    <xf borderId="6" fillId="0" fontId="9" numFmtId="168" pivotButton="0" quotePrefix="0" xfId="0"/>
    <xf borderId="26" fillId="0" fontId="9" numFmtId="0" pivotButton="0" quotePrefix="0" xfId="0"/>
    <xf borderId="26" fillId="3" fontId="9" numFmtId="3" pivotButton="0" quotePrefix="0" xfId="0"/>
    <xf applyAlignment="1" borderId="26" fillId="0" fontId="9" numFmtId="0" pivotButton="0" quotePrefix="0" xfId="0">
      <alignment horizontal="left"/>
    </xf>
    <xf borderId="26" fillId="0" fontId="9" numFmtId="9" pivotButton="0" quotePrefix="0" xfId="0"/>
    <xf applyAlignment="1" borderId="23" fillId="26" fontId="13" numFmtId="0" pivotButton="0" quotePrefix="0" xfId="0">
      <alignment horizontal="left" vertical="center"/>
    </xf>
    <xf borderId="0" fillId="0" fontId="8" numFmtId="0" pivotButton="0" quotePrefix="0" xfId="0"/>
    <xf borderId="11" fillId="27" fontId="9" numFmtId="3" pivotButton="0" quotePrefix="0" xfId="0"/>
    <xf borderId="11" fillId="27" fontId="9" numFmtId="9" pivotButton="0" quotePrefix="0" xfId="0"/>
    <xf borderId="11" fillId="27" fontId="9" numFmtId="168" pivotButton="0" quotePrefix="0" xfId="0"/>
    <xf applyAlignment="1" borderId="11" fillId="27" fontId="9" numFmtId="168" pivotButton="0" quotePrefix="0" xfId="0">
      <alignment horizontal="left"/>
    </xf>
    <xf borderId="11" fillId="27" fontId="9" numFmtId="0" pivotButton="0" quotePrefix="0" xfId="0"/>
    <xf borderId="11" fillId="27" fontId="8" numFmtId="3" pivotButton="0" quotePrefix="0" xfId="0"/>
    <xf borderId="12" fillId="27" fontId="9" numFmtId="0" pivotButton="0" quotePrefix="0" xfId="0"/>
    <xf borderId="5" fillId="27" fontId="9" numFmtId="3" pivotButton="0" quotePrefix="0" xfId="0"/>
    <xf borderId="5" fillId="27" fontId="9" numFmtId="9" pivotButton="0" quotePrefix="0" xfId="0"/>
    <xf borderId="5" fillId="27" fontId="9" numFmtId="168" pivotButton="0" quotePrefix="0" xfId="0"/>
    <xf applyAlignment="1" borderId="5" fillId="27" fontId="9" numFmtId="168" pivotButton="0" quotePrefix="0" xfId="0">
      <alignment horizontal="left"/>
    </xf>
    <xf borderId="5" fillId="27" fontId="9" numFmtId="0" pivotButton="0" quotePrefix="0" xfId="0"/>
    <xf borderId="5" fillId="27" fontId="8" numFmtId="3" pivotButton="0" quotePrefix="0" xfId="0"/>
    <xf borderId="14" fillId="27" fontId="9" numFmtId="0" pivotButton="0" quotePrefix="0" xfId="0"/>
    <xf applyAlignment="1" borderId="5" fillId="27" fontId="9" numFmtId="0" pivotButton="0" quotePrefix="0" xfId="0">
      <alignment horizontal="center"/>
    </xf>
    <xf applyAlignment="1" borderId="5" fillId="27" fontId="9" numFmtId="0" pivotButton="0" quotePrefix="0" xfId="0">
      <alignment horizontal="left"/>
    </xf>
    <xf borderId="14" fillId="27" fontId="9" numFmtId="3" pivotButton="0" quotePrefix="0" xfId="0"/>
    <xf borderId="0" fillId="0" fontId="8" numFmtId="3" pivotButton="0" quotePrefix="0" xfId="0"/>
    <xf borderId="28" fillId="27" fontId="9" numFmtId="0" pivotButton="0" quotePrefix="0" xfId="0"/>
    <xf borderId="8" fillId="27" fontId="9" numFmtId="0" pivotButton="0" quotePrefix="0" xfId="0"/>
    <xf applyAlignment="1" borderId="29" fillId="26" fontId="13" numFmtId="0" pivotButton="0" quotePrefix="0" xfId="0">
      <alignment horizontal="left" vertical="center"/>
    </xf>
    <xf applyAlignment="1" borderId="29" fillId="26" fontId="13" numFmtId="0" pivotButton="0" quotePrefix="0" xfId="0">
      <alignment horizontal="right" vertical="center"/>
    </xf>
    <xf applyAlignment="1" borderId="29" fillId="26" fontId="13" numFmtId="0" pivotButton="0" quotePrefix="0" xfId="0">
      <alignment vertical="center"/>
    </xf>
    <xf applyAlignment="1" borderId="30" fillId="26" fontId="13" numFmtId="0" pivotButton="0" quotePrefix="0" xfId="0">
      <alignment horizontal="right" vertical="center"/>
    </xf>
    <xf applyAlignment="1" borderId="31" fillId="26" fontId="13" numFmtId="0" pivotButton="0" quotePrefix="0" xfId="0">
      <alignment horizontal="right" vertical="center"/>
    </xf>
    <xf applyAlignment="1" borderId="32" fillId="26" fontId="13" numFmtId="0" pivotButton="0" quotePrefix="0" xfId="0">
      <alignment vertical="center"/>
    </xf>
    <xf applyAlignment="1" borderId="10" fillId="0" fontId="9" numFmtId="0" pivotButton="0" quotePrefix="0" xfId="0">
      <alignment horizontal="center"/>
    </xf>
    <xf applyAlignment="1" borderId="13" fillId="0" fontId="9" numFmtId="0" pivotButton="0" quotePrefix="0" xfId="0">
      <alignment horizontal="center"/>
    </xf>
    <xf borderId="20" fillId="0" fontId="9" numFmtId="0" pivotButton="0" quotePrefix="0" xfId="0"/>
    <xf applyAlignment="1" borderId="5" fillId="0" fontId="9" numFmtId="3" pivotButton="0" quotePrefix="0" xfId="0">
      <alignment horizontal="right"/>
    </xf>
    <xf borderId="5" fillId="21" fontId="9" numFmtId="3" pivotButton="0" quotePrefix="0" xfId="0"/>
    <xf applyAlignment="1" borderId="19" fillId="0" fontId="8" numFmtId="3" pivotButton="0" quotePrefix="0" xfId="0">
      <alignment horizontal="left"/>
    </xf>
    <xf applyAlignment="1" borderId="0" fillId="0" fontId="8" numFmtId="3" pivotButton="0" quotePrefix="0" xfId="0">
      <alignment horizontal="left"/>
    </xf>
    <xf applyAlignment="1" borderId="0" fillId="0" fontId="8" numFmtId="9" pivotButton="0" quotePrefix="0" xfId="1">
      <alignment horizontal="left"/>
    </xf>
    <xf applyAlignment="1" borderId="33" fillId="0" fontId="9" numFmtId="0" pivotButton="0" quotePrefix="0" xfId="0">
      <alignment horizontal="center"/>
    </xf>
    <xf borderId="34" fillId="27" fontId="9" numFmtId="0" pivotButton="0" quotePrefix="0" xfId="0"/>
    <xf borderId="35" fillId="27" fontId="9" numFmtId="3" pivotButton="0" quotePrefix="0" xfId="0"/>
    <xf borderId="35" fillId="27" fontId="9" numFmtId="9" pivotButton="0" quotePrefix="0" xfId="0"/>
    <xf borderId="35" fillId="27" fontId="9" numFmtId="0" pivotButton="0" quotePrefix="0" xfId="0"/>
    <xf borderId="36" fillId="3" fontId="9" numFmtId="3" pivotButton="0" quotePrefix="0" xfId="0"/>
    <xf borderId="18" fillId="0" fontId="9" numFmtId="0" pivotButton="0" quotePrefix="1" xfId="0"/>
    <xf applyAlignment="1" borderId="18" fillId="0" fontId="9" numFmtId="0" pivotButton="0" quotePrefix="0" xfId="0">
      <alignment horizontal="center"/>
    </xf>
    <xf borderId="18" fillId="0" fontId="9" numFmtId="164" pivotButton="0" quotePrefix="0" xfId="0"/>
    <xf borderId="18" fillId="0" fontId="9" numFmtId="167" pivotButton="0" quotePrefix="0" xfId="0"/>
    <xf borderId="18" fillId="0" fontId="9" numFmtId="10" pivotButton="0" quotePrefix="0" xfId="0"/>
    <xf applyAlignment="1" borderId="35" fillId="27" fontId="9" numFmtId="0" pivotButton="0" quotePrefix="0" xfId="0">
      <alignment horizontal="center"/>
    </xf>
    <xf applyAlignment="1" borderId="35" fillId="27" fontId="9" numFmtId="0" pivotButton="0" quotePrefix="0" xfId="0">
      <alignment horizontal="left"/>
    </xf>
    <xf borderId="37" fillId="27" fontId="9" numFmtId="0" pivotButton="0" quotePrefix="0" xfId="0"/>
    <xf borderId="38" fillId="27" fontId="9" numFmtId="3" pivotButton="0" quotePrefix="0" xfId="0"/>
    <xf borderId="38" fillId="27" fontId="9" numFmtId="9" pivotButton="0" quotePrefix="0" xfId="0"/>
    <xf applyAlignment="1" borderId="38" fillId="27" fontId="9" numFmtId="0" pivotButton="0" quotePrefix="0" xfId="0">
      <alignment horizontal="center"/>
    </xf>
    <xf applyAlignment="1" borderId="38" fillId="27" fontId="9" numFmtId="0" pivotButton="0" quotePrefix="0" xfId="0">
      <alignment horizontal="left"/>
    </xf>
    <xf borderId="38" fillId="27" fontId="9" numFmtId="0" pivotButton="0" quotePrefix="0" xfId="0"/>
    <xf borderId="39" fillId="27" fontId="9" numFmtId="0" pivotButton="0" quotePrefix="0" xfId="0"/>
    <xf applyAlignment="1" borderId="35" fillId="27" fontId="9" numFmtId="3" pivotButton="0" quotePrefix="0" xfId="0">
      <alignment horizontal="right"/>
    </xf>
    <xf applyAlignment="1" borderId="18" fillId="0" fontId="9" numFmtId="0" pivotButton="0" quotePrefix="0" xfId="0">
      <alignment horizontal="left" vertical="center" wrapText="1"/>
    </xf>
    <xf borderId="18" fillId="21" fontId="8" numFmtId="0" pivotButton="0" quotePrefix="0" xfId="0"/>
    <xf borderId="41" fillId="27" fontId="9" numFmtId="0" pivotButton="0" quotePrefix="0" xfId="0"/>
    <xf borderId="27" fillId="27" fontId="9" numFmtId="3" pivotButton="0" quotePrefix="0" xfId="0"/>
    <xf borderId="27" fillId="27" fontId="9" numFmtId="9" pivotButton="0" quotePrefix="0" xfId="0"/>
    <xf applyAlignment="1" borderId="27" fillId="27" fontId="9" numFmtId="0" pivotButton="0" quotePrefix="0" xfId="0">
      <alignment horizontal="center"/>
    </xf>
    <xf applyAlignment="1" borderId="27" fillId="27" fontId="9" numFmtId="0" pivotButton="0" quotePrefix="0" xfId="0">
      <alignment horizontal="left"/>
    </xf>
    <xf borderId="27" fillId="27" fontId="9" numFmtId="0" pivotButton="0" quotePrefix="0" xfId="0"/>
    <xf borderId="42" fillId="27" fontId="9" numFmtId="0" pivotButton="0" quotePrefix="0" xfId="0"/>
    <xf borderId="43" fillId="27" fontId="9" numFmtId="0" pivotButton="0" quotePrefix="0" xfId="0"/>
    <xf borderId="44" fillId="27" fontId="9" numFmtId="3" pivotButton="0" quotePrefix="0" xfId="0"/>
    <xf borderId="44" fillId="27" fontId="9" numFmtId="9" pivotButton="0" quotePrefix="0" xfId="0"/>
    <xf applyAlignment="1" borderId="44" fillId="27" fontId="9" numFmtId="0" pivotButton="0" quotePrefix="0" xfId="0">
      <alignment horizontal="center"/>
    </xf>
    <xf applyAlignment="1" borderId="44" fillId="27" fontId="9" numFmtId="0" pivotButton="0" quotePrefix="0" xfId="0">
      <alignment horizontal="left"/>
    </xf>
    <xf borderId="44" fillId="27" fontId="9" numFmtId="0" pivotButton="0" quotePrefix="0" xfId="0"/>
    <xf borderId="45" fillId="3" fontId="9" numFmtId="3" pivotButton="0" quotePrefix="0" xfId="0"/>
    <xf borderId="18" fillId="0" fontId="9" numFmtId="14" pivotButton="0" quotePrefix="0" xfId="0"/>
    <xf applyAlignment="1" borderId="18" fillId="0" fontId="9" numFmtId="0" pivotButton="0" quotePrefix="0" xfId="0">
      <alignment horizontal="right"/>
    </xf>
    <xf applyAlignment="1" borderId="15" fillId="0" fontId="9" numFmtId="0" pivotButton="0" quotePrefix="0" xfId="0">
      <alignment horizontal="center"/>
    </xf>
    <xf borderId="47" fillId="27" fontId="9" numFmtId="0" pivotButton="0" quotePrefix="0" xfId="0"/>
    <xf borderId="48" fillId="27" fontId="9" numFmtId="3" pivotButton="0" quotePrefix="0" xfId="0"/>
    <xf borderId="48" fillId="27" fontId="9" numFmtId="9" pivotButton="0" quotePrefix="0" xfId="0"/>
    <xf borderId="48" fillId="27" fontId="9" numFmtId="0" pivotButton="0" quotePrefix="0" xfId="0"/>
    <xf applyAlignment="1" borderId="48" fillId="27" fontId="9" numFmtId="0" pivotButton="0" quotePrefix="0" xfId="0">
      <alignment horizontal="left"/>
    </xf>
    <xf borderId="49" fillId="27" fontId="9" numFmtId="0" pivotButton="0" quotePrefix="0" xfId="0"/>
    <xf borderId="48" fillId="27" fontId="9" numFmtId="168" pivotButton="0" quotePrefix="0" xfId="0"/>
    <xf applyAlignment="1" borderId="48" fillId="27" fontId="9" numFmtId="168" pivotButton="0" quotePrefix="0" xfId="0">
      <alignment horizontal="left"/>
    </xf>
    <xf borderId="49" fillId="27" fontId="9" numFmtId="168" pivotButton="0" quotePrefix="0" xfId="0"/>
    <xf borderId="18" fillId="21" fontId="10" numFmtId="0" pivotButton="0" quotePrefix="0" xfId="0"/>
    <xf borderId="18" fillId="21" fontId="14" numFmtId="167" pivotButton="0" quotePrefix="0" xfId="0"/>
    <xf borderId="18" fillId="28" fontId="15" numFmtId="167" pivotButton="0" quotePrefix="0" xfId="82"/>
    <xf borderId="18" fillId="27" fontId="9" numFmtId="167" pivotButton="0" quotePrefix="0" xfId="0"/>
    <xf borderId="51" fillId="0" fontId="9" numFmtId="0" pivotButton="0" quotePrefix="0" xfId="0"/>
    <xf applyAlignment="1" borderId="46" fillId="0" fontId="9" numFmtId="0" pivotButton="0" quotePrefix="0" xfId="0">
      <alignment horizontal="center"/>
    </xf>
    <xf applyAlignment="1" borderId="57" fillId="0" fontId="9" numFmtId="0" pivotButton="0" quotePrefix="0" xfId="0">
      <alignment horizontal="center"/>
    </xf>
    <xf borderId="45" fillId="3" fontId="8" numFmtId="3" pivotButton="0" quotePrefix="0" xfId="0"/>
    <xf borderId="0" fillId="27" fontId="0" numFmtId="0" pivotButton="0" quotePrefix="0" xfId="0"/>
    <xf borderId="0" fillId="27" fontId="9" numFmtId="0" pivotButton="0" quotePrefix="0" xfId="0"/>
    <xf borderId="0" fillId="27" fontId="9" numFmtId="3" pivotButton="0" quotePrefix="0" xfId="0"/>
    <xf borderId="0" fillId="27" fontId="9" numFmtId="9" pivotButton="0" quotePrefix="0" xfId="0"/>
    <xf applyAlignment="1" borderId="0" fillId="27" fontId="9" numFmtId="0" pivotButton="0" quotePrefix="0" xfId="0">
      <alignment horizontal="left"/>
    </xf>
    <xf borderId="0" fillId="27" fontId="8" numFmtId="0" pivotButton="0" quotePrefix="0" xfId="0"/>
    <xf borderId="0" fillId="27" fontId="8" numFmtId="3" pivotButton="0" quotePrefix="0" xfId="0"/>
    <xf borderId="51" fillId="27" fontId="9" numFmtId="0" pivotButton="0" quotePrefix="0" xfId="0"/>
    <xf borderId="40" fillId="27" fontId="9" numFmtId="0" pivotButton="0" quotePrefix="0" xfId="0"/>
    <xf borderId="40" fillId="27" fontId="9" numFmtId="3" pivotButton="0" quotePrefix="0" xfId="0"/>
    <xf borderId="40" fillId="27" fontId="9" numFmtId="9" pivotButton="0" quotePrefix="0" xfId="0"/>
    <xf borderId="40" fillId="27" fontId="9" numFmtId="168" pivotButton="0" quotePrefix="0" xfId="0"/>
    <xf applyAlignment="1" borderId="40" fillId="27" fontId="9" numFmtId="168" pivotButton="0" quotePrefix="0" xfId="0">
      <alignment horizontal="left"/>
    </xf>
    <xf borderId="50" fillId="27" fontId="9" numFmtId="0" pivotButton="0" quotePrefix="0" xfId="0"/>
    <xf borderId="50" fillId="27" fontId="9" numFmtId="3" pivotButton="0" quotePrefix="0" xfId="0"/>
    <xf borderId="50" fillId="27" fontId="9" numFmtId="9" pivotButton="0" quotePrefix="0" xfId="0"/>
    <xf borderId="50" fillId="27" fontId="9" numFmtId="168" pivotButton="0" quotePrefix="0" xfId="0"/>
    <xf applyAlignment="1" borderId="50" fillId="27" fontId="9" numFmtId="168" pivotButton="0" quotePrefix="0" xfId="0">
      <alignment horizontal="left"/>
    </xf>
    <xf borderId="18" fillId="27" fontId="12" numFmtId="0" pivotButton="0" quotePrefix="0" xfId="0"/>
    <xf borderId="19" fillId="27" fontId="9" numFmtId="0" pivotButton="0" quotePrefix="0" xfId="0"/>
    <xf applyAlignment="1" borderId="19" fillId="27" fontId="9" numFmtId="0" pivotButton="0" quotePrefix="0" xfId="0">
      <alignment horizontal="left"/>
    </xf>
    <xf borderId="10" fillId="0" fontId="9" numFmtId="0" pivotButton="0" quotePrefix="0" xfId="0"/>
    <xf borderId="11" fillId="0" fontId="9" numFmtId="3" pivotButton="0" quotePrefix="0" xfId="0"/>
    <xf borderId="11" fillId="0" fontId="9" numFmtId="9" pivotButton="0" quotePrefix="0" xfId="0"/>
    <xf borderId="11" fillId="0" fontId="9" numFmtId="168" pivotButton="0" quotePrefix="0" xfId="0"/>
    <xf applyAlignment="1" borderId="11" fillId="0" fontId="9" numFmtId="168" pivotButton="0" quotePrefix="0" xfId="0">
      <alignment horizontal="left"/>
    </xf>
    <xf borderId="11" fillId="0" fontId="9" numFmtId="0" pivotButton="0" quotePrefix="0" xfId="0"/>
    <xf borderId="59" fillId="0" fontId="9" numFmtId="0" pivotButton="0" quotePrefix="0" xfId="0"/>
    <xf borderId="12" fillId="0" fontId="0" numFmtId="0" pivotButton="0" quotePrefix="0" xfId="0"/>
    <xf borderId="14" fillId="0" fontId="0" numFmtId="0" pivotButton="0" quotePrefix="0" xfId="0"/>
    <xf borderId="16" fillId="0" fontId="9" numFmtId="168" pivotButton="0" quotePrefix="0" xfId="0"/>
    <xf applyAlignment="1" borderId="16" fillId="0" fontId="9" numFmtId="168" pivotButton="0" quotePrefix="0" xfId="0">
      <alignment horizontal="left"/>
    </xf>
    <xf borderId="25" fillId="0" fontId="9" numFmtId="9" pivotButton="0" quotePrefix="1" xfId="0"/>
    <xf borderId="17" fillId="0" fontId="0" numFmtId="0" pivotButton="0" quotePrefix="0" xfId="0"/>
    <xf borderId="59" fillId="0" fontId="9" numFmtId="9" pivotButton="0" quotePrefix="0" xfId="0"/>
    <xf borderId="25" fillId="0" fontId="9" numFmtId="0" pivotButton="0" quotePrefix="0" xfId="0"/>
    <xf borderId="51" fillId="0" fontId="9" numFmtId="3" pivotButton="0" quotePrefix="0" xfId="0"/>
    <xf borderId="51" fillId="0" fontId="9" numFmtId="9" pivotButton="0" quotePrefix="0" xfId="0"/>
    <xf applyAlignment="1" borderId="51" fillId="0" fontId="9" numFmtId="0" pivotButton="0" quotePrefix="0" xfId="0">
      <alignment horizontal="left"/>
    </xf>
    <xf borderId="14" fillId="0" fontId="9" numFmtId="0" pivotButton="0" quotePrefix="0" xfId="0"/>
    <xf borderId="17" fillId="0" fontId="9" numFmtId="0" pivotButton="0" quotePrefix="0" xfId="0"/>
    <xf borderId="18" fillId="27" fontId="11" numFmtId="167" pivotButton="0" quotePrefix="0" xfId="0"/>
    <xf borderId="18" fillId="0" fontId="11" numFmtId="167" pivotButton="0" quotePrefix="0" xfId="0"/>
    <xf borderId="18" fillId="0" fontId="11" numFmtId="0" pivotButton="0" quotePrefix="0" xfId="0"/>
    <xf borderId="18" fillId="27" fontId="16" numFmtId="167" pivotButton="0" quotePrefix="0" xfId="0"/>
    <xf borderId="18" fillId="21" fontId="15" numFmtId="167" pivotButton="0" quotePrefix="0" xfId="82"/>
    <xf borderId="18" fillId="21" fontId="9" numFmtId="14" pivotButton="0" quotePrefix="0" xfId="0"/>
    <xf applyAlignment="1" borderId="18" fillId="21" fontId="9" numFmtId="0" pivotButton="0" quotePrefix="0" xfId="0">
      <alignment horizontal="right"/>
    </xf>
    <xf borderId="18" fillId="21" fontId="15" numFmtId="0" pivotButton="0" quotePrefix="0" xfId="82"/>
    <xf borderId="18" fillId="3" fontId="9" numFmtId="167" pivotButton="0" quotePrefix="0" xfId="0"/>
    <xf borderId="18" fillId="3" fontId="15" numFmtId="167" pivotButton="0" quotePrefix="0" xfId="82"/>
    <xf borderId="18" fillId="21" fontId="11" numFmtId="167" pivotButton="0" quotePrefix="0" xfId="0"/>
    <xf borderId="27" fillId="27" fontId="8" numFmtId="3" pivotButton="0" quotePrefix="0" xfId="0"/>
    <xf borderId="18" fillId="21" fontId="11" numFmtId="0" pivotButton="0" quotePrefix="1" xfId="0"/>
    <xf applyAlignment="1" borderId="18" fillId="21" fontId="11" numFmtId="0" pivotButton="0" quotePrefix="0" xfId="0">
      <alignment horizontal="center"/>
    </xf>
    <xf borderId="18" fillId="21" fontId="11" numFmtId="14" pivotButton="0" quotePrefix="0" xfId="0"/>
    <xf applyAlignment="1" borderId="58" fillId="0" fontId="9" numFmtId="0" pivotButton="0" quotePrefix="0" xfId="0">
      <alignment horizontal="center"/>
    </xf>
    <xf applyAlignment="1" borderId="53" fillId="0" fontId="9" numFmtId="0" pivotButton="0" quotePrefix="0" xfId="0">
      <alignment horizontal="center"/>
    </xf>
    <xf applyAlignment="1" borderId="52" fillId="0" fontId="9" numFmtId="0" pivotButton="0" quotePrefix="0" xfId="0">
      <alignment horizontal="center" vertical="center"/>
    </xf>
    <xf applyAlignment="1" borderId="53" fillId="0" fontId="9" numFmtId="0" pivotButton="0" quotePrefix="0" xfId="0">
      <alignment horizontal="center" vertical="center"/>
    </xf>
    <xf applyAlignment="1" borderId="57" fillId="0" fontId="9" numFmtId="0" pivotButton="0" quotePrefix="0" xfId="0">
      <alignment horizontal="center" vertical="center"/>
    </xf>
    <xf applyAlignment="1" borderId="55" fillId="0" fontId="9" numFmtId="0" pivotButton="0" quotePrefix="0" xfId="0">
      <alignment horizontal="center" vertical="center"/>
    </xf>
    <xf applyAlignment="1" borderId="54" fillId="0" fontId="9" numFmtId="0" pivotButton="0" quotePrefix="0" xfId="0">
      <alignment horizontal="center" vertical="center"/>
    </xf>
    <xf applyAlignment="1" borderId="56" fillId="0" fontId="9" numFmtId="0" pivotButton="0" quotePrefix="0" xfId="0">
      <alignment horizontal="center" vertical="center"/>
    </xf>
    <xf applyAlignment="1" borderId="6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6" fillId="0" fontId="1" numFmtId="0" pivotButton="0" quotePrefix="0" xfId="0">
      <alignment horizontal="left"/>
    </xf>
    <xf applyAlignment="1" borderId="7" fillId="0" fontId="1" numFmtId="0" pivotButton="0" quotePrefix="0" xfId="0">
      <alignment horizontal="left"/>
    </xf>
    <xf applyAlignment="1" borderId="8" fillId="0" fontId="1" numFmtId="0" pivotButton="0" quotePrefix="0" xfId="0">
      <alignment horizontal="left"/>
    </xf>
    <xf borderId="18" fillId="21" fontId="16" numFmtId="0" pivotButton="0" quotePrefix="0" xfId="0"/>
    <xf borderId="0" fillId="29" fontId="0" numFmtId="0" pivotButton="0" quotePrefix="0" xfId="0"/>
    <xf applyAlignment="1" borderId="18" fillId="29" fontId="8" numFmtId="167" pivotButton="0" quotePrefix="0" xfId="0">
      <alignment vertical="center"/>
    </xf>
    <xf applyAlignment="1" borderId="18" fillId="29" fontId="8" numFmtId="167" pivotButton="0" quotePrefix="0" xfId="0">
      <alignment horizontal="left" vertical="center" wrapText="1"/>
    </xf>
    <xf borderId="18" fillId="29" fontId="9" numFmtId="167" pivotButton="0" quotePrefix="0" xfId="0"/>
    <xf applyAlignment="1" borderId="63" fillId="0" fontId="9" numFmtId="0" pivotButton="0" quotePrefix="0" xfId="0">
      <alignment horizontal="center" vertical="center"/>
    </xf>
    <xf borderId="11" fillId="27" fontId="9" numFmtId="168" pivotButton="0" quotePrefix="0" xfId="0"/>
    <xf applyAlignment="1" borderId="11" fillId="27" fontId="9" numFmtId="168" pivotButton="0" quotePrefix="0" xfId="0">
      <alignment horizontal="left"/>
    </xf>
    <xf borderId="53" fillId="0" fontId="0" numFmtId="0" pivotButton="0" quotePrefix="0" xfId="0"/>
    <xf borderId="5" fillId="27" fontId="9" numFmtId="168" pivotButton="0" quotePrefix="0" xfId="0"/>
    <xf applyAlignment="1" borderId="5" fillId="27" fontId="9" numFmtId="168" pivotButton="0" quotePrefix="0" xfId="0">
      <alignment horizontal="left"/>
    </xf>
    <xf borderId="54" fillId="0" fontId="0" numFmtId="0" pivotButton="0" quotePrefix="0" xfId="0"/>
    <xf applyAlignment="1" borderId="62" fillId="0" fontId="9" numFmtId="0" pivotButton="0" quotePrefix="0" xfId="0">
      <alignment horizontal="center" vertical="center"/>
    </xf>
    <xf borderId="56" fillId="0" fontId="0" numFmtId="0" pivotButton="0" quotePrefix="0" xfId="0"/>
    <xf borderId="48" fillId="27" fontId="9" numFmtId="168" pivotButton="0" quotePrefix="0" xfId="0"/>
    <xf applyAlignment="1" borderId="48" fillId="27" fontId="9" numFmtId="168" pivotButton="0" quotePrefix="0" xfId="0">
      <alignment horizontal="left"/>
    </xf>
    <xf borderId="49" fillId="27" fontId="9" numFmtId="168" pivotButton="0" quotePrefix="0" xfId="0"/>
    <xf borderId="40" fillId="27" fontId="9" numFmtId="168" pivotButton="0" quotePrefix="0" xfId="0"/>
    <xf applyAlignment="1" borderId="40" fillId="27" fontId="9" numFmtId="168" pivotButton="0" quotePrefix="0" xfId="0">
      <alignment horizontal="left"/>
    </xf>
    <xf borderId="20" fillId="0" fontId="9" numFmtId="168" pivotButton="0" quotePrefix="0" xfId="0"/>
    <xf borderId="50" fillId="27" fontId="9" numFmtId="168" pivotButton="0" quotePrefix="0" xfId="0"/>
    <xf applyAlignment="1" borderId="50" fillId="27" fontId="9" numFmtId="168" pivotButton="0" quotePrefix="0" xfId="0">
      <alignment horizontal="left"/>
    </xf>
    <xf applyAlignment="1" borderId="61" fillId="0" fontId="9" numFmtId="0" pivotButton="0" quotePrefix="0" xfId="0">
      <alignment horizontal="center" vertical="center"/>
    </xf>
    <xf borderId="11" fillId="0" fontId="9" numFmtId="168" pivotButton="0" quotePrefix="0" xfId="0"/>
    <xf applyAlignment="1" borderId="11" fillId="0" fontId="9" numFmtId="168" pivotButton="0" quotePrefix="0" xfId="0">
      <alignment horizontal="left"/>
    </xf>
    <xf borderId="5" fillId="0" fontId="9" numFmtId="168" pivotButton="0" quotePrefix="0" xfId="0"/>
    <xf applyAlignment="1" borderId="5" fillId="0" fontId="9" numFmtId="168" pivotButton="0" quotePrefix="0" xfId="0">
      <alignment horizontal="left"/>
    </xf>
    <xf borderId="57" fillId="0" fontId="0" numFmtId="0" pivotButton="0" quotePrefix="0" xfId="0"/>
    <xf borderId="16" fillId="0" fontId="9" numFmtId="168" pivotButton="0" quotePrefix="0" xfId="0"/>
    <xf applyAlignment="1" borderId="16" fillId="0" fontId="9" numFmtId="168" pivotButton="0" quotePrefix="0" xfId="0">
      <alignment horizontal="left"/>
    </xf>
    <xf borderId="6" fillId="0" fontId="9" numFmtId="168" pivotButton="0" quotePrefix="0" xfId="0"/>
    <xf applyAlignment="1" borderId="5" fillId="0" fontId="1" numFmtId="0" pivotButton="0" quotePrefix="0" xfId="0">
      <alignment horizontal="left"/>
    </xf>
    <xf borderId="7" fillId="0" fontId="0" numFmtId="0" pivotButton="0" quotePrefix="0" xfId="0"/>
    <xf borderId="8" fillId="0" fontId="0" numFmtId="0" pivotButton="0" quotePrefix="0" xfId="0"/>
    <xf applyAlignment="1" borderId="5" fillId="0" fontId="0" numFmtId="0" pivotButton="0" quotePrefix="0" xfId="0">
      <alignment horizontal="center"/>
    </xf>
  </cellXfs>
  <cellStyles count="83">
    <cellStyle builtinId="0" name="Normal" xfId="0"/>
    <cellStyle builtinId="5" name="Percent" xfId="1"/>
    <cellStyle name="20 % - Accent1 2 2" xfId="2"/>
    <cellStyle name="20 % - Accent1 3 2" xfId="3"/>
    <cellStyle name="20 % - Accent1 4 2" xfId="4"/>
    <cellStyle name="20 % - Accent1 5 2" xfId="5"/>
    <cellStyle name="20 % - Accent1 6 2" xfId="6"/>
    <cellStyle name="20 % - Accent2 2 2" xfId="7"/>
    <cellStyle name="20 % - Accent2 3 2" xfId="8"/>
    <cellStyle name="20 % - Accent2 4 2" xfId="9"/>
    <cellStyle name="20 % - Accent2 5 2" xfId="10"/>
    <cellStyle name="20 % - Accent2 6 2" xfId="11"/>
    <cellStyle name="20 % - Accent3 2 2" xfId="12"/>
    <cellStyle name="20 % - Accent3 3 2" xfId="13"/>
    <cellStyle name="20 % - Accent3 4 2" xfId="14"/>
    <cellStyle name="20 % - Accent3 5 2" xfId="15"/>
    <cellStyle name="20 % - Accent3 6 2" xfId="16"/>
    <cellStyle name="20 % - Accent4 2 2" xfId="17"/>
    <cellStyle name="20 % - Accent4 3 2" xfId="18"/>
    <cellStyle name="20 % - Accent4 4 2" xfId="19"/>
    <cellStyle name="20 % - Accent4 5 2" xfId="20"/>
    <cellStyle name="20 % - Accent4 6 2" xfId="21"/>
    <cellStyle name="20 % - Accent5 2" xfId="22"/>
    <cellStyle name="20 % - Accent5 3" xfId="23"/>
    <cellStyle name="20 % - Accent5 4" xfId="24"/>
    <cellStyle name="20 % - Accent5 5" xfId="25"/>
    <cellStyle name="20 % - Accent5 6" xfId="26"/>
    <cellStyle name="20 % - Accent6 2" xfId="27"/>
    <cellStyle name="20 % - Accent6 3" xfId="28"/>
    <cellStyle name="20 % - Accent6 4" xfId="29"/>
    <cellStyle name="20 % - Accent6 5" xfId="30"/>
    <cellStyle name="20 % - Accent6 6" xfId="31"/>
    <cellStyle name="40 % - Accent1 2" xfId="32"/>
    <cellStyle name="40 % - Accent1 3" xfId="33"/>
    <cellStyle name="40 % - Accent1 4" xfId="34"/>
    <cellStyle name="40 % - Accent1 5" xfId="35"/>
    <cellStyle name="40 % - Accent1 6" xfId="36"/>
    <cellStyle name="40 % - Accent2 2" xfId="37"/>
    <cellStyle name="40 % - Accent2 3" xfId="38"/>
    <cellStyle name="40 % - Accent2 4" xfId="39"/>
    <cellStyle name="40 % - Accent2 5" xfId="40"/>
    <cellStyle name="40 % - Accent2 6" xfId="41"/>
    <cellStyle name="40 % - Accent3 2 2" xfId="42"/>
    <cellStyle name="40 % - Accent3 3 2" xfId="43"/>
    <cellStyle name="40 % - Accent3 4 2" xfId="44"/>
    <cellStyle name="40 % - Accent3 5 2" xfId="45"/>
    <cellStyle name="40 % - Accent3 6 2" xfId="46"/>
    <cellStyle name="40 % - Accent4 2" xfId="47"/>
    <cellStyle name="40 % - Accent4 3" xfId="48"/>
    <cellStyle name="40 % - Accent4 4" xfId="49"/>
    <cellStyle name="40 % - Accent4 5" xfId="50"/>
    <cellStyle name="40 % - Accent4 6" xfId="51"/>
    <cellStyle name="40 % - Accent5 2" xfId="52"/>
    <cellStyle name="40 % - Accent5 3" xfId="53"/>
    <cellStyle name="40 % - Accent5 4" xfId="54"/>
    <cellStyle name="40 % - Accent5 5" xfId="55"/>
    <cellStyle name="40 % - Accent5 6" xfId="56"/>
    <cellStyle name="40 % - Accent6 2" xfId="57"/>
    <cellStyle name="40 % - Accent6 3" xfId="58"/>
    <cellStyle name="40 % - Accent6 4" xfId="59"/>
    <cellStyle name="40 % - Accent6 5" xfId="60"/>
    <cellStyle name="40 % - Accent6 6" xfId="61"/>
    <cellStyle name="60 % - Accent3 15" xfId="62"/>
    <cellStyle name="60 % - Accent4 15" xfId="63"/>
    <cellStyle name="60 % - Accent6 15" xfId="64"/>
    <cellStyle name="Commentaire 2 2" xfId="65"/>
    <cellStyle name="Commentaire 3 2" xfId="66"/>
    <cellStyle name="Commentaire 4 2" xfId="67"/>
    <cellStyle name="Commentaire 5 2" xfId="68"/>
    <cellStyle name="Commentaire 6 2" xfId="69"/>
    <cellStyle name="Normal 13" xfId="70"/>
    <cellStyle name="Normal 17" xfId="71"/>
    <cellStyle name="Normal 2" xfId="72"/>
    <cellStyle name="Normal 2 2" xfId="73"/>
    <cellStyle name="Normal 27" xfId="74"/>
    <cellStyle name="Normal 3" xfId="75"/>
    <cellStyle name="Normal 3 2" xfId="76"/>
    <cellStyle name="Normal 4" xfId="77"/>
    <cellStyle name="Normal 5" xfId="78"/>
    <cellStyle name="Normal 5 2" xfId="79"/>
    <cellStyle name="Normal 6 2" xfId="80"/>
    <cellStyle name="Normal 75" xfId="81"/>
    <cellStyle builtinId="27" name="Bad" xfId="82"/>
  </cellStyles>
  <dxfs count="1">
    <dxf>
      <fill>
        <patternFill>
          <fgColor indexed="64"/>
          <bgColor indexed="65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tc={B475A767-0EB2-4815-82D2-73AA60AA52CB}</author>
    <author>tc={B97FAE0C-7A92-4F75-A3AF-B5AFB9A53E85}</author>
    <author>tc={8E4F4CAC-46D3-424F-9344-56220F47371C}</author>
    <author>tc={B5DEF6BD-2A41-45C9-A7B6-5FE0CC1EE290}</author>
    <author>tc={F7F3688F-D966-49C9-8DEE-E1BFC0874612}</author>
    <author>tc={8A7B4E3B-CEA7-4275-AB64-6C659B458862}</author>
    <author>tc={126F0115-1827-4A4D-B4D7-5903DACC3124}</author>
    <author>tc={23A47BE2-841A-4306-AA51-A2A8D8FDF118}</author>
    <author>tc={F33AA16C-C01A-4711-B3B3-4D5C0DDADEC2}</author>
    <author>tc={EF74EF63-D4F0-4AD1-BB1D-F752E0B5ED4A}</author>
    <author>tc={EED58D81-1A72-40FD-9CAB-089FB0E44933}</author>
    <author>tc={416A5CF3-6511-4567-8C96-9C84C4C93935}</author>
    <author>tc={07DE9E67-5DA9-455B-98E8-70FEB5898CF4}</author>
    <author>tc={3017DD5C-3C89-4494-91D5-E4029DBD5F7A}</author>
    <author>tc={6DD9E071-4F98-46F1-B4AD-51CA626A3282}</author>
    <author>tc={194DAFAA-8969-4F07-A25B-5F0F3504FE9A}</author>
    <author>tc={AFE23C23-5064-47E1-8562-78DC0CD72331}</author>
    <author>tc={51CEE17A-41B7-4CC2-8AC8-7F8F82E0FD17}</author>
    <author>tc={E103626C-17F2-4A63-A4C1-D54F03B1A58A}</author>
    <author>tc={A11AE9E7-CE7D-496D-8A03-686C2AC40078}</author>
    <author>tc={2A4F14F9-056F-4A4D-BD27-B02373F3834D}</author>
    <author>tc={8A7B8B05-0654-43D1-94C4-C816EC712B1E}</author>
    <author>tc={F7BD7AEC-4B45-466F-9992-6CB80978B749}</author>
    <author>tc={3F5A0CA3-8890-43C1-9257-3D9381829F1B}</author>
    <author>tc={9D538A57-63B6-485E-878E-478D9327B0C6}</author>
    <author>tc={DB547E30-2BB7-4E23-91D5-E49646D046B2}</author>
    <author>tc={64D38343-9E29-45ED-AC4F-7CE5CCF59FCF}</author>
    <author>tc={73A4DC7D-8D03-4B29-8D84-FFB4984B66E1}</author>
    <author>tc={B1FB78F4-DC45-4B40-9D10-58566CBC00BC}</author>
    <author>tc={962DC7B3-A6D3-4B71-8D49-2D29F70443CB}</author>
    <author>tc={630AB1F8-142B-4278-B308-2FD3BB944E77}</author>
    <author>tc={70CBDEF1-E5D0-4B36-BE59-B1C78FAB773C}</author>
    <author>tc={7F8D6E1D-8185-4833-8AFD-E1C3163D5268}</author>
    <author>tc={57C56791-95AA-466B-A16B-36180386F796}</author>
    <author>tc={7B35540F-E265-4FCA-8DAB-C5E66CB733E1}</author>
    <author>tc={CE7922EE-9274-4506-A3B4-8AB03681B4C7}</author>
    <author>tc={507C96F1-9DB1-4F4E-8926-1A234F6D0ADD}</author>
    <author>tc={3E4E8804-37F2-4D89-9452-A301A48E9EF0}</author>
    <author>tc={84CCB661-F09A-414C-B264-2881EF326CCD}</author>
    <author>tc={323478ED-DD34-4C6C-899F-4BE6E94E3B43}</author>
    <author>tc={D87FAAE3-2749-44FF-A6AD-B299488AC591}</author>
    <author>tc={BF10DA5F-A6ED-412B-B84B-79EB76A841B4}</author>
    <author>tc={F3840136-5782-45E4-9B85-A87A4F5F1E7B}</author>
    <author>tc={496589DF-D494-426A-B039-905C8EDC5905}</author>
    <author>tc={18ECC586-75B2-4433-B315-F1D2D87B7EE4}</author>
    <author>tc={5FC7E840-82C1-4CE9-82B3-2CB6AE78D5A1}</author>
    <author>tc={FB63A1F4-6E66-4372-9272-8E41C2379301}</author>
    <author>tc={05879A9B-16F6-4C4C-95A2-FFBC2521A14E}</author>
    <author>tc={D607FB13-4F76-495C-A49F-F5E138D3169A}</author>
    <author>tc={5C97F365-0FB3-429D-B609-1E3ED9F7BD25}</author>
    <author>tc={FD7B6EC4-3794-4EF0-B67E-09372CB9492E}</author>
    <author>tc={2345036B-115B-49EF-A75D-69AAA2793E5B}</author>
    <author>tc={A22784B8-37AA-4FC6-9357-3B56D968603C}</author>
    <author>tc={3664D338-8489-480B-BD5F-D11F326A7F4A}</author>
    <author>tc={D815F57F-AB4D-40FD-8DBF-4185640AA24A}</author>
    <author>tc={25FBAD08-03E7-473B-9893-235D813E46E8}</author>
    <author>tc={ADB0D255-36D3-4C3E-9561-22F867FD8713}</author>
    <author>tc={CD6F5FFA-369D-4255-B58C-801C46C340C9}</author>
    <author>tc={4399F60A-04D7-44CE-BA1D-1BD40A0D543B}</author>
    <author>tc={30B6C841-4E14-436C-9A5F-21EE868E1B63}</author>
    <author>tc={EC6A97EA-6111-42F1-82B3-BA8CE978118E}</author>
    <author>tc={315BC1AC-3A32-4828-B9F2-9D7817542D01}</author>
    <author>tc={2221F7AA-8621-46AF-87B6-41637447A48A}</author>
    <author>tc={CB19949B-B1DC-408A-8600-76D1C60D7AB0}</author>
    <author>tc={1B70A069-97B9-432E-8798-CBD9329C1AB6}</author>
    <author>tc={ADB0A363-F9DE-4624-8CCD-52B041E8A539}</author>
    <author>tc={0125894E-9FB4-406B-8BEB-BACCE104D95E}</author>
    <author>tc={5250FA8A-7375-41A9-9DA9-F618F6667E63}</author>
    <author>tc={BAF8FC1F-703A-4DEB-AEFC-7C4075ECA970}</author>
    <author>tc={C1A35F14-3CC5-4989-B942-F472F300BA50}</author>
    <author>tc={003169AD-A54C-4F96-9271-657379EE8C8A}</author>
    <author>tc={6F9BE344-D882-41C9-82B0-F38F08233457}</author>
    <author>tc={146E182D-5A05-48BF-945A-B0EE4BF7FBA8}</author>
    <author>tc={AF1245B2-18CC-4473-8B24-E6F0652BFE1B}</author>
    <author>tc={C10B1262-AA2B-4754-8F6C-156642A99E51}</author>
    <author>tc={0F5C251E-5BF5-4210-92A1-030F2DD7F6D7}</author>
    <author>tc={6B6469C2-18F5-4AD2-87E5-344A8932902B}</author>
    <author>tc={19BE0893-E8C5-41C3-A8B0-0E58D358C645}</author>
    <author>tc={7AC5B8D0-17FE-477E-95B3-C63F0A33805B}</author>
    <author>tc={1F64901D-DF77-437E-AB3C-4BC57DA50B26}</author>
    <author>tc={41CC58C4-C3A9-4480-B1AA-C738AAA968C9}</author>
    <author>tc={296FF0FE-1BFB-455B-BB21-865143D046F0}</author>
    <author>tc={115A4AE5-5AF2-45ED-8183-6F827C33717F}</author>
    <author>tc={6CC79793-CC36-464B-978D-383F871EBB5E}</author>
    <author>tc={48DC4054-0935-43FF-B293-6F7306657F87}</author>
    <author>tc={20DF6CBA-3EC8-4721-B1FF-A3D81674C4D9}</author>
    <author>tc={F8AB5F16-82D5-43CE-9AB4-12F1691B93FA}</author>
    <author>tc={38A96FA9-655F-49B8-8954-E90E884253D6}</author>
    <author>tc={02D7C190-477C-48AA-AE52-9F0A9FBAFC2E}</author>
    <author>tc={5C8923EC-B374-464F-8B88-4C41A963F878}</author>
    <author>tc={1ED3F6C2-E5DF-4482-B1C0-1F3F57397E3C}</author>
    <author>tc={72E9E10C-D883-4621-9516-4CB7FE46C173}</author>
    <author>tc={DDCEC581-1E1E-470B-828D-E6D587AA12BC}</author>
    <author>tc={FB3917BF-7147-4620-8C2E-14D444B589B0}</author>
    <author>tc={799A98EE-9258-4BB6-AB28-090F3922B8FA}</author>
    <author>tc={FA6E01F1-7130-4D17-8EB9-D0BAF86D8DE8}</author>
    <author>tc={A7D0839F-BD77-4CCF-84AC-738B68D6D5A9}</author>
    <author>tc={194A9CF6-B46B-4DCF-AB11-95522FE481FE}</author>
    <author>tc={1FC13D98-FDAB-4968-8009-D9E53F2EB6C9}</author>
    <author>tc={14C26689-05C4-4BA1-8894-B2B49676DAED}</author>
    <author>tc={F48F248A-5E48-4480-83E3-32832A36FA92}</author>
    <author>tc={AB1FC61B-8F73-4B19-8DE8-24B47CE5838B}</author>
    <author>tc={A64BF963-4ABE-4D25-BBE1-DFFD4306D456}</author>
    <author>tc={1BDC4C0E-6E94-4C8D-900B-6EF16A1DACE4}</author>
    <author>tc={E6E35175-73A8-4415-855C-9F0A2955A1B9}</author>
    <author>tc={8DBF6BB0-C85D-434D-A091-DF001CE8F7BC}</author>
    <author>tc={FD36B483-C9A9-4ABB-9130-D303A22ABF31}</author>
    <author>tc={F4B553E8-1CEB-42B3-B2DF-ABF1816AB6EA}</author>
    <author>tc={BB3DE778-5B35-4CB1-B985-7C25389C9AC4}</author>
    <author>tc={B5022E4D-F7DD-4EA2-B0F5-19F5F1596DC4}</author>
    <author>tc={8223A86E-3411-4A8C-A5D2-5C7F23EC3D17}</author>
    <author>tc={2F859D62-7976-4709-9948-3A79DCB3710A}</author>
    <author>tc={FAE30BFB-3F33-4976-B57A-69ADDA30087C}</author>
    <author>tc={8579E2DE-8377-4D44-B2E0-7419F09DFC4B}</author>
    <author>tc={459A4AAD-E350-4BB0-A8BE-FDEBCCA3FD98}</author>
    <author>tc={977EEF87-5FD3-4257-9CDA-A97A129C762D}</author>
    <author>tc={951473C6-3214-4740-AC71-7466F769FC3D}</author>
    <author>tc={ECBC6C72-7C1B-41B3-B535-578C725A130B}</author>
    <author>tc={C3B4DB18-0A8A-4294-89B3-06CA8AA723F3}</author>
    <author>tc={1104C94E-4106-4D1B-8043-6A7C405274BC}</author>
    <author>tc={0089A436-EDAB-4861-A674-8DBB31AA45BD}</author>
    <author>tc={87CC09CA-C6F0-492E-B0FE-F83AEDC5DC93}</author>
    <author>tc={BF80972C-2D29-4E31-A1EA-D49C63FE0EBF}</author>
    <author>tc={FBDC417F-F7D1-44E2-AD17-D60666060084}</author>
    <author>tc={DE7BE93B-4A9E-4756-A5C0-C11D70B1383B}</author>
    <author>tc={811EDEBE-C708-4316-B01B-79FA6BA4554E}</author>
    <author>tc={84A198E5-E620-47DB-9746-1411BDD32EBB}</author>
    <author>tc={C9A54DD8-0AAE-417B-BF11-DDDA4E06D76B}</author>
    <author>tc={EE0B47C7-8445-4B72-91A6-347DEBC494CC}</author>
    <author>tc={8B9D2DBD-2FC5-45DE-AAC8-71304F87CDC7}</author>
    <author>tc={A750F634-E8B3-4BB9-B189-E7AF8676109D}</author>
    <author>tc={349338EC-2CB3-4DE6-98D0-2F7BC0A7DCC9}</author>
    <author>tc={78B27E7B-5C6D-4561-866C-BFF20B5DD6E7}</author>
    <author>tc={770A9430-6318-4E4C-9F8D-88B24A095A6D}</author>
    <author>tc={BB35E7F5-0764-4380-BE50-8E354B89CC7D}</author>
    <author>tc={98B0E253-32F6-4463-A306-36268D3EA23E}</author>
    <author>tc={68C14650-EB01-4DDA-AEFE-7513EF55E347}</author>
    <author>tc={F8C00217-B679-4002-AF00-65A97745E372}</author>
    <author>tc={312B1DA7-D65D-4BE1-A148-A9A5AF807E5D}</author>
    <author>tc={37FBA2B6-3448-422A-8539-4BE00EBA106E}</author>
    <author>tc={F5831DF5-7150-4CD5-9808-C8767EBDCAD6}</author>
    <author>tc={6D300A20-7B92-423B-B4C1-316522A7C857}</author>
    <author>tc={C8305FB1-A108-4B2E-8229-569E3089CDFD}</author>
    <author>tc={BACA92F7-7811-4111-8F24-9258E8ACECCB}</author>
    <author>tc={9DD0F390-C6F5-41CA-8491-C28B84D82FED}</author>
    <author>tc={61E37BD0-4A3E-48F4-B27B-EAD7BE7B100C}</author>
    <author>tc={258BE679-F49B-4547-97D1-FAE02CE8CC0E}</author>
    <author>tc={220EBD71-ACF9-479F-9A18-592E13615900}</author>
    <author>tc={670578BA-68CA-4DC5-8F1A-5A8D4352CD4B}</author>
    <author>tc={B35EB9BD-83B3-469C-9737-3A85DCD12924}</author>
    <author>tc={B42D6280-B6D4-4495-A5E9-DAF09282D16D}</author>
    <author>tc={AFEA7750-986D-4EFD-80C7-9018E6FC0B86}</author>
    <author>tc={5BDB8A5A-AA71-4F7F-80D3-E9597903C18E}</author>
    <author>tc={C89CEA8B-D629-46CD-A1E4-8C90E28C03AC}</author>
    <author>tc={8D90BCED-202F-4E83-8189-74F8E36AD7B7}</author>
    <author>tc={C1DCF7C4-FFB1-4DA5-A565-2E30ECB8F56B}</author>
    <author>tc={A66B5C3B-1DB6-4D04-8290-B090A4DE3B39}</author>
    <author>tc={A7163652-531F-478E-8D6A-ED7F5F4512C9}</author>
    <author>tc={B2E7687F-323E-4128-B5E4-8B682FED5722}</author>
    <author>tc={FA3B5945-1EA4-45CE-B49F-DEDB56253A3B}</author>
    <author>tc={EBDAEB07-7C0F-46BA-9E9B-6C245B8B9C43}</author>
    <author>tc={8A789A0B-C7E3-4678-ABC4-E13937E32D38}</author>
    <author>tc={3A00AEDE-EC1F-4880-BB62-D9EF9A4C3190}</author>
    <author>tc={C4AA881C-9B56-4B42-8712-A1420EED228D}</author>
    <author>tc={65C7A208-FF78-4A2D-B610-9D04E85E52E9}</author>
    <author>tc={3128B1B4-7DE0-475F-BC42-3EE765B3F56F}</author>
    <author>tc={0F764F16-1449-492C-AFF9-8546851F9F11}</author>
    <author>tc={7A3FB9B5-B95F-4196-A715-4C8C34B9D668}</author>
    <author>tc={C6300F8E-866B-43CA-A4E1-F73CD92870C1}</author>
    <author>tc={6090F60F-BD35-4B7E-9158-26AA9AEA4940}</author>
    <author>tc={E4CA02F9-E336-4126-9FB7-5A0518992093}</author>
    <author>tc={AFCA71D5-D78A-4930-91F3-99EE01D401EB}</author>
    <author>tc={6188C35D-5404-4AA9-88CF-7C31C77ABF1C}</author>
    <author>tc={28C15567-BAB9-428A-ABEC-8D1BB66D7A2C}</author>
    <author>tc={D5F7C7EF-937D-43E4-BE6A-54C34F013B05}</author>
    <author>tc={82107CAE-BAA9-4634-9259-1628D7616B8F}</author>
    <author>tc={0EA558AE-4196-42DA-9A89-002EF68308C1}</author>
    <author>tc={9BC60BFD-F550-4A87-A329-B558A7591B89}</author>
    <author>tc={20FB8CB0-A5DE-4C20-8D54-4B1A6652B4DE}</author>
    <author>tc={4510FC8A-848D-40B3-98A7-7160C19C7688}</author>
    <author>tc={20CCFE11-FCF5-4A6A-AC55-D959B46C9919}</author>
    <author>tc={E015C497-355C-4F67-80BD-37D437C11E88}</author>
    <author>tc={464A279E-017F-483B-A038-4452788A783A}</author>
    <author>tc={E09745DF-6834-4421-997C-6D93D48BF44E}</author>
    <author>tc={76878A96-D2DD-4B7C-844B-5DFED652F3CA}</author>
    <author>tc={F8FAD2C7-A4B5-4811-8BB9-B79B389C2DE0}</author>
    <author>tc={841A2601-BD0C-4138-BB38-F188722F1549}</author>
    <author>tc={840972E9-A121-41B5-B249-3976E6D32D40}</author>
    <author>tc={33FADCEA-55A3-4256-B231-98E9D80E60CC}</author>
    <author>tc={20152C1F-8899-4C0E-A964-EAA332667E21}</author>
    <author>tc={82786F1F-4229-4DFB-B2A5-018043FB79DE}</author>
    <author>tc={551A8DC0-B40B-4E6E-9136-DEBA931DC65B}</author>
    <author>tc={928D1142-DF7A-4379-BFFB-CC9368520F7A}</author>
    <author>tc={5D8D04A1-E156-4BDD-93B7-0EC835F78CFD}</author>
    <author>tc={8FAF982F-9DB2-4AC3-8B3E-4E09A1BABEF8}</author>
    <author>tc={60916BA4-AF74-42BF-9379-C55BE4176CE8}</author>
    <author>tc={0B3855AE-6361-4000-8E77-5AECCF279889}</author>
    <author>tc={11E18D83-54DF-4DBE-ADC1-10FD0C5B2CE1}</author>
    <author>tc={A8908130-D420-4B80-B00A-D2A29D49E8B4}</author>
    <author>tc={EDA1C58D-8AFE-4CF6-A317-8B87D271F1F7}</author>
    <author>tc={C7B8E019-01DC-4DDF-94E3-0838C47A74D4}</author>
    <author>tc={1C74F40D-29E7-4DFA-8870-999EE8D202A6}</author>
    <author>tc={1337C4C0-2167-4E4A-A263-966E18274455}</author>
    <author>tc={49892AE2-B329-436E-A0D7-B5445719280C}</author>
    <author>tc={631212D6-36D4-4596-98A1-309BCAADD984}</author>
    <author>tc={4380871B-0E85-4705-B302-631A5908BEAB}</author>
    <author>tc={0C785B2C-1030-4414-9443-64F9FE6F0C5C}</author>
    <author>tc={B58FDEED-5088-4228-9C86-E75A2F51C340}</author>
    <author>tc={8CFDD8C1-854A-434C-A6F6-DD74E3A2B242}</author>
    <author>tc={4CB1E3A9-5E8F-4FEF-BC70-9FF8BBD9563C}</author>
    <author>tc={9B00F228-DF84-424A-8228-5A0E96E3A81D}</author>
    <author>tc={8764EF66-A731-4AA8-B0E0-53C44F849F27}</author>
    <author>tc={43ACF45F-230C-4EA4-B44E-17747DEB6E36}</author>
    <author>tc={503C2E68-3AE4-4B05-864D-472B6F68317D}</author>
    <author>tc={3FF1D6A5-1F7E-4650-AA3A-8DBAA61F1419}</author>
    <author>tc={E1431007-72E9-436F-8780-3FF5EA53AE06}</author>
    <author>tc={17C977E6-E267-45D4-AC1F-F7C83D4C93FF}</author>
    <author>tc={E900275E-AACC-432A-9EAA-EFBD34D5C2F6}</author>
    <author>tc={D0D9E8CC-DD63-42CB-AB59-88CCD7DCF321}</author>
    <author>tc={AC09B6C4-6FB6-4345-A8C4-F1FE111FE207}</author>
    <author>tc={6682055B-87FE-422D-B49E-4BFDB5635B93}</author>
    <author>tc={0CB5A615-3238-418C-BF86-C226318DB82F}</author>
    <author>tc={C2AF0ED5-E4EE-4E3A-9700-8E9C1F882507}</author>
    <author>tc={4B877E5B-60ED-4E04-B4EC-54389DDA6B27}</author>
    <author>tc={83F030A3-67E3-4577-8C66-EBCA4A215E9B}</author>
    <author>tc={7598A830-2500-4F14-9ECD-F36196A9AB41}</author>
    <author>tc={CBCCF387-E8F6-43BD-8AD6-26871D35D23A}</author>
    <author>tc={0EA70793-985D-48AB-B352-2EBDDF11D7E0}</author>
    <author>tc={085ED3B1-44C3-4EC1-9919-3F2153588A30}</author>
    <author>tc={3F889471-397F-4222-8899-5C70450B06CB}</author>
    <author>tc={2625F49E-50D6-4856-BF6F-D8217CE430E4}</author>
    <author>tc={BFB44233-C843-4E95-A250-C9F3D01BD205}</author>
    <author>tc={95CDE202-2B1A-406B-BB2A-A89F193427D5}</author>
    <author>tc={B2FE9709-46AF-4188-B05A-FC1580A3E22C}</author>
    <author>tc={6DF76D55-F0F7-44F0-AA0E-D82AF163F6EA}</author>
    <author>tc={4E87FEEA-DAEC-4C90-9740-442873E6166D}</author>
    <author>tc={6E038298-27B5-4B4E-A332-35A00E94B63A}</author>
    <author>tc={CDC52111-4105-4207-85BF-714291DABAD9}</author>
    <author>tc={5951729E-A0A8-4003-8B38-34A1A57C245C}</author>
    <author>tc={CAC48E95-8FFC-4813-A9CE-B6D34A2BF0E5}</author>
    <author>tc={2B525A43-C8CA-484E-BB66-816FBF7A54FE}</author>
    <author>tc={1AAEFA1B-A8C5-4252-941A-ADC41A67EB63}</author>
    <author>tc={80E52BB9-AF31-4F6D-B69F-00CD25D93E01}</author>
    <author>tc={8C6EF3A7-9F8F-47DF-8A64-5026B9E395A1}</author>
    <author>tc={6CE158A3-157C-454E-B195-D9C81C036C16}</author>
    <author>tc={2865CB05-CFAE-48EB-B98E-5E66E2D953FF}</author>
    <author>tc={7947CB2F-ED26-48CF-876B-1058E60B7FB0}</author>
    <author>tc={B1CAC6BF-A820-48B2-9D5C-919A61A7F74A}</author>
    <author>tc={7E3801E6-F2A6-400C-8ABF-2E1BE6EF8296}</author>
    <author>tc={19BAE83E-F6F2-4E75-914D-365B2A34F74B}</author>
    <author>tc={4DF98ED8-179F-4569-8A84-2F4820B7B9BA}</author>
    <author>tc={45F4DD41-F84F-4638-BF0C-A1E6A7A64FD6}</author>
    <author>tc={51D45444-410C-44B4-B539-E597752C3E83}</author>
    <author>tc={4F5F0D9C-F764-4713-9452-A01E93D27F6F}</author>
    <author>tc={FB3D7AA6-1F3D-4DEC-8D81-7541E59A8DF1}</author>
    <author>tc={C8C585D5-654A-4DF2-9A94-1794C9679554}</author>
    <author>tc={CDAA4A07-5B73-436F-A8F1-C3CEDAC5A45D}</author>
    <author>tc={02705735-F184-4F4F-B898-A4833AAA7F4D}</author>
    <author>tc={9EC65A46-898D-4BB2-9DDD-E97908AEB278}</author>
    <author>tc={CA6D4DED-EE2C-4631-820D-7870AA9CF4C1}</author>
    <author>tc={6FCCBAA7-C72B-4AB4-926D-F36020E371DF}</author>
    <author>tc={F2572869-35D2-4BC1-8F2B-F280A44A420C}</author>
    <author>tc={5613ABEF-CA34-42F8-9FA9-A67FB057C657}</author>
    <author>tc={0E81E3EA-21E2-4F74-B6B8-90B139040CCF}</author>
    <author>tc={A0472FE1-F600-4762-9777-FE232ABE3E95}</author>
    <author>tc={73A0F812-C1D4-48B5-B8E0-6B2109F0EE50}</author>
    <author>tc={152FE19E-40CD-4387-938D-81068C988CE0}</author>
    <author>tc={4A649328-819D-48D7-AAF2-9243FA965E68}</author>
    <author>tc={69987C6D-9BE6-4AF8-A30E-4FD107FB459C}</author>
    <author>tc={8E630369-6D8F-468E-B750-2FBEBFED7566}</author>
    <author>tc={1A3D5E86-2A2B-4251-95F4-8F221FD90649}</author>
    <author>tc={F270A81E-FF31-4E7E-B9BC-CFA351F99A3B}</author>
    <author>tc={22CE746D-3CD0-46F6-BFB9-07797730D842}</author>
    <author>tc={BFC1657A-30D7-492F-9CB6-44C5B68272BC}</author>
    <author>tc={E34F7018-0A99-4976-AA1E-C814F522A347}</author>
    <author>tc={1E025834-4E1C-4D6A-8FEA-7B6E9CA701E2}</author>
    <author>tc={B9318A8D-7558-4E2E-BE68-B0B1D98C3DE6}</author>
    <author>tc={3F4D768C-FAD6-4D98-A848-B3F50E771AFA}</author>
    <author>tc={28AC4A77-CEF7-4A7C-B174-4A361261EBFC}</author>
    <author>tc={4324938F-D36A-4456-B12E-FC98ED50ED4D}</author>
    <author>tc={529CEC95-E2F3-4284-8428-DB8888F31F45}</author>
    <author>tc={F6948950-F870-4A82-9AB6-54D3F244D995}</author>
    <author>tc={C084F237-17EC-470B-8850-516FBE329DB6}</author>
    <author>tc={4B9A646C-76EA-40A4-AD12-1A92778BF812}</author>
    <author>tc={6D8DDFC8-0870-4914-85E5-E09EE70C88D2}</author>
    <author>tc={1F9FCCBF-B070-48BE-AF00-AAC53E29D966}</author>
    <author>tc={67F4A12A-4FA1-416E-B9E3-3D0CF57D33C6}</author>
    <author>tc={BD8EC880-50F5-4EB3-A810-15E704409590}</author>
    <author>tc={115EE410-CA3C-4CB5-8E9C-BD6625BBD9DF}</author>
    <author>tc={C8747B64-3922-4A93-8B56-66943C72EC44}</author>
    <author>tc={71CE282C-D2DA-404A-A0AD-91264C29E77A}</author>
    <author>tc={5D4202F6-B9A0-4ABD-BE46-0C867407235A}</author>
    <author>tc={4B828A26-52DE-4888-BA0C-C2998E7A982B}</author>
    <author>tc={0DAF3D09-897A-4FA5-A124-AC8B53333D21}</author>
    <author>tc={841AB3B7-3A93-4767-A3CA-A7A8B05F991C}</author>
    <author>tc={EF554AA4-3248-439B-A330-F9093DCC9C23}</author>
    <author>tc={B985F5F7-D2AF-434A-950A-E9C64D5DBB1C}</author>
    <author>tc={82DE0D92-E71D-4A5C-8D20-346C5DC06A45}</author>
    <author>tc={8ADADBBB-C138-4AF3-A85B-30115B2DF1A1}</author>
    <author>tc={50DB7126-B719-4224-A199-49748471D4BA}</author>
    <author>tc={009FEA41-7ED0-472F-BCFB-71C9D0CB2AD3}</author>
    <author>tc={1A7E4560-AEBE-4E0E-8A99-22A180ACE6E7}</author>
    <author>tc={A6850A55-C1A7-4257-808A-F61E653F396C}</author>
    <author>tc={D0CAB934-57E9-4071-9FF9-733A68A7FD4F}</author>
    <author>tc={2F436404-A4B5-4FEA-A3E2-8C3D69E381C6}</author>
    <author>tc={5651E22B-407C-49A8-A9B0-5DF2DD5B6272}</author>
    <author>tc={B4E0D4CB-1BC4-4F02-954B-10B9EA57CB4F}</author>
    <author>tc={A126FD8F-7D65-4153-813A-8B039C11F30A}</author>
    <author>tc={B55CBD4E-146F-4186-8D39-7E39C88E3C3D}</author>
    <author>tc={3967486C-5DEA-4111-8FAD-676B82F95DD8}</author>
    <author>tc={1AFAAFBE-06B4-4B93-A99F-659D67A466A0}</author>
    <author>tc={B1D29783-F3C9-408E-9F0F-37B9B31FC4D2}</author>
    <author>tc={5946C3D8-54E6-419D-A47C-B1CDBDE4FFE5}</author>
    <author>tc={508B882E-B331-413D-B091-C17B42077534}</author>
    <author>tc={BFEF8862-3B82-4EAB-BB5B-50E3BEA2F198}</author>
    <author>tc={CBA0E472-9F8F-445B-93C3-F825FC6DA0B7}</author>
    <author>tc={3DC527A9-A7F6-4599-87DE-BDA8D997EE24}</author>
    <author>tc={9AFC34B2-E191-4D8E-A932-39C1B99DFE1B}</author>
    <author>tc={8580B968-8EE3-47B5-996E-7FF3F368504D}</author>
    <author>tc={F73405F0-ACEA-42DD-90D1-CC9D9EC36166}</author>
    <author>tc={817A4D98-0091-4EE8-B4A7-53E393A9238B}</author>
    <author>tc={BF9F254F-885F-4870-B0E0-43ED443C9936}</author>
    <author>tc={44DCCB49-2C75-4E86-A272-236C258A7EB7}</author>
    <author>tc={346B108D-12FA-4EEC-96FD-29518EBB0AF6}</author>
    <author>tc={8F530BF9-DE45-4210-B452-6E310B301181}</author>
    <author>tc={A83E6622-7597-400E-A582-A30E7803AECD}</author>
    <author>tc={0F592047-A6E6-4ED1-8663-D8418F82B9CE}</author>
    <author>tc={28D489C6-991E-4630-A7C7-4C5FE731E476}</author>
    <author>tc={6DE0C595-55E0-41D7-BE27-F71011C50B7C}</author>
    <author>tc={1E0850B9-EC99-4329-9C86-68B4D76CCC11}</author>
    <author>tc={3E9E2290-D51B-42FF-92FE-54CDF2AEF4F1}</author>
    <author>tc={9525C8B7-C9D6-48D5-B94B-A56D07DB0D01}</author>
    <author>tc={38F644D7-1F56-4D5E-A9A7-11567F833059}</author>
    <author>tc={C7986B60-4465-41E3-8EDD-95630E4726E5}</author>
    <author>tc={C7BA678D-2515-46DF-A2FB-72737B75F2DB}</author>
    <author>tc={BF120D61-3308-419D-84FB-06D0C9D048B3}</author>
    <author>tc={4DB41D8D-215E-44E9-822F-66D687822970}</author>
    <author>tc={98F0E718-8127-4A6A-8870-9C82E8B74909}</author>
    <author>tc={B19176FE-0829-4FD7-B56F-BAF35EB8A1CD}</author>
    <author>tc={781A1013-8753-435A-BB9B-8307B0EC3DEA}</author>
    <author>tc={E345AB05-5A5A-4FA7-8BF7-7B2FB78CF6ED}</author>
    <author>tc={9AF52D80-5D3C-4FCE-B339-405B974FBFAE}</author>
    <author>tc={C6BC6EFB-7577-4451-9FE1-14CD403B7A04}</author>
    <author>tc={EF4BDB72-F847-4F52-8A1D-246EA62D1FE3}</author>
    <author>tc={362AD798-97A0-44DB-9F28-B76D792CDED7}</author>
    <author>tc={CCED0552-6BD3-4CD5-82E5-B6D8010728C2}</author>
    <author>tc={E3AF0A66-60A0-43CD-9F09-F234AE4C8C11}</author>
    <author>tc={7A1DA359-F356-48EC-BA0C-346E8195ABC3}</author>
    <author>tc={DC4A1C9D-1B0A-406F-BBFF-E8C323C383EE}</author>
    <author>tc={ABC27D17-4BA0-4F12-9DFD-7B3950C35B9E}</author>
    <author>tc={8E259827-2DF6-4D86-B4FC-4889BA84E0F3}</author>
    <author>tc={00A61C2D-A8B8-45AB-852E-F0D574E8B325}</author>
    <author>tc={515DFD7D-7748-497D-9BE6-7244C8B9A12C}</author>
    <author>tc={D2EFBBEE-6455-4CA3-B196-D5F1567D626F}</author>
    <author>tc={283C2061-A534-4D84-B609-50505BD55863}</author>
    <author>tc={76C371F0-AB18-4B4D-A64F-AE84834C7E8A}</author>
    <author>tc={54D68F3E-DC24-4BA3-8BF7-C246278527E4}</author>
    <author>tc={C77F7D1D-9896-4B86-BCD5-CC64F41035AB}</author>
    <author>tc={7ACE7F6F-1586-439A-ACF0-4DD4283325B4}</author>
    <author>tc={379850BD-131F-4A49-A9AB-7627C1D2E2F1}</author>
    <author>tc={D95324FE-40EE-4AE3-A51D-CFC8B6B3B98E}</author>
    <author>tc={81A03253-E5FF-4331-BF65-E100DCCFA6C3}</author>
    <author>tc={ECE02452-EBF3-4154-9CE3-467FC7E7DFB0}</author>
    <author>tc={F4D26154-F082-4A9A-92A2-F6DA876D500C}</author>
    <author>tc={A66D54F4-4903-4149-B14E-8B28F86FF63D}</author>
    <author>tc={7370664B-1D60-4E51-81BD-41E62FC7E60A}</author>
    <author>tc={53A63834-CEBC-455D-BD02-17314E6ABE1E}</author>
    <author>tc={A337B93F-A499-4342-8750-739C4B7B856A}</author>
    <author>tc={97A417DB-6B5D-4451-8DFE-355BB048E1AA}</author>
    <author>tc={233DD9E0-1641-4946-A8D7-80A7CFFEE2A1}</author>
    <author>tc={19A6EAD5-7D0A-4EEE-935F-719E757CF728}</author>
    <author>tc={1497F8FF-E028-43CC-8E80-E7B101C79ABD}</author>
    <author>tc={FDC3014A-56ED-478D-BD94-4521EBA16060}</author>
    <author>tc={610F1925-5689-4A34-B1BF-3D5B46DE908D}</author>
    <author>tc={4C75E2E4-E2C7-4ACC-95C5-E253913CEEDC}</author>
    <author>tc={A6F00938-A2A3-4D2C-8C59-0D21F9429532}</author>
    <author>tc={625F83AB-F854-445D-9FD6-D99E7E434301}</author>
    <author>tc={03807B60-C0A8-4775-BCD9-D1083D7165B9}</author>
    <author>tc={943ACF91-3C54-4363-BA31-5F28E1C8257A}</author>
    <author>tc={6E4574DB-8EF2-45C6-AA8F-E433D4E09621}</author>
    <author>tc={DA3E6B30-1097-4F43-9ECE-766C8EB857D8}</author>
    <author>tc={B4D85FA2-C71A-4A28-9822-50485236E1BF}</author>
    <author>tc={23635532-A48B-4AB3-982C-DF00F46CE072}</author>
    <author>tc={8963FF78-FE37-41C6-9E13-50DA0B3E8BE9}</author>
    <author>tc={08F39BDA-E7F5-4B9B-9122-2A95360E702A}</author>
    <author>tc={4D5902B4-1627-4C0C-9725-4FF5DC24C125}</author>
    <author>tc={B645FFA3-76A4-4F30-A3CC-AC30A9F9D44B}</author>
    <author>tc={D2718F3D-0486-4393-AADE-3D30AD06F3FF}</author>
    <author>tc={5265768C-84B0-4D42-AF85-76AF4B258C93}</author>
    <author>tc={D4AD9FCB-41A0-468E-BA32-4FDAD73FBE09}</author>
    <author>tc={E51204CD-4F6F-4945-ADED-0642608FFB7A}</author>
    <author>tc={E6470FAB-A1A8-48CD-892D-1716865DC227}</author>
    <author>tc={11BB6878-F77F-4760-B94A-FBCB82F7F222}</author>
    <author>tc={5B266032-3971-48AC-BD94-C5F0CEB0C5AA}</author>
    <author>tc={B6B6AC39-E79D-43C4-BEAD-94D05F3FF3D7}</author>
    <author>tc={8608F0CA-2D79-4D1C-8C2F-FFC85D4A32A5}</author>
    <author>tc={45D3E69E-8783-4E86-B3CB-E2BFACA3778D}</author>
    <author>tc={877B2036-0504-4806-85A3-809A5E100ACD}</author>
    <author>tc={1214D085-0121-4D66-8DC3-83AD226145BD}</author>
    <author>tc={1D244383-A87D-4598-A799-8F12584F48BD}</author>
    <author>tc={7A6A1FA8-66DA-4877-BD28-0F652570C45B}</author>
    <author>tc={8A4D4663-C938-4E95-A835-0A2A9D06CB10}</author>
    <author>tc={A6CA4DB5-0BE4-4277-98EF-E6B5EE756ADC}</author>
    <author>tc={B362036E-7CDA-4044-A0D5-CD5452E8DDB5}</author>
    <author>tc={A6D5F922-30B7-4E76-A020-D052F64284FF}</author>
    <author>tc={317BFA29-10F2-4615-9CF2-57BA8591A289}</author>
    <author>tc={20305D0D-3D1B-4C7D-AAA9-780D4C5E5622}</author>
    <author>tc={86C54C75-5BEF-4D2B-8999-3487721DFD44}</author>
    <author>tc={686BA244-6339-4517-BE65-B987E63C7A56}</author>
    <author>tc={2B8DE712-9D85-4EA0-86F0-C811CEA80EF4}</author>
    <author>tc={E560D4EC-7664-4D4F-90A8-094D956E85BB}</author>
    <author>tc={CB3FD7D0-6D9C-4045-9396-DABB66B161FC}</author>
    <author>tc={A186BC2C-F486-489E-AC8F-B0090415AD03}</author>
    <author>tc={7AE05C26-1254-492D-9C43-E52AD42ABEF7}</author>
    <author>tc={1BAC341F-279E-4637-B2E8-5F06A5A007BD}</author>
    <author>tc={F8D7AB7F-754C-4A20-A492-E3D4BA5B1447}</author>
    <author>tc={FE1D5E12-3F1E-43CB-B659-7B158A6903B9}</author>
    <author>tc={6C415FDB-E69B-4573-8DC9-2A6DEA7A9CDA}</author>
    <author>tc={34A16556-E057-4233-9842-09075D42EBF2}</author>
    <author>tc={5ECB39AD-71A7-4489-9BDF-B09D4BAB8324}</author>
    <author>tc={01243765-3876-4C5D-B895-D5871E352786}</author>
    <author>tc={20E51114-75C5-4B3A-BC16-AEA95CBBC491}</author>
    <author>tc={A25A2D2B-05BF-47D3-9436-D2AB1008F9CD}</author>
    <author>tc={2E05981E-2408-4B5A-8A78-4DD6B41A91BB}</author>
    <author>tc={0755D2D2-9D6A-4445-A8A0-5D7B579ADE62}</author>
    <author>tc={6B5186CD-AEEC-486B-8C97-23B021C6F0DC}</author>
    <author>tc={EC41D21F-F93A-46AA-B925-E0D96B7D8C91}</author>
    <author>tc={566E4D7A-C4F4-4A73-BB13-F777D3A489FA}</author>
    <author>tc={2B43140A-8BB3-405B-AABD-D8DA7DC89DE4}</author>
    <author>tc={964E6D48-CF90-4771-AEF4-09327B787202}</author>
    <author>tc={753B563E-4B92-42CE-9288-12FF2520A248}</author>
    <author>tc={82D9D5A2-70A6-4B41-8C96-E8734D1506B3}</author>
    <author>tc={4C3423D0-DC23-4758-A166-887AE89918BC}</author>
    <author>tc={689E71FE-6810-45FD-A03A-AA794A5B0DAB}</author>
    <author>tc={39560A61-3C47-4B4D-99EB-9AD9D07738D8}</author>
    <author>tc={0A158AA2-BD6D-4476-9969-CD683A8DB0DE}</author>
    <author>tc={142EB8DB-4680-4651-B74D-0F6D28291057}</author>
    <author>tc={F9831B42-C8F5-4371-AF1A-F64DFFE8637C}</author>
    <author>tc={A89445F8-2F98-445E-840A-D8295DC7A198}</author>
    <author>tc={6B137DCB-0CF5-4D4C-9EB2-F670B5A78C89}</author>
    <author>tc={A5B51D51-B5A4-4B1E-8CBD-FE511D1CA9C3}</author>
    <author>tc={DBDA026D-6FE7-4AA9-9AFD-F73AC23783A7}</author>
    <author>tc={4AEFA244-03E4-41FD-83BB-FFD79C34CBB6}</author>
    <author>tc={86459890-5286-4854-9D9C-02DD008CEF91}</author>
    <author>tc={B8DDEC94-61BD-4DA9-A435-BD82BCFE30D3}</author>
    <author>tc={80C898E9-624C-4DB9-8050-3C791F27E78E}</author>
    <author>tc={C225F0ED-CC0E-4249-8F50-036CDC47A3D3}</author>
    <author>tc={DD8644D4-B5A8-4A23-B922-56B9A6A75E30}</author>
    <author>tc={752C645A-064D-45A0-A77F-F6E5C73AE95E}</author>
    <author>tc={13585BF3-1C7C-4B17-90AF-9B2A602992A9}</author>
    <author>tc={829C3B67-5D12-47E1-B74C-F2E572D3EF71}</author>
    <author>tc={708DCFAE-E284-43BE-BA8D-E3B124E8769E}</author>
    <author>tc={D9AA84F1-B62C-464A-A636-5A6A15D0DBCB}</author>
    <author>tc={BB0B8F58-A1D8-4ADC-877F-F361C098B4AB}</author>
    <author>tc={28599417-542D-4817-B468-CEC0B7AD770C}</author>
    <author>tc={1A3FA490-2547-43FD-869A-9CCC645CB970}</author>
    <author>tc={8302169D-2BCC-460B-94A8-11B7D749A560}</author>
    <author>tc={8C0098B2-134D-4FC0-B054-5D36510AC72E}</author>
    <author>tc={7C2E0A3B-B3F5-400B-847F-8AD704265098}</author>
    <author>tc={05DFBB73-266D-4189-87EE-3BED5691DB64}</author>
    <author>tc={B5B27537-7910-46E1-9676-46E52517A6A9}</author>
    <author>tc={D4E0487E-8F99-4163-91D4-16CA7BA4A0A5}</author>
    <author>tc={EA947235-0C8D-41BB-BB3A-708114F30CEF}</author>
    <author>tc={A6E8DF21-F44D-43F6-BC8C-EF8C740790F5}</author>
    <author>tc={31FF8770-1F27-4973-B0EF-545DD7406772}</author>
    <author>tc={C8D1BB0B-30E1-4C24-AC0F-7306DA688CA1}</author>
    <author>tc={EF501D98-2A4A-4A45-8AF8-BE4787DA0072}</author>
    <author>tc={BF761275-1204-4707-9908-FC277233A76D}</author>
    <author>tc={490D1343-C619-44CB-A63E-D9CCA248C9AE}</author>
    <author>tc={AA294A08-7C1A-4282-907E-A2BDB901FA1F}</author>
    <author>tc={3138437E-2EF5-4AAF-9099-E803602D9045}</author>
    <author>tc={4B855126-450F-4D65-9C06-47769ACFF903}</author>
    <author>tc={54122DD8-385F-4317-87EF-221F99F28642}</author>
    <author>tc={2FD4314F-07FC-4C4E-95AA-8DD792A92DDE}</author>
    <author>tc={0322C376-82FC-443E-8ED6-BABD3A78A09E}</author>
    <author>tc={9B6BD225-5572-4E55-B24F-BC333BFDEA6E}</author>
    <author>tc={51ECDECD-AD8A-4F8D-BF1F-3B4987125E16}</author>
    <author>tc={00BF3468-E82A-470D-A381-C2E8C4C936BB}</author>
    <author>tc={16492710-2E57-4023-AF2E-55375AC825BA}</author>
    <author>tc={47DFFAD0-4F08-4EBB-927E-F855135982B8}</author>
    <author>tc={F0901351-E0FA-47DB-9DC4-C810AF43ADEA}</author>
    <author>tc={DF8D51B1-EF7E-4415-9E97-4715E2C7CC71}</author>
    <author>tc={452BCC96-27A2-4F11-A215-37797FD50806}</author>
    <author>tc={BAD7FDDC-A70C-4714-8D49-0B4FC91921DF}</author>
    <author>tc={148E703A-5EDC-4779-B78E-653C038D13E6}</author>
    <author>tc={26B67926-1A2C-49DE-8FF1-90915EAE0042}</author>
    <author>tc={E3EF7B4B-F889-4CA9-9D9D-435BEA21A485}</author>
    <author>tc={C99F2636-ED0F-4F58-ADEF-10767CE595D1}</author>
    <author>tc={2A1A6E84-17F8-40E7-852B-1E70072B6DED}</author>
    <author>tc={5108D4C4-0763-4BC1-8B27-76C3A74E9A16}</author>
    <author>tc={9631A497-8410-46A8-901B-6F8F3719C5BA}</author>
    <author>tc={64DE7A59-DB9D-4ED4-B597-302ACEFC0768}</author>
    <author>tc={A2A1DBAD-04D3-446A-BB4F-D75530BA50E9}</author>
    <author>tc={B501B6CD-7B72-4994-B213-07EA19E872F9}</author>
    <author>tc={CFF46E7E-DC4D-4D83-A46F-F28A19FDB8A6}</author>
    <author>tc={2E90A664-5492-4A3A-B68E-299B5A82E3BE}</author>
    <author>tc={B0B378A5-9A34-412C-BD38-88CDE54A6CE3}</author>
    <author>tc={BE5F66DC-FE81-4329-A320-CCB74653332C}</author>
    <author>tc={303EE793-FDE7-4542-B044-BC317C99FCBD}</author>
    <author>tc={469B64CC-DCB8-4DB9-BF75-554A9455A659}</author>
    <author>tc={89F355EA-B3A9-479E-9303-7B3E167611D3}</author>
    <author>tc={F0BCC2A4-CBD3-40F0-BDF4-B1B1D0BE3047}</author>
    <author>tc={FCA6C837-F527-4C62-8A2A-A7A27BC0FC57}</author>
    <author>tc={7911AF7D-A8E0-4127-867E-E784F7A98C25}</author>
    <author>tc={7C599574-C65C-4C2E-9435-52E0EEF9F695}</author>
    <author>tc={B3683B2B-9F3B-4BCF-BA5D-4B960D87EED1}</author>
    <author>tc={A93CC12D-4B87-4C5A-9064-90D5649C90C5}</author>
    <author>tc={A388CC40-29C5-40DA-91DA-1B6706FFC0EF}</author>
    <author>tc={A393690F-1D1F-4D4F-AED6-FE7017EA2B6B}</author>
    <author>tc={432E36C5-B327-4B57-B65D-9F7B66409B32}</author>
    <author>tc={A83E3A82-0E29-4D38-AD3B-47F8B65A40EC}</author>
    <author>tc={06878EA9-F4AC-489B-B771-EB3B93FD8132}</author>
    <author>tc={9C9E73E6-FB60-4656-A8EB-74A19CED3B1E}</author>
    <author>tc={FD6A16F8-6D38-445A-A507-28F0F5005A68}</author>
    <author>tc={60A1B4A6-7E4C-4D07-84A3-B613437D3FA8}</author>
    <author>tc={F5B8DF2E-56D0-4CE4-98B4-7C4E398848F7}</author>
    <author>tc={88DBB161-91F2-4048-9037-CC3FCA4A947A}</author>
    <author>tc={30F3BC22-2CF6-44A6-A7EB-4EA3A59F12C8}</author>
    <author>tc={2550B139-4B7A-439C-A886-CACAE1022492}</author>
    <author>tc={DAED5231-F748-42E5-8877-DDE1E352212D}</author>
    <author>tc={9348B8EC-3EB5-4692-982E-C6084D2BD2E9}</author>
    <author>tc={B7B4BE68-D5E2-4235-A97B-46F43AF82617}</author>
    <author>tc={0B355F41-7215-42AC-9FD0-FF569B62DF61}</author>
    <author>tc={3B6B39B1-2AB6-4F92-AE25-4F4B6D7BCCDE}</author>
    <author>tc={99D3E916-5881-4B9B-BEFF-41C2F629A384}</author>
    <author>tc={77776B55-7169-4A73-85F7-9D2CA04FC752}</author>
    <author>tc={7DA86C4D-3CC7-4E96-807F-425AA32B9B28}</author>
    <author>tc={2A3CE5D1-AC79-417B-99AC-1FD34F7CE030}</author>
    <author>tc={A8DDD6CC-BCB2-4B34-AB6C-868FD11E2E39}</author>
    <author>tc={ABA1A0F2-DB45-44EB-BA50-B78764BF4975}</author>
    <author>tc={21EAE95D-5AC2-4902-BFAD-6FF0C2D8B643}</author>
    <author>tc={381142EC-1E51-426B-B08E-25B202EC70B1}</author>
    <author>tc={DCAE68DA-5108-4366-8FBC-51BA5685FDEF}</author>
    <author>tc={0F06C606-0FD9-476D-A943-00813643EE7C}</author>
    <author>tc={D25F4C18-3B86-41F6-85C9-3417FE4F1D9F}</author>
    <author>tc={8DD1B67A-7CB9-49AD-8E26-9B4122D494AA}</author>
    <author>tc={DE636A5A-1F6C-4142-92F1-B6EAE396B60D}</author>
    <author>tc={5F94864F-2621-42A8-92D6-3A3670422E57}</author>
    <author>tc={EB3DFFB8-885A-4DF6-B02D-2A4CF4717A3F}</author>
    <author>tc={F3164DEF-D4AF-4158-8CC0-59DD254FBB2C}</author>
    <author>tc={B79B014F-3E14-44F6-8F08-DC380DC497D3}</author>
    <author>tc={32696A5D-6E11-49EC-AA4F-CBBD344A03AF}</author>
    <author>tc={0553554F-38E9-458B-AF83-8ABF67A4DCAC}</author>
    <author>tc={999C2F9F-5254-41D3-9F1A-644F16E40571}</author>
    <author>tc={A5A68D32-18DA-4A25-A289-FB489E1EADF0}</author>
    <author>tc={872F19B3-FB71-4354-9AA7-ABBEF5C2072F}</author>
    <author>tc={373988AA-F71D-4F7A-8273-585FF8AD07D9}</author>
    <author>tc={8B2DE7F1-D730-4EBB-8D6E-FB025B4963E6}</author>
    <author>tc={A59D9A06-7B65-46DF-B2C2-0FFB6706D6DC}</author>
    <author>tc={B6C267BC-3227-4C62-A765-4564661D3A09}</author>
    <author>tc={29488003-9CF4-4B65-A7C0-6F91DB507CED}</author>
    <author>tc={35C0D1C1-20C8-4FA1-AF40-114E4A38B78A}</author>
    <author>tc={E1C57402-53DA-4DAB-9155-6148F075BFE3}</author>
    <author>tc={76B2AF15-0720-422F-BDED-B6AD35EDC817}</author>
    <author>tc={85A8B134-7123-4959-A53D-BF0878C2E509}</author>
    <author>tc={DBE08BB0-4052-430E-8EE2-6843EF5F9305}</author>
    <author>tc={09510A95-7AB4-46AB-B572-4D2941C4F177}</author>
    <author>tc={0353A38C-91F4-42E0-9C28-7200FCAE7D46}</author>
    <author>tc={D180C4CA-BC91-473A-B530-31677A5EB938}</author>
    <author>tc={414A2AAC-C8C0-4D70-B32A-78A7D46B9A80}</author>
    <author>tc={155D74C2-FE55-43EF-8B46-BE89903F7A53}</author>
    <author>tc={346F1A8A-E0ED-4489-A5C2-5161CC269199}</author>
    <author>tc={92CFD7AE-2C4D-461E-BBAB-FB6BAD347FB1}</author>
    <author>tc={1B95EC20-2F76-43A5-99F6-3F1C5B0BEB03}</author>
    <author>tc={BC0E166C-0569-4B5B-98DC-358363154B44}</author>
    <author>tc={7E2BFE09-C1AE-4798-873E-2635E3493EFF}</author>
    <author>tc={7552FB2E-58FC-4E2E-ABF8-7DD5E3F56006}</author>
    <author>tc={21013F4C-6AC4-4230-ABAA-7C4968F15CD3}</author>
    <author>tc={5DD3FD60-56AB-4951-819D-0C4E17A18FFA}</author>
    <author>tc={E17BBF7F-0C92-4821-A67D-6B23F1123404}</author>
    <author>tc={A0364F25-73BD-435E-BE2D-E8259E925565}</author>
    <author>tc={9767F574-BF44-422F-B614-400C9DCDBB94}</author>
    <author>tc={66D3F253-42AB-4D19-950F-4633442CC882}</author>
    <author>tc={B1EC9ADA-BAC8-4C29-8A84-CDB713CD61B9}</author>
    <author>tc={FDF8E1CB-B02E-4DB5-8B38-E2BF25717A84}</author>
    <author>tc={61315B31-5E5E-48D8-9393-608E02673D7A}</author>
    <author>tc={9B3CC675-32A9-4765-B37D-2DE57DCEF4F6}</author>
    <author>tc={9318573B-6B7D-4B0B-B289-1679A48455E9}</author>
    <author>tc={7B97DF4C-56D6-4066-8390-5BEAC63196A2}</author>
    <author>tc={993D38F8-C639-4292-82E2-98EFCF7D9B8C}</author>
    <author>tc={420C576C-A35C-447B-BFC7-9ABDB9897063}</author>
    <author>tc={6B982CE0-42A0-4D21-84DD-3A518BFD7C1D}</author>
    <author>tc={24FD8F2F-5F13-4789-962C-95FAACEEB696}</author>
    <author>tc={34DAFA95-5ECB-43D6-A234-DA5113CAB494}</author>
    <author>tc={FB7FEFC6-997C-4304-92F1-C2B129FACDF8}</author>
    <author>tc={1CE1C85E-7C7B-44A6-A6AD-187C499BAF7B}</author>
    <author>tc={A578E136-23E9-49D2-9C1D-641350EB0F8E}</author>
    <author>tc={0DABF147-4747-4901-A1E2-2B9B944E186B}</author>
    <author>tc={0C9F6689-520C-4AD2-B8B2-63C96850EEE1}</author>
    <author>tc={6E374A8C-9302-46FA-B7BF-A89F10D7A19E}</author>
    <author>tc={7DC25FF7-7C51-4C67-80B6-45C01441E148}</author>
    <author>tc={85427AC5-F68A-44A4-A636-8F60587F4462}</author>
    <author>tc={6E3334AA-2155-4C8F-9048-5745743F3B64}</author>
    <author>tc={78A411F0-7403-4336-97AF-41EE12BC596F}</author>
    <author>tc={A056F679-B5A5-4BF8-B332-59DD2A12D5DC}</author>
    <author>tc={AEA8C50B-3FD3-41C0-892E-4CC44D600415}</author>
    <author>tc={132A150C-3310-4C30-A1C9-9B5441E4397B}</author>
    <author>tc={CF9DBF58-CB70-4D0F-B5B3-55B1985546D1}</author>
    <author>tc={8016FBA5-89A5-49EA-8283-C72D7CBF68B0}</author>
    <author>tc={ED642006-D355-490C-8B3A-ADE158E373DD}</author>
    <author>tc={43A1A285-10E2-486D-A952-6091C030E901}</author>
    <author>tc={30D7C1DD-2919-4B09-A055-B068B539AFBF}</author>
    <author>tc={8529C5D7-0198-4730-9A4C-DF0827396509}</author>
    <author>tc={CEE2EDF2-4DA2-431D-8FA4-F8255FF13924}</author>
    <author>tc={889D4626-D9B5-4DF8-AB36-C4914E7DBFB4}</author>
    <author>tc={BE798FFE-9916-4FD9-84B5-1F2853728847}</author>
    <author>tc={F6234805-0DC1-4E63-8C90-64070768BCBD}</author>
    <author>tc={33BAED1F-669B-43A4-BD73-CEC7E2770210}</author>
    <author>tc={5758222F-B0DB-466D-A7FA-367008ACE255}</author>
    <author>tc={445E1730-12F7-44CD-838F-F88E321D79F8}</author>
    <author>tc={10F7F4C7-96ED-489D-84FE-2C7AC652B53E}</author>
    <author>tc={CB3428AD-C27D-4A9A-9822-96105AB4B516}</author>
    <author>tc={F3E808FC-E762-40BC-95FC-D4357C31520B}</author>
    <author>tc={CDBF6D37-503F-49B5-8D42-15721436E14C}</author>
    <author>tc={4F11ECF5-105E-44E2-8DDA-4FC3FA3D4150}</author>
    <author>tc={B945B7D6-5FB4-488B-A9B3-B6A7291A67F7}</author>
    <author>tc={E82BD629-A7F2-4CFA-9B75-AE858E31943B}</author>
    <author>tc={4DFA487A-AAAE-4CE0-86CD-6AA4D3C6D736}</author>
    <author>tc={A3CDAF7E-B134-4D7E-B77D-0B1333856F9D}</author>
    <author>tc={5B6A4191-B0F1-4752-9F96-36D35261D432}</author>
    <author>tc={E34C8860-9B40-4BB6-8BC4-B991C9D473FD}</author>
    <author>tc={50C8BFFA-7208-4B72-9AF4-79E33A2BD3A1}</author>
    <author>tc={3D387E59-949F-4B9D-8BCB-C89810A866B3}</author>
    <author>tc={3A6B5DF0-60B0-47FA-A7DE-086F1E7B8364}</author>
    <author>tc={F6189103-3228-4ACC-8711-9CB95336551D}</author>
    <author>tc={ED7E899D-2ED7-403C-B9C0-785B33F44AE9}</author>
    <author>tc={1EFE7BD9-B467-4051-B00D-56ED948CA88E}</author>
    <author>tc={54D54E30-D2E7-42A7-BAC1-32D9B0CFEF84}</author>
    <author>tc={C1E4A49D-545C-411B-BDB7-95F40680B88B}</author>
    <author>tc={3D7ED3A9-188B-48A2-A5DE-526D59426EB7}</author>
    <author>tc={7F5363AD-CED4-40CD-A1FB-6A6BDA7C9C82}</author>
    <author>tc={B489C68D-021C-4969-B865-64A86DF2513D}</author>
    <author>tc={0995CD02-21EE-4E5F-8B9D-97824A5C5B2C}</author>
    <author>tc={CF20AB50-A8C7-435C-8CEA-FAD46213A7BA}</author>
    <author>tc={DC9DC750-CC77-46BB-A483-EDC8288C33B8}</author>
    <author>tc={CBC33CC0-101E-4906-8E61-BA6597FA5A64}</author>
    <author>tc={197C3EAC-FAB3-477F-B650-DF73E5982F75}</author>
    <author>tc={26CD0808-12FC-4AF3-8914-4C59F361DF62}</author>
    <author>tc={D2CC8632-9FCD-4378-852D-5E8759CE80AB}</author>
    <author>tc={EEF23D94-5291-4896-B744-5CC5E20F4D92}</author>
    <author>tc={58AC34C6-F505-4578-904D-C71011E04034}</author>
    <author>tc={3F01A4F7-EDCE-4C6B-B06F-673B3AE4D92F}</author>
    <author>tc={E7BEE9C5-B6E3-4CB0-8278-BE241FB47C8C}</author>
    <author>tc={EE2B185B-5A1D-462D-8FD8-87E8272E8BFF}</author>
    <author>tc={3DBBDF53-A748-4100-AF5C-92AAE8C4985B}</author>
    <author>tc={5EC2AC5B-9FE3-412E-8202-3B3B447919A6}</author>
    <author>tc={EF12CFDC-6617-4274-B09E-32CFC2719638}</author>
    <author>tc={8A46517A-3B84-4555-ACFE-935B9809DA23}</author>
    <author>tc={22452063-55DE-4347-B683-9AA60BB659F7}</author>
    <author>tc={4C8B4A40-F826-4578-ACB5-CF75918A1874}</author>
    <author>tc={2DDE5AF2-D9CF-4183-ACDF-D61D1B0E30E7}</author>
    <author>tc={98EDCE3D-DDB1-40CA-AD82-DD3F68DB083D}</author>
    <author>tc={98D1DE77-1D11-4B8B-B8F7-4DA2644E2029}</author>
    <author>tc={65D1110F-1C15-4543-8217-09EA13BA6C4A}</author>
    <author>tc={5AA67498-EA54-4B8B-8B08-209DC453745C}</author>
    <author>tc={44BD2F61-59C9-40CD-A8F2-ECB4FC627FEC}</author>
    <author>tc={09301BB8-BF9B-41D6-834D-AC200A3EE544}</author>
    <author>tc={7C208233-0895-4C87-85BA-B39A2EBBE9C8}</author>
    <author>tc={90935E1E-8144-4BCB-8C76-F340CC211AA3}</author>
    <author>tc={00FFBA66-6DF6-487F-84DE-580C1CAC01AD}</author>
    <author>tc={B939C7B1-328A-4D80-99E9-4F84FB2671C0}</author>
    <author>tc={7640ED2F-1D8D-46A1-8388-BC281FD43B53}</author>
    <author>tc={7AA8E255-12E6-4505-9F80-60CE686918EF}</author>
    <author>tc={3E964A7D-8DD0-4989-8486-C3530CA31753}</author>
    <author>tc={04FA9222-00DC-44D4-BABA-A71E29C0B26C}</author>
    <author>tc={563F9ABC-35B2-42C7-808B-870485796A0B}</author>
    <author>tc={3B14FFBB-02BB-4417-9CAB-67F51DB91D8F}</author>
    <author>tc={114B2B90-E930-4653-946D-F9F5ECC14A6A}</author>
    <author>tc={F7AE0CB2-5786-46CB-B8A3-5B29059966FE}</author>
    <author>tc={BFEFF144-F07B-429B-84EA-674173FFC525}</author>
    <author>tc={1774B73A-9E3E-43D1-91E5-6663B798D7AC}</author>
    <author>tc={3B1DAEBF-335B-42C7-AE9B-26A6CADC6205}</author>
    <author>tc={60124743-CC1B-438A-AC0E-25FE25605379}</author>
    <author>tc={B0DD0B6F-4D22-49FE-8F4F-1DAEFFD441E7}</author>
    <author>tc={6B0DE762-000F-42E4-891D-D63B2663FBDF}</author>
    <author>tc={4EDD24DE-19B6-4A51-B222-7A15D9EA9A4B}</author>
    <author>tc={815D51C6-0363-45F0-9476-6D2FDC61E394}</author>
    <author>tc={3AA0AF12-1423-43AE-A045-EFEF93382315}</author>
    <author>tc={A182A1B8-9636-4AEB-984D-A19C8EAE439E}</author>
    <author>tc={F9F06DC4-9C4F-443A-B2E1-D1AEF2C1013E}</author>
    <author>tc={DB0C5C92-8E64-49DC-96AB-50EDCC98A78F}</author>
    <author>tc={731F717A-32AB-4BC2-AE5F-B456C7C4ECBA}</author>
    <author>tc={54968A61-9A02-4907-8816-89C6C95B6568}</author>
    <author>tc={38D6A3EB-338B-4C04-899C-C82C41B6E323}</author>
    <author>tc={8915E560-DC43-49D8-BA09-6114F02C9A69}</author>
    <author>tc={6919811D-FF82-4AA4-ADEE-8B2C9C344970}</author>
    <author>tc={8511B5AE-485A-45DB-B295-CD8553630C71}</author>
    <author>tc={D54C0AD0-996A-487E-85D7-65F53E7B7D58}</author>
    <author>tc={67E60E9A-FE6B-4BD3-8FFE-0E1E62F8240E}</author>
    <author>tc={9528F2E7-474C-43A9-918C-CC5581A62D0A}</author>
    <author>tc={64B2DF46-D76D-42AE-8ED6-4FFF2109FD48}</author>
    <author>tc={C10E3B85-DF2D-48AF-901A-72C645B85281}</author>
    <author>tc={71EE2C40-7A8F-4D2B-BE03-1C5499FE3103}</author>
    <author>tc={4E1CA578-9A4C-481F-B700-D2FDD86B0976}</author>
    <author>tc={571AB511-D75B-4C1B-A641-C808DFBA6D22}</author>
    <author>tc={0B797492-714E-4527-954D-0CE1D216965D}</author>
    <author>tc={7D3F8CC4-9EA6-42CF-8987-3B611CD99D7F}</author>
    <author>tc={7C4FAB03-5F8A-4C20-88D8-31CE90C2242B}</author>
    <author>tc={8B54F8E3-F722-4D8C-ABF0-BD8892294A0E}</author>
    <author>tc={7D3801EF-1AA0-4EE9-871A-999D71B77718}</author>
    <author>tc={167740B4-6A45-4102-9508-E23CD196C219}</author>
    <author>tc={0B3BC55A-5D8A-4DE2-9404-6C002E3B92FD}</author>
    <author>tc={F62B7C78-2EA4-42B5-B953-9E8C75D8FE48}</author>
    <author>tc={AB2D4BA2-CC9C-4E43-9946-36EAD841740A}</author>
    <author>tc={D486E713-FC1C-444C-83FC-1F2FC79292A4}</author>
    <author>tc={1A5743B2-946D-4F07-8898-B0ACA70E7C00}</author>
    <author>tc={E8449488-8AE5-4C8E-8B01-ED7BC5E2D844}</author>
    <author>tc={6149FED0-1849-41B0-A17F-B8F7A772E8EA}</author>
    <author>tc={79115E8F-1F50-49DE-8BC8-3991D16919C6}</author>
    <author>tc={7ABDBB5B-8AC8-4E20-A8D6-82FED11208C3}</author>
    <author>tc={2F27EDD5-600B-41F5-92DE-FCC3E3BB277D}</author>
    <author>tc={A0B6E1A2-72CA-4680-ABBB-0C138ED06E51}</author>
    <author>tc={B832EE37-FED0-4B58-A8EC-F3F7D3B37EEC}</author>
    <author>tc={AADD31A9-4C74-4B06-9E2C-982955434409}</author>
    <author>tc={4F5B956F-AF80-4E81-8A49-280A9E914CCB}</author>
    <author>tc={E56C0B2A-86D3-4296-A4ED-001000090C62}</author>
    <author>tc={AACBA874-41A8-493A-92E4-1EA711E0BCDA}</author>
    <author>tc={4E5CE84D-9EEB-4354-99C9-FFC9C0072898}</author>
    <author>tc={7E74D75B-B502-4C60-8131-09312D5224CC}</author>
    <author>tc={5F475F3C-B802-47EF-B00E-D00BE15582E6}</author>
    <author>tc={3517274D-BA29-4D6F-A5CA-718B28CD617C}</author>
    <author>tc={BD33A2DE-1152-4765-8866-E3CCCA950141}</author>
    <author>tc={F720E087-EFC2-4D3A-9B25-1382C0C8F595}</author>
    <author>tc={98CC2E42-42A6-42C2-AD29-9504DD286F68}</author>
    <author>tc={F4198CBC-F939-4570-B0CD-823C8C960902}</author>
    <author>tc={5D852111-6F5F-4881-A9F3-FE9AAE120731}</author>
    <author>tc={F8384B44-9D7C-409D-ABCC-E59CA18FD064}</author>
    <author>tc={FCB0789C-390A-4A48-A161-E9A1505273DC}</author>
    <author>tc={2057E77A-13AD-489D-BA05-1B3EC666CFD6}</author>
    <author>tc={57C0823C-CA33-473A-9541-26692538D0CE}</author>
    <author>tc={98C20586-8F57-4B53-9F2D-32D752A3F47C}</author>
    <author>tc={E803C5A2-CCC3-48BC-842E-FA856C04AF74}</author>
    <author>tc={F124F9D0-3023-4C02-A796-88EA1833608D}</author>
    <author>tc={0D28F5B6-133E-43E8-B8CB-B7DBBBBA5539}</author>
    <author>tc={5A9D1123-8782-4D80-93AB-D309C604D254}</author>
    <author>tc={2D85F8BD-914C-40A7-9D53-F83A3E8691E8}</author>
    <author>tc={D5859811-FF16-49F9-B173-B9B6D74C0700}</author>
    <author>tc={E6A26D73-0189-4FAD-B1BC-C5D3DE09F9E0}</author>
    <author>tc={FE94DF47-2173-4DE4-BE17-6781DC528F65}</author>
    <author>tc={9F52087D-62AF-453B-B88C-5A967D9CFE38}</author>
    <author>tc={C945EF09-ADFC-4E24-B347-47CC0CB90875}</author>
    <author>tc={2981912C-3C3F-4CA4-8B6C-1E2D106354A9}</author>
    <author>tc={5E9198FC-E487-4E39-9AC9-C0EC496A9FF6}</author>
    <author>tc={170133A6-8E3F-4247-B877-FB93D44C84B7}</author>
    <author>tc={93EC751F-1F2E-4064-B229-CB0A890C2AD5}</author>
    <author>tc={A5C581F0-8718-49EE-9C1A-D48D4EED4290}</author>
    <author>tc={1059A495-EBBF-4064-91ED-0CA41F473F4F}</author>
    <author>tc={98C8548E-A2BE-4A36-B0DC-677C1B5DAAF6}</author>
    <author>tc={8CB79034-780D-4980-85E9-97F37EDF48F4}</author>
    <author>tc={C7D32BC3-1A7E-4B3B-85FC-872648F7DCB5}</author>
    <author>tc={86F8C5F0-D415-408E-ACED-7DD31F249F69}</author>
    <author>tc={C7AA84B3-A895-417D-A9AF-BB9D3B3612F2}</author>
    <author>tc={2539118A-AE4A-4A17-B638-D49500E643C7}</author>
    <author>tc={5F06679C-22DB-4F90-9998-F62D9A214DEA}</author>
    <author>tc={72F1E23F-759E-4C3D-AE0E-6477315D2B60}</author>
    <author>tc={B10EA46A-08FF-430A-9CEF-25DA5536EFDA}</author>
    <author>tc={5CCA6031-EB84-42E4-88F6-E67B78225130}</author>
    <author>tc={155E5C80-543D-4949-8F8E-9DFE16CF7114}</author>
    <author>tc={38370F6B-96BD-4D82-AD04-B9F2125EE865}</author>
    <author>tc={7666C2AE-8ACE-4C80-A1C5-2A438FDA56DA}</author>
    <author>tc={EACD39BD-8E56-4CD5-BAF7-44AC69E8F2A0}</author>
    <author>tc={378C579C-A7C7-45EA-B725-AFF56381404F}</author>
    <author>tc={2B978A4B-2AC3-4DA5-99C5-D927572E5091}</author>
    <author>tc={D8D9681D-3D93-40B3-A67B-A8559722A525}</author>
    <author>tc={E6ABBEA9-36D3-4419-A163-92A25FE5B84C}</author>
    <author>tc={CE343E2C-C399-4443-A934-8A730B552FEE}</author>
    <author>tc={1BB23915-3DD2-46D3-8E88-D31DCF70F7FE}</author>
    <author>tc={B2B96592-7C8D-4A62-BB93-86964E99B385}</author>
    <author>tc={860ED340-A9F3-4330-9A8C-FA1DFFD602DF}</author>
    <author>tc={A6D1FB98-17ED-46E9-B1F2-C28DA1378A40}</author>
    <author>tc={2849A5A4-CEEC-4E84-A22F-70A52172B586}</author>
    <author>tc={0DFBD772-9581-4DF8-B18C-F37B91DC02C1}</author>
    <author>tc={FAC34D4C-A594-4A74-B57A-C8FBBCDC0039}</author>
    <author>tc={98F624F4-AD36-4CFC-AF5E-8AFC8A8B9850}</author>
    <author>tc={3CB5B0A4-02C4-406E-8517-D7A08CE6393A}</author>
    <author>tc={ECE232FB-521A-4FF0-A52C-0364CA7ADC2C}</author>
    <author>tc={84BBB11F-16B2-42DF-8900-452FF6B4E2D9}</author>
    <author>tc={03692778-4B47-4607-93AF-C0AF13C0FFD2}</author>
    <author>tc={CBBB2E89-F053-45B2-B31F-CA690C65C1BF}</author>
    <author>tc={9A131A45-C7CA-48B6-B65E-B61A348ED786}</author>
    <author>tc={3B45760B-36CB-49A2-93BF-91A8399BE812}</author>
    <author>tc={D4890B47-C813-4859-8C23-2A978D30B6E1}</author>
    <author>tc={C65BB44A-45A6-4C39-BAE4-AA0544963DD0}</author>
    <author>tc={F02A8FB4-325F-4FA5-89CD-E2263B1D8085}</author>
    <author>tc={87960BC2-1CB2-4EFB-AB9A-5E6275B986B6}</author>
    <author>tc={EE529EF7-CB98-44E1-9AF8-0593594E7CA5}</author>
    <author>tc={3865A9DE-B83D-49A2-8806-446F3805F62D}</author>
    <author>tc={034A5CFC-FA18-4E7F-8970-585E0096B959}</author>
    <author>tc={84A847FC-8A47-4AE4-BA24-4B7149A34403}</author>
    <author>tc={D39D0C8A-4339-4B93-8298-30BC63FFC38E}</author>
    <author>tc={E09D40AA-D594-4459-A606-E0852D6C39B1}</author>
    <author>tc={9F159963-BE56-4535-AB86-123CE9F509BE}</author>
    <author>tc={BAEAADC5-2613-4544-8FE2-D784636ADE5E}</author>
    <author>tc={FA9C0802-2AF2-4BCE-8265-B2EE112B44EE}</author>
    <author>tc={6CFFEC0B-4BF9-4F46-8C80-160D9611063D}</author>
    <author>tc={5DD81E37-3F2D-4C82-8FD0-CBF359ED8284}</author>
    <author>tc={128AAD5C-1861-4914-B151-410E2E36AC71}</author>
    <author>tc={06C84186-BC65-4EEE-BC5B-C0FCF0F173E8}</author>
    <author>tc={160A8E1A-2C89-40E9-8F29-1EDD1C74D795}</author>
    <author>tc={71D26A05-1C02-47BA-820A-42B4FBA38251}</author>
    <author>tc={DFC29749-8275-42A8-AA46-F25AA631DEB3}</author>
    <author>tc={6C7FC631-DDB9-47E6-8AF7-BD8BC13E94AD}</author>
    <author>tc={395149FF-4A6B-4991-A62A-1CE54694C117}</author>
    <author>tc={A9EE4EB9-4111-4B32-B70E-EFA77BE58F8E}</author>
    <author>tc={4A8CB6D5-5B72-48EB-9447-BDEE73BC8DAE}</author>
    <author>tc={DB21FA0E-96EF-4263-97F6-C1DF6BE3C830}</author>
    <author>tc={8B7C3C65-77F7-4BD7-9340-CEF3755F7D42}</author>
    <author>tc={8E0F63D9-725D-4C8A-BA80-82E179230709}</author>
    <author>tc={63F80CBE-B404-41BD-AC7A-90E70E2483B3}</author>
    <author>tc={D07B5F5A-5FDF-49F7-BE67-D343455238BF}</author>
    <author>tc={879D2810-7798-41E9-9480-C2D2DA6B9A6C}</author>
    <author>tc={0D9F3724-CF22-4087-A0BD-5D129F8DA37F}</author>
    <author>tc={70A18DE9-4B0D-40CA-9495-951BF01073E3}</author>
    <author>tc={330CF201-2E7F-464B-BED4-6F745A0C5525}</author>
    <author>tc={F7874FAA-930E-43C3-A9D8-A03C32757E99}</author>
    <author>tc={C7EA68B9-5B29-477A-A072-12C5C1DC8B9E}</author>
    <author>tc={E0447ED0-9BB0-439B-A7DA-40C89C5C0036}</author>
    <author>tc={D11CD0AD-C932-4A46-B677-7803832C39F7}</author>
    <author>tc={F51CFFA0-D3C3-456E-BF38-5EF179B79855}</author>
    <author>tc={90B4E517-9F2D-4076-9101-70AD4B3F0525}</author>
    <author>tc={81614D72-CC6A-47BB-976C-61224F04C3A0}</author>
    <author>tc={B215D0B8-8D26-415E-9FAE-B092F03B91A1}</author>
    <author>tc={4D58C107-D4E6-4315-8F7C-E7C26DF43CC9}</author>
    <author>tc={9003ACF1-A8B6-49D3-8BB7-D14F2679D9FC}</author>
    <author>tc={A70BF5FE-4BC2-4F09-A083-A8F3459A4D07}</author>
    <author>tc={3474EE6A-965E-4A85-B5E3-708515CB4590}</author>
    <author>tc={5CF773EE-71A9-455D-87BD-AE76C50E2FF4}</author>
    <author>tc={284A0530-3756-4AEB-84E1-443AF54B6C47}</author>
    <author>tc={52700116-6369-4BBC-B5BA-58A86F3BC0D4}</author>
    <author>tc={B45CE9DD-FE12-4902-BB92-37B471B170A4}</author>
    <author>tc={B4432D5E-8F7B-42BE-9F88-1930D85D0909}</author>
    <author>tc={533D2FFB-ECD4-4D95-B155-A08E86D2DB6B}</author>
    <author>tc={2C6FE0F8-3D2D-41A3-AFD8-4A43A47E03F6}</author>
    <author>tc={75FD58A4-5163-4EAC-84C3-CB73460E5538}</author>
    <author>tc={FB775E90-10CF-4711-A88A-4BA1604D5E74}</author>
    <author>tc={7E7A9286-9C19-4760-AC05-738F20FA6087}</author>
    <author>tc={86F1BEFC-E70D-4678-959E-E88039DF071C}</author>
    <author>tc={95DD7FE8-A840-4D9B-8423-F14FD02150EC}</author>
    <author>tc={A50B05E5-0195-4B40-B290-86F6044B9F30}</author>
    <author>tc={E6C7ECE9-AF22-4E70-97A0-E48579F8D03D}</author>
    <author>tc={133BA705-0B0A-461F-AA5B-D9933FA4E41E}</author>
    <author>tc={444C98AB-31A1-4467-B426-C7588236D43D}</author>
    <author>tc={7A2EC686-E993-4733-9DBD-3AF6AFAA1D6E}</author>
    <author>tc={58E4E3A1-BC47-47E7-86DB-D6A18BC2D607}</author>
    <author>tc={31F9727E-7D35-485D-8006-D98371BC50F8}</author>
    <author>tc={C040C08D-29C8-4B9D-BAB5-29745421B9EC}</author>
    <author>tc={F97B5F7D-CFFB-4164-96E1-7B6B1165C9C9}</author>
    <author>tc={9231F522-CAFB-4249-9215-5C4C535EA91D}</author>
    <author>tc={4006EF3E-1297-4623-B287-F27C114C9D6F}</author>
    <author>tc={79D76191-D8D5-42D3-80BA-5B735059EE8B}</author>
    <author>tc={2E5A3A3E-4546-48E6-975F-08CE26899D76}</author>
    <author>tc={13A6A917-A168-41F8-B659-01F229982B78}</author>
    <author>tc={F56047C5-8AF1-4B01-B797-FB11EDEF1848}</author>
    <author>tc={A6F37F8C-0C37-4506-88FE-83587B8650D1}</author>
    <author>tc={90D5A2EF-1673-43AE-B917-3BCA615FFD08}</author>
    <author>tc={232DA642-C8A1-48DB-BD4C-A2B966F22B5C}</author>
    <author>tc={89D26491-8315-465B-AF79-8362C4C7EA24}</author>
    <author>tc={605E57D8-5B21-43D7-AE3F-16B78E5DCD54}</author>
    <author>tc={36EED9D2-EC3A-4850-8D6D-68FAA112D6AA}</author>
    <author>tc={634E4A8E-65F2-4B72-B928-C668E58D4073}</author>
    <author>tc={35A1DF17-08A2-4F6E-9447-A9304B88F84D}</author>
    <author>tc={84CE14F9-F0A5-4B67-AE77-2B9B1F076E2B}</author>
    <author>tc={E6AB7427-77FF-4378-BD58-F44B858D2EB1}</author>
    <author>tc={F3C23578-12ED-4578-9301-235B7352C768}</author>
    <author>tc={4CE775F9-4F21-49DB-9B11-51F6CF94DB86}</author>
    <author>tc={976E8D89-D586-4D35-8024-63F45A140B6E}</author>
    <author>tc={5BDD1B4B-D7B6-43E5-BCEB-923C60FFF2E6}</author>
    <author>tc={C5666BBE-37B9-42BA-B736-8EB8D767767B}</author>
    <author>tc={2886154A-2919-40D6-9E40-7E535DA1F919}</author>
    <author>tc={ED6EBDE2-1038-448A-B591-485E3C1AC104}</author>
    <author>tc={5741699A-810E-4AA0-B15E-16B10B3EB917}</author>
    <author>tc={049432B4-E075-4065-9BCD-6E6966E52B3F}</author>
    <author>tc={8F7DE35F-8B72-4437-B3EA-ABB61C93112B}</author>
    <author>tc={E0DB62D1-1E90-4823-9854-21591AF375B9}</author>
    <author>tc={77279397-AFAF-4166-9E33-CBDCD22D6011}</author>
    <author>tc={E0868991-0374-4308-A9FB-1B1BD7C1F65F}</author>
    <author>tc={627B2EF2-B7F1-473B-A95D-A21DCE3B2EE5}</author>
    <author>tc={F56C2487-1772-42AE-8958-5635C880E9D6}</author>
    <author>tc={DB410F3F-F9F4-4046-B0DD-2ABF77952DA7}</author>
    <author>tc={E61928C9-9515-4E8A-AB7C-C2263CF54296}</author>
    <author>tc={FF910AF4-9D7F-420D-947B-54D21CC5D9AF}</author>
    <author>tc={17C8690D-BD5F-4A42-A8A4-CBB707B91A27}</author>
    <author>tc={BB392745-18FA-4506-AE49-E0019FC6AAC9}</author>
    <author>tc={3FBE5C9C-1DFD-4A8E-ACA0-91A67F080CE5}</author>
    <author>tc={3850AF68-E66C-46F7-B679-95915E3B6E36}</author>
    <author>tc={E09C5A9C-EB66-46CF-ACEF-9A971F6E4456}</author>
    <author>tc={390557FF-C208-4A1D-BCB8-2D1C30A9458D}</author>
    <author>tc={B39233E2-BB52-4B6F-A4A7-BE85A50FB769}</author>
    <author>tc={66936546-206A-4739-83F4-07B3610D67AF}</author>
    <author>tc={78FB2E05-6887-4533-A771-4B309F43A22A}</author>
    <author>tc={17217BA8-0237-4A90-9FEE-7158EDCFDD6B}</author>
    <author>tc={4E5395B3-DB49-4F31-B702-FB5BA8938D40}</author>
    <author>tc={DF6A5BEC-6FDF-46E1-B1E3-E456A6FFB2E1}</author>
    <author>tc={0D5DCC7D-3546-497F-B6EC-157C72A0C01B}</author>
    <author>tc={1ED394E9-579D-428C-916E-10E1953E2515}</author>
    <author>tc={694D651D-EF9C-4B3A-ADB4-2403A49FA61F}</author>
    <author>tc={3AD83F3C-BC94-4462-BB38-3226B2ED435D}</author>
    <author>tc={07F72E90-7470-4662-A8A0-352B4BEF3837}</author>
    <author>tc={3016AF71-2F17-4F24-8E1D-1DA6115E4603}</author>
    <author>tc={5B08FD9C-257F-4A63-BB37-694AD95F8C82}</author>
    <author>tc={3528FCF9-EDC7-4EFE-8BDE-67DDBEC224D8}</author>
    <author>tc={6B062C41-D3FD-4E6C-B098-1A9BB28A43B2}</author>
    <author>tc={A82496C9-05A8-4851-A59E-52819D0FE339}</author>
    <author>tc={15A7614B-9101-422B-9FAE-2DEF3BD59985}</author>
    <author>tc={0B1D9100-D422-4E1E-80FC-1F9B90BA009F}</author>
    <author>tc={A6681295-06DA-4780-82A1-77D1B4657A8D}</author>
    <author>tc={11A225EF-3EE7-4445-BD4F-DD69D84A643A}</author>
    <author>tc={2562BFB8-F8A2-4241-B564-9E234898F37A}</author>
    <author>tc={A455AD0B-35A1-4EE0-A1B5-4366A183F9F4}</author>
    <author>tc={D9228A80-B7F1-4729-83B6-7EA46EFE824F}</author>
    <author>tc={68397E98-97D4-4590-A4D6-3A9BC53A252B}</author>
    <author>tc={DB3D8C0C-2D4B-4364-8568-1CD1F62CB95E}</author>
    <author>tc={8D5693B4-81B0-4010-9669-0A0688F2702C}</author>
    <author>tc={6346EB7D-EB2F-40F4-BC5F-C6CDB2BA5548}</author>
    <author>tc={46D01BF5-7E4F-49D0-9118-51E7754397CF}</author>
    <author>tc={6976B019-A65C-49B0-B7B7-5E0D93C8AAC1}</author>
    <author>tc={4B37A6DB-F402-4C19-892C-850067472041}</author>
    <author>tc={B14D0ECA-8F82-46E1-BC56-4689B16ED1B4}</author>
    <author>tc={7D3787C9-A74C-4C91-9D2B-C63074C0FD36}</author>
    <author>tc={7C4EEBF5-F075-464F-B2CE-00760807DD7D}</author>
    <author>tc={D9CE0848-8AE2-4500-9EEF-EA63A2493B3A}</author>
    <author>tc={EA059F1F-97FE-49F7-9D62-32B7240B0B58}</author>
    <author>tc={CFD9A892-AEAA-4DDB-9BBC-12FF99B7C002}</author>
    <author>tc={9961F2FB-57BF-4004-A9AD-D525CA4EA70D}</author>
    <author>tc={7F6DE64E-22F1-4D39-9ACB-48D3462228DF}</author>
    <author>tc={681EC72F-119C-47BE-BF22-D95B6E5B48AA}</author>
    <author>tc={E875885B-57F6-409F-A86F-1EF450B1576D}</author>
    <author>tc={DC0D5037-E32C-4C0D-B162-8ECE7E5A152B}</author>
    <author>tc={E41CDC42-A423-4116-9BF9-7F793EF377A9}</author>
    <author>tc={C613BE5B-196A-4271-AD51-C2981D5F557B}</author>
    <author>tc={B30E52AD-D53F-49CB-B4E7-7B8CB75091F7}</author>
    <author>tc={85E6A23F-66EA-4415-B9FB-E7B13E39714F}</author>
    <author>tc={EBFC1B6E-0435-4765-88F4-98C8AFBA29B2}</author>
    <author>tc={2072A1A8-F17B-4D12-807F-8A1EC97E6082}</author>
    <author>tc={B401527A-7480-4620-8BC1-3CC464E0F60B}</author>
    <author>tc={41D7B644-A7F3-4AE9-B486-38500B52EC74}</author>
    <author>tc={803E6357-5A12-48D2-A122-F83A7065EBC4}</author>
    <author>tc={893C21D8-981B-4C04-9D66-27A58C00E33C}</author>
    <author>tc={ECE4C211-F4E7-464C-A029-66C2E18E8D07}</author>
    <author>tc={25FE36FE-4966-4704-B6E1-F4D15496B99F}</author>
    <author>tc={B0F1D278-54AB-4C38-9F1B-366CD7029B1D}</author>
    <author>tc={B8E7C06A-96F8-4C85-85D9-1AD18F0CF3D3}</author>
    <author>tc={334BF8AA-7865-43AC-ADC3-C29690A3622E}</author>
    <author>tc={B7870D54-1905-403C-AADA-5A1FDB44BD09}</author>
    <author>tc={7F38196D-D11C-4399-8C4B-8B4608907E06}</author>
    <author>tc={2824C0B8-0998-48D3-A981-50C3DB2CF16F}</author>
    <author>tc={89D74FA5-47CF-46E3-ADBF-960FCFC2D85B}</author>
    <author>tc={805408AE-FFB3-49EA-BB07-EAF407644EC0}</author>
    <author>tc={BF1F279B-03D6-4D3E-8EEC-3B80877DBDAB}</author>
    <author>tc={2BBA68FF-333C-4C77-8BFF-9FB8F38330C9}</author>
    <author>tc={604722D9-BACA-424A-AB82-E5ECA46E57C3}</author>
    <author>tc={74474B03-B723-461D-A39A-82E509DB2703}</author>
    <author>tc={C55D98A9-CE62-42BB-A35E-6F0DA9BA6ED5}</author>
    <author>tc={D1441F9D-744D-418E-855D-557A3F454586}</author>
    <author>tc={48AB34AB-ABB8-487B-8495-850E9C977138}</author>
    <author>tc={472DD88F-2B66-479A-A4AD-F7E0CBC8231A}</author>
    <author>tc={158E11B5-4437-4699-9581-5B907383D9A9}</author>
    <author>tc={C6952984-2F96-4675-9D83-036B806E5A0B}</author>
    <author>tc={FAC3B091-F62A-4E2B-ADE8-E9FD92D1A990}</author>
    <author>tc={5C702DB2-492C-4A09-8335-E20D8FB03938}</author>
    <author>tc={E0F95328-3F3F-4181-B9A6-096C9B7F59F3}</author>
    <author>tc={794AB0E9-F4D4-47E0-9DF6-52290BDF1350}</author>
    <author>tc={D1F78DFE-A196-4DBD-9C0F-0927D6D4E459}</author>
    <author>tc={A140A2DA-A2F4-495D-809C-523207265712}</author>
    <author>tc={7E7C3C55-A8DB-4C29-B469-0C0DF1EAFC8D}</author>
    <author>tc={4A873CD7-9D4B-41DF-BE0E-59B0D624399B}</author>
    <author>tc={BD0A8FBE-5078-49FD-BCF2-4BC3177747EB}</author>
    <author>tc={B3A0198B-2946-4C72-B099-3B5341FF3C65}</author>
    <author>tc={83C5AE9A-CC5C-4365-8086-7E11EBA8E93F}</author>
    <author>tc={6AE88FAF-D909-4413-B356-71E748138EEE}</author>
    <author>tc={5F65455F-330E-449D-A4AE-D5BA4E95BEDF}</author>
    <author>tc={521A7446-C8E5-476E-B8B3-8C03F3CE780E}</author>
    <author>tc={A642184A-5BFB-4965-A223-5BC25DD54225}</author>
    <author>tc={E24DA958-D38F-4FB5-B33D-69F214989390}</author>
    <author>tc={9F082C90-FFB7-4711-920B-12F12A3287E1}</author>
    <author>tc={C4828FDD-740F-449D-90BE-4D19658D2BDD}</author>
    <author>tc={DB5FEFEF-43E4-42E9-B262-F2DB06608638}</author>
    <author>tc={EAD24C3C-F261-4A79-8B76-A5F9A5764848}</author>
    <author>tc={3D03C5D3-9922-4B77-8DD3-694525F144E9}</author>
    <author>tc={5B8596C3-EDC0-47CE-A0E7-ED0D9F871E92}</author>
    <author>tc={70323835-FB1A-4ACB-AE33-1CC4F8D3B155}</author>
    <author>tc={A32FF35B-AACA-4D4E-83E4-5DFCC9880C52}</author>
    <author>tc={209F2D48-6E1D-4FA0-A597-60A1F80B982E}</author>
    <author>tc={11FBF8D9-F7D8-4F88-A87B-2CAABA34805A}</author>
    <author>tc={54CC013B-412A-4F7D-B142-E82B814F6CFE}</author>
    <author>tc={4890C0B5-5463-496A-8617-B28CA7A98C79}</author>
    <author>tc={F742FF90-4C6D-47AE-8B73-D0CC21FE5C14}</author>
    <author>tc={4B27DCA6-2000-4DC3-8CF2-F2C0052E2B7D}</author>
    <author>tc={D25853CD-0300-419A-BB73-43D7E5CF1E65}</author>
    <author>tc={23A71BB5-2FFC-4C80-9DAF-414EAD6C8908}</author>
    <author>tc={F3C44721-769A-4849-BC70-6FF35924811F}</author>
    <author>tc={C0FFE267-ACD8-46DE-A32B-07F5DD8F4005}</author>
    <author>tc={32C121A1-9FCA-4E61-9170-64BA1BE721A7}</author>
    <author>tc={108C0DF6-A230-4687-A08A-F6F94866BBEC}</author>
    <author>tc={72CFD303-3A4E-4D9F-B178-886A483F17F5}</author>
    <author>tc={AF656AC7-2E9D-49EE-93C3-7475388D4780}</author>
    <author>tc={59E9C1AC-E597-4E24-9539-2530507ACED3}</author>
    <author>tc={0E1EF6EC-7F9A-4D8A-8DF3-77D31EF7B8BA}</author>
    <author>tc={A2797777-5C71-49AA-B41A-729A0BEA9CB3}</author>
    <author>tc={7D1FA1D3-1FF8-45FE-A742-F7D48A183231}</author>
    <author>tc={C7A300B6-0F2E-4315-9AC0-C181A3E4E788}</author>
    <author>tc={0715494A-B9F3-4F92-B297-4236D9928A21}</author>
    <author>tc={67074EA6-63DE-40D1-8CA9-64761CDDA6E0}</author>
    <author>tc={E3309120-10E7-419A-A3D7-9CA646F900C7}</author>
    <author>tc={1A22703E-2FB8-4C92-9451-EDB5B0ADA7CE}</author>
    <author>tc={B6AE5CE6-9E12-4EEC-AB0C-D852D6B4A9E7}</author>
    <author>tc={7D6884EA-1A23-4BE4-B989-BECC820191C1}</author>
    <author>tc={F8DE35E8-C009-464C-B99B-85B4822548CA}</author>
    <author>tc={CFE5094C-D8E2-4861-8D33-BC1A41E60691}</author>
    <author>tc={62E12328-8C95-4133-9DE0-D204A7B4BB0F}</author>
    <author>tc={4233C1FF-065F-41C3-B88F-FA732287FDCA}</author>
    <author>tc={653272B6-B9C1-45F2-AFEF-4DB96F3AA6C3}</author>
    <author>tc={BE711C45-1BC8-4587-97CF-8F8E0890E22E}</author>
    <author>tc={1A7B8278-7BB2-4071-B74E-8C02CA8B8C24}</author>
    <author>tc={81B6C258-BC27-4364-9F54-61951E19B844}</author>
    <author>tc={3D6A13AA-0A20-4E9A-BFF7-8FD3F1E049F2}</author>
    <author>tc={8EFC88D1-D051-48CF-ABC4-50363D349ADA}</author>
    <author>tc={69F7C9EB-02BD-477C-930A-90D36BA66B64}</author>
    <author>tc={618EB13A-63DC-4D9A-8011-FF21FFF2328A}</author>
    <author>tc={9347155B-22EA-487B-94E5-D198A700A394}</author>
    <author>tc={9CEA7730-BA4C-4569-8ED6-3E7ACABBEF49}</author>
    <author>tc={D3660B60-C076-4365-8657-5C43CDDF311E}</author>
    <author>tc={6019B07C-5882-4F0C-8C6B-6C0303797196}</author>
    <author>tc={B58EE33D-CFBF-4290-BB32-D9E8A030CA07}</author>
    <author>tc={F1E854D1-2ADD-4BDE-9FFB-1FFD69A5539B}</author>
    <author>tc={20CA70AE-18C9-4756-8F2B-B27948E934B3}</author>
    <author>tc={6B3BD836-E9BE-4521-B386-AA2270941266}</author>
    <author>tc={73D5B959-D73B-4CFB-859B-D54605273336}</author>
    <author>tc={71AF235E-2FB1-4470-B38C-C3C25EED36F0}</author>
    <author>tc={ED1A7A00-6970-4BEF-9AB9-4EC11B9681E2}</author>
    <author>tc={27C48ED7-FA4A-4A35-A346-A3D86CE66DDC}</author>
    <author>tc={7059B7DB-EF56-4E2F-900F-074EFB3DFEAC}</author>
    <author>tc={C4357F4C-814C-4894-A230-F6284A78FCD1}</author>
    <author>tc={979D41B1-4C22-4FAA-872C-509C1BD12A94}</author>
    <author>tc={6B43C049-D197-4DC4-B35E-DBA33F2E44C6}</author>
    <author>tc={B51B850D-317C-44BF-A410-C80ACB4166F7}</author>
    <author>tc={62D13728-BCB6-46C5-AB4E-A4CDA183015E}</author>
    <author>tc={2C2D3752-287F-4DE9-9665-7CCCC4E5BC1E}</author>
    <author>tc={2F48F500-DC72-49A3-ACE1-C8BD11B074E3}</author>
    <author>tc={2BAFF5B5-EA65-4121-8EBC-BEA62D9B3DB7}</author>
    <author>tc={A3F44ACA-DA14-45A6-AFA6-663B2ECA2F8E}</author>
    <author>tc={C28EB8B5-9E93-439F-97ED-ADF21EFDF95A}</author>
    <author>tc={FB5F7B80-9153-4769-8AF5-499A8031EA26}</author>
    <author>tc={BD62C85C-E2B0-4ED5-A39D-3FAD50351943}</author>
    <author>tc={6BCABDD8-9758-41CE-B3D4-6FB1D89CBE20}</author>
    <author>tc={DA505833-6197-482A-8872-1717E8384646}</author>
    <author>tc={C1016C7A-9657-4984-B67F-5EB271B34715}</author>
    <author>tc={CF333603-6B19-4032-8EA4-026E896EACA8}</author>
    <author>tc={9F455DD6-4421-443B-B320-532E93836C14}</author>
    <author>tc={A0CF4D5A-1D29-44F6-8130-C5130CD0418E}</author>
    <author>tc={DE277FDF-EEC9-4200-B373-1462EC6C466F}</author>
    <author>tc={90E423E6-43B6-492F-9549-7B9D47389C25}</author>
    <author>tc={49358DDA-8DCF-4B6B-B6EF-609D8E8B127B}</author>
    <author>tc={67D49588-20CC-4F1E-BBE9-BD2ABB3D2802}</author>
    <author>tc={302B835A-5C86-4A27-8DB6-1814DFEBB61D}</author>
    <author>tc={313747FD-BEA1-4517-BE11-F9732003520A}</author>
    <author>tc={F6D543CC-FC3B-434D-894B-228462615808}</author>
    <author>tc={C757BB82-9DAC-4143-8236-91284F5ED0D6}</author>
    <author>tc={96AD3E39-BE6C-449D-994C-28823D19969F}</author>
    <author>tc={93DF7CC4-1C0A-4D38-B212-738CC4160933}</author>
    <author>tc={49B05577-3E20-4E69-BB41-EE4152C41D7D}</author>
    <author>tc={FEA61B71-D476-491D-8AE8-9E5901EA1BFF}</author>
    <author>tc={7A263521-5BE3-444A-AAFB-F0FBB5D5177D}</author>
    <author>tc={D5F8C3C0-5AE2-4AC8-B449-9642FFC1D0E3}</author>
    <author>tc={4E8A0678-A144-49BC-8308-F26100757FBF}</author>
    <author>tc={75FB7CD6-00A7-49AA-B14B-13F622AFE4F3}</author>
    <author>tc={73C1F909-1BFA-44F2-9E22-2B9039687AE7}</author>
    <author>tc={6BB9CBF4-6B81-47D0-81FE-9AAC79A7EB19}</author>
    <author>tc={E706F6B8-CCEB-427B-ACBF-4615DAF394D8}</author>
    <author>tc={C5C3BBF4-DD6C-4F51-AEEC-ACD28EE0EAC6}</author>
    <author>tc={F497C2D3-031B-4F68-8046-037F7279255F}</author>
    <author>tc={9CEC10C1-15A2-4DB8-ABF0-75BBEF8B1234}</author>
    <author>tc={C4478731-DD0D-492A-87CA-7F99D62BE566}</author>
    <author>tc={CFF1880E-1D14-4573-A652-2A9D3525F26F}</author>
    <author>tc={39016302-97EA-41D4-9E01-BD744CB2E30F}</author>
    <author>tc={A128480D-C155-4006-BBF1-188942B6C6C0}</author>
    <author>tc={FAE598BB-176A-4D45-B3B6-D4334106A982}</author>
    <author>tc={AFADBEC2-E3AB-4E47-8247-112EEDE1DE7A}</author>
    <author>tc={88CF226B-0F5F-4119-A732-3B8D1D2FD2D4}</author>
    <author>tc={B5333599-66D6-499D-AE1B-48C663024F62}</author>
    <author>tc={BD909080-EE96-4584-90B7-9227EB7A3667}</author>
    <author>tc={D8BD6D9B-5E0A-4A27-A1D9-E5AB62DF6275}</author>
    <author>tc={B0409714-FDED-4F28-80E4-33E63BC94889}</author>
    <author>tc={3FFACFA6-85AA-47C0-B108-76F7FD080B87}</author>
    <author>tc={6A32F1D1-7759-4CD6-995B-7EC571BD5DFA}</author>
    <author>tc={53DEF452-8F38-42A3-9F99-6C54911FC269}</author>
    <author>tc={8DD078D7-DF9C-4471-A89F-0D0E14113F32}</author>
    <author>tc={E3AC6728-1D58-40D7-8FD9-FEEC62BE732C}</author>
    <author>tc={3DB9D1EF-BC80-419B-94B2-89C3476DB884}</author>
    <author>tc={E455F99F-B30A-4232-9E5A-7C1411FD3D72}</author>
    <author>tc={27FF515A-64FC-457B-82D8-4F9DFEEAFC5C}</author>
    <author>tc={C99F8A1B-2D9D-4DBF-8F18-E705A99957E9}</author>
    <author>tc={435AC27A-5BC2-4E87-8F0F-58B4D5FE853E}</author>
    <author>tc={849E94A5-E786-4FDF-916D-0EFE77038301}</author>
    <author>tc={4F4E46AB-B5F9-4920-BC5F-23060F2C0F66}</author>
    <author>tc={97237285-4DF9-4640-BFB7-9CADC1D13409}</author>
    <author>tc={157FB523-6A4D-4FBE-90BE-74C5C2C3A424}</author>
    <author>tc={7728D5DB-1435-414A-9B2B-D96F9130A0CF}</author>
    <author>tc={CB0FF64B-4BE7-4490-BEE4-69A5A9D437DB}</author>
    <author>tc={89267CD8-C3B4-4A25-A616-0D6C785799A9}</author>
    <author>tc={9E1AE7FD-133E-4901-BBD4-0F62476E6A03}</author>
    <author>tc={B5E2B8F0-842A-4D04-A16B-96379CC78758}</author>
    <author>tc={F0A95B55-667E-44D6-AC63-9EE25A025A7D}</author>
    <author>tc={3828032D-8807-4F06-ACB0-A7F7B7AD0FF7}</author>
    <author>tc={9C551A2D-7566-4CEC-BFB1-90DD64E9689B}</author>
    <author>tc={E2B9FF45-D951-421A-923A-90635EA545DD}</author>
    <author>tc={F2C60C84-15E1-445C-BCE7-E4C45875E11A}</author>
    <author>tc={A5FA5827-6116-44EB-95CC-25A78E82DAE4}</author>
    <author>tc={4C625A63-1CAB-497B-AD3D-21B2FC8C2536}</author>
    <author>tc={C69853C7-7961-45A8-8D3D-D12D13AAB3B0}</author>
    <author>tc={35892F90-C14C-4276-A594-AAE02253DE2F}</author>
    <author>tc={B7AE3EF7-B436-4E48-8A4F-DA230EBAE400}</author>
    <author>tc={55289E54-FCF8-48CF-9AF0-5DCE9BD3AD7C}</author>
    <author>tc={F9F950F8-58AA-4E13-A495-9C7B6E1A9C20}</author>
    <author>tc={6FFC62EB-DD4C-477E-8C3B-EB3F394D23B5}</author>
    <author>tc={6505DA0C-52EA-4BE9-ACE7-436A54CA4F2A}</author>
    <author>tc={E3B9DDB9-DB6A-41D1-BEEC-7C281D1FFABA}</author>
    <author>tc={372076E1-626F-48D6-85F5-FF6E7327DC0F}</author>
    <author>tc={08D917A3-A596-459F-87F1-5289279A3CA9}</author>
    <author>tc={ED7AF7AB-8118-4D7C-91E8-F73CCC5F813D}</author>
    <author>tc={914760C7-0D82-448C-9D92-FEB0261B33B1}</author>
    <author>tc={95E97FB9-8BDB-4F1B-8C30-C9B02D985590}</author>
    <author>tc={F9B28570-129F-4BC1-920F-8E295D11EF27}</author>
    <author>tc={2E75CBFE-7CF4-41C9-B51D-A9E0124F9F38}</author>
    <author>tc={D829968B-6379-4249-B937-385612BBE2BA}</author>
    <author>tc={AF4C2D57-DC2E-4227-AB06-3C0E4EF774A0}</author>
    <author>tc={49CBF2DF-0EB4-4DDE-AF20-CBB357D6E048}</author>
    <author>tc={2EE8C04A-7178-4E27-9393-5524F8024BAA}</author>
    <author>tc={BDD92F69-B53C-4919-99CE-10F5D64CFB54}</author>
    <author>tc={6FFEAFCE-E765-4C97-A177-D963921538DE}</author>
    <author>tc={9A4C2396-2C16-4F1C-A72B-8C9FDD3707B5}</author>
    <author>tc={8685D69F-8779-40C6-9A5E-33A53C66DDD2}</author>
    <author>tc={028877A9-036F-4113-8ACA-DE70C9A9F121}</author>
    <author>tc={0F98D295-E0DA-4F28-8F0B-5F7993D23594}</author>
    <author>tc={F629FE4C-9595-4362-9679-95D008ED2F42}</author>
    <author>tc={C91D40FC-8DDA-4F16-A4DB-F7C8CAC78273}</author>
    <author>tc={3E338152-E04A-4889-9153-A57B712BEED7}</author>
    <author>tc={F4EB2E30-2657-4DC7-AC8C-25EA834562D5}</author>
    <author>tc={A817B4CB-EC16-42E2-BFE1-A147BD4F678C}</author>
    <author>tc={CD969554-9E89-49F8-B81A-4FD95CAFE9DA}</author>
    <author>tc={8AB79A21-03C3-4DB8-B007-16EAF1942455}</author>
    <author>tc={FD1FD3C3-5521-48F4-B263-6F334B87F082}</author>
    <author>tc={D82BDEB0-351D-44C7-AA9A-925B4DFC0D9C}</author>
    <author>tc={AB8FCECB-397C-45FA-9F92-A180F031AF7A}</author>
    <author>tc={10270708-B6A2-4833-8771-10CEE9936836}</author>
    <author>tc={A800C188-D801-4D3B-8741-A32019A03A43}</author>
    <author>tc={0C277C8D-2432-49E4-B670-E97E9666DBF5}</author>
    <author>tc={3D16104E-3F8D-486B-B97C-92723006A405}</author>
    <author>tc={317EF752-927E-41D1-A63A-112EF20A4084}</author>
    <author>tc={FBE35C62-4BC3-4DE7-AC11-1D25AAE8B9AF}</author>
    <author>tc={1788D7E8-19A9-4C2A-B90E-31761C49211D}</author>
    <author>tc={7F719650-7608-4DE2-ACA5-60730D7BFE7E}</author>
    <author>tc={14EB1B6F-49F4-4BF2-B97A-A178E014768B}</author>
    <author>tc={623CEEA0-2D3B-41D8-988C-9BF4CFCC1496}</author>
    <author>tc={E91DF16D-EF58-49B7-9137-C7E679230B6C}</author>
    <author>tc={C7EC41C2-FC01-402B-A282-0EFF79AA0A0E}</author>
    <author>tc={F219C4AB-B32B-4C20-B183-26A4708917DA}</author>
    <author>tc={1C7A64A0-B6DC-424F-BEEC-08213CA14F7A}</author>
    <author>tc={3254AD28-EDBF-46BE-803F-C7DE2BC5C810}</author>
    <author>tc={B016D997-7B0A-4317-89A3-116A8BE0CEC3}</author>
    <author>tc={193617A5-230C-4C7D-AE3F-4553CFBF2A00}</author>
    <author>tc={BC02CB7E-20C2-4FDB-9E0A-F8F76821F72D}</author>
    <author>tc={ACA6FFC7-26EA-4B55-80A0-239068F32E60}</author>
    <author>tc={802C4B40-0554-4BE2-8029-B5E3E78B5B04}</author>
    <author>tc={59797BCF-5619-4E22-9585-0E460CCD5662}</author>
    <author>tc={76AC7A6B-8367-4BC0-AD5A-77DAB6C0FA0E}</author>
    <author>tc={68550CE0-6BCC-4C03-9EAC-E86FE8DE0B7B}</author>
    <author>tc={C9706828-6198-4EEA-A2D8-DCADC181D540}</author>
    <author>tc={5C60DD96-3963-4EC5-A0F2-C83905706D29}</author>
    <author>tc={33C66589-5EFA-466A-A253-372B11BF6824}</author>
    <author>tc={43707929-6EA0-4F16-B439-9847CD05C1B1}</author>
    <author>tc={8E299C46-5F21-490C-BAC0-E4B16D7F4EAF}</author>
    <author>tc={24F08676-76B2-4F32-B4D8-DB9B53BA4D5B}</author>
    <author>tc={6B79E546-D89B-4A9A-9A20-79EC91C031BF}</author>
    <author>tc={274E76C1-7A2E-4B0D-B067-590AADABCD30}</author>
    <author>tc={6B50F3BC-4D29-41F6-B0B5-8469092B82BA}</author>
    <author>tc={7405011F-8D30-4B89-9B78-3A19BC4E682C}</author>
    <author>tc={228D0CA5-C9BB-4CD1-B555-496B50C88492}</author>
    <author>tc={A8FC5E5D-E823-489B-86B7-CE8250AE813F}</author>
    <author>tc={AEFDCC68-E8F2-485D-B21F-3D2A2CCF6487}</author>
    <author>tc={967CFB53-D7F0-4D52-8631-2F1D2D7A3CEB}</author>
    <author>tc={95D0F91F-24F1-4C68-A836-B1E33A31BED7}</author>
    <author>tc={4C586650-CFF0-410E-BC4F-DEFC548F45EF}</author>
    <author>tc={12105DD0-1401-42B2-8416-26B8DBE5D4C7}</author>
    <author>tc={7E2E16F6-7F0D-498D-A70F-3159F7EEDB15}</author>
    <author>tc={90FF41E4-3BA0-42D1-B8AC-04BFCBCC0308}</author>
    <author>tc={3BBFD9D8-DE18-4B2A-8CB6-5A911BF02167}</author>
    <author>tc={BD744459-F08E-4FE0-A11D-B56BA689D911}</author>
    <author>tc={04ED2450-27FC-4A2B-A41A-75BA15A2AD71}</author>
    <author>tc={E984DD37-6852-4258-9DCF-05289E680233}</author>
    <author>tc={B06AADAA-91C1-495B-ACAC-F697EDF68E02}</author>
    <author>tc={BBEBFD1A-0E7D-42CF-8271-FA17D4FABC2C}</author>
    <author>tc={5567F0C0-501A-4F79-A10F-8BF6E7A932FC}</author>
    <author>tc={CABED4E4-1564-42A8-8A90-602517F5547A}</author>
    <author>tc={3BBECECA-3A68-47E3-B636-DF3AAC0AE657}</author>
    <author>tc={EF7F91F6-AD07-4BDF-93A1-881809B70D27}</author>
    <author>tc={A86ED9CE-D59A-43A8-803E-34CF00288022}</author>
    <author>tc={76016EEA-4D06-4FA5-8161-B5EB9A18D7E6}</author>
    <author>tc={5B547C6E-7175-42DF-AD37-2AC23F79B82A}</author>
    <author>tc={DCD8CD11-1645-48D6-B89A-41CF583FEEC7}</author>
    <author>tc={EFF13688-9B7E-441E-8CBA-35B16DB95C84}</author>
    <author>tc={25534C4F-0BCF-47B5-BF48-707F3D3D10B1}</author>
    <author>tc={35204FE4-C6EA-4D38-A3AB-0B6ACC3B945B}</author>
    <author>tc={139D1DE5-EEF8-46A6-A577-131A5237FCB6}</author>
    <author>tc={96BD2913-0C55-4BFA-A3DF-26D631F171C5}</author>
    <author>tc={83A85F18-FFB6-4F2E-9C32-E9AE7DAC0EA4}</author>
    <author>tc={7A494FED-2BD6-482E-A24A-0DC7C1E14B10}</author>
    <author>tc={12BDD864-366F-4893-8BB4-575FDB279B65}</author>
    <author>tc={566453E7-C6C5-4ECA-8CA9-26D4C9BF62D0}</author>
    <author>tc={818F66D2-9B2D-495E-873B-07DA58CDE52A}</author>
    <author>tc={24269E79-3D6F-49E2-AD3D-340217378B4C}</author>
    <author>tc={F4277764-B470-4B4F-BDA3-4D96FE833770}</author>
    <author>tc={F2EC67F4-E2E0-40FA-A2D8-775F843C5C06}</author>
    <author>tc={22D241C1-79BB-4EEF-9DD0-19BA2F761669}</author>
    <author>tc={15102A38-D797-43BD-9DC0-5A90EE753DA6}</author>
    <author>tc={A71410EB-BFE6-43F8-A8E1-ED1ED194069C}</author>
    <author>tc={38FA0D6D-B503-4267-A796-16BC9A0A5767}</author>
    <author>tc={D3944574-7D0D-469E-BB9C-35C07E27CD23}</author>
    <author>tc={051516FE-A055-4BA2-A63B-7E5E173658D7}</author>
    <author>tc={75ADC307-317E-4C31-A942-86FCCA3C5346}</author>
    <author>tc={4721747C-DB77-4695-8DAA-557503E19371}</author>
    <author>tc={E45640C2-47FF-49A8-830C-D18881920451}</author>
    <author>tc={FB85155D-1979-4744-9B7B-521CAE8C9BCE}</author>
    <author>tc={3B5A4D12-CB96-42AA-B488-56DDC97E6049}</author>
    <author>tc={8B7B977C-3BD1-415F-BCC2-B50241AE0AD6}</author>
    <author>tc={509C1832-3886-4F03-A690-4395B24159E3}</author>
    <author>tc={90A53F12-BFDB-4B78-BC88-255427CC09B5}</author>
    <author>tc={67EEA6BE-06CB-46DD-B579-15BC3BD8BCFB}</author>
    <author>tc={A14C4149-4993-4D9E-9128-703A85D3555E}</author>
    <author>tc={411B2407-B982-4B64-A479-27C1AF0F8D33}</author>
    <author>tc={058537A5-1895-43FD-8323-EE26EAC5C495}</author>
    <author>tc={CCB5FA86-E438-4C72-AA6F-7DE65AB8FB80}</author>
    <author>tc={1B7A2F61-E6DF-4BA9-A167-1FC867888720}</author>
    <author>tc={FC70905F-9E7E-466D-BB54-1FF5A821362A}</author>
    <author>tc={DCDF5B4A-6566-402D-ABD5-5B975A160B7C}</author>
    <author>tc={68218AAE-ACC4-4284-AF2E-29091C44B2AA}</author>
    <author>tc={E802971B-1BEA-4257-92FD-DE79A3ED3FB6}</author>
    <author>tc={9418F88A-A3F2-4B44-9C97-3786BA912B08}</author>
    <author>tc={2EE468CD-225F-4E57-87A4-3BD677DFA174}</author>
    <author>tc={ED8A7068-354E-4588-8F6E-2B8444E3448D}</author>
    <author>tc={FD733270-5FC3-4BB1-BB09-A374F61A5952}</author>
    <author>tc={A014DB86-1750-45DB-9868-E6D987C8C786}</author>
    <author>tc={DBEF4A36-2C68-48A9-BD93-194737ACF4BA}</author>
    <author>tc={6AE02BFF-64E6-4B80-A458-331BE1B6D835}</author>
    <author>tc={10976881-A12D-4844-BAC8-D321808D3782}</author>
    <author>tc={061CB0CC-1487-4913-B860-A182DC750133}</author>
    <author>tc={E1F01CB9-4853-4B20-ABB5-7D2B8A073CE6}</author>
    <author>tc={96F1B9F8-B3B3-4C58-A68C-F94A6F497EC1}</author>
    <author>tc={952E43BE-790F-42CA-AD5B-8C72B3A434FA}</author>
    <author>tc={4C29DB16-9307-4309-A0EA-14023E88D4E4}</author>
    <author>tc={D2422651-1E01-487C-A668-AF566B61953D}</author>
    <author>tc={684BD47E-33D7-4C07-B8FA-6FE6FFF97DFA}</author>
    <author>tc={C391397E-5996-404E-ACAB-F0EB8825D597}</author>
    <author>tc={50556A6B-558D-4C4B-B3CB-50E8804486E4}</author>
    <author>tc={4F87541D-8D17-412F-83A4-4CEF3EA920F4}</author>
    <author>tc={C5D4C6A3-28D0-4B29-9EA8-AF2AFF2F6F6F}</author>
    <author>tc={B29F5380-7A3E-49BC-A3F5-D01702412545}</author>
    <author>tc={D392434B-A4BE-42CE-9148-9C958B50DE4A}</author>
    <author>tc={55CE4871-D645-4F2C-A7C0-0F054927FAC1}</author>
    <author>tc={3A19829D-3CA8-4F0E-B1B5-DED9A8DE09E0}</author>
    <author>tc={0E1D1778-8A42-4CC8-A15A-CC165F999F6F}</author>
    <author>tc={605D8C1E-E0C1-4B23-B72B-0F118B99447F}</author>
    <author>tc={04AEFF6B-C904-4237-80EA-E06C71C43B22}</author>
    <author>tc={34808E34-6E70-4A24-AC2E-E3F0259848F0}</author>
    <author>tc={4766CE3C-35DF-41CE-9397-C59B5EE80ECC}</author>
    <author>tc={40C2FCAC-A8EE-4132-A326-6F8F95064E20}</author>
    <author>tc={9AB293EF-0DAE-4C77-80C4-2984F0282EF9}</author>
    <author>tc={9F7AF053-225A-4502-98D3-240B439776B6}</author>
    <author>tc={F57FAF77-B970-45CF-8FBB-B542B4973886}</author>
    <author>tc={8E501C4E-C633-428C-A00D-E2C35180A66A}</author>
    <author>tc={AF9CA645-AF3B-4EA9-82DF-EBFEAF5AC966}</author>
    <author>tc={A84E96D9-62E6-45BF-A9FF-6E0CDE2E2249}</author>
    <author>tc={80912FD1-EFBB-49FF-9AFC-2B82BE417153}</author>
    <author>tc={71029054-7EF8-4AEF-8F37-3559228E82B9}</author>
    <author>tc={3730E5A2-21DD-4631-8502-0F6F20F3228C}</author>
    <author>tc={D3EC8BF1-B420-475C-AB65-A3F2F13789AF}</author>
    <author>tc={A2033377-DFBF-4AA1-A805-F174BDF48B52}</author>
    <author>tc={D6975E4F-7A75-40B6-9A18-48D3EB1B7063}</author>
    <author>tc={C5203E0A-CD19-4FB3-84AC-709AC8AAE7FD}</author>
    <author>tc={C4F0480B-3C7E-4C48-9C74-D3C748D8DED7}</author>
    <author>tc={6BA9C318-E92D-4011-B985-42269D107F01}</author>
    <author>tc={D5CB8BD8-59C4-4FD3-BD37-440D7B0D45C3}</author>
    <author>tc={3B69D0A6-2125-4773-9898-E83CA824C56C}</author>
    <author>tc={AFF5BA6C-EB2F-406A-B86E-7564F3B14534}</author>
    <author>tc={5FFAC20C-BDAD-4D0A-B75D-8E9C78967C57}</author>
    <author>tc={C409B67C-74C0-48B4-A3FC-631ED4CD28EC}</author>
    <author>tc={E45B553B-5471-46F6-8E61-6394AF6F87BD}</author>
    <author>tc={643A435A-7C6C-4720-9CD4-417F35BEB7BB}</author>
    <author>tc={B9FF2FF8-C586-4E4F-B46A-9A16CB5E9B11}</author>
    <author>tc={811AF9D0-E79B-4E9E-8E8C-5EED3EAC19E7}</author>
    <author>tc={87A91FFB-ABA1-4B01-92F9-333B4F043C4D}</author>
    <author>tc={BC782AA3-D634-43E1-BAF7-439F9CF4EF4E}</author>
    <author>tc={EC39C7DF-370D-4430-8E39-A42101233A26}</author>
    <author>tc={E087B69F-672F-47A5-8046-7C3B65A95A6E}</author>
    <author>tc={FDDDC9B8-C569-4900-8E19-CCB9676F764D}</author>
    <author>tc={D26EA35E-6301-4BD0-BB1D-5EA4EEAA93FE}</author>
    <author>tc={712F9ADA-6F29-4330-B331-565B277DBADD}</author>
    <author>tc={C142945D-616F-4C52-83AE-5778245733DD}</author>
    <author>tc={FA2B38DD-63FB-4A9A-8770-C21AF94A5384}</author>
    <author>tc={0582947A-E7AC-4E5D-81BF-DFE985C12D32}</author>
    <author>tc={79184866-A522-422C-A384-4C8B820B4F9A}</author>
    <author>tc={D1CA53C7-329D-4171-B735-E74670968D24}</author>
    <author>tc={D25F1471-8CA7-4D08-B148-6CF038FBACB8}</author>
    <author>tc={A1BE7521-65D0-44A8-924E-9661B73716E0}</author>
    <author>tc={1968F37B-1DC3-4D73-8A20-2751EC6BDA11}</author>
    <author>tc={3CF199DC-6262-42CD-9EA4-D0E94008C696}</author>
    <author>tc={CF4856D3-77E3-47D5-82D2-3506D7CBBAEF}</author>
    <author>tc={FD92A821-C03F-40C0-8D6E-80E10CD2FB6E}</author>
    <author>tc={DCDA831B-FF8C-41B1-82ED-34C7D6D0336C}</author>
    <author>tc={3C0D8298-9829-4798-9F97-B033A4859019}</author>
    <author>tc={155ABA0B-D7B0-49CB-BB35-8A71C4A3C9D1}</author>
    <author>tc={66B3E093-D82A-4E1F-9433-967A60C42BA3}</author>
    <author>tc={06A50077-2135-4A14-9B69-56B7CA910E24}</author>
    <author>tc={3279222E-5FEB-4179-B43E-453C939C26E3}</author>
    <author>tc={01738A92-2B37-4723-8BD5-607CC15328D2}</author>
    <author>tc={402632B5-C633-4408-A4F2-9574728C63C0}</author>
    <author>tc={2B9C8679-2D84-4844-AE96-81E0F5A5C931}</author>
    <author>tc={1C92FE4B-8FDC-44EE-AA80-B844BA3712DE}</author>
    <author>tc={07D4179B-C7A6-4C2D-BD38-B41846DC0F76}</author>
    <author>tc={1ECAF030-5A94-44CE-8A69-6A8722E6C46F}</author>
    <author>tc={0E782DA9-6CDA-4808-91FB-5AE56E0321F8}</author>
    <author>tc={C3ED3D79-EB9B-44C1-9E44-41CB7A3C81DC}</author>
    <author>tc={BC2DDA28-6141-4D8E-852E-8748D1530038}</author>
    <author>tc={7F3673B8-E673-4D5E-9BFF-07897CC1FB93}</author>
    <author>tc={28147337-1E9F-4DB2-B492-5CC0C48ABB56}</author>
    <author>tc={624B779D-C803-482B-AF71-883D975595E0}</author>
    <author>tc={11588765-9F2E-4FDC-B7B8-D24EECD728E2}</author>
    <author>tc={AC3E11F6-DF59-4A1A-A916-2BEF524B8F03}</author>
    <author>tc={30A5197A-02C1-4507-836F-AC39093D0B92}</author>
    <author>tc={364BB8D2-7919-4545-97FE-CCDE81785B1E}</author>
    <author>tc={A888484C-5B4B-4097-A10B-3F7A40D5792A}</author>
    <author>tc={578D1544-D422-41D8-8297-7A2FDA7A9CCC}</author>
    <author>tc={C955591A-F3B6-4F52-BF62-45244F88691D}</author>
    <author>tc={E32A452E-A0D8-4BBA-B50E-C28A4ACC0D7A}</author>
    <author>tc={ED1919CC-F728-4CA7-B2A8-D175102E5301}</author>
    <author>tc={5E498DBE-8151-4A31-A01B-758EF91728AE}</author>
    <author>tc={F212902A-A978-4314-8F45-5A10CFA415E9}</author>
    <author>tc={9CDED662-B0B0-442A-A28D-0F9DBD680F36}</author>
    <author>tc={90C75575-AD34-43E3-ACDE-EB43DF727DDE}</author>
    <author>tc={39C55AAA-D7BF-4023-A17B-44E7B0C49D79}</author>
    <author>tc={D4F93C55-95F0-4E83-99C3-191E815EC4DD}</author>
    <author>tc={9AE93BB5-7EA3-40D9-ADE6-BBA3EBD8E65B}</author>
    <author>tc={894CA59D-0CDB-41F7-BD2E-85F81451AF0D}</author>
    <author>tc={019FA5BE-BBE3-4280-882F-340044B320DF}</author>
    <author>tc={DEF5BA59-4879-4FFF-9A4D-150E28DB271E}</author>
    <author>tc={3CF52165-42A3-4FCD-A1F0-096B7EB1D70C}</author>
    <author>tc={FC0CC3A5-3B5B-45F0-9D56-138B4B7439F7}</author>
    <author>tc={77225DC6-D1C6-496E-B7D3-6276EF224E3E}</author>
    <author>tc={844D9D5C-4DBC-498A-B143-67D0EFD8479A}</author>
    <author>tc={316A6BBA-CD61-4AD7-9E8A-2189B1A97390}</author>
    <author>tc={334EFA57-D262-4E0B-91BF-41ADBABDF25C}</author>
    <author>tc={45758DB0-56C7-4466-B581-43BDD622C372}</author>
    <author>tc={CF40B129-DA48-4A6D-8231-A33F5FC35306}</author>
    <author>tc={B3A4C7EB-B72C-47FF-AE25-DDBA28767B2A}</author>
    <author>tc={2831E505-FD38-4D3C-91E2-8B94365DC3C5}</author>
    <author>tc={A0AA0CA0-1463-4830-8A95-8D0187C7BBA5}</author>
    <author>tc={ADA449A4-5339-49BF-A72F-D65E25BE199E}</author>
    <author>tc={462928F4-6390-4079-88BB-E738C06B607D}</author>
    <author>tc={1535EB37-5E31-4A29-BABC-61801D0899A5}</author>
    <author>tc={BFB5677E-032B-4579-96E1-2234D094E242}</author>
    <author>tc={CF11725E-75DD-4F4F-907B-39C4DC22ACB2}</author>
    <author>tc={990AA377-E58D-4D2B-8722-5719EC3E4BB6}</author>
    <author>tc={8B79EE14-EE99-4DFF-B14F-716B9B88B15C}</author>
    <author>tc={A2B21B3A-8B24-4A63-A956-96C459449114}</author>
    <author>tc={C1F0E159-CD77-47E7-B5BB-1B125ADD90B8}</author>
    <author>tc={4E97A1D6-9EDA-432F-AB79-3E90E2D29D45}</author>
    <author>tc={3A943E9B-BC94-4A52-8DDD-C175F7A7AAE3}</author>
    <author>tc={10C4053F-187C-4D6A-809C-E98BF8792215}</author>
    <author>tc={05C28EBB-6866-4FED-B271-CACFE5C99427}</author>
    <author>tc={202F5419-C546-4CEC-B204-8D360E4C7932}</author>
    <author>tc={0AC89B0F-7483-4B9D-AE30-7413BCDF9D99}</author>
    <author>tc={FE9F35DC-B937-44A4-802F-46A0EF987372}</author>
    <author>tc={0C773B0C-1783-406C-B7E5-03833B6C689E}</author>
    <author>tc={229BAD0D-4B8C-4365-8182-646763ECDDA8}</author>
    <author>tc={1EDBDC10-6729-47AB-9362-B4D7AC3F1370}</author>
    <author>tc={8B73A598-ED17-452D-AD6D-91A402BB0E5E}</author>
    <author>tc={FFE735F3-BB96-445C-A45D-DB0C83699E0E}</author>
    <author>tc={D2247181-6614-4825-9CD3-E6EDBCA2A551}</author>
    <author>tc={A27D7A72-C7C8-4F33-A110-BE41C07CFB2D}</author>
    <author>tc={F0D61B84-0098-4A68-AB4B-5D4DC9592AEC}</author>
    <author>tc={9A4591E2-AB44-47C4-A87E-BBAB15198C9A}</author>
    <author>tc={1626E925-E59B-4989-AD73-E4BDBC4B2208}</author>
    <author>tc={E11E8121-11A3-48C9-A648-75503BA45210}</author>
    <author>tc={DD01216D-FCFB-4466-BB87-C8FEECCF86C3}</author>
    <author>tc={7BA8B601-8032-48B6-BC86-363572913C65}</author>
    <author>tc={8CB6B383-4598-4E17-9C49-F596A4E17AE8}</author>
    <author>tc={0CAC21BC-5A07-402D-BCFB-E8551D75CB97}</author>
    <author>tc={655A3106-A088-4CE7-BEA9-949677505F18}</author>
    <author>tc={C81FF96B-23FB-46B8-8E50-8BAD74195A0C}</author>
    <author>tc={FE8EBAE8-BC6E-46BE-B2E5-D26E8B8D772F}</author>
    <author>tc={DC0483DA-F9E0-4627-8E9B-6F91C12B5B31}</author>
    <author>tc={5802CC17-2843-41EC-ADD7-9A6062404647}</author>
    <author>tc={D3AA523D-2890-4CD4-B54F-452BF8C5F8CF}</author>
    <author>tc={2E66EEF2-9D7D-4068-9E38-A0522E555F0D}</author>
    <author>tc={FA5A787D-6630-4A1E-9947-1C996E4D6B01}</author>
    <author>tc={B4185BED-9E23-4D13-A831-674C171DE963}</author>
    <author>tc={45331036-28F5-46C1-BEB0-22987B2B5E7F}</author>
    <author>tc={1ABDC90C-664F-4877-9CDE-7032C2A0F356}</author>
    <author>tc={15C15CAB-7735-4AA7-BCC1-601577C6A557}</author>
    <author>tc={E7A1D425-E401-478F-A5E0-6809D7D376B6}</author>
    <author>tc={91E044B0-08E3-466C-98A8-6EE106B3BD40}</author>
    <author>tc={22763728-A77D-4E29-92E4-23283E3CB158}</author>
    <author>tc={EAA5A455-C563-47FD-B802-3A68694FB8DE}</author>
    <author>tc={883CDBC4-A2C0-4E01-8B52-2227CCE36D88}</author>
    <author>tc={65F3042F-4C69-4EB2-848B-362A685DA774}</author>
    <author>tc={65107B8C-7191-4F78-9C80-3BAB75E102AD}</author>
    <author>tc={1CF35526-68BD-44E7-BE83-3F198B761A84}</author>
    <author>tc={155C46CD-F4FC-4AD4-81E2-8D996B5F37DF}</author>
    <author>tc={EF6062DF-35A5-411A-B484-0A87DC1200D8}</author>
    <author>tc={9BF6A94D-147F-4EEB-BC78-9AD118029BD7}</author>
    <author>tc={EC1034FF-DBD1-4543-BC35-E2C9700CA624}</author>
    <author>tc={C7ED791D-23F2-4615-9384-553329B0C6E8}</author>
    <author>tc={71FFF74C-63B6-4B50-9758-C46EC53CF6D8}</author>
    <author>tc={661985F3-D4AC-41A6-ACED-B6164059CE0E}</author>
    <author>tc={AE103EA0-DC0A-4179-A06E-36DA6ADA2E2E}</author>
    <author>tc={7D1536B0-A4C3-41A8-91E8-D023AE75FEA4}</author>
    <author>tc={10107F07-F961-4032-B333-D2491D8AC498}</author>
    <author>tc={EDFCD0AB-4B7F-4CF3-8480-7F2C7F68BF24}</author>
    <author>tc={DB847E9C-F0AE-4E45-9B31-FE4EAC40A5C4}</author>
    <author>tc={912D4216-C270-47A3-9253-722117ADE3A5}</author>
    <author>tc={77468A50-6BA6-49DB-84C8-E6EFD4858389}</author>
    <author>tc={751D497F-70AB-41B2-BF4D-13B9F839C0CB}</author>
    <author>tc={183163A3-9CD9-4DE3-8922-4AD5F8D58E63}</author>
    <author>tc={D03AF673-5F55-4D60-BA58-DED07A3C56B6}</author>
    <author>tc={B4867972-BF67-400D-8680-1E25D85ED012}</author>
    <author>tc={9F0F6171-5E97-4964-8E5B-90C5F2CD3AF3}</author>
    <author>tc={796178CA-9685-4608-B6C6-61051D336715}</author>
    <author>tc={71118FE9-2904-4CA5-9511-51A45BA761B9}</author>
    <author>tc={9D861446-E7D2-4F3E-A2D8-3B094BDA73DD}</author>
    <author>tc={3BC2F0B1-9D70-4123-A465-5B590432ACE4}</author>
    <author>tc={63BF2DA8-E591-4A52-B60C-5C7301CED4C0}</author>
    <author>tc={C9C59F0C-BA7E-4D5E-BFAF-416E5B37EFEE}</author>
    <author>tc={BADAED46-2C51-46F8-ACEB-C5012F94999E}</author>
    <author>tc={CB0D7AEE-7092-4AA6-8A6E-D09B476E5B0B}</author>
    <author>tc={39BD3327-5D68-46D2-9EA3-9DD00EBBFC9A}</author>
    <author>tc={21A27CDA-56B1-4E0F-BC7F-914EE8D0B9B4}</author>
  </authors>
  <commentList>
    <comment authorId="0" ref="AB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" ref="AC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" ref="AD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" ref="AE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" ref="AF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" ref="AB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" ref="AC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" ref="AD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" ref="AE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" ref="AF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" ref="AB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" ref="AC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" ref="AD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" ref="AE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" ref="AF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5" ref="AB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6" ref="AC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7" ref="AD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8" ref="AE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9" ref="AF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0" ref="AB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1" ref="AC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2" ref="AD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3" ref="AE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4" ref="AF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5" ref="AB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6" ref="AC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7" ref="AD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8" ref="AE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9" ref="AF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0" ref="AB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1" ref="AC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2" ref="AD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3" ref="AE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4" ref="AF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5" ref="AB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6" ref="AC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7" ref="AD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8" ref="AE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9" ref="AF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0" ref="AB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1" ref="AC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2" ref="AD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3" ref="AE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4" ref="AF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5" ref="AB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6" ref="AC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7" ref="AD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8" ref="AE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9" ref="AF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0" ref="AB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1" ref="AC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2" ref="AD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3" ref="AE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4" ref="AF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5" ref="AB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6" ref="AC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7" ref="AD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8" ref="AE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9" ref="AF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0" ref="AB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1" ref="AC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2" ref="AD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3" ref="AE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4" ref="AF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5" ref="AB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6" ref="AC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7" ref="AD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8" ref="AE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9" ref="AF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0" ref="AB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1" ref="AC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2" ref="AD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3" ref="AE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4" ref="AF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5" ref="AB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6" ref="AC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7" ref="AD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8" ref="AE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9" ref="AF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0" ref="AB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1" ref="AC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2" ref="AD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3" ref="AE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4" ref="AF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5" ref="AB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6" ref="AC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7" ref="AD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8" ref="AE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9" ref="AF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0" ref="AB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1" ref="AC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2" ref="AD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3" ref="AE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4" ref="AF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5" ref="AB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6" ref="AC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7" ref="AD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8" ref="AE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9" ref="AF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0" ref="AB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1" ref="AC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2" ref="AD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3" ref="AE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4" ref="AF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5" ref="AB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6" ref="AC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7" ref="AD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8" ref="AE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9" ref="AF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0" ref="AB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1" ref="AC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2" ref="AD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3" ref="AE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4" ref="AF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5" ref="AB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6" ref="AC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7" ref="AD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8" ref="AE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9" ref="AF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0" ref="AB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1" ref="AC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2" ref="AD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3" ref="AE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4" ref="AF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5" ref="AB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6" ref="AC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7" ref="AD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8" ref="AE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9" ref="AF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0" ref="AB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1" ref="AC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2" ref="AD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3" ref="AE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4" ref="AF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5" ref="AB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6" ref="AC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7" ref="AD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8" ref="AE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9" ref="AF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0" ref="AB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1" ref="AC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2" ref="AD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3" ref="AE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4" ref="AF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5" ref="AB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6" ref="AC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7" ref="AD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8" ref="AE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9" ref="AF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50" ref="AB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51" ref="AC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52" ref="AD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53" ref="AE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54" ref="AF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55" ref="AB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56" ref="AC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57" ref="AD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58" ref="AE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59" ref="AF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60" ref="AB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61" ref="AC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62" ref="AD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63" ref="AE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64" ref="AF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65" ref="AB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66" ref="AC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67" ref="AD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68" ref="AE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69" ref="AF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70" ref="AB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71" ref="AC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72" ref="AD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73" ref="AE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74" ref="AF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75" ref="AB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76" ref="AC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77" ref="AD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78" ref="AE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79" ref="AF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80" ref="AB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81" ref="AC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82" ref="AD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83" ref="AE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84" ref="AF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85" ref="AB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86" ref="AC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87" ref="AD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88" ref="AE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89" ref="AF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90" ref="AB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91" ref="AC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92" ref="AD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93" ref="AE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94" ref="AF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95" ref="AB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96" ref="AC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97" ref="AD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98" ref="AE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99" ref="AF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00" ref="AB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01" ref="AC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02" ref="AD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03" ref="AE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04" ref="AF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05" ref="AB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06" ref="AC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07" ref="AD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08" ref="AE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09" ref="AF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10" ref="AB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11" ref="AC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12" ref="AD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13" ref="AE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14" ref="AF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15" ref="AB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16" ref="AC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17" ref="AD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18" ref="AE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19" ref="AF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20" ref="AB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21" ref="AC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22" ref="AD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23" ref="AE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24" ref="AF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25" ref="AB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26" ref="AC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27" ref="AD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28" ref="AE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29" ref="AF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30" ref="AB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31" ref="AC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32" ref="AD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33" ref="AE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34" ref="AF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35" ref="AB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36" ref="AC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37" ref="AD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38" ref="AE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39" ref="AF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40" ref="AB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41" ref="AC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42" ref="AD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43" ref="AE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44" ref="AF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45" ref="AB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46" ref="AC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47" ref="AD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48" ref="AE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49" ref="AF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50" ref="AB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51" ref="AC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52" ref="AD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53" ref="AE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54" ref="AF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55" ref="AB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56" ref="AC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57" ref="AD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58" ref="AE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59" ref="AF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60" ref="AB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61" ref="AC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62" ref="AD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63" ref="AE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64" ref="AF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65" ref="AB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66" ref="AC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67" ref="AD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68" ref="AE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69" ref="AF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70" ref="AB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71" ref="AC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72" ref="AD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73" ref="AE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74" ref="AF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75" ref="AB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76" ref="AC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77" ref="AD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78" ref="AE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79" ref="AF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80" ref="AB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81" ref="AC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82" ref="AD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83" ref="AE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84" ref="AF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85" ref="AB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86" ref="AC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87" ref="AD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88" ref="AE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89" ref="AF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90" ref="AB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91" ref="AC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92" ref="AD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93" ref="AE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94" ref="AF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295" ref="AB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96" ref="AC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297" ref="AD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298" ref="AE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299" ref="AF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00" ref="AB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01" ref="AC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02" ref="AD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03" ref="AE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04" ref="AF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05" ref="AB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06" ref="AC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07" ref="AD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08" ref="AE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09" ref="AF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10" ref="AB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11" ref="AC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12" ref="AD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13" ref="AE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14" ref="AF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15" ref="AB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16" ref="AC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17" ref="AD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18" ref="AE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19" ref="AF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20" ref="AB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21" ref="AC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22" ref="AD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23" ref="AE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24" ref="AF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25" ref="AB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26" ref="AC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27" ref="AD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28" ref="AE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29" ref="AF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30" ref="AB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31" ref="AC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32" ref="AD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33" ref="AE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34" ref="AF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35" ref="AB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36" ref="AC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37" ref="AD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38" ref="AE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39" ref="AF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40" ref="AB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41" ref="AC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42" ref="AD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43" ref="AE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44" ref="AF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45" ref="AB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46" ref="AC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47" ref="AD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48" ref="AE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49" ref="AF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50" ref="AB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51" ref="AC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52" ref="AD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53" ref="AE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54" ref="AF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55" ref="AB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56" ref="AC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57" ref="AD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58" ref="AE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59" ref="AF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60" ref="AB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61" ref="AC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62" ref="AD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63" ref="AE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64" ref="AF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65" ref="AB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66" ref="AC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67" ref="AD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68" ref="AE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69" ref="AF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70" ref="AB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71" ref="AC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72" ref="AD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73" ref="AE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74" ref="AF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75" ref="AB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76" ref="AC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77" ref="AD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78" ref="AE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79" ref="AF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80" ref="AB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81" ref="AC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82" ref="AD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83" ref="AE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84" ref="AF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85" ref="AB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86" ref="AC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87" ref="AD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88" ref="AE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89" ref="AF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90" ref="AB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91" ref="AC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92" ref="AD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93" ref="AE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94" ref="AF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395" ref="AB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96" ref="AC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397" ref="AD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398" ref="AE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399" ref="AF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00" ref="AB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01" ref="AC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02" ref="AD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03" ref="AE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04" ref="AF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05" ref="AB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06" ref="AC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07" ref="AD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08" ref="AE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09" ref="AF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10" ref="AB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11" ref="AC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12" ref="AD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13" ref="AE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14" ref="AF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15" ref="AB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16" ref="AC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17" ref="AD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18" ref="AE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19" ref="AF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20" ref="AB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21" ref="AC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22" ref="AD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23" ref="AE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24" ref="AF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25" ref="AB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26" ref="AC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27" ref="AD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28" ref="AE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29" ref="AF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30" ref="AB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31" ref="AC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32" ref="AD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33" ref="AE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34" ref="AF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35" ref="AB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36" ref="AC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37" ref="AD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38" ref="AE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39" ref="AF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40" ref="AB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41" ref="AC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42" ref="AD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43" ref="AE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44" ref="AF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45" ref="AB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46" ref="AC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47" ref="AD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48" ref="AE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49" ref="AF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50" ref="AB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51" ref="AC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52" ref="AD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53" ref="AE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54" ref="AF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55" ref="AB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56" ref="AC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57" ref="AD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58" ref="AE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59" ref="AF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60" ref="AB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61" ref="AC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62" ref="AD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63" ref="AE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64" ref="AF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65" ref="AB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66" ref="AC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67" ref="AD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68" ref="AE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69" ref="AF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70" ref="AB1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71" ref="AC1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72" ref="AD1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73" ref="AE1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74" ref="AF1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75" ref="AB1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76" ref="AC1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77" ref="AD1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78" ref="AE1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79" ref="AF1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80" ref="AB1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81" ref="AC1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82" ref="AD1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83" ref="AE1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84" ref="AF1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85" ref="AB1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86" ref="AC1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87" ref="AD1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88" ref="AE1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89" ref="AF1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90" ref="AB1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91" ref="AC1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92" ref="AD1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93" ref="AE1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94" ref="AF1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495" ref="AB1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96" ref="AC1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497" ref="AD1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498" ref="AE1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499" ref="AF1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00" ref="AB1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01" ref="AC1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02" ref="AD1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03" ref="AE1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04" ref="AF1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05" ref="AB1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06" ref="AC1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07" ref="AD1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08" ref="AE1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09" ref="AF1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10" ref="AB1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11" ref="AC1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12" ref="AD1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13" ref="AE1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14" ref="AF1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15" ref="AB1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16" ref="AC1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17" ref="AD1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18" ref="AE1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19" ref="AF1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20" ref="AB1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21" ref="AC1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22" ref="AD1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23" ref="AE1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24" ref="AF1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25" ref="E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526" ref="AB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27" ref="AC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28" ref="AD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29" ref="AE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30" ref="AF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31" ref="AH1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532" ref="E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533" ref="AB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34" ref="AC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35" ref="AD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36" ref="AE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37" ref="AF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38" ref="AH1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539" ref="AB1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40" ref="AC1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41" ref="AD1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42" ref="AE1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43" ref="AF1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44" ref="AB1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45" ref="AC1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46" ref="AD1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47" ref="AE1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48" ref="AF1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49" ref="AB1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50" ref="AC1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51" ref="AD1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52" ref="AE1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53" ref="AF1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54" ref="AB1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55" ref="AC1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56" ref="AD1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57" ref="AE1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58" ref="AF1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59" ref="AB1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60" ref="AC1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61" ref="AD1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62" ref="AE1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63" ref="AF1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64" ref="AB1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65" ref="AC1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66" ref="AD1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67" ref="AE1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68" ref="AF1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69" ref="AB1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70" ref="AC1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71" ref="AD1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72" ref="AE1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73" ref="AF1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74" ref="AB1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75" ref="AC1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76" ref="AD1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77" ref="AE1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78" ref="AF1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79" ref="AB1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80" ref="AC1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81" ref="AD1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82" ref="AE1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83" ref="AF1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84" ref="AB1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85" ref="AC1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86" ref="AD1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87" ref="AE1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88" ref="AF1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89" ref="AB1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90" ref="AC1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91" ref="AD1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92" ref="AE1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93" ref="AF1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94" ref="AB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95" ref="AC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596" ref="AD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597" ref="AE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598" ref="AF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599" ref="AI1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70pcs extra on top fabric cut up</t>
      </text>
    </comment>
    <comment authorId="600" ref="AB1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01" ref="AC1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02" ref="AD1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03" ref="AE1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04" ref="AF1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05" ref="AB1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06" ref="AC1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07" ref="AD1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08" ref="AE1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09" ref="AF1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10" ref="AB1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11" ref="AC1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12" ref="AD1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13" ref="AE1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14" ref="AF1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15" ref="AB1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16" ref="AC1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17" ref="AD1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18" ref="AE1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19" ref="AF1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20" ref="AB1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21" ref="AC1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22" ref="AD1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23" ref="AE1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24" ref="AF1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25" ref="AB1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26" ref="AC1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27" ref="AD1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28" ref="AE1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29" ref="AF1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30" ref="AB1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31" ref="AC1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32" ref="AD1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33" ref="AE1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34" ref="AF1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35" ref="AB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36" ref="AC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37" ref="AD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38" ref="AE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39" ref="AF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40" ref="AI1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70pcs extra on top fabric cut up</t>
      </text>
    </comment>
    <comment authorId="641" ref="AB1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42" ref="AC1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43" ref="AD1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44" ref="AE1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45" ref="AF1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46" ref="AB1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47" ref="AC1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48" ref="AD1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49" ref="AE1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50" ref="AF1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51" ref="AB1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52" ref="AC1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53" ref="AD1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54" ref="AE1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55" ref="AF1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56" ref="AB1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57" ref="AC1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58" ref="AD1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59" ref="AE1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60" ref="AF1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61" ref="AB1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62" ref="AC1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63" ref="AD1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64" ref="AE1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65" ref="AF1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66" ref="AB1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67" ref="AC1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68" ref="AD1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69" ref="AE1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70" ref="AF1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71" ref="AB1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72" ref="AC1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73" ref="AD1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74" ref="AE1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75" ref="AF1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76" ref="AB1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77" ref="AC1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78" ref="AD1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79" ref="AE1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80" ref="AF1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81" ref="AB1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82" ref="AC1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83" ref="AD1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84" ref="AE1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85" ref="AF1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86" ref="AB1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87" ref="AC1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88" ref="AD1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89" ref="AE1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90" ref="AF1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91" ref="AB1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92" ref="AC1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93" ref="AD1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94" ref="AE1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695" ref="AF1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696" ref="AB1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97" ref="AC1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698" ref="AD1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699" ref="AE1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00" ref="AF1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01" ref="AB1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02" ref="AC1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03" ref="AD1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04" ref="AE1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05" ref="AF1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06" ref="AB1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07" ref="AC1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08" ref="AD1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09" ref="AE1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10" ref="AF1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11" ref="AB1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12" ref="AC1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13" ref="AD1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14" ref="AE1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15" ref="AF1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16" ref="AB1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17" ref="AC1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18" ref="AD1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19" ref="AE1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20" ref="AF1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21" ref="E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722" ref="AB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23" ref="AC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24" ref="AD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25" ref="AE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26" ref="AF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27" ref="AH1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728" ref="AB1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29" ref="AC1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30" ref="AD1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31" ref="AE1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32" ref="AF1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33" ref="AB1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34" ref="AC1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35" ref="AD1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36" ref="AE1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37" ref="AF1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38" ref="AB1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39" ref="AC1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40" ref="AD1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41" ref="AE1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42" ref="AF1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43" ref="AB1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44" ref="AC1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45" ref="AD1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46" ref="AE1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47" ref="AF1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48" ref="AB1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49" ref="AC1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50" ref="AD1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51" ref="AE1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52" ref="AF1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53" ref="AB1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54" ref="AC1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55" ref="AD1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56" ref="AE1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57" ref="AF1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58" ref="AB1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59" ref="AC1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60" ref="AD1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61" ref="AE1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62" ref="AF1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63" ref="AB1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64" ref="AC1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65" ref="AD1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66" ref="AE1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67" ref="AF1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68" ref="AB1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69" ref="AC1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70" ref="AD1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71" ref="AE1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72" ref="AF1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73" ref="AB1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74" ref="AC1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75" ref="AD1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76" ref="AE1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77" ref="AF1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78" ref="AB1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79" ref="AC1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80" ref="AD1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81" ref="AE1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82" ref="AF1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83" ref="AB1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84" ref="AC1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85" ref="AD1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86" ref="AE1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87" ref="AF1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88" ref="AB1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89" ref="AC1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90" ref="AD1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91" ref="AE1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92" ref="AF1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93" ref="AB1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94" ref="AC1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795" ref="AD1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96" ref="AE1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797" ref="AF1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798" ref="AB1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799" ref="AC1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00" ref="AD1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01" ref="AE1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02" ref="AF1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03" ref="AB1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04" ref="AC1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05" ref="AD1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06" ref="AE1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07" ref="AF1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08" ref="AB1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09" ref="AC1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10" ref="AD1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11" ref="AE1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12" ref="AF1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13" ref="AB1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14" ref="AC1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15" ref="AD1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16" ref="AE1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17" ref="AF1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18" ref="AB1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19" ref="AC1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20" ref="AD1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21" ref="AE1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22" ref="AF1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23" ref="AB1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24" ref="AC1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25" ref="AD1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26" ref="AE1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27" ref="AF1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28" ref="AB1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29" ref="AC1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30" ref="AD1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31" ref="AE1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32" ref="AF1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33" ref="AB1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34" ref="AC1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35" ref="AD1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36" ref="AE1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37" ref="AF1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38" ref="AB1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39" ref="AC1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40" ref="AD1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41" ref="AE1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42" ref="AF1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43" ref="AB1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44" ref="AC1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45" ref="AD1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46" ref="AE1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47" ref="AF1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48" ref="AB1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49" ref="AC1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50" ref="AD1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51" ref="AE1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52" ref="AF1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53" ref="AB1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54" ref="AC1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55" ref="AD1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56" ref="AE1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57" ref="AF1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58" ref="AB1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59" ref="AC1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60" ref="AD1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61" ref="AE1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62" ref="AF1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63" ref="P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elleti</t>
      </text>
    </comment>
    <comment authorId="864" ref="AB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65" ref="AC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66" ref="AD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67" ref="AE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68" ref="AF1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69" ref="AB1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70" ref="AC1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71" ref="AD1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72" ref="AE1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73" ref="AF1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74" ref="AB1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75" ref="AC1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76" ref="AD1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77" ref="AE1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78" ref="AF1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79" ref="AB1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80" ref="AC1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81" ref="AD1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82" ref="AE1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83" ref="AF1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84" ref="AB1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85" ref="AC1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86" ref="AD1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87" ref="AE1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88" ref="AF1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89" ref="AB1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90" ref="AC1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91" ref="AD1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92" ref="AE1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93" ref="AF1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94" ref="AB1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95" ref="AC1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896" ref="AD1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897" ref="AE1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898" ref="AF1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899" ref="AB1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00" ref="AC1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01" ref="AD1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02" ref="AE1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03" ref="AF18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04" ref="AB1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05" ref="AC1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06" ref="AD1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07" ref="AE1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08" ref="AF18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09" ref="AB1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10" ref="AC1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11" ref="AD1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12" ref="AE1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13" ref="AF18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14" ref="AB1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15" ref="AC1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16" ref="AD1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17" ref="AE1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18" ref="AF18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19" ref="AB1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20" ref="AC1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21" ref="AD1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22" ref="AE1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23" ref="AF18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24" ref="AB1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25" ref="AC1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26" ref="AD1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27" ref="AE1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28" ref="AF18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29" ref="AB1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30" ref="AC1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31" ref="AD1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32" ref="AE1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33" ref="AF19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34" ref="AB1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35" ref="AC1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36" ref="AD1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37" ref="AE1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38" ref="AF19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39" ref="AB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40" ref="AC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41" ref="AD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42" ref="AE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43" ref="AF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44" ref="AU19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45" ref="AB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46" ref="AC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47" ref="AD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48" ref="AE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49" ref="AF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50" ref="AU19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51" ref="AB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52" ref="AC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53" ref="AD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54" ref="AE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55" ref="AF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56" ref="AU19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57" ref="AB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58" ref="AC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59" ref="AD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60" ref="AE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61" ref="AF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62" ref="AU19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63" ref="AB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64" ref="AC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65" ref="AD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66" ref="AE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67" ref="AF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68" ref="AU19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69" ref="AB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70" ref="AC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71" ref="AD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72" ref="AE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73" ref="AF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74" ref="AU19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75" ref="AB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76" ref="AC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77" ref="AD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78" ref="AE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79" ref="AF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80" ref="AU19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81" ref="AB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82" ref="AC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83" ref="AD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84" ref="AE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85" ref="AF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86" ref="AU19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87" ref="AB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88" ref="AC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89" ref="AD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90" ref="AE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91" ref="AF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92" ref="AU20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93" ref="AB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94" ref="AC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995" ref="AD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996" ref="AE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997" ref="AF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998" ref="AU20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999" ref="AB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00" ref="AC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01" ref="AD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02" ref="AE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03" ref="AF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04" ref="AU20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05" ref="AB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06" ref="AC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07" ref="AD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08" ref="AE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09" ref="AF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10" ref="AU20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11" ref="AB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12" ref="AC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13" ref="AD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14" ref="AE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15" ref="AF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16" ref="AU20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17" ref="AB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18" ref="AC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19" ref="AD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20" ref="AE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21" ref="AF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22" ref="AU2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23" ref="AB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24" ref="AC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25" ref="AD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26" ref="AE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27" ref="AF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28" ref="AU20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29" ref="AB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30" ref="AC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31" ref="AD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32" ref="AE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33" ref="AF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34" ref="AU20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35" ref="AB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36" ref="AC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37" ref="AD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38" ref="AE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39" ref="AF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40" ref="AU20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41" ref="AB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42" ref="AC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43" ref="AD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44" ref="AE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45" ref="AF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46" ref="AU2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47" ref="AB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48" ref="AC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49" ref="AD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50" ref="AE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51" ref="AF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52" ref="AU2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53" ref="AB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54" ref="AC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55" ref="AD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56" ref="AE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57" ref="AF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58" ref="AU2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59" ref="AB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60" ref="AC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61" ref="AD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62" ref="AE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63" ref="AF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64" ref="AU2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065" ref="AB2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66" ref="AC2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67" ref="AD2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68" ref="AE2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69" ref="AF2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70" ref="AB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71" ref="AC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72" ref="AD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73" ref="AE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74" ref="AF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75" ref="AI2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50pcs extra on top fabric cut up</t>
      </text>
    </comment>
    <comment authorId="1076" ref="AB2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77" ref="AC2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78" ref="AD2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79" ref="AE2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80" ref="AF2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81" ref="AB2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82" ref="AC2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83" ref="AD2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84" ref="AE2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85" ref="AF2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86" ref="AB2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87" ref="AC2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88" ref="AD2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89" ref="AE2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90" ref="AF2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91" ref="AB2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92" ref="AC2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93" ref="AD2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94" ref="AE2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095" ref="AF2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096" ref="AB2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97" ref="AC2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098" ref="AD2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099" ref="AE2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00" ref="AF2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01" ref="E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1102" ref="AB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03" ref="AC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04" ref="AD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05" ref="AE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06" ref="AF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07" ref="AH2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1108" ref="AB2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09" ref="AC2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10" ref="AD2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11" ref="AE2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12" ref="AF2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13" ref="AB2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14" ref="AC2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15" ref="AD2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16" ref="AE2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17" ref="AF2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18" ref="AB2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19" ref="AC2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20" ref="AD2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21" ref="AE2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22" ref="AF2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23" ref="AB2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24" ref="AC2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25" ref="AD2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26" ref="AE2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27" ref="AF2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28" ref="AB2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29" ref="AC2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30" ref="AD2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31" ref="AE2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32" ref="AF2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33" ref="E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1134" ref="AB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35" ref="AC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36" ref="AD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37" ref="AE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38" ref="AF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39" ref="AH2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1140" ref="AB2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41" ref="AC2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42" ref="AD2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43" ref="AE2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44" ref="AF2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45" ref="AB2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46" ref="AC2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47" ref="AD2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48" ref="AE2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49" ref="AF2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50" ref="AB2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51" ref="AC2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52" ref="AD2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53" ref="AE2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54" ref="AF2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55" ref="AB2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56" ref="AC2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57" ref="AD2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58" ref="AE2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59" ref="AF2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60" ref="AB2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61" ref="AC2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62" ref="AD2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63" ref="AE2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64" ref="AF2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65" ref="AB2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66" ref="AC2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67" ref="AD2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68" ref="AE2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69" ref="AF2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70" ref="E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1171" ref="AB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72" ref="AC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73" ref="AD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74" ref="AE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75" ref="AF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76" ref="AH2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1177" ref="AB2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78" ref="AC2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79" ref="AD2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80" ref="AE2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81" ref="AF2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82" ref="AB2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83" ref="AC2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84" ref="AD2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85" ref="AE2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86" ref="AF2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87" ref="E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Zalando</t>
      </text>
    </comment>
    <comment authorId="1188" ref="AB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89" ref="AC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90" ref="AD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91" ref="AE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92" ref="AF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93" ref="AH2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R/O</t>
      </text>
    </comment>
    <comment authorId="1194" ref="AB2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95" ref="AC2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196" ref="AD2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197" ref="AE2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198" ref="AF2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199" ref="AB2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00" ref="AC2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01" ref="AD2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02" ref="AE2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03" ref="AF2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04" ref="AB2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05" ref="AC2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06" ref="AD2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07" ref="AE2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08" ref="AF2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09" ref="AB2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10" ref="AC2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11" ref="AD2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12" ref="AE2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13" ref="AF2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14" ref="AB2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15" ref="AC2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16" ref="AD2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17" ref="AE2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18" ref="AF2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19" ref="AB2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20" ref="AC2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21" ref="AD2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22" ref="AE2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23" ref="AF2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24" ref="AB2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25" ref="AC2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26" ref="AD2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27" ref="AE2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28" ref="AF2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29" ref="AB2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30" ref="AC2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31" ref="AD2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32" ref="AE2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33" ref="AF2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34" ref="AB2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35" ref="AC2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36" ref="AD2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37" ref="AE2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38" ref="AF2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39" ref="AB2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40" ref="AC2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41" ref="AD2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42" ref="AE2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43" ref="AF2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44" ref="AB2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45" ref="AC2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46" ref="AD2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47" ref="AE2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48" ref="AF2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49" ref="AB2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50" ref="AC2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51" ref="AD2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52" ref="AE2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53" ref="AF2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54" ref="AB2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55" ref="AC2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56" ref="AD2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57" ref="AE2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58" ref="AF2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59" ref="AB2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60" ref="AC2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61" ref="AD2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62" ref="AE2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63" ref="AF2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64" ref="AB2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65" ref="AC2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66" ref="AD2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67" ref="AE2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68" ref="AF25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69" ref="AB2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70" ref="AC2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71" ref="AD2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72" ref="AE2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73" ref="AF25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74" ref="AB2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75" ref="AC2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76" ref="AD2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77" ref="AE2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78" ref="AF25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79" ref="AB2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80" ref="AC2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81" ref="AD2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82" ref="AE2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83" ref="AF25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84" ref="AB2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85" ref="AC2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86" ref="AD2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87" ref="AE2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88" ref="AF25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89" ref="AB2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90" ref="AC2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91" ref="AD2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92" ref="AE2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93" ref="AF25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94" ref="AB2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95" ref="AC2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296" ref="AD2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297" ref="AE2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298" ref="AF25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299" ref="AB2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00" ref="AC2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01" ref="AD2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02" ref="AE2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03" ref="AF25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04" ref="AB2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05" ref="AC2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06" ref="AD2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07" ref="AE2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08" ref="AF25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09" ref="AB2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10" ref="AC2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11" ref="AD2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12" ref="AE2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13" ref="AF26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14" ref="AB2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15" ref="AC2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16" ref="AD2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17" ref="AE2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18" ref="AF26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19" ref="AB2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20" ref="AC2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21" ref="AD2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22" ref="AE2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23" ref="AF26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24" ref="AB2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25" ref="AC2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26" ref="AD2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27" ref="AE2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28" ref="AF26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29" ref="AB2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30" ref="AC2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31" ref="AD2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32" ref="AE2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33" ref="AF26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34" ref="AB2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35" ref="AC2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36" ref="AD2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37" ref="AE2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38" ref="AF26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39" ref="AB2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40" ref="AC2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41" ref="AD2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42" ref="AE2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43" ref="AF26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44" ref="AB2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45" ref="AC2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46" ref="AD2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47" ref="AE2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48" ref="AF26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49" ref="AB2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50" ref="AC2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51" ref="AD2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52" ref="AE2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53" ref="AF26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54" ref="AB2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55" ref="AC2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56" ref="AD2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57" ref="AE2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58" ref="AF26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59" ref="AB2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60" ref="AC2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61" ref="AD2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62" ref="AE2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63" ref="AF27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64" ref="AB2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65" ref="AC2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66" ref="AD2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67" ref="AE2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68" ref="AF27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69" ref="AB2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70" ref="AC2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71" ref="AD2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72" ref="AE2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73" ref="AF27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74" ref="AB2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75" ref="AC2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76" ref="AD2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77" ref="AE2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78" ref="AF27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79" ref="AB2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80" ref="AC2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81" ref="AD2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82" ref="AE2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83" ref="AF2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84" ref="AB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85" ref="AC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86" ref="AD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87" ref="AE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88" ref="AF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89" ref="AU2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390" ref="AB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91" ref="AC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92" ref="AD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93" ref="AE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394" ref="AF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395" ref="AU27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396" ref="AB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97" ref="AC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398" ref="AD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399" ref="AE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00" ref="AF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01" ref="AU27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402" ref="AB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03" ref="AC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04" ref="AD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05" ref="AE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06" ref="AF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07" ref="AU27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408" ref="AB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09" ref="AC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10" ref="AD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11" ref="AE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12" ref="AF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13" ref="AU27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414" ref="AB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15" ref="AC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16" ref="AD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17" ref="AE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18" ref="AF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19" ref="AU28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420" ref="AB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21" ref="AC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22" ref="AD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23" ref="AE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24" ref="AF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25" ref="AU28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1 - 15 sep in-house</t>
      </text>
    </comment>
    <comment authorId="1426" ref="AB2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27" ref="AC2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28" ref="AD2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29" ref="AE2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30" ref="AF28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  <comment authorId="1431" ref="AB2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32" ref="AC2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NOT special Customer</t>
      </text>
    </comment>
    <comment authorId="1433" ref="AD2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CXL formula WHEN special customer</t>
      </text>
    </comment>
    <comment authorId="1434" ref="AE2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formula when not SPECIAL CUSTOMER</t>
      </text>
    </comment>
    <comment authorId="1435" ref="AF28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discount % in the formula or CXL discount part of formula when not SPECIAL CUSTOMER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HY289"/>
  <sheetViews>
    <sheetView tabSelected="1" workbookViewId="0" zoomScale="80" zoomScaleNormal="80">
      <pane activePane="bottomRight" state="frozen" topLeftCell="AH5" xSplit="14" ySplit="4"/>
      <selection activeCell="O1" pane="topRight" sqref="O1"/>
      <selection activeCell="A5" pane="bottomLeft" sqref="A5"/>
      <selection activeCell="L50" pane="bottomRight" sqref="L50"/>
    </sheetView>
  </sheetViews>
  <sheetFormatPr baseColWidth="8" defaultColWidth="9.140625" defaultRowHeight="12.75"/>
  <cols>
    <col customWidth="1" max="1" min="1" style="150" width="18"/>
    <col customWidth="1" max="2" min="2" style="150" width="7.140625"/>
    <col customWidth="1" max="3" min="3" style="150" width="6"/>
    <col customWidth="1" max="4" min="4" style="150" width="7.28515625"/>
    <col customWidth="1" max="5" min="5" style="150" width="13.85546875"/>
    <col customWidth="1" max="6" min="6" style="150" width="12.140625"/>
    <col customWidth="1" max="7" min="7" style="150" width="10"/>
    <col customWidth="1" max="8" min="8" style="150" width="9.7109375"/>
    <col customWidth="1" max="9" min="9" style="150" width="11.85546875"/>
    <col customWidth="1" max="10" min="10" style="150" width="15.7109375"/>
    <col customWidth="1" max="11" min="11" style="150" width="22.42578125"/>
    <col customWidth="1" max="12" min="12" style="150" width="8.7109375"/>
    <col customWidth="1" max="13" min="13" style="150" width="7.5703125"/>
    <col customWidth="1" max="14" min="14" style="150" width="16.28515625"/>
    <col customWidth="1" max="15" min="15" style="150" width="17"/>
    <col customWidth="1" max="16" min="16" style="150" width="16.7109375"/>
    <col customWidth="1" max="17" min="17" style="150" width="16.42578125"/>
    <col customWidth="1" max="18" min="18" style="150" width="16.28515625"/>
    <col customWidth="1" max="20" min="19" style="150" width="18.140625"/>
    <col customWidth="1" max="21" min="21" style="150" width="10.140625"/>
    <col customWidth="1" max="22" min="22" style="82" width="80.42578125"/>
    <col customWidth="1" max="24" min="23" style="179" width="14.140625"/>
    <col customWidth="1" max="25" min="25" style="150" width="9.42578125"/>
    <col customWidth="1" max="26" min="26" style="232" width="9.140625"/>
    <col customWidth="1" max="27" min="27" style="232" width="8.42578125"/>
    <col customWidth="1" max="28" min="28" style="232" width="15.42578125"/>
    <col customWidth="1" max="29" min="29" style="232" width="13.140625"/>
    <col customWidth="1" max="31" min="30" style="232" width="14.5703125"/>
    <col customWidth="1" max="32" min="32" style="232" width="13.42578125"/>
    <col customWidth="1" max="33" min="33" style="117" width="11.7109375"/>
    <col customWidth="1" max="34" min="34" style="150" width="9.42578125"/>
    <col customWidth="1" max="35" min="35" style="150" width="9.5703125"/>
    <col customWidth="1" hidden="1" max="36" min="36" style="150" width="6.85546875"/>
    <col customWidth="1" hidden="1" max="37" min="37" style="232" width="11.5703125"/>
    <col customWidth="1" hidden="1" max="38" min="38" style="232" width="10.7109375"/>
    <col customWidth="1" hidden="1" max="39" min="39" style="150" width="10.7109375"/>
    <col customWidth="1" hidden="1" max="40" min="40" style="232" width="11.5703125"/>
    <col customWidth="1" hidden="1" max="41" min="41" style="150" width="13"/>
    <col customWidth="1" hidden="1" max="42" min="42" style="150" width="9.5703125"/>
    <col customWidth="1" hidden="1" max="43" min="43" style="233" width="10.5703125"/>
    <col customWidth="1" hidden="1" max="44" min="44" style="150" width="6"/>
    <col customWidth="1" hidden="1" max="45" min="45" style="233" width="9.5703125"/>
    <col customWidth="1" hidden="1" max="46" min="46" style="150" width="7.5703125"/>
    <col customWidth="1" hidden="1" max="47" min="47" style="233" width="10.28515625"/>
    <col customWidth="1" hidden="1" max="48" min="48" style="150" width="10.28515625"/>
    <col customWidth="1" max="49" min="49" style="233" width="11.5703125"/>
    <col customWidth="1" max="50" min="50" style="150" width="8.85546875"/>
    <col customWidth="1" max="51" min="51" style="150" width="14"/>
    <col customWidth="1" max="52" min="52" style="150" width="11"/>
    <col customWidth="1" max="53" min="53" style="233" width="11.85546875"/>
    <col customWidth="1" max="54" min="54" style="150" width="9.140625"/>
    <col customWidth="1" max="55" min="55" style="233" width="10.7109375"/>
    <col customWidth="1" max="56" min="56" style="150" width="6.85546875"/>
    <col customWidth="1" max="57" min="57" style="150" width="10.28515625"/>
    <col customWidth="1" max="58" min="58" style="150" width="6.7109375"/>
    <col customWidth="1" max="59" min="59" style="150" width="7"/>
    <col customWidth="1" max="60" min="60" style="150" width="9.28515625"/>
    <col customWidth="1" max="61" min="61" style="150" width="8.42578125"/>
    <col customWidth="1" max="62" min="62" style="234" width="9.85546875"/>
    <col customWidth="1" max="64" min="63" style="150" width="9.5703125"/>
    <col customWidth="1" max="65" min="65" style="150" width="8.42578125"/>
    <col customWidth="1" max="66" min="66" style="150" width="16.28515625"/>
    <col bestFit="1" customWidth="1" max="67" min="67" style="150" width="42.85546875"/>
    <col customWidth="1" max="68" min="68" style="150" width="11.42578125"/>
    <col customWidth="1" max="233" min="69" style="150" width="9.140625"/>
    <col customWidth="1" max="16384" min="234" style="150" width="9.140625"/>
  </cols>
  <sheetData>
    <row r="1">
      <c r="A1" s="172" t="n"/>
      <c r="B1" s="172" t="inlineStr">
        <is>
          <t>AW19 KOI DELIVERY OVERVIEW</t>
        </is>
      </c>
      <c r="AW1" s="352" t="n"/>
      <c r="BH1" s="149" t="n"/>
    </row>
    <row r="2">
      <c r="A2" s="88" t="n"/>
      <c r="B2" s="88" t="n"/>
      <c r="C2" s="76" t="n"/>
      <c r="D2" s="76" t="n"/>
      <c r="E2" s="78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88" t="n"/>
      <c r="Q2" s="88" t="n"/>
      <c r="R2" s="88" t="n"/>
      <c r="S2" s="88" t="n"/>
      <c r="T2" s="88" t="n"/>
      <c r="U2" s="88" t="n"/>
      <c r="V2" s="88" t="n"/>
      <c r="W2" s="143" t="n"/>
      <c r="X2" s="143" t="n"/>
      <c r="Y2" s="88" t="n"/>
      <c r="Z2" s="88" t="n"/>
      <c r="AA2" s="76" t="n"/>
      <c r="AB2" s="76" t="n"/>
      <c r="AC2" s="76" t="n"/>
      <c r="AD2" s="76" t="n"/>
      <c r="AE2" s="76" t="n"/>
      <c r="AF2" s="76" t="n"/>
      <c r="AG2" s="122" t="n"/>
      <c r="AH2" s="76" t="n"/>
      <c r="AI2" s="76" t="n"/>
      <c r="AJ2" s="76" t="n"/>
      <c r="AK2" s="88" t="n"/>
      <c r="AL2" s="88" t="n"/>
      <c r="AM2" s="88" t="n"/>
      <c r="AN2" s="88" t="n"/>
      <c r="AO2" s="88" t="n"/>
      <c r="AP2" s="88" t="n"/>
      <c r="AQ2" s="132" t="n"/>
      <c r="AR2" s="88" t="n"/>
      <c r="AS2" s="132" t="n"/>
      <c r="AT2" s="88" t="n"/>
      <c r="AU2" s="132" t="n"/>
      <c r="AV2" s="88" t="n"/>
      <c r="AW2" s="353" t="n"/>
      <c r="AX2" s="87" t="n"/>
      <c r="AY2" s="87" t="n"/>
      <c r="AZ2" s="87" t="n"/>
      <c r="BA2" s="132" t="n"/>
      <c r="BB2" s="88" t="n"/>
      <c r="BC2" s="141" t="n"/>
      <c r="BD2" s="93" t="n"/>
      <c r="BE2" s="88" t="n"/>
      <c r="BF2" s="88" t="n"/>
      <c r="BG2" s="88" t="n"/>
      <c r="BH2" s="88" t="n"/>
      <c r="BI2" s="88" t="n"/>
      <c r="BJ2" s="88" t="n"/>
      <c r="BK2" s="88" t="n"/>
      <c r="BL2" s="88" t="n"/>
      <c r="BM2" s="76" t="n"/>
      <c r="BN2" s="76" t="n"/>
      <c r="BO2" s="90" t="n"/>
      <c r="BP2" s="90" t="n"/>
    </row>
    <row r="3">
      <c r="B3" s="105" t="n"/>
      <c r="C3" s="105" t="n"/>
      <c r="D3" s="105" t="n"/>
      <c r="E3" s="106" t="n"/>
      <c r="F3" s="105" t="n"/>
      <c r="G3" s="105" t="n"/>
      <c r="H3" s="105" t="n"/>
      <c r="I3" s="107" t="n"/>
      <c r="J3" s="105" t="n"/>
      <c r="K3" s="105" t="n"/>
      <c r="L3" s="105" t="n"/>
      <c r="M3" s="105" t="n"/>
      <c r="N3" s="105" t="n"/>
      <c r="O3" s="105" t="n"/>
      <c r="P3" s="105" t="n"/>
      <c r="Q3" s="105" t="n"/>
      <c r="R3" s="105" t="n"/>
      <c r="S3" s="104" t="n"/>
      <c r="T3" s="104" t="n"/>
      <c r="U3" s="104" t="n"/>
      <c r="V3" s="104" t="n"/>
      <c r="W3" s="144" t="n"/>
      <c r="X3" s="144" t="n"/>
      <c r="Y3" s="104" t="n"/>
      <c r="Z3" s="105" t="n"/>
      <c r="AA3" s="104" t="n"/>
      <c r="AB3" s="105" t="n"/>
      <c r="AC3" s="105" t="n"/>
      <c r="AD3" s="105" t="n"/>
      <c r="AE3" s="105" t="n"/>
      <c r="AF3" s="104" t="n"/>
      <c r="AG3" s="123" t="n"/>
      <c r="AH3" s="105" t="n"/>
      <c r="AI3" s="105" t="n"/>
      <c r="AJ3" s="105" t="n"/>
      <c r="AK3" s="104" t="n"/>
      <c r="AL3" s="104" t="n"/>
      <c r="AM3" s="104" t="n"/>
      <c r="AN3" s="104" t="n"/>
      <c r="AO3" s="104" t="n"/>
      <c r="AP3" s="104" t="n"/>
      <c r="AQ3" s="133" t="n"/>
      <c r="AR3" s="104" t="n"/>
      <c r="AS3" s="133" t="n"/>
      <c r="AT3" s="104" t="n"/>
      <c r="AU3" s="133" t="n"/>
      <c r="AV3" s="104" t="n"/>
      <c r="AW3" s="353" t="n"/>
      <c r="AX3" s="105" t="n"/>
      <c r="AY3" s="105" t="n"/>
      <c r="AZ3" s="105" t="n"/>
      <c r="BA3" s="133" t="n"/>
      <c r="BB3" s="104" t="n"/>
      <c r="BC3" s="139" t="n"/>
      <c r="BD3" s="105" t="n"/>
      <c r="BE3" s="104" t="n"/>
      <c r="BF3" s="104" t="n"/>
      <c r="BG3" s="104" t="n"/>
      <c r="BH3" s="105" t="n"/>
      <c r="BI3" s="105" t="n"/>
      <c r="BJ3" s="105" t="n"/>
      <c r="BK3" s="104" t="n"/>
      <c r="BL3" s="104" t="n"/>
      <c r="BM3" s="105" t="n"/>
      <c r="BN3" s="105" t="n"/>
      <c r="BO3" s="108" t="n"/>
      <c r="BP3" s="108" t="n"/>
    </row>
    <row customFormat="1" customHeight="1" ht="63.75" r="4" s="245">
      <c r="A4" s="103" t="inlineStr">
        <is>
          <t>COMBO</t>
        </is>
      </c>
      <c r="B4" s="95" t="inlineStr">
        <is>
          <t>BUY</t>
        </is>
      </c>
      <c r="C4" s="96" t="inlineStr">
        <is>
          <t>C/O</t>
        </is>
      </c>
      <c r="D4" s="96" t="inlineStr">
        <is>
          <t>DROP</t>
        </is>
      </c>
      <c r="E4" s="95" t="inlineStr">
        <is>
          <t>KEY ACCOUNTS</t>
        </is>
      </c>
      <c r="F4" s="92" t="inlineStr">
        <is>
          <t>KEY ACCOUNTS FINAL DATES</t>
        </is>
      </c>
      <c r="G4" s="95" t="inlineStr">
        <is>
          <t>GENDER</t>
        </is>
      </c>
      <c r="H4" s="95" t="inlineStr">
        <is>
          <t>PRODUCT CATEGORY</t>
        </is>
      </c>
      <c r="I4" s="95" t="inlineStr">
        <is>
          <t>ARTICLE CODE</t>
        </is>
      </c>
      <c r="J4" s="95" t="inlineStr">
        <is>
          <t>STYLE NAME</t>
        </is>
      </c>
      <c r="K4" s="95" t="inlineStr">
        <is>
          <t>WASH / COLOUR</t>
        </is>
      </c>
      <c r="L4" s="95" t="inlineStr">
        <is>
          <t xml:space="preserve">COUNTRY </t>
        </is>
      </c>
      <c r="M4" s="95" t="inlineStr">
        <is>
          <t>AGENT</t>
        </is>
      </c>
      <c r="N4" s="95" t="inlineStr">
        <is>
          <t>VENDOR</t>
        </is>
      </c>
      <c r="O4" s="95" t="inlineStr">
        <is>
          <t>PLANNED LAUNDRY</t>
        </is>
      </c>
      <c r="P4" s="95" t="inlineStr">
        <is>
          <t>FINAL LAUNDRY</t>
        </is>
      </c>
      <c r="Q4" s="95" t="inlineStr">
        <is>
          <t>PLANNED STITCH LOCATION</t>
        </is>
      </c>
      <c r="R4" s="95" t="inlineStr">
        <is>
          <t>FINAL STITCH LOCATION</t>
        </is>
      </c>
      <c r="S4" s="95" t="inlineStr">
        <is>
          <t>FINISHING LOCATION</t>
        </is>
      </c>
      <c r="T4" s="95" t="inlineStr">
        <is>
          <t>FINAL FINISHING LOCATION</t>
        </is>
      </c>
      <c r="U4" s="95" t="inlineStr">
        <is>
          <t>FABRIC SUPPLIER</t>
        </is>
      </c>
      <c r="V4" s="95" t="inlineStr">
        <is>
          <t>FABRIC</t>
        </is>
      </c>
      <c r="W4" s="145" t="inlineStr">
        <is>
          <t>FABRIC EXPECTED DATE</t>
        </is>
      </c>
      <c r="X4" s="145" t="inlineStr">
        <is>
          <t>FABRIC IH DATE</t>
        </is>
      </c>
      <c r="Y4" s="95" t="inlineStr">
        <is>
          <t>FABRIC IH WEEK</t>
        </is>
      </c>
      <c r="Z4" s="97" t="inlineStr">
        <is>
          <t>FOB</t>
        </is>
      </c>
      <c r="AA4" s="89" t="inlineStr">
        <is>
          <t>WHLS</t>
        </is>
      </c>
      <c r="AB4" s="89" t="inlineStr">
        <is>
          <t>MAX FACTURING 80%</t>
        </is>
      </c>
      <c r="AC4" s="109" t="inlineStr">
        <is>
          <t>MAX FACTORING SPECIAL CUSTOMER 80%</t>
        </is>
      </c>
      <c r="AD4" s="89" t="inlineStr">
        <is>
          <t>MAX INVOICING SO</t>
        </is>
      </c>
      <c r="AE4" s="109" t="inlineStr">
        <is>
          <t>MAX INVOICING SO SPECIAL CUSTOMER</t>
        </is>
      </c>
      <c r="AF4" s="89" t="inlineStr">
        <is>
          <t>MAX Turnover PO</t>
        </is>
      </c>
      <c r="AG4" s="124" t="inlineStr">
        <is>
          <t>DISCOUNT</t>
        </is>
      </c>
      <c r="AH4" s="101" t="inlineStr">
        <is>
          <t>SO QTY</t>
        </is>
      </c>
      <c r="AI4" s="95" t="inlineStr">
        <is>
          <t>PO QTY</t>
        </is>
      </c>
      <c r="AJ4" s="95" t="inlineStr">
        <is>
          <t>PO#</t>
        </is>
      </c>
      <c r="AK4" s="97" t="inlineStr">
        <is>
          <t>PO VALUE</t>
        </is>
      </c>
      <c r="AL4" s="97" t="inlineStr">
        <is>
          <t>PRE-PAYMENT</t>
        </is>
      </c>
      <c r="AM4" s="95" t="inlineStr">
        <is>
          <t>PROFORMA</t>
        </is>
      </c>
      <c r="AN4" s="97" t="inlineStr">
        <is>
          <t>CAD</t>
        </is>
      </c>
      <c r="AO4" s="95" t="inlineStr">
        <is>
          <t>PAYMENT TERM</t>
        </is>
      </c>
      <c r="AP4" s="95" t="inlineStr">
        <is>
          <t>SHIPMODE</t>
        </is>
      </c>
      <c r="AQ4" s="134" t="inlineStr">
        <is>
          <t>PO ISSUE DATE</t>
        </is>
      </c>
      <c r="AR4" s="95" t="inlineStr">
        <is>
          <t>PO ISSUE WEEK</t>
        </is>
      </c>
      <c r="AS4" s="134" t="inlineStr">
        <is>
          <t>PO ETD DATE</t>
        </is>
      </c>
      <c r="AT4" s="95" t="inlineStr">
        <is>
          <t>PO ETD WEEK</t>
        </is>
      </c>
      <c r="AU4" s="134" t="inlineStr">
        <is>
          <t>CONFIRMED ETD DATE</t>
        </is>
      </c>
      <c r="AV4" s="95" t="inlineStr">
        <is>
          <t>CONFIRMED ETD WEEK</t>
        </is>
      </c>
      <c r="AW4" s="354" t="inlineStr">
        <is>
          <t>EXPECTED ETD DATECONFIRMED ETD DATE</t>
        </is>
      </c>
      <c r="AX4" s="103" t="inlineStr">
        <is>
          <t>EXPECTED ETD WEEK</t>
        </is>
      </c>
      <c r="AY4" s="103" t="inlineStr">
        <is>
          <t>EXPECTED ETA DATE</t>
        </is>
      </c>
      <c r="AZ4" s="103" t="inlineStr">
        <is>
          <t>EXPECTED ETA WEEK</t>
        </is>
      </c>
      <c r="BA4" s="134" t="inlineStr">
        <is>
          <t>EXPECTED PAY DATE</t>
        </is>
      </c>
      <c r="BB4" s="95" t="inlineStr">
        <is>
          <t>EXPECTED PAY WEEK</t>
        </is>
      </c>
      <c r="BC4" s="142" t="inlineStr">
        <is>
          <t>EX FTY DATE</t>
        </is>
      </c>
      <c r="BD4" s="98" t="inlineStr">
        <is>
          <t>EX FTY WEEK</t>
        </is>
      </c>
      <c r="BE4" s="168" t="inlineStr">
        <is>
          <t>IN HOUSE DATE</t>
        </is>
      </c>
      <c r="BF4" s="168" t="inlineStr">
        <is>
          <t>IN HOUSE WEEK</t>
        </is>
      </c>
      <c r="BG4" s="168" t="inlineStr">
        <is>
          <t>DELAY IN WEEKS</t>
        </is>
      </c>
      <c r="BH4" s="95" t="inlineStr">
        <is>
          <t>ACTUAL DELIVERED QTY</t>
        </is>
      </c>
      <c r="BI4" s="95" t="inlineStr">
        <is>
          <t>OVER/ UNDER DELIVERY PCS</t>
        </is>
      </c>
      <c r="BJ4" s="99" t="inlineStr">
        <is>
          <t>OVER/ UNDER DELIVERY %</t>
        </is>
      </c>
      <c r="BK4" s="95" t="inlineStr">
        <is>
          <t>FABRIC IH - ETD LEADTIME</t>
        </is>
      </c>
      <c r="BL4" s="95" t="inlineStr">
        <is>
          <t>PO ISSUE DATE - ETD LEADTIME</t>
        </is>
      </c>
      <c r="BM4" s="95" t="inlineStr">
        <is>
          <t>EXPECTED DROP WEEK</t>
        </is>
      </c>
      <c r="BN4" s="95" t="inlineStr">
        <is>
          <t>COMMENTS SALES</t>
        </is>
      </c>
      <c r="BO4" s="95" t="inlineStr">
        <is>
          <t>Delivery Tracking Comments</t>
        </is>
      </c>
      <c r="BP4" s="95" t="inlineStr">
        <is>
          <t>SHIPPED</t>
        </is>
      </c>
      <c r="BQ4" s="245" t="n"/>
      <c r="BR4" s="245" t="n"/>
      <c r="BS4" s="245" t="n"/>
      <c r="BT4" s="245" t="n"/>
      <c r="BU4" s="245" t="n"/>
      <c r="BV4" s="245" t="n"/>
      <c r="BW4" s="245" t="n"/>
      <c r="BX4" s="245" t="n"/>
      <c r="BY4" s="245" t="n"/>
      <c r="BZ4" s="245" t="n"/>
      <c r="CA4" s="245" t="n"/>
      <c r="CB4" s="245" t="n"/>
      <c r="CC4" s="245" t="n"/>
      <c r="CD4" s="245" t="n"/>
      <c r="CE4" s="245" t="n"/>
      <c r="CF4" s="245" t="n"/>
      <c r="CG4" s="245" t="n"/>
      <c r="CH4" s="245" t="n"/>
      <c r="CI4" s="245" t="n"/>
      <c r="CJ4" s="245" t="n"/>
      <c r="CK4" s="245" t="n"/>
      <c r="CL4" s="245" t="n"/>
      <c r="CM4" s="245" t="n"/>
      <c r="CN4" s="245" t="n"/>
      <c r="CO4" s="245" t="n"/>
      <c r="CP4" s="245" t="n"/>
      <c r="CQ4" s="245" t="n"/>
      <c r="CR4" s="245" t="n"/>
      <c r="CS4" s="245" t="n"/>
      <c r="CT4" s="245" t="n"/>
      <c r="CU4" s="245" t="n"/>
      <c r="CV4" s="245" t="n"/>
      <c r="CW4" s="245" t="n"/>
      <c r="CX4" s="245" t="n"/>
      <c r="CY4" s="245" t="n"/>
      <c r="CZ4" s="245" t="n"/>
      <c r="DA4" s="245" t="n"/>
      <c r="DB4" s="245" t="n"/>
      <c r="DC4" s="245" t="n"/>
      <c r="DD4" s="245" t="n"/>
      <c r="DE4" s="245" t="n"/>
      <c r="DF4" s="245" t="n"/>
      <c r="DG4" s="245" t="n"/>
      <c r="DH4" s="245" t="n"/>
      <c r="DI4" s="245" t="n"/>
      <c r="DJ4" s="245" t="n"/>
      <c r="DK4" s="245" t="n"/>
      <c r="DL4" s="245" t="n"/>
      <c r="DM4" s="245" t="n"/>
      <c r="DN4" s="245" t="n"/>
      <c r="DO4" s="245" t="n"/>
      <c r="DP4" s="245" t="n"/>
      <c r="DQ4" s="245" t="n"/>
      <c r="DR4" s="245" t="n"/>
      <c r="DS4" s="245" t="n"/>
      <c r="DT4" s="245" t="n"/>
      <c r="DU4" s="245" t="n"/>
      <c r="DV4" s="245" t="n"/>
      <c r="DW4" s="245" t="n"/>
      <c r="DX4" s="245" t="n"/>
      <c r="DY4" s="245" t="n"/>
      <c r="DZ4" s="245" t="n"/>
      <c r="EA4" s="245" t="n"/>
      <c r="EB4" s="245" t="n"/>
      <c r="EC4" s="245" t="n"/>
      <c r="ED4" s="245" t="n"/>
      <c r="EE4" s="245" t="n"/>
      <c r="EF4" s="245" t="n"/>
      <c r="EG4" s="245" t="n"/>
      <c r="EH4" s="245" t="n"/>
      <c r="EI4" s="245" t="n"/>
      <c r="EJ4" s="245" t="n"/>
      <c r="EK4" s="245" t="n"/>
      <c r="EL4" s="245" t="n"/>
      <c r="EM4" s="245" t="n"/>
      <c r="EN4" s="245" t="n"/>
      <c r="EO4" s="245" t="n"/>
      <c r="EP4" s="245" t="n"/>
      <c r="EQ4" s="245" t="n"/>
      <c r="ER4" s="245" t="n"/>
      <c r="ES4" s="245" t="n"/>
      <c r="ET4" s="245" t="n"/>
      <c r="EU4" s="245" t="n"/>
      <c r="EV4" s="245" t="n"/>
      <c r="EW4" s="245" t="n"/>
      <c r="EX4" s="245" t="n"/>
      <c r="EY4" s="245" t="n"/>
      <c r="EZ4" s="245" t="n"/>
      <c r="FA4" s="245" t="n"/>
      <c r="FB4" s="245" t="n"/>
      <c r="FC4" s="245" t="n"/>
      <c r="FD4" s="245" t="n"/>
      <c r="FE4" s="245" t="n"/>
      <c r="FF4" s="245" t="n"/>
      <c r="FG4" s="245" t="n"/>
      <c r="FH4" s="245" t="n"/>
      <c r="FI4" s="245" t="n"/>
      <c r="FJ4" s="245" t="n"/>
      <c r="FK4" s="245" t="n"/>
      <c r="FL4" s="245" t="n"/>
      <c r="FM4" s="245" t="n"/>
      <c r="FN4" s="245" t="n"/>
      <c r="FO4" s="245" t="n"/>
      <c r="FP4" s="245" t="n"/>
      <c r="FQ4" s="245" t="n"/>
      <c r="FR4" s="245" t="n"/>
      <c r="FS4" s="245" t="n"/>
      <c r="FT4" s="245" t="n"/>
      <c r="FU4" s="245" t="n"/>
      <c r="FV4" s="245" t="n"/>
      <c r="FW4" s="245" t="n"/>
      <c r="FX4" s="245" t="n"/>
      <c r="FY4" s="245" t="n"/>
      <c r="FZ4" s="245" t="n"/>
      <c r="GA4" s="245" t="n"/>
      <c r="GB4" s="245" t="n"/>
      <c r="GC4" s="245" t="n"/>
      <c r="GD4" s="245" t="n"/>
      <c r="GE4" s="245" t="n"/>
      <c r="GF4" s="245" t="n"/>
      <c r="GG4" s="245" t="n"/>
      <c r="GH4" s="245" t="n"/>
      <c r="GI4" s="245" t="n"/>
      <c r="GJ4" s="245" t="n"/>
      <c r="GK4" s="245" t="n"/>
      <c r="GL4" s="245" t="n"/>
      <c r="GM4" s="245" t="n"/>
      <c r="GN4" s="245" t="n"/>
      <c r="GO4" s="245" t="n"/>
      <c r="GP4" s="245" t="n"/>
      <c r="GQ4" s="245" t="n"/>
      <c r="GR4" s="245" t="n"/>
      <c r="GS4" s="245" t="n"/>
      <c r="GT4" s="245" t="n"/>
      <c r="GU4" s="245" t="n"/>
      <c r="GV4" s="245" t="n"/>
      <c r="GW4" s="245" t="n"/>
      <c r="GX4" s="245" t="n"/>
      <c r="GY4" s="245" t="n"/>
      <c r="GZ4" s="245" t="n"/>
      <c r="HA4" s="245" t="n"/>
      <c r="HB4" s="245" t="n"/>
      <c r="HC4" s="245" t="n"/>
      <c r="HD4" s="245" t="n"/>
      <c r="HE4" s="245" t="n"/>
      <c r="HF4" s="245" t="n"/>
      <c r="HG4" s="245" t="n"/>
      <c r="HH4" s="245" t="n"/>
      <c r="HI4" s="245" t="n"/>
      <c r="HJ4" s="245" t="n"/>
      <c r="HK4" s="245" t="n"/>
      <c r="HL4" s="245" t="n"/>
      <c r="HM4" s="245" t="n"/>
      <c r="HN4" s="245" t="n"/>
      <c r="HO4" s="245" t="n"/>
      <c r="HP4" s="245" t="n"/>
      <c r="HQ4" s="245" t="n"/>
      <c r="HR4" s="245" t="n"/>
      <c r="HS4" s="245" t="n"/>
      <c r="HT4" s="245" t="n"/>
      <c r="HU4" s="245" t="n"/>
      <c r="HV4" s="245" t="n"/>
      <c r="HW4" s="245" t="n"/>
      <c r="HX4" s="245" t="n"/>
      <c r="HY4" s="245" t="n"/>
    </row>
    <row customHeight="1" ht="11.25" r="5">
      <c r="A5" s="111" t="inlineStr">
        <is>
          <t>EXAMPLE</t>
        </is>
      </c>
      <c r="B5" s="111" t="n"/>
      <c r="C5" s="112" t="n"/>
      <c r="D5" s="113" t="n"/>
      <c r="E5" s="111" t="n"/>
      <c r="F5" s="111" t="n"/>
      <c r="G5" s="111" t="n"/>
      <c r="H5" s="111" t="n"/>
      <c r="I5" s="111" t="n"/>
      <c r="J5" s="111" t="n"/>
      <c r="K5" s="111" t="n"/>
      <c r="L5" s="111" t="n"/>
      <c r="M5" s="111" t="n"/>
      <c r="N5" s="111" t="n"/>
      <c r="O5" s="111" t="n"/>
      <c r="P5" s="111" t="n"/>
      <c r="Q5" s="111" t="n"/>
      <c r="R5" s="111" t="n"/>
      <c r="S5" s="111" t="n"/>
      <c r="T5" s="111" t="n"/>
      <c r="U5" s="111" t="n"/>
      <c r="V5" s="114" t="n"/>
      <c r="W5" s="146" t="n"/>
      <c r="X5" s="146" t="n"/>
      <c r="Y5" s="111">
        <f>+WEEKNUM(X5)</f>
        <v/>
      </c>
      <c r="Z5" s="115" t="n"/>
      <c r="AA5" s="115" t="n"/>
      <c r="AB5" s="115">
        <f>AD5/100*80</f>
        <v/>
      </c>
      <c r="AC5" s="115">
        <f>AE5/100*80</f>
        <v/>
      </c>
      <c r="AD5" s="115">
        <f>AH5*AA5</f>
        <v/>
      </c>
      <c r="AE5" s="115">
        <f>AH5*AA5</f>
        <v/>
      </c>
      <c r="AF5" s="115">
        <f>AI5*AA5</f>
        <v/>
      </c>
      <c r="AG5" s="118" t="n"/>
      <c r="AH5" s="111" t="n"/>
      <c r="AI5" s="111" t="n"/>
      <c r="AJ5" s="112" t="n"/>
      <c r="AK5" s="115">
        <f>AI5*Z5</f>
        <v/>
      </c>
      <c r="AL5" s="115">
        <f>AK5/100*30</f>
        <v/>
      </c>
      <c r="AM5" s="111" t="n"/>
      <c r="AN5" s="115">
        <f>AK5/100*70</f>
        <v/>
      </c>
      <c r="AO5" s="111" t="inlineStr">
        <is>
          <t>30% PP, 70% CAD</t>
        </is>
      </c>
      <c r="AP5" s="111" t="inlineStr">
        <is>
          <t>TRUCK</t>
        </is>
      </c>
      <c r="AQ5" s="135" t="n"/>
      <c r="AR5" s="111">
        <f>+WEEKNUM(AQ5)</f>
        <v/>
      </c>
      <c r="AS5" s="135" t="n"/>
      <c r="AT5" s="111">
        <f>+WEEKNUM(AS5)</f>
        <v/>
      </c>
      <c r="AU5" s="135" t="n"/>
      <c r="AV5" s="111">
        <f>+WEEKNUM(AU5)</f>
        <v/>
      </c>
      <c r="AW5" s="135" t="n"/>
      <c r="AX5" s="111">
        <f>+WEEKNUM(AW5)</f>
        <v/>
      </c>
      <c r="AY5" s="111" t="n"/>
      <c r="AZ5" s="111" t="n"/>
      <c r="BA5" s="135">
        <f>AU5</f>
        <v/>
      </c>
      <c r="BB5" s="111">
        <f>+WEEKNUM(BA5)</f>
        <v/>
      </c>
      <c r="BC5" s="135" t="n"/>
      <c r="BD5" s="111">
        <f>+WEEKNUM(BC5)</f>
        <v/>
      </c>
      <c r="BE5" s="111" t="n"/>
      <c r="BF5" s="111">
        <f>+WEEKNUM(BE5)</f>
        <v/>
      </c>
      <c r="BG5" s="111">
        <f>AV5-BD5</f>
        <v/>
      </c>
      <c r="BH5" s="111" t="n"/>
      <c r="BI5" s="111">
        <f>BH5-AI5</f>
        <v/>
      </c>
      <c r="BJ5" s="116">
        <f>BH5/AI5-1</f>
        <v/>
      </c>
      <c r="BK5" s="111">
        <f>BD5-Y5</f>
        <v/>
      </c>
      <c r="BL5" s="111">
        <f>BD5-AR5</f>
        <v/>
      </c>
      <c r="BM5" s="111" t="n"/>
      <c r="BN5" s="111" t="n"/>
      <c r="BO5" s="111" t="n"/>
      <c r="BP5" s="111" t="inlineStr">
        <is>
          <t>YES</t>
        </is>
      </c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150" t="n"/>
      <c r="BZ5" s="150" t="n"/>
      <c r="CA5" s="150" t="n"/>
      <c r="CB5" s="150" t="n"/>
      <c r="CC5" s="150" t="n"/>
      <c r="CD5" s="150" t="n"/>
      <c r="CE5" s="150" t="n"/>
      <c r="CF5" s="150" t="n"/>
      <c r="CG5" s="150" t="n"/>
      <c r="CH5" s="150" t="n"/>
      <c r="CI5" s="150" t="n"/>
      <c r="CJ5" s="150" t="n"/>
      <c r="CK5" s="150" t="n"/>
      <c r="CL5" s="150" t="n"/>
      <c r="CM5" s="150" t="n"/>
      <c r="CN5" s="150" t="n"/>
      <c r="CO5" s="150" t="n"/>
      <c r="CP5" s="150" t="n"/>
      <c r="CQ5" s="150" t="n"/>
      <c r="CR5" s="150" t="n"/>
      <c r="CS5" s="150" t="n"/>
      <c r="CT5" s="150" t="n"/>
      <c r="CU5" s="150" t="n"/>
      <c r="CV5" s="150" t="n"/>
      <c r="CW5" s="150" t="n"/>
      <c r="CX5" s="150" t="n"/>
      <c r="CY5" s="150" t="n"/>
      <c r="CZ5" s="150" t="n"/>
      <c r="DA5" s="150" t="n"/>
      <c r="DB5" s="150" t="n"/>
      <c r="DC5" s="150" t="n"/>
      <c r="DD5" s="150" t="n"/>
      <c r="DE5" s="150" t="n"/>
      <c r="DF5" s="150" t="n"/>
      <c r="DG5" s="150" t="n"/>
      <c r="DH5" s="150" t="n"/>
      <c r="DI5" s="150" t="n"/>
      <c r="DJ5" s="150" t="n"/>
      <c r="DK5" s="150" t="n"/>
      <c r="DL5" s="150" t="n"/>
      <c r="DM5" s="150" t="n"/>
      <c r="DN5" s="150" t="n"/>
      <c r="DO5" s="150" t="n"/>
      <c r="DP5" s="150" t="n"/>
      <c r="DQ5" s="150" t="n"/>
      <c r="DR5" s="150" t="n"/>
      <c r="DS5" s="150" t="n"/>
      <c r="DT5" s="150" t="n"/>
      <c r="DU5" s="150" t="n"/>
      <c r="DV5" s="150" t="n"/>
      <c r="DW5" s="150" t="n"/>
      <c r="DX5" s="150" t="n"/>
      <c r="DY5" s="150" t="n"/>
      <c r="DZ5" s="150" t="n"/>
      <c r="EA5" s="150" t="n"/>
      <c r="EB5" s="150" t="n"/>
      <c r="EC5" s="150" t="n"/>
      <c r="ED5" s="150" t="n"/>
      <c r="EE5" s="150" t="n"/>
      <c r="EF5" s="150" t="n"/>
      <c r="EG5" s="150" t="n"/>
      <c r="EH5" s="150" t="n"/>
      <c r="EI5" s="150" t="n"/>
      <c r="EJ5" s="150" t="n"/>
      <c r="EK5" s="150" t="n"/>
      <c r="EL5" s="150" t="n"/>
      <c r="EM5" s="150" t="n"/>
      <c r="EN5" s="150" t="n"/>
      <c r="EO5" s="150" t="n"/>
      <c r="EP5" s="150" t="n"/>
      <c r="EQ5" s="150" t="n"/>
      <c r="ER5" s="150" t="n"/>
      <c r="ES5" s="150" t="n"/>
      <c r="ET5" s="150" t="n"/>
      <c r="EU5" s="150" t="n"/>
      <c r="EV5" s="150" t="n"/>
      <c r="EW5" s="150" t="n"/>
      <c r="EX5" s="150" t="n"/>
      <c r="EY5" s="150" t="n"/>
      <c r="EZ5" s="150" t="n"/>
      <c r="FA5" s="150" t="n"/>
      <c r="FB5" s="150" t="n"/>
      <c r="FC5" s="150" t="n"/>
      <c r="FD5" s="150" t="n"/>
      <c r="FE5" s="150" t="n"/>
      <c r="FF5" s="150" t="n"/>
      <c r="FG5" s="150" t="n"/>
      <c r="FH5" s="150" t="n"/>
      <c r="FI5" s="150" t="n"/>
      <c r="FJ5" s="150" t="n"/>
      <c r="FK5" s="150" t="n"/>
      <c r="FL5" s="150" t="n"/>
      <c r="FM5" s="150" t="n"/>
      <c r="FN5" s="150" t="n"/>
      <c r="FO5" s="150" t="n"/>
      <c r="FP5" s="150" t="n"/>
      <c r="FQ5" s="150" t="n"/>
      <c r="FR5" s="150" t="n"/>
      <c r="FS5" s="150" t="n"/>
      <c r="FT5" s="150" t="n"/>
      <c r="FU5" s="150" t="n"/>
      <c r="FV5" s="150" t="n"/>
      <c r="FW5" s="150" t="n"/>
      <c r="FX5" s="150" t="n"/>
      <c r="FY5" s="150" t="n"/>
      <c r="FZ5" s="150" t="n"/>
      <c r="GA5" s="150" t="n"/>
      <c r="GB5" s="150" t="n"/>
      <c r="GC5" s="150" t="n"/>
      <c r="GD5" s="150" t="n"/>
      <c r="GE5" s="150" t="n"/>
      <c r="GF5" s="150" t="n"/>
      <c r="GG5" s="150" t="n"/>
      <c r="GH5" s="150" t="n"/>
      <c r="GI5" s="150" t="n"/>
      <c r="GJ5" s="150" t="n"/>
      <c r="GK5" s="150" t="n"/>
      <c r="GL5" s="150" t="n"/>
      <c r="GM5" s="150" t="n"/>
      <c r="GN5" s="150" t="n"/>
      <c r="GO5" s="150" t="n"/>
      <c r="GP5" s="150" t="n"/>
      <c r="GQ5" s="150" t="n"/>
      <c r="GR5" s="150" t="n"/>
      <c r="GS5" s="150" t="n"/>
      <c r="GT5" s="150" t="n"/>
      <c r="GU5" s="150" t="n"/>
      <c r="GV5" s="150" t="n"/>
      <c r="GW5" s="150" t="n"/>
      <c r="GX5" s="150" t="n"/>
      <c r="GY5" s="150" t="n"/>
      <c r="GZ5" s="150" t="n"/>
      <c r="HA5" s="150" t="n"/>
      <c r="HB5" s="150" t="n"/>
      <c r="HC5" s="150" t="n"/>
      <c r="HD5" s="150" t="n"/>
      <c r="HE5" s="150" t="n"/>
      <c r="HF5" s="150" t="n"/>
      <c r="HG5" s="150" t="n"/>
      <c r="HH5" s="150" t="n"/>
      <c r="HI5" s="150" t="n"/>
      <c r="HJ5" s="150" t="n"/>
      <c r="HK5" s="150" t="n"/>
      <c r="HL5" s="150" t="n"/>
      <c r="HM5" s="150" t="n"/>
      <c r="HN5" s="150" t="n"/>
      <c r="HO5" s="150" t="n"/>
      <c r="HP5" s="150" t="n"/>
      <c r="HQ5" s="150" t="n"/>
      <c r="HR5" s="150" t="n"/>
      <c r="HS5" s="150" t="n"/>
      <c r="HT5" s="150" t="n"/>
      <c r="HU5" s="150" t="n"/>
      <c r="HV5" s="150" t="n"/>
      <c r="HW5" s="150" t="n"/>
      <c r="HX5" s="150" t="n"/>
      <c r="HY5" s="150" t="n"/>
    </row>
    <row customHeight="1" ht="11.25" r="6">
      <c r="A6" s="108" t="inlineStr">
        <is>
          <t>K999954002 DARIUS 2-PACK</t>
        </is>
      </c>
      <c r="B6" s="108" t="n"/>
      <c r="C6" s="126" t="inlineStr">
        <is>
          <t>C/O</t>
        </is>
      </c>
      <c r="D6" s="127" t="n">
        <v>1</v>
      </c>
      <c r="E6" s="108" t="n"/>
      <c r="F6" s="108" t="n"/>
      <c r="G6" s="108" t="inlineStr">
        <is>
          <t>Mens</t>
        </is>
      </c>
      <c r="H6" s="108" t="inlineStr">
        <is>
          <t>Tee S/S</t>
        </is>
      </c>
      <c r="I6" s="108" t="inlineStr">
        <is>
          <t>K999954002</t>
        </is>
      </c>
      <c r="J6" s="108" t="inlineStr">
        <is>
          <t>DARIUS 2-PACK</t>
        </is>
      </c>
      <c r="K6" s="108" t="inlineStr">
        <is>
          <t>GREY MELEE</t>
        </is>
      </c>
      <c r="L6" s="108" t="inlineStr">
        <is>
          <t>FYROM</t>
        </is>
      </c>
      <c r="M6" s="108" t="inlineStr">
        <is>
          <t>Uni Textiles</t>
        </is>
      </c>
      <c r="N6" s="108" t="inlineStr">
        <is>
          <t>New Power Textiles</t>
        </is>
      </c>
      <c r="O6" s="108" t="n"/>
      <c r="P6" s="108" t="inlineStr">
        <is>
          <t>Konington</t>
        </is>
      </c>
      <c r="Q6" s="108" t="n"/>
      <c r="R6" s="108" t="inlineStr">
        <is>
          <t>Asteri</t>
        </is>
      </c>
      <c r="S6" s="108" t="n"/>
      <c r="T6" s="108" t="inlineStr">
        <is>
          <t>Asteri</t>
        </is>
      </c>
      <c r="U6" s="108" t="inlineStr">
        <is>
          <t>Hellas Cotton</t>
        </is>
      </c>
      <c r="V6" s="128" t="inlineStr">
        <is>
          <t>150gr NEW  COLOR CODE APCP-G8023</t>
        </is>
      </c>
      <c r="W6" s="147" t="n"/>
      <c r="X6" s="147" t="n"/>
      <c r="Y6" s="108">
        <f>+WEEKNUM(X6)</f>
        <v/>
      </c>
      <c r="Z6" s="129" t="n">
        <v>19.2</v>
      </c>
      <c r="AA6" s="129" t="n">
        <v>31.98</v>
      </c>
      <c r="AB6" s="129">
        <f>AH6/100*80</f>
        <v/>
      </c>
      <c r="AC6" s="129">
        <f>AE6/100*80</f>
        <v/>
      </c>
      <c r="AD6" s="129">
        <f>AH6*AA6</f>
        <v/>
      </c>
      <c r="AE6" s="129">
        <f>AH6*AA6/100*75</f>
        <v/>
      </c>
      <c r="AF6" s="129">
        <f>AI6*AA6/100*75</f>
        <v/>
      </c>
      <c r="AG6" s="130" t="n"/>
      <c r="AH6" s="108" t="n">
        <v>44</v>
      </c>
      <c r="AI6" s="108" t="n">
        <v>0</v>
      </c>
      <c r="AJ6" s="126" t="inlineStr">
        <is>
          <t>-</t>
        </is>
      </c>
      <c r="AK6" s="129">
        <f>AI6*Z6</f>
        <v/>
      </c>
      <c r="AL6" s="129" t="n"/>
      <c r="AM6" s="108" t="n"/>
      <c r="AN6" s="129" t="n"/>
      <c r="AO6" s="108" t="inlineStr">
        <is>
          <t>30 DAYS NETT</t>
        </is>
      </c>
      <c r="AP6" s="108" t="inlineStr">
        <is>
          <t>TRUCK</t>
        </is>
      </c>
      <c r="AQ6" s="136" t="inlineStr">
        <is>
          <t>Stock</t>
        </is>
      </c>
      <c r="AR6" s="108" t="n"/>
      <c r="AS6" s="136" t="n"/>
      <c r="AT6" s="108">
        <f>+WEEKNUM(AS6)</f>
        <v/>
      </c>
      <c r="AU6" s="136" t="n"/>
      <c r="AV6" s="108">
        <f>+WEEKNUM(AU6)</f>
        <v/>
      </c>
      <c r="AW6" s="136" t="n"/>
      <c r="AX6" s="108">
        <f>+WEEKNUM(AW6)</f>
        <v/>
      </c>
      <c r="AY6" s="108" t="n"/>
      <c r="AZ6" s="108" t="n"/>
      <c r="BA6" s="136">
        <f>AU6+30</f>
        <v/>
      </c>
      <c r="BB6" s="108">
        <f>+WEEKNUM(BA6)</f>
        <v/>
      </c>
      <c r="BC6" s="136" t="n"/>
      <c r="BD6" s="108">
        <f>+WEEKNUM(BC6)</f>
        <v/>
      </c>
      <c r="BE6" s="108" t="inlineStr">
        <is>
          <t>STOCK</t>
        </is>
      </c>
      <c r="BF6" s="108">
        <f>+WEEKNUM(BE6)</f>
        <v/>
      </c>
      <c r="BG6" s="108">
        <f>AV6-BD6</f>
        <v/>
      </c>
      <c r="BH6" s="108" t="n"/>
      <c r="BI6" s="108">
        <f>BH6-AI6</f>
        <v/>
      </c>
      <c r="BJ6" s="131">
        <f>BH6/AI6-1</f>
        <v/>
      </c>
      <c r="BK6" s="108">
        <f>BD6-Y6</f>
        <v/>
      </c>
      <c r="BL6" s="108">
        <f>BD6-AR6</f>
        <v/>
      </c>
      <c r="BM6" s="108" t="n">
        <v>24</v>
      </c>
      <c r="BN6" s="108" t="n"/>
      <c r="BO6" s="108" t="n"/>
      <c r="BP6" s="108" t="inlineStr">
        <is>
          <t>YES</t>
        </is>
      </c>
    </row>
    <row customHeight="1" ht="11.25" r="7">
      <c r="A7" s="108" t="inlineStr">
        <is>
          <t>K999954001 DARIUS 2-PACK</t>
        </is>
      </c>
      <c r="B7" s="108" t="n"/>
      <c r="C7" s="126" t="inlineStr">
        <is>
          <t>C/O</t>
        </is>
      </c>
      <c r="D7" s="127" t="n">
        <v>1</v>
      </c>
      <c r="E7" s="108" t="n"/>
      <c r="F7" s="108" t="n"/>
      <c r="G7" s="108" t="inlineStr">
        <is>
          <t>Mens</t>
        </is>
      </c>
      <c r="H7" s="108" t="inlineStr">
        <is>
          <t>Tee S/S</t>
        </is>
      </c>
      <c r="I7" s="108" t="inlineStr">
        <is>
          <t>K999954001</t>
        </is>
      </c>
      <c r="J7" s="108" t="inlineStr">
        <is>
          <t>DARIUS 2-PACK</t>
        </is>
      </c>
      <c r="K7" s="108" t="inlineStr">
        <is>
          <t>BLACK</t>
        </is>
      </c>
      <c r="L7" s="108" t="inlineStr">
        <is>
          <t>FYROM</t>
        </is>
      </c>
      <c r="M7" s="108" t="inlineStr">
        <is>
          <t>Uni Textiles</t>
        </is>
      </c>
      <c r="N7" s="108" t="inlineStr">
        <is>
          <t>New Power Textiles</t>
        </is>
      </c>
      <c r="O7" s="108" t="n"/>
      <c r="P7" s="108" t="inlineStr">
        <is>
          <t>Konington</t>
        </is>
      </c>
      <c r="Q7" s="108" t="n"/>
      <c r="R7" s="108" t="inlineStr">
        <is>
          <t>Asteri</t>
        </is>
      </c>
      <c r="S7" s="108" t="n"/>
      <c r="T7" s="108" t="inlineStr">
        <is>
          <t>Asteri</t>
        </is>
      </c>
      <c r="U7" s="108" t="inlineStr">
        <is>
          <t>Hellas Cotton</t>
        </is>
      </c>
      <c r="V7" s="128" t="inlineStr">
        <is>
          <t>180gr</t>
        </is>
      </c>
      <c r="W7" s="147" t="n"/>
      <c r="X7" s="147" t="n"/>
      <c r="Y7" s="108">
        <f>+WEEKNUM(X7)</f>
        <v/>
      </c>
      <c r="Z7" s="129" t="n">
        <v>16.3</v>
      </c>
      <c r="AA7" s="129" t="n">
        <v>27.98</v>
      </c>
      <c r="AB7" s="129">
        <f>AH7/100*80</f>
        <v/>
      </c>
      <c r="AC7" s="129">
        <f>AE7/100*80</f>
        <v/>
      </c>
      <c r="AD7" s="129">
        <f>AH7*AA7</f>
        <v/>
      </c>
      <c r="AE7" s="129">
        <f>AH7*AA7/100*75</f>
        <v/>
      </c>
      <c r="AF7" s="129">
        <f>AI7*AA7/100*75</f>
        <v/>
      </c>
      <c r="AG7" s="130" t="n"/>
      <c r="AH7" s="108" t="n">
        <v>63</v>
      </c>
      <c r="AI7" s="108" t="n">
        <v>0</v>
      </c>
      <c r="AJ7" s="126" t="inlineStr">
        <is>
          <t>-</t>
        </is>
      </c>
      <c r="AK7" s="129">
        <f>AI7*Z7</f>
        <v/>
      </c>
      <c r="AL7" s="129" t="n"/>
      <c r="AM7" s="108" t="n"/>
      <c r="AN7" s="129" t="n"/>
      <c r="AO7" s="108" t="inlineStr">
        <is>
          <t>30 DAYS NETT</t>
        </is>
      </c>
      <c r="AP7" s="108" t="inlineStr">
        <is>
          <t>TRUCK</t>
        </is>
      </c>
      <c r="AQ7" s="136" t="inlineStr">
        <is>
          <t>Stock</t>
        </is>
      </c>
      <c r="AR7" s="108" t="n"/>
      <c r="AS7" s="136" t="n"/>
      <c r="AT7" s="108">
        <f>+WEEKNUM(AS7)</f>
        <v/>
      </c>
      <c r="AU7" s="136" t="n"/>
      <c r="AV7" s="108">
        <f>+WEEKNUM(AU7)</f>
        <v/>
      </c>
      <c r="AW7" s="136" t="n"/>
      <c r="AX7" s="108">
        <f>+WEEKNUM(AW7)</f>
        <v/>
      </c>
      <c r="AY7" s="108" t="n"/>
      <c r="AZ7" s="108" t="n"/>
      <c r="BA7" s="136">
        <f>AU7+30</f>
        <v/>
      </c>
      <c r="BB7" s="108">
        <f>+WEEKNUM(BA7)</f>
        <v/>
      </c>
      <c r="BC7" s="136" t="n"/>
      <c r="BD7" s="108">
        <f>+WEEKNUM(BC7)</f>
        <v/>
      </c>
      <c r="BE7" s="108" t="inlineStr">
        <is>
          <t>STOCK</t>
        </is>
      </c>
      <c r="BF7" s="108">
        <f>+WEEKNUM(BE7)</f>
        <v/>
      </c>
      <c r="BG7" s="108">
        <f>AV7-BD7</f>
        <v/>
      </c>
      <c r="BH7" s="108" t="n"/>
      <c r="BI7" s="108">
        <f>BH7-AI7</f>
        <v/>
      </c>
      <c r="BJ7" s="131">
        <f>BH7/AI7-1</f>
        <v/>
      </c>
      <c r="BK7" s="108">
        <f>BD7-Y7</f>
        <v/>
      </c>
      <c r="BL7" s="108">
        <f>BD7-AR7</f>
        <v/>
      </c>
      <c r="BM7" s="108" t="n">
        <v>24</v>
      </c>
      <c r="BN7" s="108" t="n"/>
      <c r="BO7" s="108" t="n"/>
      <c r="BP7" s="108" t="inlineStr">
        <is>
          <t>YES</t>
        </is>
      </c>
    </row>
    <row customHeight="1" ht="11.25" r="8">
      <c r="A8" s="108" t="inlineStr">
        <is>
          <t>K999954011 DARIUS</t>
        </is>
      </c>
      <c r="B8" s="108" t="n"/>
      <c r="C8" s="126" t="inlineStr">
        <is>
          <t>C/O</t>
        </is>
      </c>
      <c r="D8" s="127" t="inlineStr">
        <is>
          <t>Stock</t>
        </is>
      </c>
      <c r="E8" s="108" t="n"/>
      <c r="F8" s="108" t="n"/>
      <c r="G8" s="108" t="inlineStr">
        <is>
          <t>Mens</t>
        </is>
      </c>
      <c r="H8" s="108" t="inlineStr">
        <is>
          <t>Tee S/S</t>
        </is>
      </c>
      <c r="I8" s="108" t="inlineStr">
        <is>
          <t>K999954011</t>
        </is>
      </c>
      <c r="J8" s="108" t="inlineStr">
        <is>
          <t>DARIUS</t>
        </is>
      </c>
      <c r="K8" s="108" t="inlineStr">
        <is>
          <t>BLACK</t>
        </is>
      </c>
      <c r="L8" s="108" t="inlineStr">
        <is>
          <t>FYROM</t>
        </is>
      </c>
      <c r="M8" s="108" t="inlineStr">
        <is>
          <t>Uni Textiles</t>
        </is>
      </c>
      <c r="N8" s="108" t="inlineStr">
        <is>
          <t>New Power Textiles</t>
        </is>
      </c>
      <c r="O8" s="108" t="n"/>
      <c r="P8" s="108" t="inlineStr">
        <is>
          <t>Konington</t>
        </is>
      </c>
      <c r="Q8" s="108" t="n"/>
      <c r="R8" s="108" t="inlineStr">
        <is>
          <t>Asteri</t>
        </is>
      </c>
      <c r="S8" s="108" t="n"/>
      <c r="T8" s="108" t="inlineStr">
        <is>
          <t>Asteri</t>
        </is>
      </c>
      <c r="U8" s="108" t="inlineStr">
        <is>
          <t>Hellas Cotton</t>
        </is>
      </c>
      <c r="V8" s="128" t="inlineStr">
        <is>
          <t>180gr</t>
        </is>
      </c>
      <c r="W8" s="147" t="n"/>
      <c r="X8" s="147" t="n"/>
      <c r="Y8" s="108">
        <f>+WEEKNUM(X8)</f>
        <v/>
      </c>
      <c r="Z8" s="129" t="n">
        <v>8.15</v>
      </c>
      <c r="AA8" s="129" t="n">
        <v>15.98</v>
      </c>
      <c r="AB8" s="129">
        <f>AH8/100*80</f>
        <v/>
      </c>
      <c r="AC8" s="129">
        <f>AE8/100*80</f>
        <v/>
      </c>
      <c r="AD8" s="129">
        <f>AH8*AA8</f>
        <v/>
      </c>
      <c r="AE8" s="129">
        <f>AH8*AA8/100*75</f>
        <v/>
      </c>
      <c r="AF8" s="129">
        <f>AI8*AA8/100*75</f>
        <v/>
      </c>
      <c r="AG8" s="130" t="n"/>
      <c r="AH8" s="108" t="n">
        <v>2</v>
      </c>
      <c r="AI8" s="108" t="n">
        <v>0</v>
      </c>
      <c r="AJ8" s="126" t="inlineStr">
        <is>
          <t>-</t>
        </is>
      </c>
      <c r="AK8" s="129">
        <f>AI8*Z8</f>
        <v/>
      </c>
      <c r="AL8" s="129" t="n"/>
      <c r="AM8" s="108" t="n"/>
      <c r="AN8" s="129" t="n"/>
      <c r="AO8" s="108" t="inlineStr">
        <is>
          <t>30 DAYS NETT</t>
        </is>
      </c>
      <c r="AP8" s="108" t="inlineStr">
        <is>
          <t>TRUCK</t>
        </is>
      </c>
      <c r="AQ8" s="136" t="inlineStr">
        <is>
          <t>Stock</t>
        </is>
      </c>
      <c r="AR8" s="108" t="n"/>
      <c r="AS8" s="136" t="n"/>
      <c r="AT8" s="108">
        <f>+WEEKNUM(AS8)</f>
        <v/>
      </c>
      <c r="AU8" s="136" t="n"/>
      <c r="AV8" s="108">
        <f>+WEEKNUM(AU8)</f>
        <v/>
      </c>
      <c r="AW8" s="136" t="n"/>
      <c r="AX8" s="108">
        <f>+WEEKNUM(AW8)</f>
        <v/>
      </c>
      <c r="AY8" s="108" t="n"/>
      <c r="AZ8" s="108" t="n"/>
      <c r="BA8" s="136">
        <f>AU8+30</f>
        <v/>
      </c>
      <c r="BB8" s="108">
        <f>+WEEKNUM(BA8)</f>
        <v/>
      </c>
      <c r="BC8" s="136" t="n"/>
      <c r="BD8" s="108">
        <f>+WEEKNUM(BC8)</f>
        <v/>
      </c>
      <c r="BE8" s="108" t="inlineStr">
        <is>
          <t>STOCK</t>
        </is>
      </c>
      <c r="BF8" s="108">
        <f>+WEEKNUM(BE8)</f>
        <v/>
      </c>
      <c r="BG8" s="108">
        <f>AV8-BD8</f>
        <v/>
      </c>
      <c r="BH8" s="108" t="n"/>
      <c r="BI8" s="108">
        <f>BH8-AI8</f>
        <v/>
      </c>
      <c r="BJ8" s="131">
        <f>BH8/AI8-1</f>
        <v/>
      </c>
      <c r="BK8" s="108">
        <f>BD8-Y8</f>
        <v/>
      </c>
      <c r="BL8" s="108">
        <f>BD8-AR8</f>
        <v/>
      </c>
      <c r="BM8" s="108" t="n">
        <v>24</v>
      </c>
      <c r="BN8" s="108" t="n"/>
      <c r="BO8" s="108" t="n"/>
      <c r="BP8" s="108" t="inlineStr">
        <is>
          <t>YES</t>
        </is>
      </c>
    </row>
    <row customHeight="1" ht="11.25" r="9">
      <c r="A9" s="108" t="inlineStr">
        <is>
          <t>K999954000 DARIUS 2-PACK</t>
        </is>
      </c>
      <c r="B9" s="108" t="n"/>
      <c r="C9" s="126" t="inlineStr">
        <is>
          <t>C/O</t>
        </is>
      </c>
      <c r="D9" s="127" t="n">
        <v>1</v>
      </c>
      <c r="E9" s="108" t="n"/>
      <c r="F9" s="108" t="n"/>
      <c r="G9" s="108" t="inlineStr">
        <is>
          <t>Mens</t>
        </is>
      </c>
      <c r="H9" s="108" t="inlineStr">
        <is>
          <t>Tee S/S</t>
        </is>
      </c>
      <c r="I9" s="108" t="inlineStr">
        <is>
          <t>K999954000</t>
        </is>
      </c>
      <c r="J9" s="108" t="inlineStr">
        <is>
          <t>DARIUS 2-PACK</t>
        </is>
      </c>
      <c r="K9" s="108" t="inlineStr">
        <is>
          <t>WHITE</t>
        </is>
      </c>
      <c r="L9" s="108" t="inlineStr">
        <is>
          <t>FYROM</t>
        </is>
      </c>
      <c r="M9" s="108" t="inlineStr">
        <is>
          <t>Uni Textiles</t>
        </is>
      </c>
      <c r="N9" s="108" t="inlineStr">
        <is>
          <t>New Power Textiles</t>
        </is>
      </c>
      <c r="O9" s="108" t="n"/>
      <c r="P9" s="108" t="inlineStr">
        <is>
          <t>Konington</t>
        </is>
      </c>
      <c r="Q9" s="108" t="n"/>
      <c r="R9" s="108" t="inlineStr">
        <is>
          <t>Asteri</t>
        </is>
      </c>
      <c r="S9" s="108" t="n"/>
      <c r="T9" s="108" t="inlineStr">
        <is>
          <t>Asteri</t>
        </is>
      </c>
      <c r="U9" s="108" t="inlineStr">
        <is>
          <t>Hellas Cotton</t>
        </is>
      </c>
      <c r="V9" s="128" t="inlineStr">
        <is>
          <t>180gr</t>
        </is>
      </c>
      <c r="W9" s="147" t="n"/>
      <c r="X9" s="147" t="n"/>
      <c r="Y9" s="108">
        <f>+WEEKNUM(X9)</f>
        <v/>
      </c>
      <c r="Z9" s="129" t="n">
        <v>15.5</v>
      </c>
      <c r="AA9" s="129" t="n">
        <v>27.98</v>
      </c>
      <c r="AB9" s="129">
        <f>AH9/100*80</f>
        <v/>
      </c>
      <c r="AC9" s="129">
        <f>AE9/100*80</f>
        <v/>
      </c>
      <c r="AD9" s="129">
        <f>AH9*AA9</f>
        <v/>
      </c>
      <c r="AE9" s="129">
        <f>AH9*AA9/100*75</f>
        <v/>
      </c>
      <c r="AF9" s="129">
        <f>AI9*AA9/100*75</f>
        <v/>
      </c>
      <c r="AG9" s="130" t="n"/>
      <c r="AH9" s="108" t="n">
        <v>71</v>
      </c>
      <c r="AI9" s="108" t="n">
        <v>0</v>
      </c>
      <c r="AJ9" s="126" t="inlineStr">
        <is>
          <t>-</t>
        </is>
      </c>
      <c r="AK9" s="129">
        <f>AI9*Z9</f>
        <v/>
      </c>
      <c r="AL9" s="129" t="n"/>
      <c r="AM9" s="108" t="n"/>
      <c r="AN9" s="129" t="n"/>
      <c r="AO9" s="108" t="inlineStr">
        <is>
          <t>30 DAYS NETT</t>
        </is>
      </c>
      <c r="AP9" s="108" t="inlineStr">
        <is>
          <t>TRUCK</t>
        </is>
      </c>
      <c r="AQ9" s="136" t="inlineStr">
        <is>
          <t>Stock</t>
        </is>
      </c>
      <c r="AR9" s="108" t="n"/>
      <c r="AS9" s="136" t="n"/>
      <c r="AT9" s="108">
        <f>+WEEKNUM(AS9)</f>
        <v/>
      </c>
      <c r="AU9" s="136" t="n"/>
      <c r="AV9" s="108">
        <f>+WEEKNUM(AU9)</f>
        <v/>
      </c>
      <c r="AW9" s="136" t="n"/>
      <c r="AX9" s="108">
        <f>+WEEKNUM(AW9)</f>
        <v/>
      </c>
      <c r="AY9" s="108" t="n"/>
      <c r="AZ9" s="108" t="n"/>
      <c r="BA9" s="136">
        <f>AU9+30</f>
        <v/>
      </c>
      <c r="BB9" s="108">
        <f>+WEEKNUM(BA9)</f>
        <v/>
      </c>
      <c r="BC9" s="136" t="n"/>
      <c r="BD9" s="108">
        <f>+WEEKNUM(BC9)</f>
        <v/>
      </c>
      <c r="BE9" s="108" t="inlineStr">
        <is>
          <t>STOCK</t>
        </is>
      </c>
      <c r="BF9" s="108">
        <f>+WEEKNUM(BE9)</f>
        <v/>
      </c>
      <c r="BG9" s="108">
        <f>AV9-BD9</f>
        <v/>
      </c>
      <c r="BH9" s="108" t="n"/>
      <c r="BI9" s="108">
        <f>BH9-AI9</f>
        <v/>
      </c>
      <c r="BJ9" s="131">
        <f>BH9/AI9-1</f>
        <v/>
      </c>
      <c r="BK9" s="108">
        <f>BD9-Y9</f>
        <v/>
      </c>
      <c r="BL9" s="108">
        <f>BD9-AR9</f>
        <v/>
      </c>
      <c r="BM9" s="108" t="n">
        <v>24</v>
      </c>
      <c r="BN9" s="108" t="n"/>
      <c r="BO9" s="108" t="n"/>
      <c r="BP9" s="108" t="inlineStr">
        <is>
          <t>YES</t>
        </is>
      </c>
    </row>
    <row customHeight="1" ht="11.25" r="10">
      <c r="A10" s="108" t="inlineStr">
        <is>
          <t>K999954010 DARIUS</t>
        </is>
      </c>
      <c r="B10" s="108" t="n"/>
      <c r="C10" s="126" t="inlineStr">
        <is>
          <t>C/O</t>
        </is>
      </c>
      <c r="D10" s="127" t="inlineStr">
        <is>
          <t>Stock</t>
        </is>
      </c>
      <c r="E10" s="108" t="n"/>
      <c r="F10" s="108" t="n"/>
      <c r="G10" s="108" t="inlineStr">
        <is>
          <t>Mens</t>
        </is>
      </c>
      <c r="H10" s="108" t="inlineStr">
        <is>
          <t>Tee S/S</t>
        </is>
      </c>
      <c r="I10" s="108" t="inlineStr">
        <is>
          <t>K999954010</t>
        </is>
      </c>
      <c r="J10" s="108" t="inlineStr">
        <is>
          <t>DARIUS</t>
        </is>
      </c>
      <c r="K10" s="108" t="inlineStr">
        <is>
          <t>WHITE</t>
        </is>
      </c>
      <c r="L10" s="108" t="inlineStr">
        <is>
          <t>FYROM</t>
        </is>
      </c>
      <c r="M10" s="108" t="inlineStr">
        <is>
          <t>Uni Textiles</t>
        </is>
      </c>
      <c r="N10" s="108" t="inlineStr">
        <is>
          <t>New Power Textiles</t>
        </is>
      </c>
      <c r="O10" s="108" t="n"/>
      <c r="P10" s="108" t="inlineStr">
        <is>
          <t>Konington</t>
        </is>
      </c>
      <c r="Q10" s="108" t="n"/>
      <c r="R10" s="108" t="inlineStr">
        <is>
          <t>Asteri</t>
        </is>
      </c>
      <c r="S10" s="108" t="n"/>
      <c r="T10" s="108" t="inlineStr">
        <is>
          <t>Asteri</t>
        </is>
      </c>
      <c r="U10" s="108" t="inlineStr">
        <is>
          <t>Hellas Cotton</t>
        </is>
      </c>
      <c r="V10" s="128" t="inlineStr">
        <is>
          <t>180gr</t>
        </is>
      </c>
      <c r="W10" s="147" t="n"/>
      <c r="X10" s="147" t="n"/>
      <c r="Y10" s="108">
        <f>+WEEKNUM(X10)</f>
        <v/>
      </c>
      <c r="Z10" s="129" t="n">
        <v>7.8</v>
      </c>
      <c r="AA10" s="129" t="n">
        <v>15.98</v>
      </c>
      <c r="AB10" s="129">
        <f>AH10/100*80</f>
        <v/>
      </c>
      <c r="AC10" s="129">
        <f>AE10/100*80</f>
        <v/>
      </c>
      <c r="AD10" s="129">
        <f>AH10*AA10</f>
        <v/>
      </c>
      <c r="AE10" s="129">
        <f>AH10*AA10/100*75</f>
        <v/>
      </c>
      <c r="AF10" s="129">
        <f>AI10*AA10/100*75</f>
        <v/>
      </c>
      <c r="AG10" s="130" t="n"/>
      <c r="AH10" s="108" t="n">
        <v>2</v>
      </c>
      <c r="AI10" s="108" t="n">
        <v>0</v>
      </c>
      <c r="AJ10" s="126" t="inlineStr">
        <is>
          <t>-</t>
        </is>
      </c>
      <c r="AK10" s="129">
        <f>AI10*Z10</f>
        <v/>
      </c>
      <c r="AL10" s="129" t="n"/>
      <c r="AM10" s="108" t="n"/>
      <c r="AN10" s="129" t="n"/>
      <c r="AO10" s="108" t="inlineStr">
        <is>
          <t>30 DAYS NETT</t>
        </is>
      </c>
      <c r="AP10" s="108" t="inlineStr">
        <is>
          <t>TRUCK</t>
        </is>
      </c>
      <c r="AQ10" s="136" t="inlineStr">
        <is>
          <t>Stock</t>
        </is>
      </c>
      <c r="AR10" s="108" t="n"/>
      <c r="AS10" s="136" t="n"/>
      <c r="AT10" s="108">
        <f>+WEEKNUM(AS10)</f>
        <v/>
      </c>
      <c r="AU10" s="136" t="n"/>
      <c r="AV10" s="108">
        <f>+WEEKNUM(AU10)</f>
        <v/>
      </c>
      <c r="AW10" s="136" t="n"/>
      <c r="AX10" s="108">
        <f>+WEEKNUM(AW10)</f>
        <v/>
      </c>
      <c r="AY10" s="108" t="n"/>
      <c r="AZ10" s="108" t="n"/>
      <c r="BA10" s="136">
        <f>AU10+30</f>
        <v/>
      </c>
      <c r="BB10" s="108">
        <f>+WEEKNUM(BA10)</f>
        <v/>
      </c>
      <c r="BC10" s="136" t="n"/>
      <c r="BD10" s="108">
        <f>+WEEKNUM(BC10)</f>
        <v/>
      </c>
      <c r="BE10" s="108" t="inlineStr">
        <is>
          <t>STOCK</t>
        </is>
      </c>
      <c r="BF10" s="108">
        <f>+WEEKNUM(BE10)</f>
        <v/>
      </c>
      <c r="BG10" s="108">
        <f>AV10-BD10</f>
        <v/>
      </c>
      <c r="BH10" s="108" t="n"/>
      <c r="BI10" s="108">
        <f>BH10-AI10</f>
        <v/>
      </c>
      <c r="BJ10" s="131">
        <f>BH10/AI10-1</f>
        <v/>
      </c>
      <c r="BK10" s="108">
        <f>BD10-Y10</f>
        <v/>
      </c>
      <c r="BL10" s="108">
        <f>BD10-AR10</f>
        <v/>
      </c>
      <c r="BM10" s="108" t="n">
        <v>24</v>
      </c>
      <c r="BN10" s="108" t="n"/>
      <c r="BO10" s="108" t="n"/>
      <c r="BP10" s="108" t="inlineStr">
        <is>
          <t>YES</t>
        </is>
      </c>
    </row>
    <row customHeight="1" ht="11.25" r="11">
      <c r="A11" s="108" t="inlineStr">
        <is>
          <t>K999954012 DARIUS</t>
        </is>
      </c>
      <c r="B11" s="108" t="n"/>
      <c r="C11" s="126" t="inlineStr">
        <is>
          <t>C/O</t>
        </is>
      </c>
      <c r="D11" s="127" t="inlineStr">
        <is>
          <t>Stock</t>
        </is>
      </c>
      <c r="E11" s="108" t="n"/>
      <c r="F11" s="108" t="n"/>
      <c r="G11" s="108" t="inlineStr">
        <is>
          <t>Mens</t>
        </is>
      </c>
      <c r="H11" s="108" t="inlineStr">
        <is>
          <t>Tee S/S</t>
        </is>
      </c>
      <c r="I11" s="108" t="inlineStr">
        <is>
          <t>K999954012</t>
        </is>
      </c>
      <c r="J11" s="108" t="inlineStr">
        <is>
          <t>DARIUS</t>
        </is>
      </c>
      <c r="K11" s="108" t="inlineStr">
        <is>
          <t>GREY MELEE</t>
        </is>
      </c>
      <c r="L11" s="108" t="inlineStr">
        <is>
          <t>FYROM</t>
        </is>
      </c>
      <c r="M11" s="108" t="inlineStr">
        <is>
          <t>Uni Textiles</t>
        </is>
      </c>
      <c r="N11" s="108" t="inlineStr">
        <is>
          <t>New Power Textiles</t>
        </is>
      </c>
      <c r="O11" s="108" t="n"/>
      <c r="P11" s="108" t="inlineStr">
        <is>
          <t>Konington</t>
        </is>
      </c>
      <c r="Q11" s="108" t="n"/>
      <c r="R11" s="108" t="inlineStr">
        <is>
          <t>Asteri</t>
        </is>
      </c>
      <c r="S11" s="108" t="n"/>
      <c r="T11" s="108" t="inlineStr">
        <is>
          <t>Asteri</t>
        </is>
      </c>
      <c r="U11" s="108" t="inlineStr">
        <is>
          <t>Hellas Cotton</t>
        </is>
      </c>
      <c r="V11" s="128" t="inlineStr">
        <is>
          <t>150gr NEW  COLOR CODE APCP-G8023</t>
        </is>
      </c>
      <c r="W11" s="147" t="n"/>
      <c r="X11" s="147" t="n"/>
      <c r="Y11" s="108">
        <f>+WEEKNUM(X11)</f>
        <v/>
      </c>
      <c r="Z11" s="129" t="n">
        <v>9.6</v>
      </c>
      <c r="AA11" s="129" t="n">
        <v>19.98</v>
      </c>
      <c r="AB11" s="129">
        <f>AH11/100*80</f>
        <v/>
      </c>
      <c r="AC11" s="129">
        <f>AE11/100*80</f>
        <v/>
      </c>
      <c r="AD11" s="129">
        <f>AH11*AA11</f>
        <v/>
      </c>
      <c r="AE11" s="129">
        <f>AH11*AA11/100*75</f>
        <v/>
      </c>
      <c r="AF11" s="129">
        <f>AI11*AA11/100*75</f>
        <v/>
      </c>
      <c r="AG11" s="130" t="n"/>
      <c r="AH11" s="108" t="n">
        <v>2</v>
      </c>
      <c r="AI11" s="108" t="n">
        <v>0</v>
      </c>
      <c r="AJ11" s="126" t="inlineStr">
        <is>
          <t>-</t>
        </is>
      </c>
      <c r="AK11" s="129">
        <f>AI11*Z11</f>
        <v/>
      </c>
      <c r="AL11" s="129" t="n"/>
      <c r="AM11" s="108" t="n"/>
      <c r="AN11" s="129" t="n"/>
      <c r="AO11" s="108" t="inlineStr">
        <is>
          <t>30 DAYS NETT</t>
        </is>
      </c>
      <c r="AP11" s="108" t="inlineStr">
        <is>
          <t>TRUCK</t>
        </is>
      </c>
      <c r="AQ11" s="136" t="inlineStr">
        <is>
          <t>Stock</t>
        </is>
      </c>
      <c r="AR11" s="108" t="n"/>
      <c r="AS11" s="136" t="n"/>
      <c r="AT11" s="108">
        <f>+WEEKNUM(AS11)</f>
        <v/>
      </c>
      <c r="AU11" s="136" t="n"/>
      <c r="AV11" s="108">
        <f>+WEEKNUM(AU11)</f>
        <v/>
      </c>
      <c r="AW11" s="136" t="n"/>
      <c r="AX11" s="108">
        <f>+WEEKNUM(AW11)</f>
        <v/>
      </c>
      <c r="AY11" s="108" t="n"/>
      <c r="AZ11" s="108" t="n"/>
      <c r="BA11" s="136">
        <f>AU11+30</f>
        <v/>
      </c>
      <c r="BB11" s="108">
        <f>+WEEKNUM(BA11)</f>
        <v/>
      </c>
      <c r="BC11" s="136" t="n"/>
      <c r="BD11" s="108">
        <f>+WEEKNUM(BC11)</f>
        <v/>
      </c>
      <c r="BE11" s="108" t="inlineStr">
        <is>
          <t>STOCK</t>
        </is>
      </c>
      <c r="BF11" s="108">
        <f>+WEEKNUM(BE11)</f>
        <v/>
      </c>
      <c r="BG11" s="108">
        <f>AV11-BD11</f>
        <v/>
      </c>
      <c r="BH11" s="108" t="n"/>
      <c r="BI11" s="108">
        <f>BH11-AI11</f>
        <v/>
      </c>
      <c r="BJ11" s="131">
        <f>BH11/AI11-1</f>
        <v/>
      </c>
      <c r="BK11" s="108">
        <f>BD11-Y11</f>
        <v/>
      </c>
      <c r="BL11" s="108">
        <f>BD11-AR11</f>
        <v/>
      </c>
      <c r="BM11" s="108" t="n">
        <v>24</v>
      </c>
      <c r="BN11" s="108" t="n"/>
      <c r="BO11" s="108" t="n"/>
      <c r="BP11" s="108" t="inlineStr">
        <is>
          <t>YES</t>
        </is>
      </c>
    </row>
    <row customHeight="1" ht="11.25" r="12">
      <c r="A12" s="108" t="inlineStr">
        <is>
          <t>K170752050 ERIC</t>
        </is>
      </c>
      <c r="B12" s="108" t="n"/>
      <c r="C12" s="126" t="inlineStr">
        <is>
          <t>C/O</t>
        </is>
      </c>
      <c r="D12" s="127" t="inlineStr">
        <is>
          <t>Stock</t>
        </is>
      </c>
      <c r="E12" s="108" t="n"/>
      <c r="F12" s="108" t="n"/>
      <c r="G12" s="108" t="inlineStr">
        <is>
          <t>Mens</t>
        </is>
      </c>
      <c r="H12" s="108" t="inlineStr">
        <is>
          <t>Jacket</t>
        </is>
      </c>
      <c r="I12" s="108" t="inlineStr">
        <is>
          <t>K170752050</t>
        </is>
      </c>
      <c r="J12" s="108" t="inlineStr">
        <is>
          <t>ERIC</t>
        </is>
      </c>
      <c r="K12" s="108" t="inlineStr">
        <is>
          <t>MID MARBLE</t>
        </is>
      </c>
      <c r="L12" s="108" t="inlineStr">
        <is>
          <t>Tunisia</t>
        </is>
      </c>
      <c r="M12" s="108" t="inlineStr">
        <is>
          <t>Artlab</t>
        </is>
      </c>
      <c r="N12" s="108" t="inlineStr">
        <is>
          <t>Art Lab S.a.r.l.</t>
        </is>
      </c>
      <c r="O12" s="108" t="inlineStr">
        <is>
          <t>IWT</t>
        </is>
      </c>
      <c r="P12" s="108" t="n"/>
      <c r="Q12" s="108" t="n"/>
      <c r="R12" s="108" t="n"/>
      <c r="S12" s="108" t="n"/>
      <c r="T12" s="111" t="inlineStr">
        <is>
          <t>Asteri</t>
        </is>
      </c>
      <c r="U12" s="108" t="inlineStr">
        <is>
          <t>Orta</t>
        </is>
      </c>
      <c r="V12" s="128" t="inlineStr">
        <is>
          <t>9569A-43</t>
        </is>
      </c>
      <c r="W12" s="147" t="n"/>
      <c r="X12" s="147" t="n"/>
      <c r="Y12" s="108">
        <f>+WEEKNUM(X12)</f>
        <v/>
      </c>
      <c r="Z12" s="129" t="n">
        <v>24.6</v>
      </c>
      <c r="AA12" s="129" t="n">
        <v>59.98</v>
      </c>
      <c r="AB12" s="129">
        <f>AH12/100*80</f>
        <v/>
      </c>
      <c r="AC12" s="129">
        <f>AE12/100*80</f>
        <v/>
      </c>
      <c r="AD12" s="129">
        <f>AH12*AA12</f>
        <v/>
      </c>
      <c r="AE12" s="129">
        <f>AH12*AA12/100*75</f>
        <v/>
      </c>
      <c r="AF12" s="129">
        <f>AI12*AA12/100*75</f>
        <v/>
      </c>
      <c r="AG12" s="130" t="n"/>
      <c r="AH12" s="108" t="n">
        <v>2</v>
      </c>
      <c r="AI12" s="108" t="n">
        <v>0</v>
      </c>
      <c r="AJ12" s="126" t="inlineStr">
        <is>
          <t>-</t>
        </is>
      </c>
      <c r="AK12" s="129">
        <f>AI12*Z12</f>
        <v/>
      </c>
      <c r="AL12" s="129" t="n"/>
      <c r="AM12" s="108" t="n"/>
      <c r="AN12" s="129" t="n"/>
      <c r="AO12" s="108" t="inlineStr">
        <is>
          <t>90 DAYS NETT</t>
        </is>
      </c>
      <c r="AP12" s="108" t="inlineStr">
        <is>
          <t>TRUCK</t>
        </is>
      </c>
      <c r="AQ12" s="136" t="inlineStr">
        <is>
          <t>Stock</t>
        </is>
      </c>
      <c r="AR12" s="108" t="n"/>
      <c r="AS12" s="136" t="n"/>
      <c r="AT12" s="108">
        <f>+WEEKNUM(AS12)</f>
        <v/>
      </c>
      <c r="AU12" s="136" t="n"/>
      <c r="AV12" s="108">
        <f>+WEEKNUM(AU12)</f>
        <v/>
      </c>
      <c r="AW12" s="136" t="n"/>
      <c r="AX12" s="108">
        <f>+WEEKNUM(AW12)</f>
        <v/>
      </c>
      <c r="AY12" s="108" t="n"/>
      <c r="AZ12" s="108" t="n"/>
      <c r="BA12" s="136">
        <f>AU12+90</f>
        <v/>
      </c>
      <c r="BB12" s="108">
        <f>+WEEKNUM(BA12)</f>
        <v/>
      </c>
      <c r="BC12" s="136" t="n"/>
      <c r="BD12" s="108">
        <f>+WEEKNUM(BC12)</f>
        <v/>
      </c>
      <c r="BE12" s="108" t="inlineStr">
        <is>
          <t>STOCK</t>
        </is>
      </c>
      <c r="BF12" s="108">
        <f>+WEEKNUM(BE12)</f>
        <v/>
      </c>
      <c r="BG12" s="108">
        <f>AV12-BD12</f>
        <v/>
      </c>
      <c r="BH12" s="108" t="n"/>
      <c r="BI12" s="108">
        <f>BH12-AI12</f>
        <v/>
      </c>
      <c r="BJ12" s="131">
        <f>BH12/AI12-1</f>
        <v/>
      </c>
      <c r="BK12" s="108">
        <f>BD12-Y12</f>
        <v/>
      </c>
      <c r="BL12" s="108">
        <f>BD12-AR12</f>
        <v/>
      </c>
      <c r="BM12" s="108" t="n">
        <v>24</v>
      </c>
      <c r="BN12" s="108" t="n"/>
      <c r="BO12" s="108" t="n"/>
      <c r="BP12" s="108" t="inlineStr">
        <is>
          <t>YES</t>
        </is>
      </c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150" t="n"/>
      <c r="BZ12" s="150" t="n"/>
      <c r="CA12" s="150" t="n"/>
      <c r="CB12" s="150" t="n"/>
      <c r="CC12" s="150" t="n"/>
      <c r="CD12" s="150" t="n"/>
      <c r="CE12" s="150" t="n"/>
      <c r="CF12" s="150" t="n"/>
      <c r="CG12" s="150" t="n"/>
      <c r="CH12" s="150" t="n"/>
      <c r="CI12" s="150" t="n"/>
      <c r="CJ12" s="150" t="n"/>
      <c r="CK12" s="150" t="n"/>
      <c r="CL12" s="150" t="n"/>
      <c r="CM12" s="150" t="n"/>
      <c r="CN12" s="150" t="n"/>
      <c r="CO12" s="150" t="n"/>
      <c r="CP12" s="150" t="n"/>
      <c r="CQ12" s="150" t="n"/>
      <c r="CR12" s="150" t="n"/>
      <c r="CS12" s="150" t="n"/>
      <c r="CT12" s="150" t="n"/>
      <c r="CU12" s="150" t="n"/>
      <c r="CV12" s="150" t="n"/>
      <c r="CW12" s="150" t="n"/>
      <c r="CX12" s="150" t="n"/>
      <c r="CY12" s="150" t="n"/>
      <c r="CZ12" s="150" t="n"/>
      <c r="DA12" s="150" t="n"/>
      <c r="DB12" s="150" t="n"/>
      <c r="DC12" s="150" t="n"/>
      <c r="DD12" s="150" t="n"/>
      <c r="DE12" s="150" t="n"/>
      <c r="DF12" s="150" t="n"/>
      <c r="DG12" s="150" t="n"/>
      <c r="DH12" s="150" t="n"/>
      <c r="DI12" s="150" t="n"/>
      <c r="DJ12" s="150" t="n"/>
      <c r="DK12" s="150" t="n"/>
      <c r="DL12" s="150" t="n"/>
      <c r="DM12" s="150" t="n"/>
      <c r="DN12" s="150" t="n"/>
      <c r="DO12" s="150" t="n"/>
      <c r="DP12" s="150" t="n"/>
      <c r="DQ12" s="150" t="n"/>
      <c r="DR12" s="150" t="n"/>
      <c r="DS12" s="150" t="n"/>
      <c r="DT12" s="150" t="n"/>
      <c r="DU12" s="150" t="n"/>
      <c r="DV12" s="150" t="n"/>
      <c r="DW12" s="150" t="n"/>
      <c r="DX12" s="150" t="n"/>
      <c r="DY12" s="150" t="n"/>
      <c r="DZ12" s="150" t="n"/>
      <c r="EA12" s="150" t="n"/>
      <c r="EB12" s="150" t="n"/>
      <c r="EC12" s="150" t="n"/>
      <c r="ED12" s="150" t="n"/>
      <c r="EE12" s="150" t="n"/>
      <c r="EF12" s="150" t="n"/>
      <c r="EG12" s="150" t="n"/>
      <c r="EH12" s="150" t="n"/>
      <c r="EI12" s="150" t="n"/>
      <c r="EJ12" s="150" t="n"/>
      <c r="EK12" s="150" t="n"/>
      <c r="EL12" s="150" t="n"/>
      <c r="EM12" s="150" t="n"/>
      <c r="EN12" s="150" t="n"/>
      <c r="EO12" s="150" t="n"/>
      <c r="EP12" s="150" t="n"/>
      <c r="EQ12" s="150" t="n"/>
      <c r="ER12" s="150" t="n"/>
      <c r="ES12" s="150" t="n"/>
      <c r="ET12" s="150" t="n"/>
      <c r="EU12" s="150" t="n"/>
      <c r="EV12" s="150" t="n"/>
      <c r="EW12" s="150" t="n"/>
      <c r="EX12" s="150" t="n"/>
      <c r="EY12" s="150" t="n"/>
      <c r="EZ12" s="150" t="n"/>
      <c r="FA12" s="150" t="n"/>
      <c r="FB12" s="150" t="n"/>
      <c r="FC12" s="150" t="n"/>
      <c r="FD12" s="150" t="n"/>
      <c r="FE12" s="150" t="n"/>
      <c r="FF12" s="150" t="n"/>
      <c r="FG12" s="150" t="n"/>
      <c r="FH12" s="150" t="n"/>
      <c r="FI12" s="150" t="n"/>
      <c r="FJ12" s="150" t="n"/>
      <c r="FK12" s="150" t="n"/>
      <c r="FL12" s="150" t="n"/>
      <c r="FM12" s="150" t="n"/>
      <c r="FN12" s="150" t="n"/>
      <c r="FO12" s="150" t="n"/>
      <c r="FP12" s="150" t="n"/>
      <c r="FQ12" s="150" t="n"/>
      <c r="FR12" s="150" t="n"/>
      <c r="FS12" s="150" t="n"/>
      <c r="FT12" s="150" t="n"/>
      <c r="FU12" s="150" t="n"/>
      <c r="FV12" s="150" t="n"/>
      <c r="FW12" s="150" t="n"/>
      <c r="FX12" s="150" t="n"/>
      <c r="FY12" s="150" t="n"/>
      <c r="FZ12" s="150" t="n"/>
      <c r="GA12" s="150" t="n"/>
      <c r="GB12" s="150" t="n"/>
      <c r="GC12" s="150" t="n"/>
      <c r="GD12" s="150" t="n"/>
      <c r="GE12" s="150" t="n"/>
      <c r="GF12" s="150" t="n"/>
      <c r="GG12" s="150" t="n"/>
      <c r="GH12" s="150" t="n"/>
      <c r="GI12" s="150" t="n"/>
      <c r="GJ12" s="150" t="n"/>
      <c r="GK12" s="150" t="n"/>
      <c r="GL12" s="150" t="n"/>
      <c r="GM12" s="150" t="n"/>
      <c r="GN12" s="150" t="n"/>
      <c r="GO12" s="150" t="n"/>
      <c r="GP12" s="150" t="n"/>
      <c r="GQ12" s="150" t="n"/>
      <c r="GR12" s="150" t="n"/>
      <c r="GS12" s="150" t="n"/>
      <c r="GT12" s="150" t="n"/>
      <c r="GU12" s="150" t="n"/>
      <c r="GV12" s="150" t="n"/>
      <c r="GW12" s="150" t="n"/>
      <c r="GX12" s="150" t="n"/>
      <c r="GY12" s="150" t="n"/>
      <c r="GZ12" s="150" t="n"/>
      <c r="HA12" s="150" t="n"/>
      <c r="HB12" s="150" t="n"/>
      <c r="HC12" s="150" t="n"/>
      <c r="HD12" s="150" t="n"/>
      <c r="HE12" s="150" t="n"/>
      <c r="HF12" s="150" t="n"/>
      <c r="HG12" s="150" t="n"/>
      <c r="HH12" s="150" t="n"/>
      <c r="HI12" s="150" t="n"/>
      <c r="HJ12" s="150" t="n"/>
      <c r="HK12" s="150" t="n"/>
      <c r="HL12" s="150" t="n"/>
      <c r="HM12" s="150" t="n"/>
      <c r="HN12" s="150" t="n"/>
      <c r="HO12" s="150" t="n"/>
      <c r="HP12" s="150" t="n"/>
      <c r="HQ12" s="150" t="n"/>
      <c r="HR12" s="150" t="n"/>
      <c r="HS12" s="150" t="n"/>
      <c r="HT12" s="150" t="n"/>
      <c r="HU12" s="150" t="n"/>
      <c r="HV12" s="150" t="n"/>
      <c r="HW12" s="150" t="n"/>
      <c r="HX12" s="150" t="n"/>
      <c r="HY12" s="150" t="n"/>
    </row>
    <row customHeight="1" ht="11.25" r="13">
      <c r="A13" s="108" t="inlineStr">
        <is>
          <t>K170701111 JUNO</t>
        </is>
      </c>
      <c r="B13" s="108" t="n"/>
      <c r="C13" s="126" t="inlineStr">
        <is>
          <t>C/O</t>
        </is>
      </c>
      <c r="D13" s="127" t="n">
        <v>1</v>
      </c>
      <c r="E13" s="108" t="n"/>
      <c r="F13" s="108" t="n"/>
      <c r="G13" s="108" t="inlineStr">
        <is>
          <t>Womens</t>
        </is>
      </c>
      <c r="H13" s="108" t="inlineStr">
        <is>
          <t>Jeans</t>
        </is>
      </c>
      <c r="I13" s="108" t="inlineStr">
        <is>
          <t>K170701111</t>
        </is>
      </c>
      <c r="J13" s="108" t="inlineStr">
        <is>
          <t>JUNO</t>
        </is>
      </c>
      <c r="K13" s="108" t="inlineStr">
        <is>
          <t>MIDNIGHT OVERDYE</t>
        </is>
      </c>
      <c r="L13" s="108" t="inlineStr">
        <is>
          <t>Tunisia</t>
        </is>
      </c>
      <c r="M13" s="108" t="inlineStr">
        <is>
          <t>Artlab</t>
        </is>
      </c>
      <c r="N13" s="108" t="inlineStr">
        <is>
          <t>Art Lab S.a.r.l.</t>
        </is>
      </c>
      <c r="O13" s="108" t="inlineStr">
        <is>
          <t>IWT</t>
        </is>
      </c>
      <c r="P13" s="108" t="n"/>
      <c r="Q13" s="108" t="n"/>
      <c r="R13" s="108" t="n"/>
      <c r="S13" s="108" t="n"/>
      <c r="T13" s="111" t="inlineStr">
        <is>
          <t>Asteri</t>
        </is>
      </c>
      <c r="U13" s="108" t="inlineStr">
        <is>
          <t>Orta</t>
        </is>
      </c>
      <c r="V13" s="128" t="inlineStr">
        <is>
          <t>9585B-33</t>
        </is>
      </c>
      <c r="W13" s="147" t="n"/>
      <c r="X13" s="147" t="n"/>
      <c r="Y13" s="108">
        <f>+WEEKNUM(X13)</f>
        <v/>
      </c>
      <c r="Z13" s="129" t="n">
        <v>25.5</v>
      </c>
      <c r="AA13" s="129" t="n">
        <v>55.98</v>
      </c>
      <c r="AB13" s="129">
        <f>AH13/100*80</f>
        <v/>
      </c>
      <c r="AC13" s="129">
        <f>AE13/100*80</f>
        <v/>
      </c>
      <c r="AD13" s="129">
        <f>AH13*AA13</f>
        <v/>
      </c>
      <c r="AE13" s="129">
        <f>AH13*AA13/100*75</f>
        <v/>
      </c>
      <c r="AF13" s="129">
        <f>AI13*AA13/100*75</f>
        <v/>
      </c>
      <c r="AG13" s="130" t="n"/>
      <c r="AH13" s="108" t="n">
        <v>94</v>
      </c>
      <c r="AI13" s="108" t="n">
        <v>0</v>
      </c>
      <c r="AJ13" s="126" t="inlineStr">
        <is>
          <t>-</t>
        </is>
      </c>
      <c r="AK13" s="129">
        <f>AI13*Z13</f>
        <v/>
      </c>
      <c r="AL13" s="129" t="n"/>
      <c r="AM13" s="108" t="n"/>
      <c r="AN13" s="129" t="n"/>
      <c r="AO13" s="108" t="inlineStr">
        <is>
          <t>90 DAYS NETT</t>
        </is>
      </c>
      <c r="AP13" s="108" t="inlineStr">
        <is>
          <t>TRUCK</t>
        </is>
      </c>
      <c r="AQ13" s="136" t="inlineStr">
        <is>
          <t>Stock</t>
        </is>
      </c>
      <c r="AR13" s="108" t="n"/>
      <c r="AS13" s="136" t="n"/>
      <c r="AT13" s="108">
        <f>+WEEKNUM(AS13)</f>
        <v/>
      </c>
      <c r="AU13" s="136" t="n"/>
      <c r="AV13" s="108">
        <f>+WEEKNUM(AU13)</f>
        <v/>
      </c>
      <c r="AW13" s="136" t="n"/>
      <c r="AX13" s="108">
        <f>+WEEKNUM(AW13)</f>
        <v/>
      </c>
      <c r="AY13" s="108" t="n"/>
      <c r="AZ13" s="108" t="n"/>
      <c r="BA13" s="136">
        <f>AU13+90</f>
        <v/>
      </c>
      <c r="BB13" s="108">
        <f>+WEEKNUM(BA13)</f>
        <v/>
      </c>
      <c r="BC13" s="136" t="n"/>
      <c r="BD13" s="108">
        <f>+WEEKNUM(BC13)</f>
        <v/>
      </c>
      <c r="BE13" s="108" t="inlineStr">
        <is>
          <t>STOCK</t>
        </is>
      </c>
      <c r="BF13" s="108">
        <f>+WEEKNUM(BE13)</f>
        <v/>
      </c>
      <c r="BG13" s="108">
        <f>AV13-BD13</f>
        <v/>
      </c>
      <c r="BH13" s="108" t="n"/>
      <c r="BI13" s="108">
        <f>BH13-AI13</f>
        <v/>
      </c>
      <c r="BJ13" s="131">
        <f>BH13/AI13-1</f>
        <v/>
      </c>
      <c r="BK13" s="108">
        <f>BD13-Y13</f>
        <v/>
      </c>
      <c r="BL13" s="108">
        <f>BD13-AR13</f>
        <v/>
      </c>
      <c r="BM13" s="108" t="n">
        <v>24</v>
      </c>
      <c r="BN13" s="108" t="n"/>
      <c r="BO13" s="108" t="n"/>
      <c r="BP13" s="108" t="inlineStr">
        <is>
          <t>YES</t>
        </is>
      </c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150" t="n"/>
      <c r="BZ13" s="150" t="n"/>
      <c r="CA13" s="150" t="n"/>
      <c r="CB13" s="150" t="n"/>
      <c r="CC13" s="150" t="n"/>
      <c r="CD13" s="150" t="n"/>
      <c r="CE13" s="150" t="n"/>
      <c r="CF13" s="150" t="n"/>
      <c r="CG13" s="150" t="n"/>
      <c r="CH13" s="150" t="n"/>
      <c r="CI13" s="150" t="n"/>
      <c r="CJ13" s="150" t="n"/>
      <c r="CK13" s="150" t="n"/>
      <c r="CL13" s="150" t="n"/>
      <c r="CM13" s="150" t="n"/>
      <c r="CN13" s="150" t="n"/>
      <c r="CO13" s="150" t="n"/>
      <c r="CP13" s="150" t="n"/>
      <c r="CQ13" s="150" t="n"/>
      <c r="CR13" s="150" t="n"/>
      <c r="CS13" s="150" t="n"/>
      <c r="CT13" s="150" t="n"/>
      <c r="CU13" s="150" t="n"/>
      <c r="CV13" s="150" t="n"/>
      <c r="CW13" s="150" t="n"/>
      <c r="CX13" s="150" t="n"/>
      <c r="CY13" s="150" t="n"/>
      <c r="CZ13" s="150" t="n"/>
      <c r="DA13" s="150" t="n"/>
      <c r="DB13" s="150" t="n"/>
      <c r="DC13" s="150" t="n"/>
      <c r="DD13" s="150" t="n"/>
      <c r="DE13" s="150" t="n"/>
      <c r="DF13" s="150" t="n"/>
      <c r="DG13" s="150" t="n"/>
      <c r="DH13" s="150" t="n"/>
      <c r="DI13" s="150" t="n"/>
      <c r="DJ13" s="150" t="n"/>
      <c r="DK13" s="150" t="n"/>
      <c r="DL13" s="150" t="n"/>
      <c r="DM13" s="150" t="n"/>
      <c r="DN13" s="150" t="n"/>
      <c r="DO13" s="150" t="n"/>
      <c r="DP13" s="150" t="n"/>
      <c r="DQ13" s="150" t="n"/>
      <c r="DR13" s="150" t="n"/>
      <c r="DS13" s="150" t="n"/>
      <c r="DT13" s="150" t="n"/>
      <c r="DU13" s="150" t="n"/>
      <c r="DV13" s="150" t="n"/>
      <c r="DW13" s="150" t="n"/>
      <c r="DX13" s="150" t="n"/>
      <c r="DY13" s="150" t="n"/>
      <c r="DZ13" s="150" t="n"/>
      <c r="EA13" s="150" t="n"/>
      <c r="EB13" s="150" t="n"/>
      <c r="EC13" s="150" t="n"/>
      <c r="ED13" s="150" t="n"/>
      <c r="EE13" s="150" t="n"/>
      <c r="EF13" s="150" t="n"/>
      <c r="EG13" s="150" t="n"/>
      <c r="EH13" s="150" t="n"/>
      <c r="EI13" s="150" t="n"/>
      <c r="EJ13" s="150" t="n"/>
      <c r="EK13" s="150" t="n"/>
      <c r="EL13" s="150" t="n"/>
      <c r="EM13" s="150" t="n"/>
      <c r="EN13" s="150" t="n"/>
      <c r="EO13" s="150" t="n"/>
      <c r="EP13" s="150" t="n"/>
      <c r="EQ13" s="150" t="n"/>
      <c r="ER13" s="150" t="n"/>
      <c r="ES13" s="150" t="n"/>
      <c r="ET13" s="150" t="n"/>
      <c r="EU13" s="150" t="n"/>
      <c r="EV13" s="150" t="n"/>
      <c r="EW13" s="150" t="n"/>
      <c r="EX13" s="150" t="n"/>
      <c r="EY13" s="150" t="n"/>
      <c r="EZ13" s="150" t="n"/>
      <c r="FA13" s="150" t="n"/>
      <c r="FB13" s="150" t="n"/>
      <c r="FC13" s="150" t="n"/>
      <c r="FD13" s="150" t="n"/>
      <c r="FE13" s="150" t="n"/>
      <c r="FF13" s="150" t="n"/>
      <c r="FG13" s="150" t="n"/>
      <c r="FH13" s="150" t="n"/>
      <c r="FI13" s="150" t="n"/>
      <c r="FJ13" s="150" t="n"/>
      <c r="FK13" s="150" t="n"/>
      <c r="FL13" s="150" t="n"/>
      <c r="FM13" s="150" t="n"/>
      <c r="FN13" s="150" t="n"/>
      <c r="FO13" s="150" t="n"/>
      <c r="FP13" s="150" t="n"/>
      <c r="FQ13" s="150" t="n"/>
      <c r="FR13" s="150" t="n"/>
      <c r="FS13" s="150" t="n"/>
      <c r="FT13" s="150" t="n"/>
      <c r="FU13" s="150" t="n"/>
      <c r="FV13" s="150" t="n"/>
      <c r="FW13" s="150" t="n"/>
      <c r="FX13" s="150" t="n"/>
      <c r="FY13" s="150" t="n"/>
      <c r="FZ13" s="150" t="n"/>
      <c r="GA13" s="150" t="n"/>
      <c r="GB13" s="150" t="n"/>
      <c r="GC13" s="150" t="n"/>
      <c r="GD13" s="150" t="n"/>
      <c r="GE13" s="150" t="n"/>
      <c r="GF13" s="150" t="n"/>
      <c r="GG13" s="150" t="n"/>
      <c r="GH13" s="150" t="n"/>
      <c r="GI13" s="150" t="n"/>
      <c r="GJ13" s="150" t="n"/>
      <c r="GK13" s="150" t="n"/>
      <c r="GL13" s="150" t="n"/>
      <c r="GM13" s="150" t="n"/>
      <c r="GN13" s="150" t="n"/>
      <c r="GO13" s="150" t="n"/>
      <c r="GP13" s="150" t="n"/>
      <c r="GQ13" s="150" t="n"/>
      <c r="GR13" s="150" t="n"/>
      <c r="GS13" s="150" t="n"/>
      <c r="GT13" s="150" t="n"/>
      <c r="GU13" s="150" t="n"/>
      <c r="GV13" s="150" t="n"/>
      <c r="GW13" s="150" t="n"/>
      <c r="GX13" s="150" t="n"/>
      <c r="GY13" s="150" t="n"/>
      <c r="GZ13" s="150" t="n"/>
      <c r="HA13" s="150" t="n"/>
      <c r="HB13" s="150" t="n"/>
      <c r="HC13" s="150" t="n"/>
      <c r="HD13" s="150" t="n"/>
      <c r="HE13" s="150" t="n"/>
      <c r="HF13" s="150" t="n"/>
      <c r="HG13" s="150" t="n"/>
      <c r="HH13" s="150" t="n"/>
      <c r="HI13" s="150" t="n"/>
      <c r="HJ13" s="150" t="n"/>
      <c r="HK13" s="150" t="n"/>
      <c r="HL13" s="150" t="n"/>
      <c r="HM13" s="150" t="n"/>
      <c r="HN13" s="150" t="n"/>
      <c r="HO13" s="150" t="n"/>
      <c r="HP13" s="150" t="n"/>
      <c r="HQ13" s="150" t="n"/>
      <c r="HR13" s="150" t="n"/>
      <c r="HS13" s="150" t="n"/>
      <c r="HT13" s="150" t="n"/>
      <c r="HU13" s="150" t="n"/>
      <c r="HV13" s="150" t="n"/>
      <c r="HW13" s="150" t="n"/>
      <c r="HX13" s="150" t="n"/>
      <c r="HY13" s="150" t="n"/>
    </row>
    <row customHeight="1" ht="11.25" r="14">
      <c r="A14" s="108" t="inlineStr">
        <is>
          <t>K170700030 STEPHANIE</t>
        </is>
      </c>
      <c r="B14" s="108" t="n"/>
      <c r="C14" s="126" t="inlineStr">
        <is>
          <t>C/O</t>
        </is>
      </c>
      <c r="D14" s="127" t="n">
        <v>1</v>
      </c>
      <c r="E14" s="108" t="n"/>
      <c r="F14" s="108" t="n"/>
      <c r="G14" s="108" t="inlineStr">
        <is>
          <t>Womens</t>
        </is>
      </c>
      <c r="H14" s="108" t="inlineStr">
        <is>
          <t>Jumpsuit</t>
        </is>
      </c>
      <c r="I14" s="108" t="inlineStr">
        <is>
          <t>K170700030</t>
        </is>
      </c>
      <c r="J14" s="108" t="inlineStr">
        <is>
          <t>STEPHANIE</t>
        </is>
      </c>
      <c r="K14" s="108" t="inlineStr">
        <is>
          <t>BLUE BLACK</t>
        </is>
      </c>
      <c r="L14" s="108" t="inlineStr">
        <is>
          <t>Bulgaria</t>
        </is>
      </c>
      <c r="M14" s="108" t="inlineStr">
        <is>
          <t>Uni Textiles</t>
        </is>
      </c>
      <c r="N14" s="108" t="inlineStr">
        <is>
          <t>Edward Jeans</t>
        </is>
      </c>
      <c r="O14" s="108" t="n"/>
      <c r="P14" s="108" t="n"/>
      <c r="Q14" s="108" t="n"/>
      <c r="R14" s="108" t="n"/>
      <c r="S14" s="108" t="n"/>
      <c r="T14" s="111" t="n"/>
      <c r="U14" s="108" t="inlineStr">
        <is>
          <t>Textil Santanderina</t>
        </is>
      </c>
      <c r="V14" s="128" t="inlineStr">
        <is>
          <t>11166 BLUE BLACK (COLOUR 901) : Lenzing certif. nr: 11608792</t>
        </is>
      </c>
      <c r="W14" s="147" t="n"/>
      <c r="X14" s="147" t="n"/>
      <c r="Y14" s="108">
        <f>+WEEKNUM(X14)</f>
        <v/>
      </c>
      <c r="Z14" s="129" t="n">
        <v>39.9</v>
      </c>
      <c r="AA14" s="129" t="n">
        <v>67.97999999999999</v>
      </c>
      <c r="AB14" s="129">
        <f>AH14/100*80</f>
        <v/>
      </c>
      <c r="AC14" s="129">
        <f>AE14/100*80</f>
        <v/>
      </c>
      <c r="AD14" s="129">
        <f>AH14*AA14</f>
        <v/>
      </c>
      <c r="AE14" s="129">
        <f>AH14*AA14/100*75</f>
        <v/>
      </c>
      <c r="AF14" s="129">
        <f>AI14*AA14/100*75</f>
        <v/>
      </c>
      <c r="AG14" s="130" t="n"/>
      <c r="AH14" s="108" t="n">
        <v>48</v>
      </c>
      <c r="AI14" s="108" t="n">
        <v>0</v>
      </c>
      <c r="AJ14" s="126" t="inlineStr">
        <is>
          <t>-</t>
        </is>
      </c>
      <c r="AK14" s="129">
        <f>AI14*Z14</f>
        <v/>
      </c>
      <c r="AL14" s="129" t="n"/>
      <c r="AM14" s="108" t="n"/>
      <c r="AN14" s="129" t="n"/>
      <c r="AO14" s="108" t="inlineStr">
        <is>
          <t>30 DAYS NETT</t>
        </is>
      </c>
      <c r="AP14" s="108" t="inlineStr">
        <is>
          <t>TRUCK</t>
        </is>
      </c>
      <c r="AQ14" s="136" t="inlineStr">
        <is>
          <t>Stock</t>
        </is>
      </c>
      <c r="AR14" s="108" t="n"/>
      <c r="AS14" s="136" t="n"/>
      <c r="AT14" s="108">
        <f>+WEEKNUM(AS14)</f>
        <v/>
      </c>
      <c r="AU14" s="136" t="n"/>
      <c r="AV14" s="108">
        <f>+WEEKNUM(AU14)</f>
        <v/>
      </c>
      <c r="AW14" s="355" t="n"/>
      <c r="AX14" s="108">
        <f>+WEEKNUM(AW14)</f>
        <v/>
      </c>
      <c r="AY14" s="108" t="n"/>
      <c r="AZ14" s="108" t="n"/>
      <c r="BA14" s="136">
        <f>AU14+30</f>
        <v/>
      </c>
      <c r="BB14" s="108">
        <f>+WEEKNUM(BA14)</f>
        <v/>
      </c>
      <c r="BC14" s="136" t="n"/>
      <c r="BD14" s="108">
        <f>+WEEKNUM(BC14)</f>
        <v/>
      </c>
      <c r="BE14" s="108" t="inlineStr">
        <is>
          <t>STOCK</t>
        </is>
      </c>
      <c r="BF14" s="108">
        <f>+WEEKNUM(BE14)</f>
        <v/>
      </c>
      <c r="BG14" s="108">
        <f>AV14-BD14</f>
        <v/>
      </c>
      <c r="BH14" s="108" t="n"/>
      <c r="BI14" s="108">
        <f>BH14-AI14</f>
        <v/>
      </c>
      <c r="BJ14" s="131">
        <f>BH14/AI14-1</f>
        <v/>
      </c>
      <c r="BK14" s="108">
        <f>BD14-Y14</f>
        <v/>
      </c>
      <c r="BL14" s="108">
        <f>BD14-AR14</f>
        <v/>
      </c>
      <c r="BM14" s="108" t="n">
        <v>24</v>
      </c>
      <c r="BN14" s="108" t="n"/>
      <c r="BO14" s="108" t="n"/>
      <c r="BP14" s="108" t="inlineStr">
        <is>
          <t>YES</t>
        </is>
      </c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150" t="n"/>
      <c r="BZ14" s="150" t="n"/>
      <c r="CA14" s="150" t="n"/>
      <c r="CB14" s="150" t="n"/>
      <c r="CC14" s="150" t="n"/>
      <c r="CD14" s="150" t="n"/>
      <c r="CE14" s="150" t="n"/>
      <c r="CF14" s="150" t="n"/>
      <c r="CG14" s="150" t="n"/>
      <c r="CH14" s="150" t="n"/>
      <c r="CI14" s="150" t="n"/>
      <c r="CJ14" s="150" t="n"/>
      <c r="CK14" s="150" t="n"/>
      <c r="CL14" s="150" t="n"/>
      <c r="CM14" s="150" t="n"/>
      <c r="CN14" s="150" t="n"/>
      <c r="CO14" s="150" t="n"/>
      <c r="CP14" s="150" t="n"/>
      <c r="CQ14" s="150" t="n"/>
      <c r="CR14" s="150" t="n"/>
      <c r="CS14" s="150" t="n"/>
      <c r="CT14" s="150" t="n"/>
      <c r="CU14" s="150" t="n"/>
      <c r="CV14" s="150" t="n"/>
      <c r="CW14" s="150" t="n"/>
      <c r="CX14" s="150" t="n"/>
      <c r="CY14" s="150" t="n"/>
      <c r="CZ14" s="150" t="n"/>
      <c r="DA14" s="150" t="n"/>
      <c r="DB14" s="150" t="n"/>
      <c r="DC14" s="150" t="n"/>
      <c r="DD14" s="150" t="n"/>
      <c r="DE14" s="150" t="n"/>
      <c r="DF14" s="150" t="n"/>
      <c r="DG14" s="150" t="n"/>
      <c r="DH14" s="150" t="n"/>
      <c r="DI14" s="150" t="n"/>
      <c r="DJ14" s="150" t="n"/>
      <c r="DK14" s="150" t="n"/>
      <c r="DL14" s="150" t="n"/>
      <c r="DM14" s="150" t="n"/>
      <c r="DN14" s="150" t="n"/>
      <c r="DO14" s="150" t="n"/>
      <c r="DP14" s="150" t="n"/>
      <c r="DQ14" s="150" t="n"/>
      <c r="DR14" s="150" t="n"/>
      <c r="DS14" s="150" t="n"/>
      <c r="DT14" s="150" t="n"/>
      <c r="DU14" s="150" t="n"/>
      <c r="DV14" s="150" t="n"/>
      <c r="DW14" s="150" t="n"/>
      <c r="DX14" s="150" t="n"/>
      <c r="DY14" s="150" t="n"/>
      <c r="DZ14" s="150" t="n"/>
      <c r="EA14" s="150" t="n"/>
      <c r="EB14" s="150" t="n"/>
      <c r="EC14" s="150" t="n"/>
      <c r="ED14" s="150" t="n"/>
      <c r="EE14" s="150" t="n"/>
      <c r="EF14" s="150" t="n"/>
      <c r="EG14" s="150" t="n"/>
      <c r="EH14" s="150" t="n"/>
      <c r="EI14" s="150" t="n"/>
      <c r="EJ14" s="150" t="n"/>
      <c r="EK14" s="150" t="n"/>
      <c r="EL14" s="150" t="n"/>
      <c r="EM14" s="150" t="n"/>
      <c r="EN14" s="150" t="n"/>
      <c r="EO14" s="150" t="n"/>
      <c r="EP14" s="150" t="n"/>
      <c r="EQ14" s="150" t="n"/>
      <c r="ER14" s="150" t="n"/>
      <c r="ES14" s="150" t="n"/>
      <c r="ET14" s="150" t="n"/>
      <c r="EU14" s="150" t="n"/>
      <c r="EV14" s="150" t="n"/>
      <c r="EW14" s="150" t="n"/>
      <c r="EX14" s="150" t="n"/>
      <c r="EY14" s="150" t="n"/>
      <c r="EZ14" s="150" t="n"/>
      <c r="FA14" s="150" t="n"/>
      <c r="FB14" s="150" t="n"/>
      <c r="FC14" s="150" t="n"/>
      <c r="FD14" s="150" t="n"/>
      <c r="FE14" s="150" t="n"/>
      <c r="FF14" s="150" t="n"/>
      <c r="FG14" s="150" t="n"/>
      <c r="FH14" s="150" t="n"/>
      <c r="FI14" s="150" t="n"/>
      <c r="FJ14" s="150" t="n"/>
      <c r="FK14" s="150" t="n"/>
      <c r="FL14" s="150" t="n"/>
      <c r="FM14" s="150" t="n"/>
      <c r="FN14" s="150" t="n"/>
      <c r="FO14" s="150" t="n"/>
      <c r="FP14" s="150" t="n"/>
      <c r="FQ14" s="150" t="n"/>
      <c r="FR14" s="150" t="n"/>
      <c r="FS14" s="150" t="n"/>
      <c r="FT14" s="150" t="n"/>
      <c r="FU14" s="150" t="n"/>
      <c r="FV14" s="150" t="n"/>
      <c r="FW14" s="150" t="n"/>
      <c r="FX14" s="150" t="n"/>
      <c r="FY14" s="150" t="n"/>
      <c r="FZ14" s="150" t="n"/>
      <c r="GA14" s="150" t="n"/>
      <c r="GB14" s="150" t="n"/>
      <c r="GC14" s="150" t="n"/>
      <c r="GD14" s="150" t="n"/>
      <c r="GE14" s="150" t="n"/>
      <c r="GF14" s="150" t="n"/>
      <c r="GG14" s="150" t="n"/>
      <c r="GH14" s="150" t="n"/>
      <c r="GI14" s="150" t="n"/>
      <c r="GJ14" s="150" t="n"/>
      <c r="GK14" s="150" t="n"/>
      <c r="GL14" s="150" t="n"/>
      <c r="GM14" s="150" t="n"/>
      <c r="GN14" s="150" t="n"/>
      <c r="GO14" s="150" t="n"/>
      <c r="GP14" s="150" t="n"/>
      <c r="GQ14" s="150" t="n"/>
      <c r="GR14" s="150" t="n"/>
      <c r="GS14" s="150" t="n"/>
      <c r="GT14" s="150" t="n"/>
      <c r="GU14" s="150" t="n"/>
      <c r="GV14" s="150" t="n"/>
      <c r="GW14" s="150" t="n"/>
      <c r="GX14" s="150" t="n"/>
      <c r="GY14" s="150" t="n"/>
      <c r="GZ14" s="150" t="n"/>
      <c r="HA14" s="150" t="n"/>
      <c r="HB14" s="150" t="n"/>
      <c r="HC14" s="150" t="n"/>
      <c r="HD14" s="150" t="n"/>
      <c r="HE14" s="150" t="n"/>
      <c r="HF14" s="150" t="n"/>
      <c r="HG14" s="150" t="n"/>
      <c r="HH14" s="150" t="n"/>
      <c r="HI14" s="150" t="n"/>
      <c r="HJ14" s="150" t="n"/>
      <c r="HK14" s="150" t="n"/>
      <c r="HL14" s="150" t="n"/>
      <c r="HM14" s="150" t="n"/>
      <c r="HN14" s="150" t="n"/>
      <c r="HO14" s="150" t="n"/>
      <c r="HP14" s="150" t="n"/>
      <c r="HQ14" s="150" t="n"/>
      <c r="HR14" s="150" t="n"/>
      <c r="HS14" s="150" t="n"/>
      <c r="HT14" s="150" t="n"/>
      <c r="HU14" s="150" t="n"/>
      <c r="HV14" s="150" t="n"/>
      <c r="HW14" s="150" t="n"/>
      <c r="HX14" s="150" t="n"/>
      <c r="HY14" s="150" t="n"/>
    </row>
    <row customHeight="1" ht="11.25" r="15">
      <c r="A15" s="108" t="inlineStr">
        <is>
          <t>K170701203 CHRISTINA</t>
        </is>
      </c>
      <c r="B15" s="108" t="n"/>
      <c r="C15" s="126" t="inlineStr">
        <is>
          <t>C/O</t>
        </is>
      </c>
      <c r="D15" s="127" t="n">
        <v>1</v>
      </c>
      <c r="E15" s="108" t="n"/>
      <c r="F15" s="108" t="n"/>
      <c r="G15" s="108" t="inlineStr">
        <is>
          <t>Womens</t>
        </is>
      </c>
      <c r="H15" s="108" t="inlineStr">
        <is>
          <t>Jeans</t>
        </is>
      </c>
      <c r="I15" s="108" t="inlineStr">
        <is>
          <t>K170701203</t>
        </is>
      </c>
      <c r="J15" s="108" t="inlineStr">
        <is>
          <t>CHRISTINA</t>
        </is>
      </c>
      <c r="K15" s="108" t="inlineStr">
        <is>
          <t>MIDNIGHT OVERDYE</t>
        </is>
      </c>
      <c r="L15" s="108" t="inlineStr">
        <is>
          <t>Tunisia</t>
        </is>
      </c>
      <c r="M15" s="108" t="inlineStr">
        <is>
          <t>Artlab</t>
        </is>
      </c>
      <c r="N15" s="108" t="inlineStr">
        <is>
          <t>Art Lab S.a.r.l.</t>
        </is>
      </c>
      <c r="O15" s="108" t="inlineStr">
        <is>
          <t>IWT</t>
        </is>
      </c>
      <c r="P15" s="108" t="n"/>
      <c r="Q15" s="108" t="n"/>
      <c r="R15" s="108" t="n"/>
      <c r="S15" s="108" t="n"/>
      <c r="T15" s="111" t="inlineStr">
        <is>
          <t>Asteri</t>
        </is>
      </c>
      <c r="U15" s="108" t="inlineStr">
        <is>
          <t>Orta</t>
        </is>
      </c>
      <c r="V15" s="128" t="inlineStr">
        <is>
          <t>9585B-33</t>
        </is>
      </c>
      <c r="W15" s="147" t="n"/>
      <c r="X15" s="147" t="n"/>
      <c r="Y15" s="108">
        <f>+WEEKNUM(X15)</f>
        <v/>
      </c>
      <c r="Z15" s="129" t="n">
        <v>25.5</v>
      </c>
      <c r="AA15" s="129" t="n">
        <v>55.98</v>
      </c>
      <c r="AB15" s="129">
        <f>AH15/100*80</f>
        <v/>
      </c>
      <c r="AC15" s="129">
        <f>AE15/100*80</f>
        <v/>
      </c>
      <c r="AD15" s="129">
        <f>AH15*AA15</f>
        <v/>
      </c>
      <c r="AE15" s="129">
        <f>AH15*AA15/100*75</f>
        <v/>
      </c>
      <c r="AF15" s="129">
        <f>AI15*AA15/100*75</f>
        <v/>
      </c>
      <c r="AG15" s="130" t="n"/>
      <c r="AH15" s="108" t="n">
        <v>168</v>
      </c>
      <c r="AI15" s="108" t="n">
        <v>0</v>
      </c>
      <c r="AJ15" s="126" t="inlineStr">
        <is>
          <t>-</t>
        </is>
      </c>
      <c r="AK15" s="129">
        <f>AI15*Z15</f>
        <v/>
      </c>
      <c r="AL15" s="129" t="n"/>
      <c r="AM15" s="108" t="n"/>
      <c r="AN15" s="129" t="n"/>
      <c r="AO15" s="108" t="inlineStr">
        <is>
          <t>90 DAYS NETT</t>
        </is>
      </c>
      <c r="AP15" s="108" t="inlineStr">
        <is>
          <t>TRUCK</t>
        </is>
      </c>
      <c r="AQ15" s="136" t="inlineStr">
        <is>
          <t>Stock</t>
        </is>
      </c>
      <c r="AR15" s="108" t="n"/>
      <c r="AS15" s="136" t="n"/>
      <c r="AT15" s="108">
        <f>+WEEKNUM(AS15)</f>
        <v/>
      </c>
      <c r="AU15" s="136" t="n"/>
      <c r="AV15" s="108">
        <f>+WEEKNUM(AU15)</f>
        <v/>
      </c>
      <c r="AW15" s="136" t="n"/>
      <c r="AX15" s="108">
        <f>+WEEKNUM(AW15)</f>
        <v/>
      </c>
      <c r="AY15" s="108" t="n"/>
      <c r="AZ15" s="108" t="n"/>
      <c r="BA15" s="136">
        <f>AU15+90</f>
        <v/>
      </c>
      <c r="BB15" s="108">
        <f>+WEEKNUM(BA15)</f>
        <v/>
      </c>
      <c r="BC15" s="136" t="n"/>
      <c r="BD15" s="108">
        <f>+WEEKNUM(BC15)</f>
        <v/>
      </c>
      <c r="BE15" s="108" t="inlineStr">
        <is>
          <t>STOCK</t>
        </is>
      </c>
      <c r="BF15" s="108">
        <f>+WEEKNUM(BE15)</f>
        <v/>
      </c>
      <c r="BG15" s="108">
        <f>AV15-BD15</f>
        <v/>
      </c>
      <c r="BH15" s="108" t="n"/>
      <c r="BI15" s="108">
        <f>BH15-AI15</f>
        <v/>
      </c>
      <c r="BJ15" s="131">
        <f>BH15/AI15-1</f>
        <v/>
      </c>
      <c r="BK15" s="108">
        <f>BD15-Y15</f>
        <v/>
      </c>
      <c r="BL15" s="108">
        <f>BD15-AR15</f>
        <v/>
      </c>
      <c r="BM15" s="108" t="n">
        <v>24</v>
      </c>
      <c r="BN15" s="108" t="n"/>
      <c r="BO15" s="108" t="n"/>
      <c r="BP15" s="108" t="inlineStr">
        <is>
          <t>YES</t>
        </is>
      </c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150" t="n"/>
      <c r="BZ15" s="150" t="n"/>
      <c r="CA15" s="150" t="n"/>
      <c r="CB15" s="150" t="n"/>
      <c r="CC15" s="150" t="n"/>
      <c r="CD15" s="150" t="n"/>
      <c r="CE15" s="150" t="n"/>
      <c r="CF15" s="150" t="n"/>
      <c r="CG15" s="150" t="n"/>
      <c r="CH15" s="150" t="n"/>
      <c r="CI15" s="150" t="n"/>
      <c r="CJ15" s="150" t="n"/>
      <c r="CK15" s="150" t="n"/>
      <c r="CL15" s="150" t="n"/>
      <c r="CM15" s="150" t="n"/>
      <c r="CN15" s="150" t="n"/>
      <c r="CO15" s="150" t="n"/>
      <c r="CP15" s="150" t="n"/>
      <c r="CQ15" s="150" t="n"/>
      <c r="CR15" s="150" t="n"/>
      <c r="CS15" s="150" t="n"/>
      <c r="CT15" s="150" t="n"/>
      <c r="CU15" s="150" t="n"/>
      <c r="CV15" s="150" t="n"/>
      <c r="CW15" s="150" t="n"/>
      <c r="CX15" s="150" t="n"/>
      <c r="CY15" s="150" t="n"/>
      <c r="CZ15" s="150" t="n"/>
      <c r="DA15" s="150" t="n"/>
      <c r="DB15" s="150" t="n"/>
      <c r="DC15" s="150" t="n"/>
      <c r="DD15" s="150" t="n"/>
      <c r="DE15" s="150" t="n"/>
      <c r="DF15" s="150" t="n"/>
      <c r="DG15" s="150" t="n"/>
      <c r="DH15" s="150" t="n"/>
      <c r="DI15" s="150" t="n"/>
      <c r="DJ15" s="150" t="n"/>
      <c r="DK15" s="150" t="n"/>
      <c r="DL15" s="150" t="n"/>
      <c r="DM15" s="150" t="n"/>
      <c r="DN15" s="150" t="n"/>
      <c r="DO15" s="150" t="n"/>
      <c r="DP15" s="150" t="n"/>
      <c r="DQ15" s="150" t="n"/>
      <c r="DR15" s="150" t="n"/>
      <c r="DS15" s="150" t="n"/>
      <c r="DT15" s="150" t="n"/>
      <c r="DU15" s="150" t="n"/>
      <c r="DV15" s="150" t="n"/>
      <c r="DW15" s="150" t="n"/>
      <c r="DX15" s="150" t="n"/>
      <c r="DY15" s="150" t="n"/>
      <c r="DZ15" s="150" t="n"/>
      <c r="EA15" s="150" t="n"/>
      <c r="EB15" s="150" t="n"/>
      <c r="EC15" s="150" t="n"/>
      <c r="ED15" s="150" t="n"/>
      <c r="EE15" s="150" t="n"/>
      <c r="EF15" s="150" t="n"/>
      <c r="EG15" s="150" t="n"/>
      <c r="EH15" s="150" t="n"/>
      <c r="EI15" s="150" t="n"/>
      <c r="EJ15" s="150" t="n"/>
      <c r="EK15" s="150" t="n"/>
      <c r="EL15" s="150" t="n"/>
      <c r="EM15" s="150" t="n"/>
      <c r="EN15" s="150" t="n"/>
      <c r="EO15" s="150" t="n"/>
      <c r="EP15" s="150" t="n"/>
      <c r="EQ15" s="150" t="n"/>
      <c r="ER15" s="150" t="n"/>
      <c r="ES15" s="150" t="n"/>
      <c r="ET15" s="150" t="n"/>
      <c r="EU15" s="150" t="n"/>
      <c r="EV15" s="150" t="n"/>
      <c r="EW15" s="150" t="n"/>
      <c r="EX15" s="150" t="n"/>
      <c r="EY15" s="150" t="n"/>
      <c r="EZ15" s="150" t="n"/>
      <c r="FA15" s="150" t="n"/>
      <c r="FB15" s="150" t="n"/>
      <c r="FC15" s="150" t="n"/>
      <c r="FD15" s="150" t="n"/>
      <c r="FE15" s="150" t="n"/>
      <c r="FF15" s="150" t="n"/>
      <c r="FG15" s="150" t="n"/>
      <c r="FH15" s="150" t="n"/>
      <c r="FI15" s="150" t="n"/>
      <c r="FJ15" s="150" t="n"/>
      <c r="FK15" s="150" t="n"/>
      <c r="FL15" s="150" t="n"/>
      <c r="FM15" s="150" t="n"/>
      <c r="FN15" s="150" t="n"/>
      <c r="FO15" s="150" t="n"/>
      <c r="FP15" s="150" t="n"/>
      <c r="FQ15" s="150" t="n"/>
      <c r="FR15" s="150" t="n"/>
      <c r="FS15" s="150" t="n"/>
      <c r="FT15" s="150" t="n"/>
      <c r="FU15" s="150" t="n"/>
      <c r="FV15" s="150" t="n"/>
      <c r="FW15" s="150" t="n"/>
      <c r="FX15" s="150" t="n"/>
      <c r="FY15" s="150" t="n"/>
      <c r="FZ15" s="150" t="n"/>
      <c r="GA15" s="150" t="n"/>
      <c r="GB15" s="150" t="n"/>
      <c r="GC15" s="150" t="n"/>
      <c r="GD15" s="150" t="n"/>
      <c r="GE15" s="150" t="n"/>
      <c r="GF15" s="150" t="n"/>
      <c r="GG15" s="150" t="n"/>
      <c r="GH15" s="150" t="n"/>
      <c r="GI15" s="150" t="n"/>
      <c r="GJ15" s="150" t="n"/>
      <c r="GK15" s="150" t="n"/>
      <c r="GL15" s="150" t="n"/>
      <c r="GM15" s="150" t="n"/>
      <c r="GN15" s="150" t="n"/>
      <c r="GO15" s="150" t="n"/>
      <c r="GP15" s="150" t="n"/>
      <c r="GQ15" s="150" t="n"/>
      <c r="GR15" s="150" t="n"/>
      <c r="GS15" s="150" t="n"/>
      <c r="GT15" s="150" t="n"/>
      <c r="GU15" s="150" t="n"/>
      <c r="GV15" s="150" t="n"/>
      <c r="GW15" s="150" t="n"/>
      <c r="GX15" s="150" t="n"/>
      <c r="GY15" s="150" t="n"/>
      <c r="GZ15" s="150" t="n"/>
      <c r="HA15" s="150" t="n"/>
      <c r="HB15" s="150" t="n"/>
      <c r="HC15" s="150" t="n"/>
      <c r="HD15" s="150" t="n"/>
      <c r="HE15" s="150" t="n"/>
      <c r="HF15" s="150" t="n"/>
      <c r="HG15" s="150" t="n"/>
      <c r="HH15" s="150" t="n"/>
      <c r="HI15" s="150" t="n"/>
      <c r="HJ15" s="150" t="n"/>
      <c r="HK15" s="150" t="n"/>
      <c r="HL15" s="150" t="n"/>
      <c r="HM15" s="150" t="n"/>
      <c r="HN15" s="150" t="n"/>
      <c r="HO15" s="150" t="n"/>
      <c r="HP15" s="150" t="n"/>
      <c r="HQ15" s="150" t="n"/>
      <c r="HR15" s="150" t="n"/>
      <c r="HS15" s="150" t="n"/>
      <c r="HT15" s="150" t="n"/>
      <c r="HU15" s="150" t="n"/>
      <c r="HV15" s="150" t="n"/>
      <c r="HW15" s="150" t="n"/>
      <c r="HX15" s="150" t="n"/>
      <c r="HY15" s="150" t="n"/>
    </row>
    <row customHeight="1" ht="11.25" r="16">
      <c r="A16" s="108" t="inlineStr">
        <is>
          <t>K170751210 JOHN</t>
        </is>
      </c>
      <c r="B16" s="108" t="n"/>
      <c r="C16" s="126" t="inlineStr">
        <is>
          <t>C/O</t>
        </is>
      </c>
      <c r="D16" s="127" t="n">
        <v>1</v>
      </c>
      <c r="E16" s="108" t="n"/>
      <c r="F16" s="108" t="n"/>
      <c r="G16" s="108" t="inlineStr">
        <is>
          <t>Mens</t>
        </is>
      </c>
      <c r="H16" s="108" t="inlineStr">
        <is>
          <t>Jeans</t>
        </is>
      </c>
      <c r="I16" s="108" t="inlineStr">
        <is>
          <t>K170751210</t>
        </is>
      </c>
      <c r="J16" s="108" t="inlineStr">
        <is>
          <t>JOHN</t>
        </is>
      </c>
      <c r="K16" s="108" t="inlineStr">
        <is>
          <t>MIDNIGHT OVERDYE</t>
        </is>
      </c>
      <c r="L16" s="108" t="inlineStr">
        <is>
          <t>Tunisia</t>
        </is>
      </c>
      <c r="M16" s="108" t="inlineStr">
        <is>
          <t>Artlab</t>
        </is>
      </c>
      <c r="N16" s="108" t="inlineStr">
        <is>
          <t>Art Lab S.a.r.l.</t>
        </is>
      </c>
      <c r="O16" s="108" t="inlineStr">
        <is>
          <t>IWT</t>
        </is>
      </c>
      <c r="P16" s="108" t="n"/>
      <c r="Q16" s="108" t="n"/>
      <c r="R16" s="108" t="n"/>
      <c r="S16" s="108" t="n"/>
      <c r="T16" s="111" t="inlineStr">
        <is>
          <t>Asteri</t>
        </is>
      </c>
      <c r="U16" s="108" t="inlineStr">
        <is>
          <t>Orta</t>
        </is>
      </c>
      <c r="V16" s="128" t="inlineStr">
        <is>
          <t>9585B-33</t>
        </is>
      </c>
      <c r="W16" s="147" t="n"/>
      <c r="X16" s="147" t="n"/>
      <c r="Y16" s="108">
        <f>+WEEKNUM(X16)</f>
        <v/>
      </c>
      <c r="Z16" s="129" t="n">
        <v>26</v>
      </c>
      <c r="AA16" s="129" t="n">
        <v>55.98</v>
      </c>
      <c r="AB16" s="129">
        <f>AH16/100*80</f>
        <v/>
      </c>
      <c r="AC16" s="129">
        <f>AE16/100*80</f>
        <v/>
      </c>
      <c r="AD16" s="129">
        <f>AH16*AA16</f>
        <v/>
      </c>
      <c r="AE16" s="129">
        <f>AH16*AA16/100*75</f>
        <v/>
      </c>
      <c r="AF16" s="129">
        <f>AI16*AA16/100*75</f>
        <v/>
      </c>
      <c r="AG16" s="130" t="n"/>
      <c r="AH16" s="108" t="n">
        <v>281</v>
      </c>
      <c r="AI16" s="108" t="n">
        <v>0</v>
      </c>
      <c r="AJ16" s="126" t="inlineStr">
        <is>
          <t>-</t>
        </is>
      </c>
      <c r="AK16" s="129">
        <f>AI16*Z16</f>
        <v/>
      </c>
      <c r="AL16" s="129" t="n"/>
      <c r="AM16" s="108" t="n"/>
      <c r="AN16" s="129" t="n"/>
      <c r="AO16" s="108" t="inlineStr">
        <is>
          <t>90 DAYS NETT</t>
        </is>
      </c>
      <c r="AP16" s="108" t="inlineStr">
        <is>
          <t>TRUCK</t>
        </is>
      </c>
      <c r="AQ16" s="136" t="inlineStr">
        <is>
          <t>Stock</t>
        </is>
      </c>
      <c r="AR16" s="108" t="n"/>
      <c r="AS16" s="136" t="n"/>
      <c r="AT16" s="108">
        <f>+WEEKNUM(AS16)</f>
        <v/>
      </c>
      <c r="AU16" s="136" t="n"/>
      <c r="AV16" s="108">
        <f>+WEEKNUM(AU16)</f>
        <v/>
      </c>
      <c r="AW16" s="136" t="n"/>
      <c r="AX16" s="108">
        <f>+WEEKNUM(AW16)</f>
        <v/>
      </c>
      <c r="AY16" s="108" t="n"/>
      <c r="AZ16" s="108" t="n"/>
      <c r="BA16" s="136">
        <f>AU16+90</f>
        <v/>
      </c>
      <c r="BB16" s="108">
        <f>+WEEKNUM(BA16)</f>
        <v/>
      </c>
      <c r="BC16" s="136" t="n"/>
      <c r="BD16" s="108">
        <f>+WEEKNUM(BC16)</f>
        <v/>
      </c>
      <c r="BE16" s="108" t="inlineStr">
        <is>
          <t>STOCK</t>
        </is>
      </c>
      <c r="BF16" s="108">
        <f>+WEEKNUM(BE16)</f>
        <v/>
      </c>
      <c r="BG16" s="108">
        <f>AV16-BD16</f>
        <v/>
      </c>
      <c r="BH16" s="108" t="n"/>
      <c r="BI16" s="108">
        <f>BH16-AI16</f>
        <v/>
      </c>
      <c r="BJ16" s="131">
        <f>BH16/AI16-1</f>
        <v/>
      </c>
      <c r="BK16" s="108">
        <f>BD16-Y16</f>
        <v/>
      </c>
      <c r="BL16" s="108">
        <f>BD16-AR16</f>
        <v/>
      </c>
      <c r="BM16" s="108" t="n">
        <v>24</v>
      </c>
      <c r="BN16" s="108" t="n"/>
      <c r="BO16" s="108" t="n"/>
      <c r="BP16" s="108" t="inlineStr">
        <is>
          <t>YES</t>
        </is>
      </c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150" t="n"/>
      <c r="BZ16" s="150" t="n"/>
      <c r="CA16" s="150" t="n"/>
      <c r="CB16" s="150" t="n"/>
      <c r="CC16" s="150" t="n"/>
      <c r="CD16" s="150" t="n"/>
      <c r="CE16" s="150" t="n"/>
      <c r="CF16" s="150" t="n"/>
      <c r="CG16" s="150" t="n"/>
      <c r="CH16" s="150" t="n"/>
      <c r="CI16" s="150" t="n"/>
      <c r="CJ16" s="150" t="n"/>
      <c r="CK16" s="150" t="n"/>
      <c r="CL16" s="150" t="n"/>
      <c r="CM16" s="150" t="n"/>
      <c r="CN16" s="150" t="n"/>
      <c r="CO16" s="150" t="n"/>
      <c r="CP16" s="150" t="n"/>
      <c r="CQ16" s="150" t="n"/>
      <c r="CR16" s="150" t="n"/>
      <c r="CS16" s="150" t="n"/>
      <c r="CT16" s="150" t="n"/>
      <c r="CU16" s="150" t="n"/>
      <c r="CV16" s="150" t="n"/>
      <c r="CW16" s="150" t="n"/>
      <c r="CX16" s="150" t="n"/>
      <c r="CY16" s="150" t="n"/>
      <c r="CZ16" s="150" t="n"/>
      <c r="DA16" s="150" t="n"/>
      <c r="DB16" s="150" t="n"/>
      <c r="DC16" s="150" t="n"/>
      <c r="DD16" s="150" t="n"/>
      <c r="DE16" s="150" t="n"/>
      <c r="DF16" s="150" t="n"/>
      <c r="DG16" s="150" t="n"/>
      <c r="DH16" s="150" t="n"/>
      <c r="DI16" s="150" t="n"/>
      <c r="DJ16" s="150" t="n"/>
      <c r="DK16" s="150" t="n"/>
      <c r="DL16" s="150" t="n"/>
      <c r="DM16" s="150" t="n"/>
      <c r="DN16" s="150" t="n"/>
      <c r="DO16" s="150" t="n"/>
      <c r="DP16" s="150" t="n"/>
      <c r="DQ16" s="150" t="n"/>
      <c r="DR16" s="150" t="n"/>
      <c r="DS16" s="150" t="n"/>
      <c r="DT16" s="150" t="n"/>
      <c r="DU16" s="150" t="n"/>
      <c r="DV16" s="150" t="n"/>
      <c r="DW16" s="150" t="n"/>
      <c r="DX16" s="150" t="n"/>
      <c r="DY16" s="150" t="n"/>
      <c r="DZ16" s="150" t="n"/>
      <c r="EA16" s="150" t="n"/>
      <c r="EB16" s="150" t="n"/>
      <c r="EC16" s="150" t="n"/>
      <c r="ED16" s="150" t="n"/>
      <c r="EE16" s="150" t="n"/>
      <c r="EF16" s="150" t="n"/>
      <c r="EG16" s="150" t="n"/>
      <c r="EH16" s="150" t="n"/>
      <c r="EI16" s="150" t="n"/>
      <c r="EJ16" s="150" t="n"/>
      <c r="EK16" s="150" t="n"/>
      <c r="EL16" s="150" t="n"/>
      <c r="EM16" s="150" t="n"/>
      <c r="EN16" s="150" t="n"/>
      <c r="EO16" s="150" t="n"/>
      <c r="EP16" s="150" t="n"/>
      <c r="EQ16" s="150" t="n"/>
      <c r="ER16" s="150" t="n"/>
      <c r="ES16" s="150" t="n"/>
      <c r="ET16" s="150" t="n"/>
      <c r="EU16" s="150" t="n"/>
      <c r="EV16" s="150" t="n"/>
      <c r="EW16" s="150" t="n"/>
      <c r="EX16" s="150" t="n"/>
      <c r="EY16" s="150" t="n"/>
      <c r="EZ16" s="150" t="n"/>
      <c r="FA16" s="150" t="n"/>
      <c r="FB16" s="150" t="n"/>
      <c r="FC16" s="150" t="n"/>
      <c r="FD16" s="150" t="n"/>
      <c r="FE16" s="150" t="n"/>
      <c r="FF16" s="150" t="n"/>
      <c r="FG16" s="150" t="n"/>
      <c r="FH16" s="150" t="n"/>
      <c r="FI16" s="150" t="n"/>
      <c r="FJ16" s="150" t="n"/>
      <c r="FK16" s="150" t="n"/>
      <c r="FL16" s="150" t="n"/>
      <c r="FM16" s="150" t="n"/>
      <c r="FN16" s="150" t="n"/>
      <c r="FO16" s="150" t="n"/>
      <c r="FP16" s="150" t="n"/>
      <c r="FQ16" s="150" t="n"/>
      <c r="FR16" s="150" t="n"/>
      <c r="FS16" s="150" t="n"/>
      <c r="FT16" s="150" t="n"/>
      <c r="FU16" s="150" t="n"/>
      <c r="FV16" s="150" t="n"/>
      <c r="FW16" s="150" t="n"/>
      <c r="FX16" s="150" t="n"/>
      <c r="FY16" s="150" t="n"/>
      <c r="FZ16" s="150" t="n"/>
      <c r="GA16" s="150" t="n"/>
      <c r="GB16" s="150" t="n"/>
      <c r="GC16" s="150" t="n"/>
      <c r="GD16" s="150" t="n"/>
      <c r="GE16" s="150" t="n"/>
      <c r="GF16" s="150" t="n"/>
      <c r="GG16" s="150" t="n"/>
      <c r="GH16" s="150" t="n"/>
      <c r="GI16" s="150" t="n"/>
      <c r="GJ16" s="150" t="n"/>
      <c r="GK16" s="150" t="n"/>
      <c r="GL16" s="150" t="n"/>
      <c r="GM16" s="150" t="n"/>
      <c r="GN16" s="150" t="n"/>
      <c r="GO16" s="150" t="n"/>
      <c r="GP16" s="150" t="n"/>
      <c r="GQ16" s="150" t="n"/>
      <c r="GR16" s="150" t="n"/>
      <c r="GS16" s="150" t="n"/>
      <c r="GT16" s="150" t="n"/>
      <c r="GU16" s="150" t="n"/>
      <c r="GV16" s="150" t="n"/>
      <c r="GW16" s="150" t="n"/>
      <c r="GX16" s="150" t="n"/>
      <c r="GY16" s="150" t="n"/>
      <c r="GZ16" s="150" t="n"/>
      <c r="HA16" s="150" t="n"/>
      <c r="HB16" s="150" t="n"/>
      <c r="HC16" s="150" t="n"/>
      <c r="HD16" s="150" t="n"/>
      <c r="HE16" s="150" t="n"/>
      <c r="HF16" s="150" t="n"/>
      <c r="HG16" s="150" t="n"/>
      <c r="HH16" s="150" t="n"/>
      <c r="HI16" s="150" t="n"/>
      <c r="HJ16" s="150" t="n"/>
      <c r="HK16" s="150" t="n"/>
      <c r="HL16" s="150" t="n"/>
      <c r="HM16" s="150" t="n"/>
      <c r="HN16" s="150" t="n"/>
      <c r="HO16" s="150" t="n"/>
      <c r="HP16" s="150" t="n"/>
      <c r="HQ16" s="150" t="n"/>
      <c r="HR16" s="150" t="n"/>
      <c r="HS16" s="150" t="n"/>
      <c r="HT16" s="150" t="n"/>
      <c r="HU16" s="150" t="n"/>
      <c r="HV16" s="150" t="n"/>
      <c r="HW16" s="150" t="n"/>
      <c r="HX16" s="150" t="n"/>
      <c r="HY16" s="150" t="n"/>
    </row>
    <row customFormat="1" customHeight="1" ht="11.25" r="17" s="150">
      <c r="A17" s="108" t="inlineStr">
        <is>
          <t>K999901201 DIDO</t>
        </is>
      </c>
      <c r="B17" s="108" t="n"/>
      <c r="C17" s="126" t="inlineStr">
        <is>
          <t>C/O</t>
        </is>
      </c>
      <c r="D17" s="127" t="inlineStr">
        <is>
          <t>Stock</t>
        </is>
      </c>
      <c r="E17" s="108" t="n"/>
      <c r="F17" s="108" t="n"/>
      <c r="G17" s="108" t="inlineStr">
        <is>
          <t>Womens</t>
        </is>
      </c>
      <c r="H17" s="108" t="inlineStr">
        <is>
          <t>Jeans</t>
        </is>
      </c>
      <c r="I17" s="108" t="inlineStr">
        <is>
          <t>K999901201</t>
        </is>
      </c>
      <c r="J17" s="108" t="inlineStr">
        <is>
          <t>DIDO</t>
        </is>
      </c>
      <c r="K17" s="108" t="inlineStr">
        <is>
          <t>RINSE</t>
        </is>
      </c>
      <c r="L17" s="108" t="inlineStr">
        <is>
          <t>Tunisia</t>
        </is>
      </c>
      <c r="M17" s="108" t="inlineStr">
        <is>
          <t>Artlab</t>
        </is>
      </c>
      <c r="N17" s="108" t="inlineStr">
        <is>
          <t>Art Lab S.a.r.l.</t>
        </is>
      </c>
      <c r="O17" s="108" t="inlineStr">
        <is>
          <t>IWT</t>
        </is>
      </c>
      <c r="P17" s="108" t="n"/>
      <c r="Q17" s="108" t="n"/>
      <c r="R17" s="108" t="n"/>
      <c r="S17" s="108" t="n"/>
      <c r="T17" s="111" t="inlineStr">
        <is>
          <t>Asteri</t>
        </is>
      </c>
      <c r="U17" s="108" t="inlineStr">
        <is>
          <t>Orta</t>
        </is>
      </c>
      <c r="V17" s="128" t="inlineStr">
        <is>
          <t>9541B-43</t>
        </is>
      </c>
      <c r="W17" s="147" t="n"/>
      <c r="X17" s="147" t="n"/>
      <c r="Y17" s="108">
        <f>+WEEKNUM(X17)</f>
        <v/>
      </c>
      <c r="Z17" s="129" t="n">
        <v>17.4</v>
      </c>
      <c r="AA17" s="129" t="n">
        <v>39.98</v>
      </c>
      <c r="AB17" s="129">
        <f>AH17/100*80</f>
        <v/>
      </c>
      <c r="AC17" s="129">
        <f>AE17/100*80</f>
        <v/>
      </c>
      <c r="AD17" s="129">
        <f>AH17*AA17</f>
        <v/>
      </c>
      <c r="AE17" s="129">
        <f>AH17*AA17/100*75</f>
        <v/>
      </c>
      <c r="AF17" s="129">
        <f>AI17*AA17/100*75</f>
        <v/>
      </c>
      <c r="AG17" s="130" t="n"/>
      <c r="AH17" s="108" t="n">
        <v>2</v>
      </c>
      <c r="AI17" s="108" t="n">
        <v>0</v>
      </c>
      <c r="AJ17" s="126" t="inlineStr">
        <is>
          <t>-</t>
        </is>
      </c>
      <c r="AK17" s="129">
        <f>AI17*Z17</f>
        <v/>
      </c>
      <c r="AL17" s="129" t="n"/>
      <c r="AM17" s="108" t="n"/>
      <c r="AN17" s="129" t="n"/>
      <c r="AO17" s="108" t="inlineStr">
        <is>
          <t>90 DAYS NETT</t>
        </is>
      </c>
      <c r="AP17" s="108" t="inlineStr">
        <is>
          <t>TRUCK</t>
        </is>
      </c>
      <c r="AQ17" s="136" t="inlineStr">
        <is>
          <t>Stock</t>
        </is>
      </c>
      <c r="AR17" s="108" t="n"/>
      <c r="AS17" s="136" t="n"/>
      <c r="AT17" s="108">
        <f>+WEEKNUM(AS17)</f>
        <v/>
      </c>
      <c r="AU17" s="136" t="n"/>
      <c r="AV17" s="108">
        <f>+WEEKNUM(AU17)</f>
        <v/>
      </c>
      <c r="AW17" s="136" t="n"/>
      <c r="AX17" s="108">
        <f>+WEEKNUM(AW17)</f>
        <v/>
      </c>
      <c r="AY17" s="108" t="n"/>
      <c r="AZ17" s="108" t="n"/>
      <c r="BA17" s="136">
        <f>AU17+90</f>
        <v/>
      </c>
      <c r="BB17" s="108">
        <f>+WEEKNUM(BA17)</f>
        <v/>
      </c>
      <c r="BC17" s="136" t="n"/>
      <c r="BD17" s="108">
        <f>+WEEKNUM(BC17)</f>
        <v/>
      </c>
      <c r="BE17" s="108" t="inlineStr">
        <is>
          <t>STOCK</t>
        </is>
      </c>
      <c r="BF17" s="108">
        <f>+WEEKNUM(BE17)</f>
        <v/>
      </c>
      <c r="BG17" s="108">
        <f>AV17-BD17</f>
        <v/>
      </c>
      <c r="BH17" s="108" t="n"/>
      <c r="BI17" s="108">
        <f>BH17-AI17</f>
        <v/>
      </c>
      <c r="BJ17" s="131">
        <f>BH17/AI17-1</f>
        <v/>
      </c>
      <c r="BK17" s="108">
        <f>BD17-Y17</f>
        <v/>
      </c>
      <c r="BL17" s="108">
        <f>BD17-AR17</f>
        <v/>
      </c>
      <c r="BM17" s="108" t="n">
        <v>24</v>
      </c>
      <c r="BN17" s="108" t="n"/>
      <c r="BO17" s="108" t="n"/>
      <c r="BP17" s="108" t="inlineStr">
        <is>
          <t>YES</t>
        </is>
      </c>
    </row>
    <row customFormat="1" customHeight="1" ht="11.25" r="18" s="150">
      <c r="A18" s="108" t="inlineStr">
        <is>
          <t>K999951201 CHARLES</t>
        </is>
      </c>
      <c r="B18" s="108" t="n"/>
      <c r="C18" s="126" t="inlineStr">
        <is>
          <t>C/O</t>
        </is>
      </c>
      <c r="D18" s="127" t="n">
        <v>1</v>
      </c>
      <c r="E18" s="108" t="n"/>
      <c r="F18" s="108" t="n"/>
      <c r="G18" s="108" t="inlineStr">
        <is>
          <t>Mens</t>
        </is>
      </c>
      <c r="H18" s="108" t="inlineStr">
        <is>
          <t>Jeans</t>
        </is>
      </c>
      <c r="I18" s="108" t="inlineStr">
        <is>
          <t>K999951201</t>
        </is>
      </c>
      <c r="J18" s="108" t="inlineStr">
        <is>
          <t>CHARLES</t>
        </is>
      </c>
      <c r="K18" s="108" t="inlineStr">
        <is>
          <t>DARK WORN</t>
        </is>
      </c>
      <c r="L18" s="108" t="inlineStr">
        <is>
          <t>Tunisia</t>
        </is>
      </c>
      <c r="M18" s="108" t="inlineStr">
        <is>
          <t>Artlab</t>
        </is>
      </c>
      <c r="N18" s="108" t="inlineStr">
        <is>
          <t>Art Lab S.a.r.l.</t>
        </is>
      </c>
      <c r="O18" s="108" t="inlineStr">
        <is>
          <t>IWT</t>
        </is>
      </c>
      <c r="P18" s="108" t="n"/>
      <c r="Q18" s="108" t="n"/>
      <c r="R18" s="108" t="n"/>
      <c r="S18" s="108" t="n"/>
      <c r="T18" s="111" t="inlineStr">
        <is>
          <t>Asteri</t>
        </is>
      </c>
      <c r="U18" s="108" t="inlineStr">
        <is>
          <t>Candiani</t>
        </is>
      </c>
      <c r="V18" s="128" t="inlineStr">
        <is>
          <t>RR7716 Elast sioux crispy organic</t>
        </is>
      </c>
      <c r="W18" s="147" t="n"/>
      <c r="X18" s="147" t="n"/>
      <c r="Y18" s="108">
        <f>+WEEKNUM(X18)</f>
        <v/>
      </c>
      <c r="Z18" s="129" t="n">
        <v>22.8</v>
      </c>
      <c r="AA18" s="129" t="n">
        <v>47.98</v>
      </c>
      <c r="AB18" s="129">
        <f>AH18/100*80</f>
        <v/>
      </c>
      <c r="AC18" s="129">
        <f>AE18/100*80</f>
        <v/>
      </c>
      <c r="AD18" s="129">
        <f>AH18*AA18</f>
        <v/>
      </c>
      <c r="AE18" s="129">
        <f>AH18*AA18/100*75</f>
        <v/>
      </c>
      <c r="AF18" s="129">
        <f>AI18*AA18/100*75</f>
        <v/>
      </c>
      <c r="AG18" s="130" t="n"/>
      <c r="AH18" s="108" t="n">
        <v>364</v>
      </c>
      <c r="AI18" s="108" t="n">
        <v>0</v>
      </c>
      <c r="AJ18" s="126" t="inlineStr">
        <is>
          <t>-</t>
        </is>
      </c>
      <c r="AK18" s="129">
        <f>AI18*Z18</f>
        <v/>
      </c>
      <c r="AL18" s="129" t="n"/>
      <c r="AM18" s="108" t="n"/>
      <c r="AN18" s="129" t="n"/>
      <c r="AO18" s="108" t="inlineStr">
        <is>
          <t>90 DAYS NETT</t>
        </is>
      </c>
      <c r="AP18" s="108" t="inlineStr">
        <is>
          <t>TRUCK</t>
        </is>
      </c>
      <c r="AQ18" s="136" t="inlineStr">
        <is>
          <t>Stock</t>
        </is>
      </c>
      <c r="AR18" s="108" t="n"/>
      <c r="AS18" s="136" t="n"/>
      <c r="AT18" s="108">
        <f>+WEEKNUM(AS18)</f>
        <v/>
      </c>
      <c r="AU18" s="136" t="n"/>
      <c r="AV18" s="108">
        <f>+WEEKNUM(AU18)</f>
        <v/>
      </c>
      <c r="AW18" s="136" t="n"/>
      <c r="AX18" s="108">
        <f>+WEEKNUM(AW18)</f>
        <v/>
      </c>
      <c r="AY18" s="108" t="n"/>
      <c r="AZ18" s="108" t="n"/>
      <c r="BA18" s="136">
        <f>AU18+90</f>
        <v/>
      </c>
      <c r="BB18" s="108">
        <f>+WEEKNUM(BA18)</f>
        <v/>
      </c>
      <c r="BC18" s="136" t="n"/>
      <c r="BD18" s="108">
        <f>+WEEKNUM(BC18)</f>
        <v/>
      </c>
      <c r="BE18" s="108" t="inlineStr">
        <is>
          <t>STOCK</t>
        </is>
      </c>
      <c r="BF18" s="108">
        <f>+WEEKNUM(BE18)</f>
        <v/>
      </c>
      <c r="BG18" s="108">
        <f>AV18-BD18</f>
        <v/>
      </c>
      <c r="BH18" s="108" t="n"/>
      <c r="BI18" s="108">
        <f>BH18-AI18</f>
        <v/>
      </c>
      <c r="BJ18" s="131">
        <f>BH18/AI18-1</f>
        <v/>
      </c>
      <c r="BK18" s="108">
        <f>BD18-Y18</f>
        <v/>
      </c>
      <c r="BL18" s="108">
        <f>BD18-AR18</f>
        <v/>
      </c>
      <c r="BM18" s="108" t="n">
        <v>24</v>
      </c>
      <c r="BN18" s="108" t="n"/>
      <c r="BO18" s="108" t="n"/>
      <c r="BP18" s="108" t="inlineStr">
        <is>
          <t>YES</t>
        </is>
      </c>
    </row>
    <row customFormat="1" customHeight="1" ht="11.25" r="19" s="150">
      <c r="A19" s="108" t="inlineStr">
        <is>
          <t>K999951401 RYAN</t>
        </is>
      </c>
      <c r="B19" s="108" t="n"/>
      <c r="C19" s="126" t="inlineStr">
        <is>
          <t>C/O</t>
        </is>
      </c>
      <c r="D19" s="127" t="n">
        <v>1</v>
      </c>
      <c r="E19" s="108" t="n"/>
      <c r="F19" s="108" t="n"/>
      <c r="G19" s="108" t="inlineStr">
        <is>
          <t>Mens</t>
        </is>
      </c>
      <c r="H19" s="108" t="inlineStr">
        <is>
          <t>Jeans</t>
        </is>
      </c>
      <c r="I19" s="108" t="inlineStr">
        <is>
          <t>K999951401</t>
        </is>
      </c>
      <c r="J19" s="108" t="inlineStr">
        <is>
          <t>RYAN</t>
        </is>
      </c>
      <c r="K19" s="108" t="inlineStr">
        <is>
          <t>DARK WORN</t>
        </is>
      </c>
      <c r="L19" s="108" t="inlineStr">
        <is>
          <t>Tunisia</t>
        </is>
      </c>
      <c r="M19" s="108" t="inlineStr">
        <is>
          <t>Artlab</t>
        </is>
      </c>
      <c r="N19" s="108" t="inlineStr">
        <is>
          <t>Art Lab S.a.r.l.</t>
        </is>
      </c>
      <c r="O19" s="108" t="inlineStr">
        <is>
          <t>IWT</t>
        </is>
      </c>
      <c r="P19" s="108" t="n"/>
      <c r="Q19" s="108" t="n"/>
      <c r="R19" s="108" t="n"/>
      <c r="S19" s="108" t="n"/>
      <c r="T19" s="111" t="inlineStr">
        <is>
          <t>Asteri</t>
        </is>
      </c>
      <c r="U19" s="108" t="inlineStr">
        <is>
          <t>Candiani</t>
        </is>
      </c>
      <c r="V19" s="108" t="inlineStr">
        <is>
          <t>RR7716 Elast sioux crispy organic</t>
        </is>
      </c>
      <c r="W19" s="147" t="n"/>
      <c r="X19" s="147" t="n"/>
      <c r="Y19" s="108">
        <f>+WEEKNUM(X19)</f>
        <v/>
      </c>
      <c r="Z19" s="129" t="n">
        <v>22.8</v>
      </c>
      <c r="AA19" s="129" t="n">
        <v>47.98</v>
      </c>
      <c r="AB19" s="129">
        <f>AH19/100*80</f>
        <v/>
      </c>
      <c r="AC19" s="129">
        <f>AE19/100*80</f>
        <v/>
      </c>
      <c r="AD19" s="129">
        <f>AH19*AA19</f>
        <v/>
      </c>
      <c r="AE19" s="129">
        <f>AH19*AA19/100*75</f>
        <v/>
      </c>
      <c r="AF19" s="129">
        <f>AI19*AA19/100*75</f>
        <v/>
      </c>
      <c r="AG19" s="130" t="n"/>
      <c r="AH19" s="108" t="n">
        <v>413</v>
      </c>
      <c r="AI19" s="108" t="n">
        <v>0</v>
      </c>
      <c r="AJ19" s="126" t="inlineStr">
        <is>
          <t>-</t>
        </is>
      </c>
      <c r="AK19" s="129">
        <f>AI19*Z19</f>
        <v/>
      </c>
      <c r="AL19" s="129" t="n"/>
      <c r="AM19" s="108" t="n"/>
      <c r="AN19" s="129" t="n"/>
      <c r="AO19" s="108" t="inlineStr">
        <is>
          <t>90 DAYS NETT</t>
        </is>
      </c>
      <c r="AP19" s="108" t="inlineStr">
        <is>
          <t>TRUCK</t>
        </is>
      </c>
      <c r="AQ19" s="136" t="inlineStr">
        <is>
          <t>Stock</t>
        </is>
      </c>
      <c r="AR19" s="108" t="n"/>
      <c r="AS19" s="136" t="n"/>
      <c r="AT19" s="108">
        <f>+WEEKNUM(AS19)</f>
        <v/>
      </c>
      <c r="AU19" s="136" t="n"/>
      <c r="AV19" s="108">
        <f>+WEEKNUM(AU19)</f>
        <v/>
      </c>
      <c r="AW19" s="136" t="n"/>
      <c r="AX19" s="108">
        <f>+WEEKNUM(AW19)</f>
        <v/>
      </c>
      <c r="AY19" s="108" t="n"/>
      <c r="AZ19" s="108" t="n"/>
      <c r="BA19" s="136">
        <f>AU19+90</f>
        <v/>
      </c>
      <c r="BB19" s="108">
        <f>+WEEKNUM(BA19)</f>
        <v/>
      </c>
      <c r="BC19" s="136" t="n"/>
      <c r="BD19" s="108">
        <f>SUM(BD5:BD18)</f>
        <v/>
      </c>
      <c r="BE19" s="108" t="inlineStr">
        <is>
          <t>STOCK</t>
        </is>
      </c>
      <c r="BF19" s="108">
        <f>+WEEKNUM(BE19)</f>
        <v/>
      </c>
      <c r="BG19" s="108">
        <f>AV19-BD19</f>
        <v/>
      </c>
      <c r="BH19" s="108" t="n"/>
      <c r="BI19" s="108">
        <f>BH19-AI19</f>
        <v/>
      </c>
      <c r="BJ19" s="131">
        <f>BH19/AI19-1</f>
        <v/>
      </c>
      <c r="BK19" s="108">
        <f>BD19-Y19</f>
        <v/>
      </c>
      <c r="BL19" s="108">
        <f>BD19-AR19</f>
        <v/>
      </c>
      <c r="BM19" s="108" t="n">
        <v>24</v>
      </c>
      <c r="BN19" s="108" t="n"/>
      <c r="BO19" s="108" t="n"/>
      <c r="BP19" s="108" t="inlineStr">
        <is>
          <t>YES</t>
        </is>
      </c>
    </row>
    <row customFormat="1" customHeight="1" ht="11.25" r="20" s="150">
      <c r="A20" s="108" t="inlineStr">
        <is>
          <t>K999951402 RYAN</t>
        </is>
      </c>
      <c r="B20" s="108" t="n"/>
      <c r="C20" s="126" t="inlineStr">
        <is>
          <t>C/O</t>
        </is>
      </c>
      <c r="D20" s="127" t="n">
        <v>1</v>
      </c>
      <c r="E20" s="108" t="n"/>
      <c r="F20" s="108" t="n"/>
      <c r="G20" s="108" t="inlineStr">
        <is>
          <t>Mens</t>
        </is>
      </c>
      <c r="H20" s="108" t="inlineStr">
        <is>
          <t>Jeans</t>
        </is>
      </c>
      <c r="I20" s="108" t="inlineStr">
        <is>
          <t>K999951402</t>
        </is>
      </c>
      <c r="J20" s="108" t="inlineStr">
        <is>
          <t>RYAN</t>
        </is>
      </c>
      <c r="K20" s="108" t="inlineStr">
        <is>
          <t>MID INDIGO</t>
        </is>
      </c>
      <c r="L20" s="108" t="inlineStr">
        <is>
          <t>Tunisia</t>
        </is>
      </c>
      <c r="M20" s="108" t="inlineStr">
        <is>
          <t>Artlab</t>
        </is>
      </c>
      <c r="N20" s="108" t="inlineStr">
        <is>
          <t>Art Lab S.a.r.l.</t>
        </is>
      </c>
      <c r="O20" s="108" t="inlineStr">
        <is>
          <t>IWT</t>
        </is>
      </c>
      <c r="P20" s="108" t="n"/>
      <c r="Q20" s="108" t="n"/>
      <c r="R20" s="108" t="n"/>
      <c r="S20" s="108" t="n"/>
      <c r="T20" s="111" t="inlineStr">
        <is>
          <t>Asteri</t>
        </is>
      </c>
      <c r="U20" s="108" t="inlineStr">
        <is>
          <t>Candiani</t>
        </is>
      </c>
      <c r="V20" s="128" t="inlineStr">
        <is>
          <t>RR7716 Elast sioux crispy organic</t>
        </is>
      </c>
      <c r="W20" s="147" t="n"/>
      <c r="X20" s="147" t="n"/>
      <c r="Y20" s="108">
        <f>+WEEKNUM(X20)</f>
        <v/>
      </c>
      <c r="Z20" s="129" t="n">
        <v>22.8</v>
      </c>
      <c r="AA20" s="129" t="n">
        <v>51.98</v>
      </c>
      <c r="AB20" s="129">
        <f>AH20/100*80</f>
        <v/>
      </c>
      <c r="AC20" s="129">
        <f>AE20/100*80</f>
        <v/>
      </c>
      <c r="AD20" s="129">
        <f>AH20*AA20</f>
        <v/>
      </c>
      <c r="AE20" s="129">
        <f>AH20*AA20/100*75</f>
        <v/>
      </c>
      <c r="AF20" s="129">
        <f>AI20*AA20/100*75</f>
        <v/>
      </c>
      <c r="AG20" s="130" t="n"/>
      <c r="AH20" s="108" t="n">
        <v>245</v>
      </c>
      <c r="AI20" s="108" t="n">
        <v>0</v>
      </c>
      <c r="AJ20" s="126" t="inlineStr">
        <is>
          <t>-</t>
        </is>
      </c>
      <c r="AK20" s="129">
        <f>AI20*Z20</f>
        <v/>
      </c>
      <c r="AL20" s="129" t="n"/>
      <c r="AM20" s="108" t="n"/>
      <c r="AN20" s="129" t="n"/>
      <c r="AO20" s="108" t="inlineStr">
        <is>
          <t>90 DAYS NETT</t>
        </is>
      </c>
      <c r="AP20" s="108" t="inlineStr">
        <is>
          <t>TRUCK</t>
        </is>
      </c>
      <c r="AQ20" s="136" t="inlineStr">
        <is>
          <t>Stock</t>
        </is>
      </c>
      <c r="AR20" s="108" t="n"/>
      <c r="AS20" s="136" t="n"/>
      <c r="AT20" s="108">
        <f>+WEEKNUM(AS20)</f>
        <v/>
      </c>
      <c r="AU20" s="136" t="n"/>
      <c r="AV20" s="108">
        <f>+WEEKNUM(AU20)</f>
        <v/>
      </c>
      <c r="AW20" s="136" t="n"/>
      <c r="AX20" s="108">
        <f>+WEEKNUM(AW20)</f>
        <v/>
      </c>
      <c r="AY20" s="108" t="n"/>
      <c r="AZ20" s="108" t="n"/>
      <c r="BA20" s="136">
        <f>AU20+90</f>
        <v/>
      </c>
      <c r="BB20" s="108">
        <f>+WEEKNUM(BA20)</f>
        <v/>
      </c>
      <c r="BC20" s="136" t="n"/>
      <c r="BD20" s="108">
        <f>+WEEKNUM(BC20)</f>
        <v/>
      </c>
      <c r="BE20" s="108" t="inlineStr">
        <is>
          <t>STOCK</t>
        </is>
      </c>
      <c r="BF20" s="108">
        <f>+WEEKNUM(BE20)</f>
        <v/>
      </c>
      <c r="BG20" s="108">
        <f>AV20-BD20</f>
        <v/>
      </c>
      <c r="BH20" s="108" t="n"/>
      <c r="BI20" s="108">
        <f>BH20-AI20</f>
        <v/>
      </c>
      <c r="BJ20" s="131">
        <f>BH20/AI20-1</f>
        <v/>
      </c>
      <c r="BK20" s="108">
        <f>BD20-Y20</f>
        <v/>
      </c>
      <c r="BL20" s="108">
        <f>BD20-AR20</f>
        <v/>
      </c>
      <c r="BM20" s="108" t="n">
        <v>24</v>
      </c>
      <c r="BN20" s="108" t="n"/>
      <c r="BO20" s="108" t="n"/>
      <c r="BP20" s="108" t="inlineStr">
        <is>
          <t>YES</t>
        </is>
      </c>
    </row>
    <row customFormat="1" customHeight="1" ht="11.25" r="21" s="150">
      <c r="A21" s="108" t="inlineStr">
        <is>
          <t>K170751100 CHARLES SELVAGE</t>
        </is>
      </c>
      <c r="B21" s="108" t="n"/>
      <c r="C21" s="126" t="inlineStr">
        <is>
          <t>C/O</t>
        </is>
      </c>
      <c r="D21" s="127" t="inlineStr">
        <is>
          <t>Stock</t>
        </is>
      </c>
      <c r="E21" s="108" t="n"/>
      <c r="F21" s="108" t="n"/>
      <c r="G21" s="108" t="inlineStr">
        <is>
          <t>Mens</t>
        </is>
      </c>
      <c r="H21" s="108" t="inlineStr">
        <is>
          <t>Jeans</t>
        </is>
      </c>
      <c r="I21" s="108" t="inlineStr">
        <is>
          <t>K170751100</t>
        </is>
      </c>
      <c r="J21" s="108" t="inlineStr">
        <is>
          <t>CHARLES SELVAGE</t>
        </is>
      </c>
      <c r="K21" s="108" t="inlineStr">
        <is>
          <t>N-GINE DRY</t>
        </is>
      </c>
      <c r="L21" s="108" t="inlineStr">
        <is>
          <t>Tunisia</t>
        </is>
      </c>
      <c r="M21" s="108" t="inlineStr">
        <is>
          <t>Artlab</t>
        </is>
      </c>
      <c r="N21" s="108" t="inlineStr">
        <is>
          <t>Art Lab S.a.r.l.</t>
        </is>
      </c>
      <c r="O21" s="108" t="inlineStr">
        <is>
          <t>-</t>
        </is>
      </c>
      <c r="P21" s="108" t="n"/>
      <c r="Q21" s="108" t="n"/>
      <c r="R21" s="108" t="n"/>
      <c r="S21" s="108" t="n"/>
      <c r="T21" s="111" t="inlineStr">
        <is>
          <t>Asteri</t>
        </is>
      </c>
      <c r="U21" s="108" t="inlineStr">
        <is>
          <t>Candiani</t>
        </is>
      </c>
      <c r="V21" s="128" t="inlineStr">
        <is>
          <t>SL4760 N gine preshrunk organic</t>
        </is>
      </c>
      <c r="W21" s="147" t="n"/>
      <c r="X21" s="147" t="n"/>
      <c r="Y21" s="108">
        <f>+WEEKNUM(X21)</f>
        <v/>
      </c>
      <c r="Z21" s="129" t="n">
        <v>24.5</v>
      </c>
      <c r="AA21" s="129" t="n">
        <v>55.98</v>
      </c>
      <c r="AB21" s="129">
        <f>AH21/100*80</f>
        <v/>
      </c>
      <c r="AC21" s="129">
        <f>AE21/100*80</f>
        <v/>
      </c>
      <c r="AD21" s="129">
        <f>AH21*AA21</f>
        <v/>
      </c>
      <c r="AE21" s="129">
        <f>AH21*AA21/100*75</f>
        <v/>
      </c>
      <c r="AF21" s="129">
        <f>AI21*AA21/100*75</f>
        <v/>
      </c>
      <c r="AG21" s="130" t="n"/>
      <c r="AH21" s="108" t="n">
        <v>20</v>
      </c>
      <c r="AI21" s="108" t="n">
        <v>0</v>
      </c>
      <c r="AJ21" s="126" t="inlineStr">
        <is>
          <t>-</t>
        </is>
      </c>
      <c r="AK21" s="129">
        <f>AI21*Z21</f>
        <v/>
      </c>
      <c r="AL21" s="129" t="n"/>
      <c r="AM21" s="108" t="n"/>
      <c r="AN21" s="129" t="n"/>
      <c r="AO21" s="108" t="inlineStr">
        <is>
          <t>90 DAYS NETT</t>
        </is>
      </c>
      <c r="AP21" s="108" t="inlineStr">
        <is>
          <t>TRUCK</t>
        </is>
      </c>
      <c r="AQ21" s="136" t="inlineStr">
        <is>
          <t>Stock</t>
        </is>
      </c>
      <c r="AR21" s="108" t="n"/>
      <c r="AS21" s="136" t="n"/>
      <c r="AT21" s="108">
        <f>+WEEKNUM(AS21)</f>
        <v/>
      </c>
      <c r="AU21" s="136" t="n"/>
      <c r="AV21" s="108">
        <f>+WEEKNUM(AU21)</f>
        <v/>
      </c>
      <c r="AW21" s="136" t="n"/>
      <c r="AX21" s="108">
        <f>+WEEKNUM(AW21)</f>
        <v/>
      </c>
      <c r="AY21" s="108" t="n"/>
      <c r="AZ21" s="108" t="n"/>
      <c r="BA21" s="136">
        <f>AU21+90</f>
        <v/>
      </c>
      <c r="BB21" s="108">
        <f>+WEEKNUM(BA21)</f>
        <v/>
      </c>
      <c r="BC21" s="136" t="n"/>
      <c r="BD21" s="108">
        <f>+WEEKNUM(BC21)</f>
        <v/>
      </c>
      <c r="BE21" s="108" t="inlineStr">
        <is>
          <t>STOCK</t>
        </is>
      </c>
      <c r="BF21" s="108">
        <f>+WEEKNUM(BE21)</f>
        <v/>
      </c>
      <c r="BG21" s="108">
        <f>AV21-BD21</f>
        <v/>
      </c>
      <c r="BH21" s="108" t="n"/>
      <c r="BI21" s="108">
        <f>BH21-AI21</f>
        <v/>
      </c>
      <c r="BJ21" s="131">
        <f>BH21/AI21-1</f>
        <v/>
      </c>
      <c r="BK21" s="108">
        <f>BD21-Y21</f>
        <v/>
      </c>
      <c r="BL21" s="108">
        <f>BD21-AR21</f>
        <v/>
      </c>
      <c r="BM21" s="108" t="n">
        <v>24</v>
      </c>
      <c r="BN21" s="108" t="n"/>
      <c r="BO21" s="108" t="n"/>
      <c r="BP21" s="108" t="inlineStr">
        <is>
          <t>YES</t>
        </is>
      </c>
    </row>
    <row customFormat="1" customHeight="1" ht="11.25" r="22" s="150">
      <c r="A22" s="108" t="inlineStr">
        <is>
          <t>K180199010 APRON SELVAGE</t>
        </is>
      </c>
      <c r="B22" s="108" t="n"/>
      <c r="C22" s="126" t="inlineStr">
        <is>
          <t>C/O</t>
        </is>
      </c>
      <c r="D22" s="127" t="inlineStr">
        <is>
          <t>Stock</t>
        </is>
      </c>
      <c r="E22" s="108" t="n"/>
      <c r="F22" s="108" t="n"/>
      <c r="G22" s="108" t="inlineStr">
        <is>
          <t>Unisex</t>
        </is>
      </c>
      <c r="H22" s="108" t="inlineStr">
        <is>
          <t>Accessories</t>
        </is>
      </c>
      <c r="I22" s="108" t="inlineStr">
        <is>
          <t>K180199010</t>
        </is>
      </c>
      <c r="J22" s="108" t="inlineStr">
        <is>
          <t>APRON SELVAGE</t>
        </is>
      </c>
      <c r="K22" s="108" t="inlineStr">
        <is>
          <t>DRY RECYCLED</t>
        </is>
      </c>
      <c r="L22" s="108" t="inlineStr">
        <is>
          <t>Tunisia</t>
        </is>
      </c>
      <c r="M22" s="108" t="inlineStr">
        <is>
          <t>CCC</t>
        </is>
      </c>
      <c r="N22" s="108" t="inlineStr">
        <is>
          <t>Carthago Creative Clothing</t>
        </is>
      </c>
      <c r="O22" s="108" t="inlineStr">
        <is>
          <t>-</t>
        </is>
      </c>
      <c r="P22" s="108" t="n"/>
      <c r="Q22" s="108" t="n"/>
      <c r="R22" s="108" t="n"/>
      <c r="S22" s="108" t="n"/>
      <c r="T22" s="111" t="inlineStr">
        <is>
          <t>Asteri</t>
        </is>
      </c>
      <c r="U22" s="108" t="inlineStr">
        <is>
          <t>Candiani</t>
        </is>
      </c>
      <c r="V22" s="128" t="inlineStr">
        <is>
          <t>SL7212 old recycled</t>
        </is>
      </c>
      <c r="W22" s="147" t="n"/>
      <c r="X22" s="147" t="n"/>
      <c r="Y22" s="108">
        <f>+WEEKNUM(X22)</f>
        <v/>
      </c>
      <c r="Z22" s="129" t="n">
        <v>14</v>
      </c>
      <c r="AA22" s="129" t="n">
        <v>31.98</v>
      </c>
      <c r="AB22" s="129">
        <f>AH22/100*80</f>
        <v/>
      </c>
      <c r="AC22" s="129">
        <f>AE22/100*80</f>
        <v/>
      </c>
      <c r="AD22" s="129">
        <f>AH22*AA22</f>
        <v/>
      </c>
      <c r="AE22" s="129">
        <f>AH22*AA22/100*75</f>
        <v/>
      </c>
      <c r="AF22" s="129">
        <f>AI22*AA22/100*75</f>
        <v/>
      </c>
      <c r="AG22" s="130" t="n"/>
      <c r="AH22" s="108" t="n">
        <v>2</v>
      </c>
      <c r="AI22" s="108" t="n">
        <v>0</v>
      </c>
      <c r="AJ22" s="126" t="inlineStr">
        <is>
          <t>-</t>
        </is>
      </c>
      <c r="AK22" s="129">
        <f>AI22*Z22</f>
        <v/>
      </c>
      <c r="AL22" s="129" t="n"/>
      <c r="AM22" s="108" t="n"/>
      <c r="AN22" s="129" t="n"/>
      <c r="AO22" s="108" t="inlineStr">
        <is>
          <t>30 DAYS NETT</t>
        </is>
      </c>
      <c r="AP22" s="108" t="inlineStr">
        <is>
          <t>TRUCK</t>
        </is>
      </c>
      <c r="AQ22" s="136" t="inlineStr">
        <is>
          <t>Stock</t>
        </is>
      </c>
      <c r="AR22" s="108" t="n"/>
      <c r="AS22" s="136" t="n"/>
      <c r="AT22" s="108">
        <f>+WEEKNUM(AS22)</f>
        <v/>
      </c>
      <c r="AU22" s="136" t="n"/>
      <c r="AV22" s="108">
        <f>+WEEKNUM(AU22)</f>
        <v/>
      </c>
      <c r="AW22" s="136" t="n"/>
      <c r="AX22" s="108">
        <f>+WEEKNUM(AW22)</f>
        <v/>
      </c>
      <c r="AY22" s="108" t="n"/>
      <c r="AZ22" s="108" t="n"/>
      <c r="BA22" s="136">
        <f>AU22+30</f>
        <v/>
      </c>
      <c r="BB22" s="108">
        <f>+WEEKNUM(BA22)</f>
        <v/>
      </c>
      <c r="BC22" s="136" t="n"/>
      <c r="BD22" s="108">
        <f>+WEEKNUM(BC22)</f>
        <v/>
      </c>
      <c r="BE22" s="108" t="inlineStr">
        <is>
          <t>STOCK</t>
        </is>
      </c>
      <c r="BF22" s="108">
        <f>+WEEKNUM(BE22)</f>
        <v/>
      </c>
      <c r="BG22" s="108">
        <f>AV22-BD22</f>
        <v/>
      </c>
      <c r="BH22" s="108" t="n"/>
      <c r="BI22" s="108">
        <f>BH22-AI22</f>
        <v/>
      </c>
      <c r="BJ22" s="131">
        <f>BH22/AI22-1</f>
        <v/>
      </c>
      <c r="BK22" s="108">
        <f>BD22-Y22</f>
        <v/>
      </c>
      <c r="BL22" s="108">
        <f>BD22-AR22</f>
        <v/>
      </c>
      <c r="BM22" s="108" t="n">
        <v>24</v>
      </c>
      <c r="BN22" s="108" t="n"/>
      <c r="BO22" s="108" t="n"/>
      <c r="BP22" s="108" t="inlineStr">
        <is>
          <t>YES</t>
        </is>
      </c>
    </row>
    <row customFormat="1" customHeight="1" ht="11.25" r="23" s="150">
      <c r="A23" s="108" t="inlineStr">
        <is>
          <t>K170751099 CHARLES SELVAGE</t>
        </is>
      </c>
      <c r="B23" s="108" t="n"/>
      <c r="C23" s="126" t="inlineStr">
        <is>
          <t>C/O</t>
        </is>
      </c>
      <c r="D23" s="127" t="inlineStr">
        <is>
          <t>Stock</t>
        </is>
      </c>
      <c r="E23" s="108" t="n"/>
      <c r="F23" s="108" t="n"/>
      <c r="G23" s="108" t="inlineStr">
        <is>
          <t>Mens</t>
        </is>
      </c>
      <c r="H23" s="108" t="inlineStr">
        <is>
          <t>Jeans</t>
        </is>
      </c>
      <c r="I23" s="108" t="inlineStr">
        <is>
          <t>K170751099</t>
        </is>
      </c>
      <c r="J23" s="108" t="inlineStr">
        <is>
          <t>CHARLES SELVAGE</t>
        </is>
      </c>
      <c r="K23" s="108" t="inlineStr">
        <is>
          <t>13 OZ DRY BLACK</t>
        </is>
      </c>
      <c r="L23" s="108" t="inlineStr">
        <is>
          <t>Tunisia</t>
        </is>
      </c>
      <c r="M23" s="108" t="inlineStr">
        <is>
          <t>Artlab</t>
        </is>
      </c>
      <c r="N23" s="108" t="inlineStr">
        <is>
          <t>Art Lab S.a.r.l.</t>
        </is>
      </c>
      <c r="O23" s="108" t="inlineStr">
        <is>
          <t>-</t>
        </is>
      </c>
      <c r="P23" s="108" t="n"/>
      <c r="Q23" s="108" t="n"/>
      <c r="R23" s="108" t="n"/>
      <c r="S23" s="108" t="n"/>
      <c r="T23" s="111" t="inlineStr">
        <is>
          <t>Asteri</t>
        </is>
      </c>
      <c r="U23" s="108" t="inlineStr">
        <is>
          <t>Candiani</t>
        </is>
      </c>
      <c r="V23" s="128" t="inlineStr">
        <is>
          <t>SL7274 N pitch appeal-preshrunk organic</t>
        </is>
      </c>
      <c r="W23" s="147" t="n"/>
      <c r="X23" s="147" t="n"/>
      <c r="Y23" s="108">
        <f>+WEEKNUM(X23)</f>
        <v/>
      </c>
      <c r="Z23" s="129" t="n">
        <v>25</v>
      </c>
      <c r="AA23" s="129" t="n">
        <v>55.98</v>
      </c>
      <c r="AB23" s="129">
        <f>AH23/100*80</f>
        <v/>
      </c>
      <c r="AC23" s="129">
        <f>AE23/100*80</f>
        <v/>
      </c>
      <c r="AD23" s="129">
        <f>AH23*AA23</f>
        <v/>
      </c>
      <c r="AE23" s="129">
        <f>AH23*AA23/100*75</f>
        <v/>
      </c>
      <c r="AF23" s="129">
        <f>AI23*AA23/100*75</f>
        <v/>
      </c>
      <c r="AG23" s="130" t="n"/>
      <c r="AH23" s="108" t="n">
        <v>26</v>
      </c>
      <c r="AI23" s="108" t="n">
        <v>0</v>
      </c>
      <c r="AJ23" s="126" t="inlineStr">
        <is>
          <t>-</t>
        </is>
      </c>
      <c r="AK23" s="129">
        <f>AI23*Z23</f>
        <v/>
      </c>
      <c r="AL23" s="129" t="n"/>
      <c r="AM23" s="108" t="n"/>
      <c r="AN23" s="129" t="n"/>
      <c r="AO23" s="108" t="inlineStr">
        <is>
          <t>90 DAYS NETT</t>
        </is>
      </c>
      <c r="AP23" s="108" t="inlineStr">
        <is>
          <t>TRUCK</t>
        </is>
      </c>
      <c r="AQ23" s="136" t="inlineStr">
        <is>
          <t>Stock</t>
        </is>
      </c>
      <c r="AR23" s="108" t="n"/>
      <c r="AS23" s="136" t="n"/>
      <c r="AT23" s="108">
        <f>+WEEKNUM(AS23)</f>
        <v/>
      </c>
      <c r="AU23" s="136" t="n"/>
      <c r="AV23" s="108">
        <f>+WEEKNUM(AU23)</f>
        <v/>
      </c>
      <c r="AW23" s="136" t="n"/>
      <c r="AX23" s="108">
        <f>+WEEKNUM(AW23)</f>
        <v/>
      </c>
      <c r="AY23" s="108" t="n"/>
      <c r="AZ23" s="108" t="n"/>
      <c r="BA23" s="136">
        <f>AU23+90</f>
        <v/>
      </c>
      <c r="BB23" s="108">
        <f>+WEEKNUM(BA23)</f>
        <v/>
      </c>
      <c r="BC23" s="136" t="n"/>
      <c r="BD23" s="108">
        <f>+WEEKNUM(BC23)</f>
        <v/>
      </c>
      <c r="BE23" s="108" t="inlineStr">
        <is>
          <t>STOCK</t>
        </is>
      </c>
      <c r="BF23" s="108">
        <f>+WEEKNUM(BE23)</f>
        <v/>
      </c>
      <c r="BG23" s="108">
        <f>AV23-BD23</f>
        <v/>
      </c>
      <c r="BH23" s="108" t="n"/>
      <c r="BI23" s="108">
        <f>BH23-AI23</f>
        <v/>
      </c>
      <c r="BJ23" s="131">
        <f>BH23/AI23-1</f>
        <v/>
      </c>
      <c r="BK23" s="108">
        <f>BD23-Y23</f>
        <v/>
      </c>
      <c r="BL23" s="108">
        <f>BD23-AR23</f>
        <v/>
      </c>
      <c r="BM23" s="108" t="n">
        <v>24</v>
      </c>
      <c r="BN23" s="108" t="n"/>
      <c r="BO23" s="108" t="n"/>
      <c r="BP23" s="108" t="inlineStr">
        <is>
          <t>YES</t>
        </is>
      </c>
    </row>
    <row customFormat="1" customHeight="1" ht="11.25" r="24" s="150">
      <c r="A24" s="108" t="inlineStr">
        <is>
          <t>K180751805 HOMER SELVAGE</t>
        </is>
      </c>
      <c r="B24" s="108" t="n"/>
      <c r="C24" s="126" t="inlineStr">
        <is>
          <t>C/O</t>
        </is>
      </c>
      <c r="D24" s="127" t="inlineStr">
        <is>
          <t>Stock</t>
        </is>
      </c>
      <c r="E24" s="108" t="n"/>
      <c r="F24" s="108" t="n"/>
      <c r="G24" s="108" t="inlineStr">
        <is>
          <t>Mens</t>
        </is>
      </c>
      <c r="H24" s="108" t="inlineStr">
        <is>
          <t>Jeans</t>
        </is>
      </c>
      <c r="I24" s="108" t="inlineStr">
        <is>
          <t>K180751805</t>
        </is>
      </c>
      <c r="J24" s="108" t="inlineStr">
        <is>
          <t>HOMER SELVAGE</t>
        </is>
      </c>
      <c r="K24" s="108" t="inlineStr">
        <is>
          <t>13 OZ DRY BLACK</t>
        </is>
      </c>
      <c r="L24" s="108" t="inlineStr">
        <is>
          <t>Tunisia</t>
        </is>
      </c>
      <c r="M24" s="108" t="inlineStr">
        <is>
          <t>Artlab</t>
        </is>
      </c>
      <c r="N24" s="108" t="inlineStr">
        <is>
          <t>Art Lab S.a.r.l.</t>
        </is>
      </c>
      <c r="O24" s="108" t="inlineStr">
        <is>
          <t>-</t>
        </is>
      </c>
      <c r="P24" s="108" t="n"/>
      <c r="Q24" s="108" t="n"/>
      <c r="R24" s="108" t="n"/>
      <c r="S24" s="108" t="n"/>
      <c r="T24" s="111" t="inlineStr">
        <is>
          <t>Asteri</t>
        </is>
      </c>
      <c r="U24" s="108" t="inlineStr">
        <is>
          <t>Candiani</t>
        </is>
      </c>
      <c r="V24" s="128" t="inlineStr">
        <is>
          <t>SL7274 N Pitch appeal-preshrunk organic</t>
        </is>
      </c>
      <c r="W24" s="147" t="n"/>
      <c r="X24" s="147" t="n"/>
      <c r="Y24" s="108">
        <f>+WEEKNUM(X24)</f>
        <v/>
      </c>
      <c r="Z24" s="129" t="n">
        <v>25.5</v>
      </c>
      <c r="AA24" s="129" t="n">
        <v>55.98</v>
      </c>
      <c r="AB24" s="129">
        <f>AH24/100*80</f>
        <v/>
      </c>
      <c r="AC24" s="129">
        <f>AE24/100*80</f>
        <v/>
      </c>
      <c r="AD24" s="129">
        <f>AH24*AA24</f>
        <v/>
      </c>
      <c r="AE24" s="129">
        <f>AH24*AA24/100*75</f>
        <v/>
      </c>
      <c r="AF24" s="129">
        <f>AI24*AA24/100*75</f>
        <v/>
      </c>
      <c r="AG24" s="130" t="n"/>
      <c r="AH24" s="108" t="n">
        <v>2</v>
      </c>
      <c r="AI24" s="108" t="n">
        <v>0</v>
      </c>
      <c r="AJ24" s="126" t="inlineStr">
        <is>
          <t>-</t>
        </is>
      </c>
      <c r="AK24" s="129">
        <f>AI24*Z24</f>
        <v/>
      </c>
      <c r="AL24" s="129" t="n"/>
      <c r="AM24" s="108" t="n"/>
      <c r="AN24" s="129" t="n"/>
      <c r="AO24" s="108" t="inlineStr">
        <is>
          <t>90 DAYS NETT</t>
        </is>
      </c>
      <c r="AP24" s="108" t="inlineStr">
        <is>
          <t>TRUCK</t>
        </is>
      </c>
      <c r="AQ24" s="136" t="inlineStr">
        <is>
          <t>Stock</t>
        </is>
      </c>
      <c r="AR24" s="108" t="n"/>
      <c r="AS24" s="136" t="n"/>
      <c r="AT24" s="108">
        <f>+WEEKNUM(AS24)</f>
        <v/>
      </c>
      <c r="AU24" s="136" t="n"/>
      <c r="AV24" s="108">
        <f>+WEEKNUM(AU24)</f>
        <v/>
      </c>
      <c r="AW24" s="136" t="n"/>
      <c r="AX24" s="108">
        <f>+WEEKNUM(AW24)</f>
        <v/>
      </c>
      <c r="AY24" s="108" t="n"/>
      <c r="AZ24" s="108" t="n"/>
      <c r="BA24" s="136">
        <f>AU24+90</f>
        <v/>
      </c>
      <c r="BB24" s="108">
        <f>+WEEKNUM(BA24)</f>
        <v/>
      </c>
      <c r="BC24" s="136" t="n"/>
      <c r="BD24" s="108">
        <f>+WEEKNUM(BC24)</f>
        <v/>
      </c>
      <c r="BE24" s="108" t="inlineStr">
        <is>
          <t>STOCK</t>
        </is>
      </c>
      <c r="BF24" s="108">
        <f>+WEEKNUM(BE24)</f>
        <v/>
      </c>
      <c r="BG24" s="108">
        <f>AV24-BD24</f>
        <v/>
      </c>
      <c r="BH24" s="108" t="n"/>
      <c r="BI24" s="108">
        <f>BH24-AI24</f>
        <v/>
      </c>
      <c r="BJ24" s="131">
        <f>BH24/AI24-1</f>
        <v/>
      </c>
      <c r="BK24" s="108">
        <f>BD24-Y24</f>
        <v/>
      </c>
      <c r="BL24" s="108">
        <f>BD24-AR24</f>
        <v/>
      </c>
      <c r="BM24" s="108" t="n">
        <v>24</v>
      </c>
      <c r="BN24" s="108" t="n"/>
      <c r="BO24" s="108" t="n"/>
      <c r="BP24" s="108" t="inlineStr">
        <is>
          <t>YES</t>
        </is>
      </c>
    </row>
    <row customFormat="1" customHeight="1" ht="11.25" r="25" s="150">
      <c r="A25" s="108" t="inlineStr">
        <is>
          <t>K170750001 BABY KOI</t>
        </is>
      </c>
      <c r="B25" s="108" t="n"/>
      <c r="C25" s="126" t="inlineStr">
        <is>
          <t>C/O</t>
        </is>
      </c>
      <c r="D25" s="127" t="inlineStr">
        <is>
          <t>Stock</t>
        </is>
      </c>
      <c r="E25" s="108" t="n"/>
      <c r="F25" s="108" t="n"/>
      <c r="G25" s="108" t="inlineStr">
        <is>
          <t>Unisex</t>
        </is>
      </c>
      <c r="H25" s="108" t="inlineStr">
        <is>
          <t>Accessories</t>
        </is>
      </c>
      <c r="I25" s="108" t="inlineStr">
        <is>
          <t>K170750001</t>
        </is>
      </c>
      <c r="J25" s="108" t="inlineStr">
        <is>
          <t>BABY KOI</t>
        </is>
      </c>
      <c r="K25" s="108" t="inlineStr">
        <is>
          <t>DRY SELVAGE</t>
        </is>
      </c>
      <c r="L25" s="108" t="inlineStr">
        <is>
          <t>Tunisia</t>
        </is>
      </c>
      <c r="M25" s="108" t="inlineStr">
        <is>
          <t>Artlab</t>
        </is>
      </c>
      <c r="N25" s="108" t="inlineStr">
        <is>
          <t>Art Lab S.a.r.l.</t>
        </is>
      </c>
      <c r="O25" s="108" t="inlineStr">
        <is>
          <t>-</t>
        </is>
      </c>
      <c r="P25" s="108" t="n"/>
      <c r="Q25" s="108" t="n"/>
      <c r="R25" s="108" t="n"/>
      <c r="S25" s="108" t="n"/>
      <c r="T25" s="111" t="inlineStr">
        <is>
          <t>Asteri</t>
        </is>
      </c>
      <c r="U25" s="108" t="inlineStr">
        <is>
          <t>Candiani</t>
        </is>
      </c>
      <c r="V25" s="128" t="inlineStr">
        <is>
          <t>SL7276 Sioux crispy organic</t>
        </is>
      </c>
      <c r="W25" s="147" t="n"/>
      <c r="X25" s="147" t="n"/>
      <c r="Y25" s="108">
        <f>+WEEKNUM(X25)</f>
        <v/>
      </c>
      <c r="Z25" s="129" t="n">
        <v>16.9</v>
      </c>
      <c r="AA25" s="129" t="n">
        <v>31.98</v>
      </c>
      <c r="AB25" s="129">
        <f>AH25/100*80</f>
        <v/>
      </c>
      <c r="AC25" s="129">
        <f>AE25/100*80</f>
        <v/>
      </c>
      <c r="AD25" s="129">
        <f>AH25*AA25</f>
        <v/>
      </c>
      <c r="AE25" s="129">
        <f>AH25*AA25/100*75</f>
        <v/>
      </c>
      <c r="AF25" s="129">
        <f>AI25*AA25/100*75</f>
        <v/>
      </c>
      <c r="AG25" s="130" t="n"/>
      <c r="AH25" s="108" t="n">
        <v>7</v>
      </c>
      <c r="AI25" s="108" t="n">
        <v>0</v>
      </c>
      <c r="AJ25" s="126" t="inlineStr">
        <is>
          <t>-</t>
        </is>
      </c>
      <c r="AK25" s="129">
        <f>AI25*Z25</f>
        <v/>
      </c>
      <c r="AL25" s="129" t="n"/>
      <c r="AM25" s="108" t="n"/>
      <c r="AN25" s="129" t="n"/>
      <c r="AO25" s="108" t="inlineStr">
        <is>
          <t>90 DAYS NETT</t>
        </is>
      </c>
      <c r="AP25" s="108" t="inlineStr">
        <is>
          <t>TRUCK</t>
        </is>
      </c>
      <c r="AQ25" s="136" t="inlineStr">
        <is>
          <t>Stock</t>
        </is>
      </c>
      <c r="AR25" s="108" t="n"/>
      <c r="AS25" s="136" t="n"/>
      <c r="AT25" s="108">
        <f>+WEEKNUM(AS25)</f>
        <v/>
      </c>
      <c r="AU25" s="136" t="n"/>
      <c r="AV25" s="108">
        <f>+WEEKNUM(AU25)</f>
        <v/>
      </c>
      <c r="AW25" s="136" t="n"/>
      <c r="AX25" s="108">
        <f>+WEEKNUM(AW25)</f>
        <v/>
      </c>
      <c r="AY25" s="108" t="n"/>
      <c r="AZ25" s="108" t="n"/>
      <c r="BA25" s="136">
        <f>AU25+90</f>
        <v/>
      </c>
      <c r="BB25" s="108">
        <f>+WEEKNUM(BA25)</f>
        <v/>
      </c>
      <c r="BC25" s="136" t="n"/>
      <c r="BD25" s="108">
        <f>+WEEKNUM(BC25)</f>
        <v/>
      </c>
      <c r="BE25" s="108" t="inlineStr">
        <is>
          <t>STOCK</t>
        </is>
      </c>
      <c r="BF25" s="108">
        <f>+WEEKNUM(BE25)</f>
        <v/>
      </c>
      <c r="BG25" s="108">
        <f>AV25-BD25</f>
        <v/>
      </c>
      <c r="BH25" s="108" t="n"/>
      <c r="BI25" s="108">
        <f>BH25-AI25</f>
        <v/>
      </c>
      <c r="BJ25" s="131">
        <f>BH25/AI25-1</f>
        <v/>
      </c>
      <c r="BK25" s="108">
        <f>BD25-Y25</f>
        <v/>
      </c>
      <c r="BL25" s="108">
        <f>BD25-AR25</f>
        <v/>
      </c>
      <c r="BM25" s="108" t="n">
        <v>24</v>
      </c>
      <c r="BN25" s="108" t="n"/>
      <c r="BO25" s="108" t="n"/>
      <c r="BP25" s="108" t="inlineStr">
        <is>
          <t>YES</t>
        </is>
      </c>
    </row>
    <row customFormat="1" customHeight="1" ht="11.25" r="26" s="150">
      <c r="A26" s="108" t="inlineStr">
        <is>
          <t>K180150003 KIDS KOI</t>
        </is>
      </c>
      <c r="B26" s="108" t="n"/>
      <c r="C26" s="126" t="inlineStr">
        <is>
          <t>C/O</t>
        </is>
      </c>
      <c r="D26" s="127" t="inlineStr">
        <is>
          <t>Stock</t>
        </is>
      </c>
      <c r="E26" s="108" t="n"/>
      <c r="F26" s="108" t="n"/>
      <c r="G26" s="108" t="inlineStr">
        <is>
          <t>Unisex</t>
        </is>
      </c>
      <c r="H26" s="108" t="inlineStr">
        <is>
          <t>Jeans</t>
        </is>
      </c>
      <c r="I26" s="108" t="inlineStr">
        <is>
          <t>K180150003</t>
        </is>
      </c>
      <c r="J26" s="108" t="inlineStr">
        <is>
          <t>KIDS KOI</t>
        </is>
      </c>
      <c r="K26" s="108" t="inlineStr">
        <is>
          <t>DRY SELVAGE</t>
        </is>
      </c>
      <c r="L26" s="108" t="inlineStr">
        <is>
          <t>Tunisia</t>
        </is>
      </c>
      <c r="M26" s="108" t="inlineStr">
        <is>
          <t>Artlab</t>
        </is>
      </c>
      <c r="N26" s="108" t="inlineStr">
        <is>
          <t>Art Lab S.a.r.l.</t>
        </is>
      </c>
      <c r="O26" s="108" t="inlineStr">
        <is>
          <t>-</t>
        </is>
      </c>
      <c r="P26" s="108" t="n"/>
      <c r="Q26" s="108" t="n"/>
      <c r="R26" s="108" t="n"/>
      <c r="S26" s="108" t="n"/>
      <c r="T26" s="111" t="inlineStr">
        <is>
          <t>Asteri</t>
        </is>
      </c>
      <c r="U26" s="108" t="inlineStr">
        <is>
          <t>Candiani</t>
        </is>
      </c>
      <c r="V26" s="128" t="inlineStr">
        <is>
          <t>SL7276 Sioux crispy organic</t>
        </is>
      </c>
      <c r="W26" s="147" t="n"/>
      <c r="X26" s="147" t="n"/>
      <c r="Y26" s="108">
        <f>+WEEKNUM(X26)</f>
        <v/>
      </c>
      <c r="Z26" s="129" t="n">
        <v>21</v>
      </c>
      <c r="AA26" s="129" t="n">
        <v>39.98</v>
      </c>
      <c r="AB26" s="129">
        <f>AH26/100*80</f>
        <v/>
      </c>
      <c r="AC26" s="129">
        <f>AE26/100*80</f>
        <v/>
      </c>
      <c r="AD26" s="129">
        <f>AH26*AA26</f>
        <v/>
      </c>
      <c r="AE26" s="129">
        <f>AH26*AA26/100*75</f>
        <v/>
      </c>
      <c r="AF26" s="129">
        <f>AI26*AA26/100*75</f>
        <v/>
      </c>
      <c r="AG26" s="130" t="n"/>
      <c r="AH26" s="108" t="n">
        <v>5</v>
      </c>
      <c r="AI26" s="108" t="n">
        <v>0</v>
      </c>
      <c r="AJ26" s="126" t="inlineStr">
        <is>
          <t>-</t>
        </is>
      </c>
      <c r="AK26" s="129">
        <f>AI26*Z26</f>
        <v/>
      </c>
      <c r="AL26" s="129" t="n"/>
      <c r="AM26" s="108" t="n"/>
      <c r="AN26" s="129" t="n"/>
      <c r="AO26" s="108" t="inlineStr">
        <is>
          <t>90 DAYS NETT</t>
        </is>
      </c>
      <c r="AP26" s="108" t="inlineStr">
        <is>
          <t>TRUCK</t>
        </is>
      </c>
      <c r="AQ26" s="136" t="inlineStr">
        <is>
          <t>Stock</t>
        </is>
      </c>
      <c r="AR26" s="108" t="n"/>
      <c r="AS26" s="136" t="n"/>
      <c r="AT26" s="108">
        <f>+WEEKNUM(AS26)</f>
        <v/>
      </c>
      <c r="AU26" s="136" t="n"/>
      <c r="AV26" s="108">
        <f>+WEEKNUM(AU26)</f>
        <v/>
      </c>
      <c r="AW26" s="136" t="n"/>
      <c r="AX26" s="108">
        <f>+WEEKNUM(AW26)</f>
        <v/>
      </c>
      <c r="AY26" s="108" t="n"/>
      <c r="AZ26" s="108" t="n"/>
      <c r="BA26" s="136">
        <f>AU26+90</f>
        <v/>
      </c>
      <c r="BB26" s="108">
        <f>+WEEKNUM(BA26)</f>
        <v/>
      </c>
      <c r="BC26" s="136" t="n"/>
      <c r="BD26" s="108">
        <f>+WEEKNUM(BC26)</f>
        <v/>
      </c>
      <c r="BE26" s="108" t="inlineStr">
        <is>
          <t>STOCK</t>
        </is>
      </c>
      <c r="BF26" s="108">
        <f>+WEEKNUM(BE26)</f>
        <v/>
      </c>
      <c r="BG26" s="108">
        <f>AV26-BD26</f>
        <v/>
      </c>
      <c r="BH26" s="108" t="n"/>
      <c r="BI26" s="108">
        <f>BH26-AI26</f>
        <v/>
      </c>
      <c r="BJ26" s="131">
        <f>BH26/AI26-1</f>
        <v/>
      </c>
      <c r="BK26" s="108">
        <f>BD26-Y26</f>
        <v/>
      </c>
      <c r="BL26" s="108">
        <f>BD26-AR26</f>
        <v/>
      </c>
      <c r="BM26" s="108" t="n">
        <v>24</v>
      </c>
      <c r="BN26" s="108" t="n"/>
      <c r="BO26" s="108" t="n"/>
      <c r="BP26" s="108" t="inlineStr">
        <is>
          <t>YES</t>
        </is>
      </c>
    </row>
    <row customFormat="1" customHeight="1" ht="11.25" r="27" s="150">
      <c r="A27" s="108" t="inlineStr">
        <is>
          <t>K170752051 ERIC SELVAGE</t>
        </is>
      </c>
      <c r="B27" s="108" t="n"/>
      <c r="C27" s="126" t="inlineStr">
        <is>
          <t>C/O</t>
        </is>
      </c>
      <c r="D27" s="127" t="inlineStr">
        <is>
          <t>Stock</t>
        </is>
      </c>
      <c r="E27" s="108" t="n"/>
      <c r="F27" s="108" t="n"/>
      <c r="G27" s="108" t="inlineStr">
        <is>
          <t>Mens</t>
        </is>
      </c>
      <c r="H27" s="108" t="inlineStr">
        <is>
          <t>Jacket</t>
        </is>
      </c>
      <c r="I27" s="108" t="inlineStr">
        <is>
          <t>K170752051</t>
        </is>
      </c>
      <c r="J27" s="108" t="inlineStr">
        <is>
          <t>ERIC SELVAGE</t>
        </is>
      </c>
      <c r="K27" s="108" t="inlineStr">
        <is>
          <t>DRY SELVAGE</t>
        </is>
      </c>
      <c r="L27" s="108" t="inlineStr">
        <is>
          <t>Tunisia</t>
        </is>
      </c>
      <c r="M27" s="108" t="inlineStr">
        <is>
          <t>Artlab</t>
        </is>
      </c>
      <c r="N27" s="108" t="inlineStr">
        <is>
          <t>Art Lab S.a.r.l.</t>
        </is>
      </c>
      <c r="O27" s="108" t="inlineStr">
        <is>
          <t>-</t>
        </is>
      </c>
      <c r="P27" s="108" t="n"/>
      <c r="Q27" s="108" t="n"/>
      <c r="R27" s="108" t="n"/>
      <c r="S27" s="108" t="n"/>
      <c r="T27" s="111" t="inlineStr">
        <is>
          <t>Asteri</t>
        </is>
      </c>
      <c r="U27" s="108" t="inlineStr">
        <is>
          <t>Candiani</t>
        </is>
      </c>
      <c r="V27" s="128" t="inlineStr">
        <is>
          <t>SL7276 Sioux crispy organic</t>
        </is>
      </c>
      <c r="W27" s="147" t="n"/>
      <c r="X27" s="147" t="n"/>
      <c r="Y27" s="108">
        <f>+WEEKNUM(X27)</f>
        <v/>
      </c>
      <c r="Z27" s="129" t="n">
        <v>29.9</v>
      </c>
      <c r="AA27" s="129" t="n">
        <v>67.97999999999999</v>
      </c>
      <c r="AB27" s="129">
        <f>AH27/100*80</f>
        <v/>
      </c>
      <c r="AC27" s="129">
        <f>AE27/100*80</f>
        <v/>
      </c>
      <c r="AD27" s="129">
        <f>AH27*AA27</f>
        <v/>
      </c>
      <c r="AE27" s="129">
        <f>AH27*AA27/100*75</f>
        <v/>
      </c>
      <c r="AF27" s="129">
        <f>AI27*AA27/100*75</f>
        <v/>
      </c>
      <c r="AG27" s="130" t="n"/>
      <c r="AH27" s="108" t="n">
        <v>2</v>
      </c>
      <c r="AI27" s="108" t="n">
        <v>0</v>
      </c>
      <c r="AJ27" s="126" t="inlineStr">
        <is>
          <t>-</t>
        </is>
      </c>
      <c r="AK27" s="129">
        <f>AI27*Z27</f>
        <v/>
      </c>
      <c r="AL27" s="129" t="n"/>
      <c r="AM27" s="108" t="n"/>
      <c r="AN27" s="129" t="n"/>
      <c r="AO27" s="108" t="inlineStr">
        <is>
          <t>90 DAYS NETT</t>
        </is>
      </c>
      <c r="AP27" s="108" t="inlineStr">
        <is>
          <t>TRUCK</t>
        </is>
      </c>
      <c r="AQ27" s="136" t="inlineStr">
        <is>
          <t>Stock</t>
        </is>
      </c>
      <c r="AR27" s="108" t="n"/>
      <c r="AS27" s="136" t="n"/>
      <c r="AT27" s="108">
        <f>+WEEKNUM(AS27)</f>
        <v/>
      </c>
      <c r="AU27" s="136" t="n"/>
      <c r="AV27" s="108">
        <f>+WEEKNUM(AU27)</f>
        <v/>
      </c>
      <c r="AW27" s="136" t="n"/>
      <c r="AX27" s="108">
        <f>+WEEKNUM(AW27)</f>
        <v/>
      </c>
      <c r="AY27" s="108" t="n"/>
      <c r="AZ27" s="108" t="n"/>
      <c r="BA27" s="136">
        <f>AU27+90</f>
        <v/>
      </c>
      <c r="BB27" s="108">
        <f>+WEEKNUM(BA27)</f>
        <v/>
      </c>
      <c r="BC27" s="136" t="n"/>
      <c r="BD27" s="108">
        <f>+WEEKNUM(BC27)</f>
        <v/>
      </c>
      <c r="BE27" s="108" t="inlineStr">
        <is>
          <t>STOCK</t>
        </is>
      </c>
      <c r="BF27" s="108">
        <f>+WEEKNUM(BE27)</f>
        <v/>
      </c>
      <c r="BG27" s="108">
        <f>AV27-BD27</f>
        <v/>
      </c>
      <c r="BH27" s="108" t="n"/>
      <c r="BI27" s="108">
        <f>BH27-AI27</f>
        <v/>
      </c>
      <c r="BJ27" s="131">
        <f>BH27/AI27-1</f>
        <v/>
      </c>
      <c r="BK27" s="108">
        <f>BD27-Y27</f>
        <v/>
      </c>
      <c r="BL27" s="108">
        <f>BD27-AR27</f>
        <v/>
      </c>
      <c r="BM27" s="108" t="n">
        <v>24</v>
      </c>
      <c r="BN27" s="108" t="n"/>
      <c r="BO27" s="108" t="n"/>
      <c r="BP27" s="108" t="inlineStr">
        <is>
          <t>YES</t>
        </is>
      </c>
    </row>
    <row customFormat="1" customHeight="1" ht="11.25" r="28" s="150">
      <c r="A28" s="108" t="inlineStr">
        <is>
          <t>K170751200 JOHN SELVAGE</t>
        </is>
      </c>
      <c r="B28" s="108" t="n"/>
      <c r="C28" s="126" t="inlineStr">
        <is>
          <t>C/O</t>
        </is>
      </c>
      <c r="D28" s="127" t="n">
        <v>1</v>
      </c>
      <c r="E28" s="108" t="n"/>
      <c r="F28" s="108" t="n"/>
      <c r="G28" s="108" t="inlineStr">
        <is>
          <t>Mens</t>
        </is>
      </c>
      <c r="H28" s="108" t="inlineStr">
        <is>
          <t>Jeans</t>
        </is>
      </c>
      <c r="I28" s="108" t="inlineStr">
        <is>
          <t>K170751200</t>
        </is>
      </c>
      <c r="J28" s="108" t="inlineStr">
        <is>
          <t>JOHN SELVAGE</t>
        </is>
      </c>
      <c r="K28" s="108" t="inlineStr">
        <is>
          <t>DRY SELVAGE</t>
        </is>
      </c>
      <c r="L28" s="108" t="inlineStr">
        <is>
          <t>Tunisia</t>
        </is>
      </c>
      <c r="M28" s="108" t="inlineStr">
        <is>
          <t>Artlab</t>
        </is>
      </c>
      <c r="N28" s="108" t="inlineStr">
        <is>
          <t>Art Lab S.a.r.l.</t>
        </is>
      </c>
      <c r="O28" s="108" t="inlineStr">
        <is>
          <t>-</t>
        </is>
      </c>
      <c r="P28" s="108" t="n"/>
      <c r="Q28" s="108" t="n"/>
      <c r="R28" s="108" t="n"/>
      <c r="S28" s="108" t="n"/>
      <c r="T28" s="111" t="inlineStr">
        <is>
          <t>Asteri</t>
        </is>
      </c>
      <c r="U28" s="108" t="inlineStr">
        <is>
          <t>Candiani</t>
        </is>
      </c>
      <c r="V28" s="128" t="inlineStr">
        <is>
          <t>SL7276 Sioux crispy organic</t>
        </is>
      </c>
      <c r="W28" s="147" t="n"/>
      <c r="X28" s="147" t="n"/>
      <c r="Y28" s="108">
        <f>+WEEKNUM(X28)</f>
        <v/>
      </c>
      <c r="Z28" s="129" t="n">
        <v>23.8</v>
      </c>
      <c r="AA28" s="129" t="n">
        <v>59.98</v>
      </c>
      <c r="AB28" s="129">
        <f>AH28/100*80</f>
        <v/>
      </c>
      <c r="AC28" s="129">
        <f>AE28/100*80</f>
        <v/>
      </c>
      <c r="AD28" s="129">
        <f>AH28*AA28</f>
        <v/>
      </c>
      <c r="AE28" s="129">
        <f>AH28*AA28/100*75</f>
        <v/>
      </c>
      <c r="AF28" s="129">
        <f>AI28*AA28/100*75</f>
        <v/>
      </c>
      <c r="AG28" s="130" t="n"/>
      <c r="AH28" s="108" t="n">
        <v>228</v>
      </c>
      <c r="AI28" s="108" t="n">
        <v>0</v>
      </c>
      <c r="AJ28" s="126" t="inlineStr">
        <is>
          <t>-</t>
        </is>
      </c>
      <c r="AK28" s="129">
        <f>AI28*Z28</f>
        <v/>
      </c>
      <c r="AL28" s="129" t="n"/>
      <c r="AM28" s="108" t="n"/>
      <c r="AN28" s="129" t="n"/>
      <c r="AO28" s="108" t="inlineStr">
        <is>
          <t>90 DAYS NETT</t>
        </is>
      </c>
      <c r="AP28" s="108" t="inlineStr">
        <is>
          <t>TRUCK</t>
        </is>
      </c>
      <c r="AQ28" s="136" t="inlineStr">
        <is>
          <t>Stock</t>
        </is>
      </c>
      <c r="AR28" s="108" t="n"/>
      <c r="AS28" s="136" t="n"/>
      <c r="AT28" s="108">
        <f>+WEEKNUM(AS28)</f>
        <v/>
      </c>
      <c r="AU28" s="136" t="n"/>
      <c r="AV28" s="108">
        <f>+WEEKNUM(AU28)</f>
        <v/>
      </c>
      <c r="AW28" s="136" t="n"/>
      <c r="AX28" s="108">
        <f>+WEEKNUM(AW28)</f>
        <v/>
      </c>
      <c r="AY28" s="108" t="n"/>
      <c r="AZ28" s="108" t="n"/>
      <c r="BA28" s="136">
        <f>AU28+90</f>
        <v/>
      </c>
      <c r="BB28" s="108">
        <f>+WEEKNUM(BA28)</f>
        <v/>
      </c>
      <c r="BC28" s="136" t="n"/>
      <c r="BD28" s="108">
        <f>+WEEKNUM(BC28)</f>
        <v/>
      </c>
      <c r="BE28" s="108" t="inlineStr">
        <is>
          <t>STOCK</t>
        </is>
      </c>
      <c r="BF28" s="108">
        <f>+WEEKNUM(BE28)</f>
        <v/>
      </c>
      <c r="BG28" s="108">
        <f>AV28-BD28</f>
        <v/>
      </c>
      <c r="BH28" s="108" t="n"/>
      <c r="BI28" s="108">
        <f>BH28-AI28</f>
        <v/>
      </c>
      <c r="BJ28" s="131">
        <f>BH28/AI28-1</f>
        <v/>
      </c>
      <c r="BK28" s="108">
        <f>BD28-Y28</f>
        <v/>
      </c>
      <c r="BL28" s="108">
        <f>BD28-AR28</f>
        <v/>
      </c>
      <c r="BM28" s="108" t="n">
        <v>24</v>
      </c>
      <c r="BN28" s="108" t="n"/>
      <c r="BO28" s="108" t="n"/>
      <c r="BP28" s="108" t="inlineStr">
        <is>
          <t>YES</t>
        </is>
      </c>
    </row>
    <row customFormat="1" customHeight="1" ht="11.25" r="29" s="150">
      <c r="A29" s="108" t="inlineStr">
        <is>
          <t>K180751705 LUCIUS SELVAGE</t>
        </is>
      </c>
      <c r="B29" s="108" t="n"/>
      <c r="C29" s="126" t="inlineStr">
        <is>
          <t>C/O</t>
        </is>
      </c>
      <c r="D29" s="127" t="inlineStr">
        <is>
          <t>Stock</t>
        </is>
      </c>
      <c r="E29" s="108" t="n"/>
      <c r="F29" s="108" t="n"/>
      <c r="G29" s="108" t="inlineStr">
        <is>
          <t>Mens</t>
        </is>
      </c>
      <c r="H29" s="108" t="inlineStr">
        <is>
          <t>Jeans</t>
        </is>
      </c>
      <c r="I29" s="108" t="inlineStr">
        <is>
          <t>K180751705</t>
        </is>
      </c>
      <c r="J29" s="108" t="inlineStr">
        <is>
          <t>LUCIUS SELVAGE</t>
        </is>
      </c>
      <c r="K29" s="108" t="inlineStr">
        <is>
          <t>DRY SELVAGE</t>
        </is>
      </c>
      <c r="L29" s="108" t="inlineStr">
        <is>
          <t>Tunisia</t>
        </is>
      </c>
      <c r="M29" s="108" t="inlineStr">
        <is>
          <t>Artlab</t>
        </is>
      </c>
      <c r="N29" s="108" t="inlineStr">
        <is>
          <t>Art Lab S.a.r.l.</t>
        </is>
      </c>
      <c r="O29" s="108" t="inlineStr">
        <is>
          <t>-</t>
        </is>
      </c>
      <c r="P29" s="108" t="n"/>
      <c r="Q29" s="108" t="n"/>
      <c r="R29" s="108" t="n"/>
      <c r="S29" s="108" t="n"/>
      <c r="T29" s="111" t="inlineStr">
        <is>
          <t>Asteri</t>
        </is>
      </c>
      <c r="U29" s="108" t="inlineStr">
        <is>
          <t>Candiani</t>
        </is>
      </c>
      <c r="V29" s="128" t="inlineStr">
        <is>
          <t>SL7276 Sioux crispy organic</t>
        </is>
      </c>
      <c r="W29" s="147" t="n"/>
      <c r="X29" s="147" t="n"/>
      <c r="Y29" s="108">
        <f>+WEEKNUM(X29)</f>
        <v/>
      </c>
      <c r="Z29" s="129" t="n">
        <v>23.8</v>
      </c>
      <c r="AA29" s="129" t="n">
        <v>59.98</v>
      </c>
      <c r="AB29" s="129">
        <f>AH29/100*80</f>
        <v/>
      </c>
      <c r="AC29" s="129">
        <f>AE29/100*80</f>
        <v/>
      </c>
      <c r="AD29" s="129">
        <f>AH29*AA29</f>
        <v/>
      </c>
      <c r="AE29" s="129">
        <f>AH29*AA29/100*75</f>
        <v/>
      </c>
      <c r="AF29" s="129">
        <f>AI29*AA29/100*75</f>
        <v/>
      </c>
      <c r="AG29" s="130" t="n"/>
      <c r="AH29" s="108" t="n">
        <v>2</v>
      </c>
      <c r="AI29" s="108" t="n">
        <v>0</v>
      </c>
      <c r="AJ29" s="126" t="inlineStr">
        <is>
          <t>-</t>
        </is>
      </c>
      <c r="AK29" s="129">
        <f>AI29*Z29</f>
        <v/>
      </c>
      <c r="AL29" s="129" t="n"/>
      <c r="AM29" s="108" t="n"/>
      <c r="AN29" s="129" t="n"/>
      <c r="AO29" s="108" t="inlineStr">
        <is>
          <t>90 DAYS NETT</t>
        </is>
      </c>
      <c r="AP29" s="108" t="inlineStr">
        <is>
          <t>TRUCK</t>
        </is>
      </c>
      <c r="AQ29" s="136" t="inlineStr">
        <is>
          <t>Stock</t>
        </is>
      </c>
      <c r="AR29" s="108" t="n"/>
      <c r="AS29" s="136" t="n"/>
      <c r="AT29" s="108">
        <f>+WEEKNUM(AS29)</f>
        <v/>
      </c>
      <c r="AU29" s="136" t="n"/>
      <c r="AV29" s="108">
        <f>+WEEKNUM(AU29)</f>
        <v/>
      </c>
      <c r="AW29" s="136" t="n"/>
      <c r="AX29" s="108">
        <f>+WEEKNUM(AW29)</f>
        <v/>
      </c>
      <c r="AY29" s="108" t="n"/>
      <c r="AZ29" s="108" t="n"/>
      <c r="BA29" s="136">
        <f>AU29+90</f>
        <v/>
      </c>
      <c r="BB29" s="108">
        <f>+WEEKNUM(BA29)</f>
        <v/>
      </c>
      <c r="BC29" s="136" t="n"/>
      <c r="BD29" s="108">
        <f>+WEEKNUM(BC29)</f>
        <v/>
      </c>
      <c r="BE29" s="108" t="inlineStr">
        <is>
          <t>STOCK</t>
        </is>
      </c>
      <c r="BF29" s="108">
        <f>+WEEKNUM(BE29)</f>
        <v/>
      </c>
      <c r="BG29" s="108">
        <f>AV29-BD29</f>
        <v/>
      </c>
      <c r="BH29" s="108" t="n"/>
      <c r="BI29" s="108">
        <f>BH29-AI29</f>
        <v/>
      </c>
      <c r="BJ29" s="131">
        <f>BH29/AI29-1</f>
        <v/>
      </c>
      <c r="BK29" s="108">
        <f>BD29-Y29</f>
        <v/>
      </c>
      <c r="BL29" s="108">
        <f>BD29-AR29</f>
        <v/>
      </c>
      <c r="BM29" s="108" t="n">
        <v>24</v>
      </c>
      <c r="BN29" s="108" t="n"/>
      <c r="BO29" s="108" t="n"/>
      <c r="BP29" s="108" t="inlineStr">
        <is>
          <t>YES</t>
        </is>
      </c>
    </row>
    <row customFormat="1" customHeight="1" ht="11.25" r="30" s="150">
      <c r="A30" s="108" t="inlineStr">
        <is>
          <t>K180701310 CHRISTINA HIGH</t>
        </is>
      </c>
      <c r="B30" s="108" t="inlineStr">
        <is>
          <t>Pre-Buy</t>
        </is>
      </c>
      <c r="C30" s="126" t="inlineStr">
        <is>
          <t>C/O</t>
        </is>
      </c>
      <c r="D30" s="127" t="n">
        <v>1</v>
      </c>
      <c r="E30" s="108" t="inlineStr">
        <is>
          <t>BULK</t>
        </is>
      </c>
      <c r="F30" s="108" t="n"/>
      <c r="G30" s="108" t="inlineStr">
        <is>
          <t>Womens</t>
        </is>
      </c>
      <c r="H30" s="108" t="inlineStr">
        <is>
          <t>Jeans</t>
        </is>
      </c>
      <c r="I30" s="108" t="inlineStr">
        <is>
          <t>K180701310</t>
        </is>
      </c>
      <c r="J30" s="108" t="inlineStr">
        <is>
          <t>CHRISTINA HIGH</t>
        </is>
      </c>
      <c r="K30" s="108" t="inlineStr">
        <is>
          <t>STAY BLACK</t>
        </is>
      </c>
      <c r="L30" s="108" t="inlineStr">
        <is>
          <t>Tunisia</t>
        </is>
      </c>
      <c r="M30" s="108" t="inlineStr">
        <is>
          <t>Artlab</t>
        </is>
      </c>
      <c r="N30" s="108" t="inlineStr">
        <is>
          <t>Art Lab S.a.r.l.</t>
        </is>
      </c>
      <c r="O30" s="108" t="inlineStr">
        <is>
          <t>IWT</t>
        </is>
      </c>
      <c r="P30" s="108" t="n"/>
      <c r="Q30" s="108" t="inlineStr">
        <is>
          <t>Nice One</t>
        </is>
      </c>
      <c r="R30" s="108" t="n"/>
      <c r="S30" s="108" t="inlineStr">
        <is>
          <t>Lamak</t>
        </is>
      </c>
      <c r="T30" s="111" t="inlineStr">
        <is>
          <t>Asteri</t>
        </is>
      </c>
      <c r="U30" s="108" t="inlineStr">
        <is>
          <t>Calik</t>
        </is>
      </c>
      <c r="V30" s="108" t="inlineStr">
        <is>
          <t>30131G Corona stay black organic + recycled</t>
        </is>
      </c>
      <c r="W30" s="147" t="n"/>
      <c r="X30" s="147" t="n"/>
      <c r="Y30" s="108">
        <f>+WEEKNUM(X30)</f>
        <v/>
      </c>
      <c r="Z30" s="129" t="n">
        <v>19.25</v>
      </c>
      <c r="AA30" s="129" t="n">
        <v>43.98</v>
      </c>
      <c r="AB30" s="129">
        <f>AH30/100*80</f>
        <v/>
      </c>
      <c r="AC30" s="129" t="n"/>
      <c r="AD30" s="129">
        <f>AH30*AA30</f>
        <v/>
      </c>
      <c r="AE30" s="121" t="n"/>
      <c r="AF30" s="121">
        <f>AI30*AA30</f>
        <v/>
      </c>
      <c r="AG30" s="130" t="n"/>
      <c r="AH30" s="108" t="n">
        <v>203</v>
      </c>
      <c r="AI30" s="108" t="n">
        <v>536</v>
      </c>
      <c r="AJ30" s="126" t="n">
        <v>70</v>
      </c>
      <c r="AK30" s="129">
        <f>AI30*Z30</f>
        <v/>
      </c>
      <c r="AL30" s="129" t="n"/>
      <c r="AM30" s="108" t="n"/>
      <c r="AN30" s="129" t="n"/>
      <c r="AO30" s="108" t="inlineStr">
        <is>
          <t>90 DAYS NETT</t>
        </is>
      </c>
      <c r="AP30" s="108" t="inlineStr">
        <is>
          <t>TRUCK</t>
        </is>
      </c>
      <c r="AQ30" s="136" t="n">
        <v>43507</v>
      </c>
      <c r="AR30" s="108">
        <f>+WEEKNUM(AQ30)</f>
        <v/>
      </c>
      <c r="AS30" s="136" t="n">
        <v>43596</v>
      </c>
      <c r="AT30" s="108">
        <f>+WEEKNUM(AS30)</f>
        <v/>
      </c>
      <c r="AU30" s="136" t="n">
        <v>43582</v>
      </c>
      <c r="AV30" s="108">
        <f>+WEEKNUM(AU30)</f>
        <v/>
      </c>
      <c r="AW30" s="136" t="n">
        <v>43582</v>
      </c>
      <c r="AX30" s="108">
        <f>+WEEKNUM(AW30)</f>
        <v/>
      </c>
      <c r="AY30" s="136">
        <f>AW30+4</f>
        <v/>
      </c>
      <c r="AZ30" s="108">
        <f>+WEEKNUM(AY30)</f>
        <v/>
      </c>
      <c r="BA30" s="136">
        <f>AU30+90</f>
        <v/>
      </c>
      <c r="BB30" s="108">
        <f>+WEEKNUM(BA30)</f>
        <v/>
      </c>
      <c r="BC30" s="136" t="n">
        <v>43582</v>
      </c>
      <c r="BD30" s="108">
        <f>+WEEKNUM(BC30)</f>
        <v/>
      </c>
      <c r="BE30" s="136">
        <f>BC30+4</f>
        <v/>
      </c>
      <c r="BF30" s="108">
        <f>+WEEKNUM(BE30)</f>
        <v/>
      </c>
      <c r="BG30" s="108">
        <f>AV30-BD30</f>
        <v/>
      </c>
      <c r="BH30" s="108" t="n">
        <v>551</v>
      </c>
      <c r="BI30" s="108">
        <f>BH30-AI30</f>
        <v/>
      </c>
      <c r="BJ30" s="131">
        <f>BH30/AI30-1</f>
        <v/>
      </c>
      <c r="BK30" s="108">
        <f>BD30-Y30</f>
        <v/>
      </c>
      <c r="BL30" s="108">
        <f>BD30-AR30</f>
        <v/>
      </c>
      <c r="BM30" s="108" t="n">
        <v>24</v>
      </c>
      <c r="BN30" s="108" t="n"/>
      <c r="BO30" s="108" t="n"/>
      <c r="BP30" s="108" t="inlineStr">
        <is>
          <t>YES</t>
        </is>
      </c>
    </row>
    <row customFormat="1" customHeight="1" ht="11.25" r="31" s="150">
      <c r="A31" s="108" t="inlineStr">
        <is>
          <t>K180701310 CHRISTINA HIGH</t>
        </is>
      </c>
      <c r="B31" s="108" t="inlineStr">
        <is>
          <t>Pre-Buy</t>
        </is>
      </c>
      <c r="C31" s="126" t="inlineStr">
        <is>
          <t>C/O</t>
        </is>
      </c>
      <c r="D31" s="127" t="n">
        <v>1</v>
      </c>
      <c r="E31" s="108" t="inlineStr">
        <is>
          <t>ZALANDO</t>
        </is>
      </c>
      <c r="F31" s="108" t="n"/>
      <c r="G31" s="108" t="inlineStr">
        <is>
          <t>Womens</t>
        </is>
      </c>
      <c r="H31" s="108" t="inlineStr">
        <is>
          <t>Jeans</t>
        </is>
      </c>
      <c r="I31" s="108" t="inlineStr">
        <is>
          <t>K180701310</t>
        </is>
      </c>
      <c r="J31" s="108" t="inlineStr">
        <is>
          <t>CHRISTINA HIGH</t>
        </is>
      </c>
      <c r="K31" s="108" t="inlineStr">
        <is>
          <t>STAY BLACK</t>
        </is>
      </c>
      <c r="L31" s="108" t="inlineStr">
        <is>
          <t>Tunisia</t>
        </is>
      </c>
      <c r="M31" s="108" t="inlineStr">
        <is>
          <t>Artlab</t>
        </is>
      </c>
      <c r="N31" s="108" t="inlineStr">
        <is>
          <t>Art Lab S.a.r.l.</t>
        </is>
      </c>
      <c r="O31" s="108" t="inlineStr">
        <is>
          <t>IWT</t>
        </is>
      </c>
      <c r="P31" s="108" t="n"/>
      <c r="Q31" s="108" t="inlineStr">
        <is>
          <t>Nice One</t>
        </is>
      </c>
      <c r="R31" s="108" t="n"/>
      <c r="S31" s="108" t="inlineStr">
        <is>
          <t>Lamak</t>
        </is>
      </c>
      <c r="T31" s="111" t="inlineStr">
        <is>
          <t>Asteri</t>
        </is>
      </c>
      <c r="U31" s="108" t="inlineStr">
        <is>
          <t>Calik</t>
        </is>
      </c>
      <c r="V31" s="108" t="inlineStr">
        <is>
          <t>30131G Corona stay black organic + recycled</t>
        </is>
      </c>
      <c r="W31" s="147" t="n"/>
      <c r="X31" s="147" t="n"/>
      <c r="Y31" s="108">
        <f>+WEEKNUM(X31)</f>
        <v/>
      </c>
      <c r="Z31" s="129" t="n">
        <v>19.25</v>
      </c>
      <c r="AA31" s="129" t="n">
        <v>43.98</v>
      </c>
      <c r="AB31" s="129">
        <f>AH31/100*80</f>
        <v/>
      </c>
      <c r="AC31" s="129" t="n"/>
      <c r="AD31" s="129">
        <f>AH31*AA31</f>
        <v/>
      </c>
      <c r="AE31" s="121" t="n"/>
      <c r="AF31" s="121">
        <f>AI31*AA31</f>
        <v/>
      </c>
      <c r="AG31" s="130" t="n"/>
      <c r="AH31" s="108" t="n">
        <v>80</v>
      </c>
      <c r="AI31" s="108" t="n">
        <v>80</v>
      </c>
      <c r="AJ31" s="126" t="n">
        <v>70</v>
      </c>
      <c r="AK31" s="129">
        <f>AI31*Z31</f>
        <v/>
      </c>
      <c r="AL31" s="129" t="n"/>
      <c r="AM31" s="108" t="n"/>
      <c r="AN31" s="129" t="n"/>
      <c r="AO31" s="108" t="inlineStr">
        <is>
          <t>90 DAYS NETT</t>
        </is>
      </c>
      <c r="AP31" s="108" t="inlineStr">
        <is>
          <t>TRUCK</t>
        </is>
      </c>
      <c r="AQ31" s="136" t="n">
        <v>43507</v>
      </c>
      <c r="AR31" s="108">
        <f>+WEEKNUM(AQ31)</f>
        <v/>
      </c>
      <c r="AS31" s="136" t="n">
        <v>43596</v>
      </c>
      <c r="AT31" s="108">
        <f>+WEEKNUM(AS31)</f>
        <v/>
      </c>
      <c r="AU31" s="136" t="n">
        <v>43582</v>
      </c>
      <c r="AV31" s="108">
        <f>+WEEKNUM(AU31)</f>
        <v/>
      </c>
      <c r="AW31" s="136" t="n">
        <v>43582</v>
      </c>
      <c r="AX31" s="108">
        <f>+WEEKNUM(AW31)</f>
        <v/>
      </c>
      <c r="AY31" s="136">
        <f>AW31+4</f>
        <v/>
      </c>
      <c r="AZ31" s="108">
        <f>+WEEKNUM(AY31)</f>
        <v/>
      </c>
      <c r="BA31" s="136">
        <f>AU31+90</f>
        <v/>
      </c>
      <c r="BB31" s="108">
        <f>+WEEKNUM(BA31)</f>
        <v/>
      </c>
      <c r="BC31" s="136" t="n">
        <v>43582</v>
      </c>
      <c r="BD31" s="108">
        <f>+WEEKNUM(BC31)</f>
        <v/>
      </c>
      <c r="BE31" s="136">
        <f>BC31+4</f>
        <v/>
      </c>
      <c r="BF31" s="108">
        <f>+WEEKNUM(BE31)</f>
        <v/>
      </c>
      <c r="BG31" s="108">
        <f>AV31-BD31</f>
        <v/>
      </c>
      <c r="BH31" s="108" t="n">
        <v>80</v>
      </c>
      <c r="BI31" s="108">
        <f>BH31-AI31</f>
        <v/>
      </c>
      <c r="BJ31" s="131">
        <f>BH31/AI31-1</f>
        <v/>
      </c>
      <c r="BK31" s="108">
        <f>BD31-Y31</f>
        <v/>
      </c>
      <c r="BL31" s="108">
        <f>BD31-AR31</f>
        <v/>
      </c>
      <c r="BM31" s="108" t="n">
        <v>24</v>
      </c>
      <c r="BN31" s="108" t="n"/>
      <c r="BO31" s="108" t="n"/>
      <c r="BP31" s="108" t="inlineStr">
        <is>
          <t>YES</t>
        </is>
      </c>
    </row>
    <row customFormat="1" customHeight="1" ht="11.25" r="32" s="150">
      <c r="A32" s="108" t="inlineStr">
        <is>
          <t>K180751405 RYAN</t>
        </is>
      </c>
      <c r="B32" s="108" t="inlineStr">
        <is>
          <t>Pre-Buy</t>
        </is>
      </c>
      <c r="C32" s="126" t="inlineStr">
        <is>
          <t>C/O</t>
        </is>
      </c>
      <c r="D32" s="127" t="n">
        <v>1</v>
      </c>
      <c r="E32" s="108" t="n"/>
      <c r="F32" s="108" t="n"/>
      <c r="G32" s="108" t="inlineStr">
        <is>
          <t>Mens</t>
        </is>
      </c>
      <c r="H32" s="108" t="inlineStr">
        <is>
          <t>Jeans</t>
        </is>
      </c>
      <c r="I32" s="108" t="inlineStr">
        <is>
          <t>K180751405</t>
        </is>
      </c>
      <c r="J32" s="108" t="inlineStr">
        <is>
          <t>RYAN</t>
        </is>
      </c>
      <c r="K32" s="108" t="inlineStr">
        <is>
          <t>STAY BLACK</t>
        </is>
      </c>
      <c r="L32" s="108" t="inlineStr">
        <is>
          <t>Tunisia</t>
        </is>
      </c>
      <c r="M32" s="108" t="inlineStr">
        <is>
          <t>Artlab</t>
        </is>
      </c>
      <c r="N32" s="108" t="inlineStr">
        <is>
          <t>Art Lab S.a.r.l.</t>
        </is>
      </c>
      <c r="O32" s="108" t="inlineStr">
        <is>
          <t>IWT</t>
        </is>
      </c>
      <c r="P32" s="108" t="n"/>
      <c r="Q32" s="108" t="inlineStr">
        <is>
          <t>Nice One</t>
        </is>
      </c>
      <c r="R32" s="108" t="n"/>
      <c r="S32" s="108" t="inlineStr">
        <is>
          <t>Lamak</t>
        </is>
      </c>
      <c r="T32" s="111" t="inlineStr">
        <is>
          <t>Asteri</t>
        </is>
      </c>
      <c r="U32" s="108" t="inlineStr">
        <is>
          <t>Calik</t>
        </is>
      </c>
      <c r="V32" s="128" t="inlineStr">
        <is>
          <t>30131G Corona stay black organic + recycled</t>
        </is>
      </c>
      <c r="W32" s="147" t="n"/>
      <c r="X32" s="147" t="n"/>
      <c r="Y32" s="108">
        <f>+WEEKNUM(X32)</f>
        <v/>
      </c>
      <c r="Z32" s="129" t="n">
        <v>20</v>
      </c>
      <c r="AA32" s="129" t="n">
        <v>43.98</v>
      </c>
      <c r="AB32" s="129">
        <f>AH32/100*80</f>
        <v/>
      </c>
      <c r="AC32" s="129" t="n"/>
      <c r="AD32" s="129">
        <f>AH32*AA32</f>
        <v/>
      </c>
      <c r="AE32" s="121" t="n"/>
      <c r="AF32" s="121">
        <f>AI32*AA32</f>
        <v/>
      </c>
      <c r="AG32" s="130" t="n"/>
      <c r="AH32" s="108" t="n">
        <v>191</v>
      </c>
      <c r="AI32" s="108" t="n">
        <v>207</v>
      </c>
      <c r="AJ32" s="126" t="n">
        <v>70</v>
      </c>
      <c r="AK32" s="129">
        <f>AI32*Z32</f>
        <v/>
      </c>
      <c r="AL32" s="129" t="n"/>
      <c r="AM32" s="108" t="n"/>
      <c r="AN32" s="129" t="n"/>
      <c r="AO32" s="108" t="inlineStr">
        <is>
          <t>90 DAYS NETT</t>
        </is>
      </c>
      <c r="AP32" s="108" t="inlineStr">
        <is>
          <t>TRUCK</t>
        </is>
      </c>
      <c r="AQ32" s="136" t="n">
        <v>43507</v>
      </c>
      <c r="AR32" s="108">
        <f>+WEEKNUM(AQ32)</f>
        <v/>
      </c>
      <c r="AS32" s="136" t="n">
        <v>43596</v>
      </c>
      <c r="AT32" s="108">
        <f>+WEEKNUM(AS32)</f>
        <v/>
      </c>
      <c r="AU32" s="136" t="n">
        <v>43582</v>
      </c>
      <c r="AV32" s="108">
        <f>+WEEKNUM(AU32)</f>
        <v/>
      </c>
      <c r="AW32" s="136" t="n">
        <v>43582</v>
      </c>
      <c r="AX32" s="108">
        <f>+WEEKNUM(AW32)</f>
        <v/>
      </c>
      <c r="AY32" s="136">
        <f>AW32+4</f>
        <v/>
      </c>
      <c r="AZ32" s="108">
        <f>+WEEKNUM(AY32)</f>
        <v/>
      </c>
      <c r="BA32" s="136">
        <f>AU32+90</f>
        <v/>
      </c>
      <c r="BB32" s="108">
        <f>+WEEKNUM(BA32)</f>
        <v/>
      </c>
      <c r="BC32" s="136" t="n">
        <v>43582</v>
      </c>
      <c r="BD32" s="108">
        <f>+WEEKNUM(BC32)</f>
        <v/>
      </c>
      <c r="BE32" s="136">
        <f>BC32+4</f>
        <v/>
      </c>
      <c r="BF32" s="108">
        <f>+WEEKNUM(BE32)</f>
        <v/>
      </c>
      <c r="BG32" s="108">
        <f>AV32-BD32</f>
        <v/>
      </c>
      <c r="BH32" s="108" t="n">
        <v>207</v>
      </c>
      <c r="BI32" s="108">
        <f>BH32-AI32</f>
        <v/>
      </c>
      <c r="BJ32" s="131">
        <f>BH32/AI32-1</f>
        <v/>
      </c>
      <c r="BK32" s="108">
        <f>BD32-Y32</f>
        <v/>
      </c>
      <c r="BL32" s="108">
        <f>BD32-AR32</f>
        <v/>
      </c>
      <c r="BM32" s="108" t="n">
        <v>24</v>
      </c>
      <c r="BN32" s="108" t="n"/>
      <c r="BO32" s="108" t="n"/>
      <c r="BP32" s="108" t="inlineStr">
        <is>
          <t>YES</t>
        </is>
      </c>
    </row>
    <row customFormat="1" customHeight="1" ht="11.25" r="33" s="150">
      <c r="A33" s="108" t="inlineStr">
        <is>
          <t>K180751605 DANIEL</t>
        </is>
      </c>
      <c r="B33" s="108" t="inlineStr">
        <is>
          <t>Pre-Buy</t>
        </is>
      </c>
      <c r="C33" s="126" t="inlineStr">
        <is>
          <t>C/O</t>
        </is>
      </c>
      <c r="D33" s="127" t="n">
        <v>1</v>
      </c>
      <c r="E33" s="108" t="inlineStr">
        <is>
          <t>BULK</t>
        </is>
      </c>
      <c r="F33" s="108" t="n"/>
      <c r="G33" s="108" t="inlineStr">
        <is>
          <t>Mens</t>
        </is>
      </c>
      <c r="H33" s="108" t="inlineStr">
        <is>
          <t>Jeans</t>
        </is>
      </c>
      <c r="I33" s="108" t="inlineStr">
        <is>
          <t>K180751605</t>
        </is>
      </c>
      <c r="J33" s="108" t="inlineStr">
        <is>
          <t>DANIEL</t>
        </is>
      </c>
      <c r="K33" s="108" t="inlineStr">
        <is>
          <t>STAY BLACK</t>
        </is>
      </c>
      <c r="L33" s="108" t="inlineStr">
        <is>
          <t>Tunisia</t>
        </is>
      </c>
      <c r="M33" s="108" t="inlineStr">
        <is>
          <t>Artlab</t>
        </is>
      </c>
      <c r="N33" s="108" t="inlineStr">
        <is>
          <t>Art Lab S.a.r.l.</t>
        </is>
      </c>
      <c r="O33" s="108" t="inlineStr">
        <is>
          <t>IWT</t>
        </is>
      </c>
      <c r="P33" s="108" t="inlineStr">
        <is>
          <t>IWT</t>
        </is>
      </c>
      <c r="Q33" s="108" t="inlineStr">
        <is>
          <t>Nice One</t>
        </is>
      </c>
      <c r="R33" s="108" t="n"/>
      <c r="S33" s="108" t="inlineStr">
        <is>
          <t>Lamak</t>
        </is>
      </c>
      <c r="T33" s="111" t="inlineStr">
        <is>
          <t>Asteri</t>
        </is>
      </c>
      <c r="U33" s="108" t="inlineStr">
        <is>
          <t>Calik</t>
        </is>
      </c>
      <c r="V33" s="128" t="inlineStr">
        <is>
          <t>30131G Corona stay black organic + recycled</t>
        </is>
      </c>
      <c r="W33" s="147" t="n"/>
      <c r="X33" s="147" t="n"/>
      <c r="Y33" s="108">
        <f>+WEEKNUM(X33)</f>
        <v/>
      </c>
      <c r="Z33" s="129" t="n">
        <v>20</v>
      </c>
      <c r="AA33" s="129" t="n">
        <v>43.98</v>
      </c>
      <c r="AB33" s="129">
        <f>AH33/100*80</f>
        <v/>
      </c>
      <c r="AC33" s="129" t="n"/>
      <c r="AD33" s="129">
        <f>AH33*AA33</f>
        <v/>
      </c>
      <c r="AE33" s="121" t="n"/>
      <c r="AF33" s="121">
        <f>AI33*AA33</f>
        <v/>
      </c>
      <c r="AG33" s="130" t="n"/>
      <c r="AH33" s="108" t="n">
        <v>388</v>
      </c>
      <c r="AI33" s="108" t="n">
        <v>360</v>
      </c>
      <c r="AJ33" s="126" t="n">
        <v>70</v>
      </c>
      <c r="AK33" s="129">
        <f>AI33*Z33</f>
        <v/>
      </c>
      <c r="AL33" s="129" t="n"/>
      <c r="AM33" s="108" t="n"/>
      <c r="AN33" s="129" t="n"/>
      <c r="AO33" s="108" t="inlineStr">
        <is>
          <t>90 DAYS NETT</t>
        </is>
      </c>
      <c r="AP33" s="108" t="inlineStr">
        <is>
          <t>TRUCK</t>
        </is>
      </c>
      <c r="AQ33" s="136" t="n">
        <v>43507</v>
      </c>
      <c r="AR33" s="108">
        <f>+WEEKNUM(AQ33)</f>
        <v/>
      </c>
      <c r="AS33" s="136" t="n">
        <v>43596</v>
      </c>
      <c r="AT33" s="108">
        <f>+WEEKNUM(AS33)</f>
        <v/>
      </c>
      <c r="AU33" s="136" t="n">
        <v>43582</v>
      </c>
      <c r="AV33" s="108">
        <f>+WEEKNUM(AU33)</f>
        <v/>
      </c>
      <c r="AW33" s="136" t="n">
        <v>43582</v>
      </c>
      <c r="AX33" s="108">
        <f>+WEEKNUM(AW33)</f>
        <v/>
      </c>
      <c r="AY33" s="136">
        <f>AW33+4</f>
        <v/>
      </c>
      <c r="AZ33" s="108">
        <f>+WEEKNUM(AY33)</f>
        <v/>
      </c>
      <c r="BA33" s="136">
        <f>AU33+90</f>
        <v/>
      </c>
      <c r="BB33" s="108">
        <f>+WEEKNUM(BA33)</f>
        <v/>
      </c>
      <c r="BC33" s="136" t="n">
        <v>43582</v>
      </c>
      <c r="BD33" s="108">
        <f>+WEEKNUM(BC33)</f>
        <v/>
      </c>
      <c r="BE33" s="136">
        <f>BC33+4</f>
        <v/>
      </c>
      <c r="BF33" s="108">
        <f>+WEEKNUM(BE33)</f>
        <v/>
      </c>
      <c r="BG33" s="108">
        <f>AV33-BD33</f>
        <v/>
      </c>
      <c r="BH33" s="108" t="n">
        <v>367</v>
      </c>
      <c r="BI33" s="108">
        <f>BH33-AI33</f>
        <v/>
      </c>
      <c r="BJ33" s="131">
        <f>BH33/AI33-1</f>
        <v/>
      </c>
      <c r="BK33" s="108">
        <f>BD33-Y33</f>
        <v/>
      </c>
      <c r="BL33" s="108">
        <f>BD33-AR33</f>
        <v/>
      </c>
      <c r="BM33" s="108" t="n">
        <v>24</v>
      </c>
      <c r="BN33" s="108" t="n"/>
      <c r="BO33" s="108" t="n"/>
      <c r="BP33" s="108" t="inlineStr">
        <is>
          <t>YES</t>
        </is>
      </c>
    </row>
    <row customFormat="1" customHeight="1" ht="11.25" r="34" s="150">
      <c r="A34" s="108" t="inlineStr">
        <is>
          <t>K180751605 DANIEL</t>
        </is>
      </c>
      <c r="B34" s="108" t="inlineStr">
        <is>
          <t>Pre-Buy</t>
        </is>
      </c>
      <c r="C34" s="126" t="inlineStr">
        <is>
          <t>C/O</t>
        </is>
      </c>
      <c r="D34" s="127" t="n">
        <v>1</v>
      </c>
      <c r="E34" s="108" t="inlineStr">
        <is>
          <t>ZALANDO</t>
        </is>
      </c>
      <c r="F34" s="108" t="n"/>
      <c r="G34" s="108" t="inlineStr">
        <is>
          <t>Mens</t>
        </is>
      </c>
      <c r="H34" s="108" t="inlineStr">
        <is>
          <t>Jeans</t>
        </is>
      </c>
      <c r="I34" s="108" t="inlineStr">
        <is>
          <t>K180751605</t>
        </is>
      </c>
      <c r="J34" s="108" t="inlineStr">
        <is>
          <t>DANIEL</t>
        </is>
      </c>
      <c r="K34" s="108" t="inlineStr">
        <is>
          <t>STAY BLACK</t>
        </is>
      </c>
      <c r="L34" s="108" t="inlineStr">
        <is>
          <t>Tunisia</t>
        </is>
      </c>
      <c r="M34" s="108" t="inlineStr">
        <is>
          <t>Artlab</t>
        </is>
      </c>
      <c r="N34" s="108" t="inlineStr">
        <is>
          <t>Art Lab S.a.r.l.</t>
        </is>
      </c>
      <c r="O34" s="108" t="inlineStr">
        <is>
          <t>IWT</t>
        </is>
      </c>
      <c r="P34" s="108" t="n"/>
      <c r="Q34" s="108" t="inlineStr">
        <is>
          <t>Nice One</t>
        </is>
      </c>
      <c r="R34" s="108" t="n"/>
      <c r="S34" s="108" t="inlineStr">
        <is>
          <t>Lamak</t>
        </is>
      </c>
      <c r="T34" s="111" t="inlineStr">
        <is>
          <t>Asteri</t>
        </is>
      </c>
      <c r="U34" s="108" t="inlineStr">
        <is>
          <t>Calik</t>
        </is>
      </c>
      <c r="V34" s="128" t="inlineStr">
        <is>
          <t>30131G Corona stay black organic + recycled</t>
        </is>
      </c>
      <c r="W34" s="147" t="n"/>
      <c r="X34" s="147" t="n"/>
      <c r="Y34" s="108">
        <f>+WEEKNUM(X34)</f>
        <v/>
      </c>
      <c r="Z34" s="129" t="n">
        <v>20</v>
      </c>
      <c r="AA34" s="129" t="n">
        <v>43.98</v>
      </c>
      <c r="AB34" s="129">
        <f>AH34/100*80</f>
        <v/>
      </c>
      <c r="AC34" s="129" t="n"/>
      <c r="AD34" s="129">
        <f>AH34*AA34</f>
        <v/>
      </c>
      <c r="AE34" s="121" t="n"/>
      <c r="AF34" s="121">
        <f>AI34*AA34</f>
        <v/>
      </c>
      <c r="AG34" s="130" t="n"/>
      <c r="AH34" s="108" t="n">
        <v>55</v>
      </c>
      <c r="AI34" s="108" t="n">
        <v>55</v>
      </c>
      <c r="AJ34" s="126" t="n">
        <v>70</v>
      </c>
      <c r="AK34" s="129">
        <f>AI34*Z34</f>
        <v/>
      </c>
      <c r="AL34" s="129" t="n"/>
      <c r="AM34" s="108" t="n"/>
      <c r="AN34" s="129" t="n"/>
      <c r="AO34" s="108" t="inlineStr">
        <is>
          <t>90 DAYS NETT</t>
        </is>
      </c>
      <c r="AP34" s="108" t="inlineStr">
        <is>
          <t>TRUCK</t>
        </is>
      </c>
      <c r="AQ34" s="136" t="n">
        <v>43507</v>
      </c>
      <c r="AR34" s="108">
        <f>+WEEKNUM(AQ34)</f>
        <v/>
      </c>
      <c r="AS34" s="136" t="n">
        <v>43596</v>
      </c>
      <c r="AT34" s="108">
        <f>+WEEKNUM(AS34)</f>
        <v/>
      </c>
      <c r="AU34" s="136" t="n">
        <v>43582</v>
      </c>
      <c r="AV34" s="108">
        <f>+WEEKNUM(AU34)</f>
        <v/>
      </c>
      <c r="AW34" s="136" t="n">
        <v>43582</v>
      </c>
      <c r="AX34" s="108">
        <f>+WEEKNUM(AW34)</f>
        <v/>
      </c>
      <c r="AY34" s="136">
        <f>AW34+4</f>
        <v/>
      </c>
      <c r="AZ34" s="108">
        <f>+WEEKNUM(AY34)</f>
        <v/>
      </c>
      <c r="BA34" s="136">
        <f>AU34+90</f>
        <v/>
      </c>
      <c r="BB34" s="108">
        <f>+WEEKNUM(BA34)</f>
        <v/>
      </c>
      <c r="BC34" s="136" t="n">
        <v>43582</v>
      </c>
      <c r="BD34" s="108">
        <f>+WEEKNUM(BC34)</f>
        <v/>
      </c>
      <c r="BE34" s="136">
        <f>BC34+4</f>
        <v/>
      </c>
      <c r="BF34" s="108">
        <f>+WEEKNUM(BE34)</f>
        <v/>
      </c>
      <c r="BG34" s="108">
        <f>AV34-BD34</f>
        <v/>
      </c>
      <c r="BH34" s="108" t="n">
        <v>55</v>
      </c>
      <c r="BI34" s="108">
        <f>BH34-AI34</f>
        <v/>
      </c>
      <c r="BJ34" s="131">
        <f>BH34/AI34-1</f>
        <v/>
      </c>
      <c r="BK34" s="108">
        <f>BD34-Y34</f>
        <v/>
      </c>
      <c r="BL34" s="108">
        <f>BD34-AR34</f>
        <v/>
      </c>
      <c r="BM34" s="108" t="n">
        <v>24</v>
      </c>
      <c r="BN34" s="108" t="n"/>
      <c r="BO34" s="108" t="n"/>
      <c r="BP34" s="108" t="inlineStr">
        <is>
          <t>YES</t>
        </is>
      </c>
    </row>
    <row customFormat="1" customHeight="1" ht="11.25" r="35" s="150">
      <c r="A35" s="108" t="inlineStr">
        <is>
          <t>K190700501 MARIE</t>
        </is>
      </c>
      <c r="B35" s="108" t="inlineStr">
        <is>
          <t>Pre-Buy</t>
        </is>
      </c>
      <c r="C35" s="126" t="inlineStr">
        <is>
          <t>-</t>
        </is>
      </c>
      <c r="D35" s="127" t="n">
        <v>1</v>
      </c>
      <c r="E35" s="108" t="inlineStr">
        <is>
          <t>ZALANDO SMU</t>
        </is>
      </c>
      <c r="F35" s="108" t="n"/>
      <c r="G35" s="108" t="inlineStr">
        <is>
          <t>Womens</t>
        </is>
      </c>
      <c r="H35" s="108" t="inlineStr">
        <is>
          <t>Jeans</t>
        </is>
      </c>
      <c r="I35" s="108" t="inlineStr">
        <is>
          <t>K190700501</t>
        </is>
      </c>
      <c r="J35" s="108" t="inlineStr">
        <is>
          <t>MARIE</t>
        </is>
      </c>
      <c r="K35" s="108" t="inlineStr">
        <is>
          <t>WHITE TWILL</t>
        </is>
      </c>
      <c r="L35" s="108" t="inlineStr">
        <is>
          <t>Tunisia</t>
        </is>
      </c>
      <c r="M35" s="108" t="inlineStr">
        <is>
          <t>Artlab</t>
        </is>
      </c>
      <c r="N35" s="108" t="inlineStr">
        <is>
          <t>Art Lab S.a.r.l.</t>
        </is>
      </c>
      <c r="O35" s="111" t="inlineStr">
        <is>
          <t>Blue &amp; Dye</t>
        </is>
      </c>
      <c r="P35" s="108" t="n"/>
      <c r="Q35" s="108" t="inlineStr">
        <is>
          <t>Nice One</t>
        </is>
      </c>
      <c r="R35" s="108" t="n"/>
      <c r="S35" s="108" t="inlineStr">
        <is>
          <t>Blue &amp; Dye</t>
        </is>
      </c>
      <c r="T35" s="111" t="inlineStr">
        <is>
          <t>Asteri</t>
        </is>
      </c>
      <c r="U35" s="108" t="inlineStr">
        <is>
          <t>Orta</t>
        </is>
      </c>
      <c r="V35" s="128" t="inlineStr">
        <is>
          <t>0009A-40 PFD</t>
        </is>
      </c>
      <c r="W35" s="147" t="n"/>
      <c r="X35" s="147" t="n"/>
      <c r="Y35" s="108">
        <f>+WEEKNUM(X35)</f>
        <v/>
      </c>
      <c r="Z35" s="115" t="n">
        <v>18.3</v>
      </c>
      <c r="AA35" s="129" t="n">
        <v>39.98</v>
      </c>
      <c r="AB35" s="129" t="n"/>
      <c r="AC35" s="129">
        <f>AE35/100*80</f>
        <v/>
      </c>
      <c r="AD35" s="129" t="n"/>
      <c r="AE35" s="121">
        <f>AH35*AA35/100*75</f>
        <v/>
      </c>
      <c r="AF35" s="121">
        <f>AI35*AA35/100*75</f>
        <v/>
      </c>
      <c r="AG35" s="130" t="n">
        <v>0.25</v>
      </c>
      <c r="AH35" s="108" t="n">
        <v>200</v>
      </c>
      <c r="AI35" s="108" t="n">
        <v>225</v>
      </c>
      <c r="AJ35" s="126" t="n">
        <v>67</v>
      </c>
      <c r="AK35" s="129">
        <f>AI35*Z35</f>
        <v/>
      </c>
      <c r="AL35" s="129" t="n"/>
      <c r="AM35" s="108" t="n"/>
      <c r="AN35" s="129" t="n"/>
      <c r="AO35" s="108" t="inlineStr">
        <is>
          <t>90 DAYS NETT</t>
        </is>
      </c>
      <c r="AP35" s="108" t="inlineStr">
        <is>
          <t>TRUCK</t>
        </is>
      </c>
      <c r="AQ35" s="136" t="n">
        <v>43507</v>
      </c>
      <c r="AR35" s="108">
        <f>+WEEKNUM(AQ35)</f>
        <v/>
      </c>
      <c r="AS35" s="136" t="n">
        <v>43582</v>
      </c>
      <c r="AT35" s="108">
        <f>+WEEKNUM(AS35)</f>
        <v/>
      </c>
      <c r="AU35" s="136" t="n">
        <v>43589</v>
      </c>
      <c r="AV35" s="108">
        <f>+WEEKNUM(AU35)</f>
        <v/>
      </c>
      <c r="AW35" s="136" t="n">
        <v>43582</v>
      </c>
      <c r="AX35" s="108">
        <f>+WEEKNUM(AW35)</f>
        <v/>
      </c>
      <c r="AY35" s="136">
        <f>AW35+4</f>
        <v/>
      </c>
      <c r="AZ35" s="108">
        <f>+WEEKNUM(AY35)</f>
        <v/>
      </c>
      <c r="BA35" s="136">
        <f>AU35+90</f>
        <v/>
      </c>
      <c r="BB35" s="108">
        <f>+WEEKNUM(BA35)</f>
        <v/>
      </c>
      <c r="BC35" s="136" t="n">
        <v>43582</v>
      </c>
      <c r="BD35" s="108">
        <f>+WEEKNUM(BC35)</f>
        <v/>
      </c>
      <c r="BE35" s="136">
        <f>BC35+4</f>
        <v/>
      </c>
      <c r="BF35" s="108">
        <f>+WEEKNUM(BE35)</f>
        <v/>
      </c>
      <c r="BG35" s="108">
        <f>AV35-BD35</f>
        <v/>
      </c>
      <c r="BH35" s="108" t="n">
        <v>225</v>
      </c>
      <c r="BI35" s="108">
        <f>BH35-AI35</f>
        <v/>
      </c>
      <c r="BJ35" s="131">
        <f>BH35/AI35-1</f>
        <v/>
      </c>
      <c r="BK35" s="108">
        <f>BD35-Y35</f>
        <v/>
      </c>
      <c r="BL35" s="108">
        <f>BD35-AR35</f>
        <v/>
      </c>
      <c r="BM35" s="108" t="n">
        <v>19</v>
      </c>
      <c r="BN35" s="108" t="n"/>
      <c r="BO35" s="108" t="n"/>
      <c r="BP35" s="108" t="inlineStr">
        <is>
          <t>YES</t>
        </is>
      </c>
    </row>
    <row customFormat="1" customHeight="1" ht="11.25" r="36" s="150">
      <c r="A36" s="108" t="inlineStr">
        <is>
          <t>K190701200 LUCY</t>
        </is>
      </c>
      <c r="B36" s="108" t="inlineStr">
        <is>
          <t>Pre-Buy</t>
        </is>
      </c>
      <c r="C36" s="126" t="inlineStr">
        <is>
          <t>-</t>
        </is>
      </c>
      <c r="D36" s="127" t="n">
        <v>1</v>
      </c>
      <c r="E36" s="108" t="n"/>
      <c r="F36" s="108" t="n"/>
      <c r="G36" s="108" t="inlineStr">
        <is>
          <t>Womens</t>
        </is>
      </c>
      <c r="H36" s="108" t="inlineStr">
        <is>
          <t>Jeans</t>
        </is>
      </c>
      <c r="I36" s="108" t="inlineStr">
        <is>
          <t>K190701200</t>
        </is>
      </c>
      <c r="J36" s="108" t="inlineStr">
        <is>
          <t>LUCY</t>
        </is>
      </c>
      <c r="K36" s="108" t="inlineStr">
        <is>
          <t>LIGHT VINTAGE DUST</t>
        </is>
      </c>
      <c r="L36" s="108" t="inlineStr">
        <is>
          <t>Tunisia</t>
        </is>
      </c>
      <c r="M36" s="108" t="inlineStr">
        <is>
          <t>Artlab</t>
        </is>
      </c>
      <c r="N36" s="108" t="inlineStr">
        <is>
          <t>Art Lab S.a.r.l.</t>
        </is>
      </c>
      <c r="O36" s="108" t="inlineStr">
        <is>
          <t>IWT</t>
        </is>
      </c>
      <c r="P36" s="108" t="n"/>
      <c r="Q36" s="108" t="inlineStr">
        <is>
          <t>Nice One</t>
        </is>
      </c>
      <c r="R36" s="108" t="n"/>
      <c r="S36" s="108" t="inlineStr">
        <is>
          <t>Lamak</t>
        </is>
      </c>
      <c r="T36" s="111" t="inlineStr">
        <is>
          <t>Asteri</t>
        </is>
      </c>
      <c r="U36" s="108" t="inlineStr">
        <is>
          <t>Candiani</t>
        </is>
      </c>
      <c r="V36" s="128" t="inlineStr">
        <is>
          <t>KR7176 K-old pure organic</t>
        </is>
      </c>
      <c r="W36" s="147" t="n"/>
      <c r="X36" s="147" t="n"/>
      <c r="Y36" s="108">
        <f>+WEEKNUM(X36)</f>
        <v/>
      </c>
      <c r="Z36" s="129" t="n">
        <v>24.9</v>
      </c>
      <c r="AA36" s="129" t="n">
        <v>51.98</v>
      </c>
      <c r="AB36" s="129">
        <f>AH36/100*80</f>
        <v/>
      </c>
      <c r="AC36" s="129" t="n"/>
      <c r="AD36" s="129">
        <f>AH36*AA36</f>
        <v/>
      </c>
      <c r="AE36" s="121" t="n"/>
      <c r="AF36" s="121">
        <f>AI36*AA36</f>
        <v/>
      </c>
      <c r="AG36" s="130" t="n"/>
      <c r="AH36" s="108" t="n">
        <v>212</v>
      </c>
      <c r="AI36" s="108" t="n">
        <v>258</v>
      </c>
      <c r="AJ36" s="126" t="n">
        <v>69</v>
      </c>
      <c r="AK36" s="129">
        <f>AI36*Z36</f>
        <v/>
      </c>
      <c r="AL36" s="129" t="n"/>
      <c r="AM36" s="108" t="n"/>
      <c r="AN36" s="129" t="n"/>
      <c r="AO36" s="108" t="inlineStr">
        <is>
          <t>90 DAYS NETT</t>
        </is>
      </c>
      <c r="AP36" s="108" t="inlineStr">
        <is>
          <t>TRUCK</t>
        </is>
      </c>
      <c r="AQ36" s="136" t="n">
        <v>43507</v>
      </c>
      <c r="AR36" s="108">
        <f>+WEEKNUM(AQ36)</f>
        <v/>
      </c>
      <c r="AS36" s="136" t="n">
        <v>43596</v>
      </c>
      <c r="AT36" s="108">
        <f>+WEEKNUM(AS36)</f>
        <v/>
      </c>
      <c r="AU36" s="136" t="n">
        <v>43575</v>
      </c>
      <c r="AV36" s="108">
        <f>+WEEKNUM(AU36)</f>
        <v/>
      </c>
      <c r="AW36" s="136" t="n">
        <v>43582</v>
      </c>
      <c r="AX36" s="108">
        <f>+WEEKNUM(AW36)</f>
        <v/>
      </c>
      <c r="AY36" s="136">
        <f>AW36+4</f>
        <v/>
      </c>
      <c r="AZ36" s="108">
        <f>+WEEKNUM(AY36)</f>
        <v/>
      </c>
      <c r="BA36" s="136">
        <f>AU36+90</f>
        <v/>
      </c>
      <c r="BB36" s="108">
        <f>+WEEKNUM(BA36)</f>
        <v/>
      </c>
      <c r="BC36" s="136" t="n">
        <v>43582</v>
      </c>
      <c r="BD36" s="108">
        <f>+WEEKNUM(BC36)</f>
        <v/>
      </c>
      <c r="BE36" s="136">
        <f>BC36+4</f>
        <v/>
      </c>
      <c r="BF36" s="108">
        <f>+WEEKNUM(BE36)</f>
        <v/>
      </c>
      <c r="BG36" s="108">
        <f>AV36-BD36</f>
        <v/>
      </c>
      <c r="BH36" s="108" t="n">
        <v>262</v>
      </c>
      <c r="BI36" s="108">
        <f>BH36-AI36</f>
        <v/>
      </c>
      <c r="BJ36" s="131">
        <f>BH36/AI36-1</f>
        <v/>
      </c>
      <c r="BK36" s="108">
        <f>BD36-Y36</f>
        <v/>
      </c>
      <c r="BL36" s="108">
        <f>BD36-AR36</f>
        <v/>
      </c>
      <c r="BM36" s="108" t="n">
        <v>24</v>
      </c>
      <c r="BN36" s="108" t="n"/>
      <c r="BO36" s="108" t="n"/>
      <c r="BP36" s="108" t="inlineStr">
        <is>
          <t>YES</t>
        </is>
      </c>
    </row>
    <row customFormat="1" customHeight="1" ht="11.25" r="37" s="150">
      <c r="A37" s="108" t="inlineStr">
        <is>
          <t>K190701500 MARIE</t>
        </is>
      </c>
      <c r="B37" s="108" t="inlineStr">
        <is>
          <t>Pre-Buy</t>
        </is>
      </c>
      <c r="C37" s="126" t="inlineStr">
        <is>
          <t>-</t>
        </is>
      </c>
      <c r="D37" s="127" t="n">
        <v>2</v>
      </c>
      <c r="E37" s="108" t="inlineStr">
        <is>
          <t>ZALANDO SMU</t>
        </is>
      </c>
      <c r="F37" s="108" t="n"/>
      <c r="G37" s="108" t="inlineStr">
        <is>
          <t>Womens</t>
        </is>
      </c>
      <c r="H37" s="108" t="inlineStr">
        <is>
          <t>Jeans</t>
        </is>
      </c>
      <c r="I37" s="108" t="inlineStr">
        <is>
          <t>K190701500</t>
        </is>
      </c>
      <c r="J37" s="108" t="inlineStr">
        <is>
          <t>MARIE</t>
        </is>
      </c>
      <c r="K37" s="108" t="inlineStr">
        <is>
          <t>70'S WORN</t>
        </is>
      </c>
      <c r="L37" s="108" t="inlineStr">
        <is>
          <t>Tunisia</t>
        </is>
      </c>
      <c r="M37" s="108" t="inlineStr">
        <is>
          <t>Artlab</t>
        </is>
      </c>
      <c r="N37" s="108" t="inlineStr">
        <is>
          <t>Art Lab S.a.r.l.</t>
        </is>
      </c>
      <c r="O37" s="108" t="inlineStr">
        <is>
          <t>IWT</t>
        </is>
      </c>
      <c r="P37" s="108" t="n"/>
      <c r="Q37" s="108" t="inlineStr">
        <is>
          <t>Nice One</t>
        </is>
      </c>
      <c r="R37" s="108" t="n"/>
      <c r="S37" s="108" t="inlineStr">
        <is>
          <t>Lamak</t>
        </is>
      </c>
      <c r="T37" s="111" t="inlineStr">
        <is>
          <t>Asteri</t>
        </is>
      </c>
      <c r="U37" s="108" t="inlineStr">
        <is>
          <t>Orta</t>
        </is>
      </c>
      <c r="V37" s="128" t="inlineStr">
        <is>
          <t>9543A-37</t>
        </is>
      </c>
      <c r="W37" s="147" t="n"/>
      <c r="X37" s="147" t="n"/>
      <c r="Y37" s="108">
        <f>+WEEKNUM(X37)</f>
        <v/>
      </c>
      <c r="Z37" s="115" t="n">
        <v>24.3</v>
      </c>
      <c r="AA37" s="129" t="n">
        <v>55.98</v>
      </c>
      <c r="AB37" s="129" t="n"/>
      <c r="AC37" s="129">
        <f>AE37/100*80</f>
        <v/>
      </c>
      <c r="AD37" s="129" t="n"/>
      <c r="AE37" s="121">
        <f>AH37*AA37/100*75</f>
        <v/>
      </c>
      <c r="AF37" s="121">
        <f>AI37*AA37/100*75</f>
        <v/>
      </c>
      <c r="AG37" s="130" t="n">
        <v>0.25</v>
      </c>
      <c r="AH37" s="108" t="n">
        <v>200</v>
      </c>
      <c r="AI37" s="108" t="n">
        <v>224</v>
      </c>
      <c r="AJ37" s="126" t="n">
        <v>67</v>
      </c>
      <c r="AK37" s="129">
        <f>AI37*Z37</f>
        <v/>
      </c>
      <c r="AL37" s="129" t="n"/>
      <c r="AM37" s="108" t="n"/>
      <c r="AN37" s="129" t="n"/>
      <c r="AO37" s="108" t="inlineStr">
        <is>
          <t>90 DAYS NETT</t>
        </is>
      </c>
      <c r="AP37" s="108" t="inlineStr">
        <is>
          <t>TRUCK</t>
        </is>
      </c>
      <c r="AQ37" s="136" t="n">
        <v>43507</v>
      </c>
      <c r="AR37" s="108">
        <f>+WEEKNUM(AQ37)</f>
        <v/>
      </c>
      <c r="AS37" s="136" t="n">
        <v>43582</v>
      </c>
      <c r="AT37" s="108">
        <f>+WEEKNUM(AS37)</f>
        <v/>
      </c>
      <c r="AU37" s="136" t="n">
        <v>43596</v>
      </c>
      <c r="AV37" s="108">
        <f>+WEEKNUM(AU37)</f>
        <v/>
      </c>
      <c r="AW37" s="136" t="n">
        <v>43582</v>
      </c>
      <c r="AX37" s="108">
        <f>+WEEKNUM(AW37)</f>
        <v/>
      </c>
      <c r="AY37" s="136">
        <f>AW37+4</f>
        <v/>
      </c>
      <c r="AZ37" s="108">
        <f>+WEEKNUM(AY37)</f>
        <v/>
      </c>
      <c r="BA37" s="136">
        <f>AU37+90</f>
        <v/>
      </c>
      <c r="BB37" s="108">
        <f>+WEEKNUM(BA37)</f>
        <v/>
      </c>
      <c r="BC37" s="136" t="n">
        <v>43582</v>
      </c>
      <c r="BD37" s="108">
        <f>+WEEKNUM(BC37)</f>
        <v/>
      </c>
      <c r="BE37" s="136">
        <f>BC37+4</f>
        <v/>
      </c>
      <c r="BF37" s="108">
        <f>+WEEKNUM(BE37)</f>
        <v/>
      </c>
      <c r="BG37" s="108">
        <f>AV37-BD37</f>
        <v/>
      </c>
      <c r="BH37" s="108" t="n">
        <v>227</v>
      </c>
      <c r="BI37" s="108">
        <f>BH37-AI37</f>
        <v/>
      </c>
      <c r="BJ37" s="131">
        <f>BH37/AI37-1</f>
        <v/>
      </c>
      <c r="BK37" s="108">
        <f>BD37-Y37</f>
        <v/>
      </c>
      <c r="BL37" s="108">
        <f>BD37-AR37</f>
        <v/>
      </c>
      <c r="BM37" s="108" t="n">
        <v>19</v>
      </c>
      <c r="BN37" s="108" t="n"/>
      <c r="BO37" s="108" t="n"/>
      <c r="BP37" s="108" t="inlineStr">
        <is>
          <t>YES</t>
        </is>
      </c>
    </row>
    <row customFormat="1" customHeight="1" ht="11.25" r="38" s="150">
      <c r="A38" s="108" t="inlineStr">
        <is>
          <t>K190701501 MARIE</t>
        </is>
      </c>
      <c r="B38" s="108" t="inlineStr">
        <is>
          <t>Pre-Buy</t>
        </is>
      </c>
      <c r="C38" s="126" t="inlineStr">
        <is>
          <t>-</t>
        </is>
      </c>
      <c r="D38" s="127" t="n">
        <v>1</v>
      </c>
      <c r="E38" s="108" t="inlineStr">
        <is>
          <t>ZALANDO SMU</t>
        </is>
      </c>
      <c r="F38" s="108" t="n"/>
      <c r="G38" s="108" t="inlineStr">
        <is>
          <t>Womens</t>
        </is>
      </c>
      <c r="H38" s="108" t="inlineStr">
        <is>
          <t>Jeans</t>
        </is>
      </c>
      <c r="I38" s="108" t="inlineStr">
        <is>
          <t>K190701501</t>
        </is>
      </c>
      <c r="J38" s="108" t="inlineStr">
        <is>
          <t>MARIE</t>
        </is>
      </c>
      <c r="K38" s="108" t="inlineStr">
        <is>
          <t>VINTAGE LIGHT</t>
        </is>
      </c>
      <c r="L38" s="108" t="inlineStr">
        <is>
          <t>Tunisia</t>
        </is>
      </c>
      <c r="M38" s="108" t="inlineStr">
        <is>
          <t>Artlab</t>
        </is>
      </c>
      <c r="N38" s="108" t="inlineStr">
        <is>
          <t>Art Lab S.a.r.l.</t>
        </is>
      </c>
      <c r="O38" s="108" t="inlineStr">
        <is>
          <t>IWT</t>
        </is>
      </c>
      <c r="P38" s="108" t="n"/>
      <c r="Q38" s="108" t="inlineStr">
        <is>
          <t>Nice One</t>
        </is>
      </c>
      <c r="R38" s="108" t="n"/>
      <c r="S38" s="108" t="inlineStr">
        <is>
          <t>Lamak</t>
        </is>
      </c>
      <c r="T38" s="111" t="inlineStr">
        <is>
          <t>Asteri</t>
        </is>
      </c>
      <c r="U38" s="108" t="inlineStr">
        <is>
          <t>Orta</t>
        </is>
      </c>
      <c r="V38" s="128" t="inlineStr">
        <is>
          <t>9584A-40</t>
        </is>
      </c>
      <c r="W38" s="147" t="n"/>
      <c r="X38" s="147" t="n"/>
      <c r="Y38" s="108">
        <f>+WEEKNUM(X38)</f>
        <v/>
      </c>
      <c r="Z38" s="115" t="n">
        <v>24.2</v>
      </c>
      <c r="AA38" s="129" t="n">
        <v>55.98</v>
      </c>
      <c r="AB38" s="129" t="n"/>
      <c r="AC38" s="129">
        <f>AE38/100*80</f>
        <v/>
      </c>
      <c r="AD38" s="129" t="n"/>
      <c r="AE38" s="121">
        <f>AH38*AA38/100*75</f>
        <v/>
      </c>
      <c r="AF38" s="121">
        <f>AI38*AA38/100*75</f>
        <v/>
      </c>
      <c r="AG38" s="130" t="n">
        <v>0.25</v>
      </c>
      <c r="AH38" s="108" t="n">
        <v>200</v>
      </c>
      <c r="AI38" s="108" t="n">
        <v>225</v>
      </c>
      <c r="AJ38" s="126" t="n">
        <v>67</v>
      </c>
      <c r="AK38" s="129">
        <f>AI38*Z38</f>
        <v/>
      </c>
      <c r="AL38" s="129" t="n"/>
      <c r="AM38" s="108" t="n"/>
      <c r="AN38" s="129" t="n"/>
      <c r="AO38" s="108" t="inlineStr">
        <is>
          <t>90 DAYS NETT</t>
        </is>
      </c>
      <c r="AP38" s="108" t="inlineStr">
        <is>
          <t>TRUCK</t>
        </is>
      </c>
      <c r="AQ38" s="136" t="n">
        <v>43507</v>
      </c>
      <c r="AR38" s="108">
        <f>+WEEKNUM(AQ38)</f>
        <v/>
      </c>
      <c r="AS38" s="136" t="n">
        <v>43582</v>
      </c>
      <c r="AT38" s="108">
        <f>+WEEKNUM(AS38)</f>
        <v/>
      </c>
      <c r="AU38" s="136" t="n">
        <v>43596</v>
      </c>
      <c r="AV38" s="108">
        <f>+WEEKNUM(AU38)</f>
        <v/>
      </c>
      <c r="AW38" s="136" t="n">
        <v>43582</v>
      </c>
      <c r="AX38" s="108">
        <f>+WEEKNUM(AW38)</f>
        <v/>
      </c>
      <c r="AY38" s="136">
        <f>AW38+4</f>
        <v/>
      </c>
      <c r="AZ38" s="108">
        <f>+WEEKNUM(AY38)</f>
        <v/>
      </c>
      <c r="BA38" s="136">
        <f>AU38+90</f>
        <v/>
      </c>
      <c r="BB38" s="108">
        <f>+WEEKNUM(BA38)</f>
        <v/>
      </c>
      <c r="BC38" s="136" t="n">
        <v>43582</v>
      </c>
      <c r="BD38" s="108">
        <f>+WEEKNUM(BC38)</f>
        <v/>
      </c>
      <c r="BE38" s="136">
        <f>BC38+4</f>
        <v/>
      </c>
      <c r="BF38" s="108">
        <f>+WEEKNUM(BE38)</f>
        <v/>
      </c>
      <c r="BG38" s="108">
        <f>AV38-BD38</f>
        <v/>
      </c>
      <c r="BH38" s="108" t="n">
        <v>225</v>
      </c>
      <c r="BI38" s="108">
        <f>BH38-AI38</f>
        <v/>
      </c>
      <c r="BJ38" s="131">
        <f>BH38/AI38-1</f>
        <v/>
      </c>
      <c r="BK38" s="108">
        <f>BD38-Y38</f>
        <v/>
      </c>
      <c r="BL38" s="108">
        <f>BD38-AR38</f>
        <v/>
      </c>
      <c r="BM38" s="108" t="n">
        <v>19</v>
      </c>
      <c r="BN38" s="108" t="n"/>
      <c r="BO38" s="108" t="n"/>
      <c r="BP38" s="108" t="inlineStr">
        <is>
          <t>YES</t>
        </is>
      </c>
    </row>
    <row customFormat="1" customHeight="1" ht="11.25" r="39" s="150">
      <c r="A39" s="108" t="inlineStr">
        <is>
          <t>K190701706 KIMBERLEY</t>
        </is>
      </c>
      <c r="B39" s="108" t="inlineStr">
        <is>
          <t>Pre-Buy</t>
        </is>
      </c>
      <c r="C39" s="126" t="inlineStr">
        <is>
          <t>-</t>
        </is>
      </c>
      <c r="D39" s="127" t="n">
        <v>1</v>
      </c>
      <c r="E39" s="108" t="n"/>
      <c r="F39" s="108" t="n"/>
      <c r="G39" s="108" t="inlineStr">
        <is>
          <t>Womens</t>
        </is>
      </c>
      <c r="H39" s="108" t="inlineStr">
        <is>
          <t>Jeans</t>
        </is>
      </c>
      <c r="I39" s="108" t="inlineStr">
        <is>
          <t>K190701706</t>
        </is>
      </c>
      <c r="J39" s="108" t="inlineStr">
        <is>
          <t>KIMBERLEY</t>
        </is>
      </c>
      <c r="K39" s="108" t="inlineStr">
        <is>
          <t>KITOSAN DEEP MARBLE</t>
        </is>
      </c>
      <c r="L39" s="108" t="inlineStr">
        <is>
          <t>Tunisia</t>
        </is>
      </c>
      <c r="M39" s="108" t="inlineStr">
        <is>
          <t>Artlab</t>
        </is>
      </c>
      <c r="N39" s="108" t="inlineStr">
        <is>
          <t>Art Lab S.a.r.l.</t>
        </is>
      </c>
      <c r="O39" s="108" t="inlineStr">
        <is>
          <t>IWT</t>
        </is>
      </c>
      <c r="P39" s="108" t="n"/>
      <c r="Q39" s="108" t="inlineStr">
        <is>
          <t>Nice One</t>
        </is>
      </c>
      <c r="R39" s="108" t="n"/>
      <c r="S39" s="108" t="inlineStr">
        <is>
          <t>Lamak</t>
        </is>
      </c>
      <c r="T39" s="111" t="inlineStr">
        <is>
          <t>Asteri</t>
        </is>
      </c>
      <c r="U39" s="108" t="inlineStr">
        <is>
          <t>Candiani</t>
        </is>
      </c>
      <c r="V39" s="128" t="inlineStr">
        <is>
          <t>KR7176 K-old pure organic</t>
        </is>
      </c>
      <c r="W39" s="147" t="n"/>
      <c r="X39" s="147" t="n"/>
      <c r="Y39" s="108">
        <f>+WEEKNUM(X39)</f>
        <v/>
      </c>
      <c r="Z39" s="129" t="n">
        <v>23.1</v>
      </c>
      <c r="AA39" s="129" t="n">
        <v>55.98</v>
      </c>
      <c r="AB39" s="129">
        <f>AH39/100*80</f>
        <v/>
      </c>
      <c r="AC39" s="129" t="n"/>
      <c r="AD39" s="129">
        <f>AH39*AA39</f>
        <v/>
      </c>
      <c r="AE39" s="121" t="n"/>
      <c r="AF39" s="121">
        <f>AI39*AA39</f>
        <v/>
      </c>
      <c r="AG39" s="130" t="n"/>
      <c r="AH39" s="108" t="n">
        <v>37</v>
      </c>
      <c r="AI39" s="108" t="n">
        <v>224</v>
      </c>
      <c r="AJ39" s="126" t="n">
        <v>69</v>
      </c>
      <c r="AK39" s="129">
        <f>AI39*Z39</f>
        <v/>
      </c>
      <c r="AL39" s="129" t="n"/>
      <c r="AM39" s="108" t="n"/>
      <c r="AN39" s="129" t="n"/>
      <c r="AO39" s="108" t="inlineStr">
        <is>
          <t>90 DAYS NETT</t>
        </is>
      </c>
      <c r="AP39" s="108" t="inlineStr">
        <is>
          <t>TRUCK</t>
        </is>
      </c>
      <c r="AQ39" s="136" t="n">
        <v>43507</v>
      </c>
      <c r="AR39" s="108">
        <f>+WEEKNUM(AQ39)</f>
        <v/>
      </c>
      <c r="AS39" s="136" t="n">
        <v>43596</v>
      </c>
      <c r="AT39" s="108">
        <f>+WEEKNUM(AS39)</f>
        <v/>
      </c>
      <c r="AU39" s="136" t="n">
        <v>43575</v>
      </c>
      <c r="AV39" s="108">
        <f>+WEEKNUM(AU39)</f>
        <v/>
      </c>
      <c r="AW39" s="136" t="n">
        <v>43582</v>
      </c>
      <c r="AX39" s="108">
        <f>+WEEKNUM(AW39)</f>
        <v/>
      </c>
      <c r="AY39" s="136">
        <f>AW39+4</f>
        <v/>
      </c>
      <c r="AZ39" s="108">
        <f>+WEEKNUM(AY39)</f>
        <v/>
      </c>
      <c r="BA39" s="136">
        <f>AU39+90</f>
        <v/>
      </c>
      <c r="BB39" s="108">
        <f>+WEEKNUM(BA39)</f>
        <v/>
      </c>
      <c r="BC39" s="136" t="n">
        <v>43582</v>
      </c>
      <c r="BD39" s="108">
        <f>+WEEKNUM(BC39)</f>
        <v/>
      </c>
      <c r="BE39" s="136">
        <f>BC39+4</f>
        <v/>
      </c>
      <c r="BF39" s="108">
        <f>+WEEKNUM(BE39)</f>
        <v/>
      </c>
      <c r="BG39" s="108">
        <f>AV39-BD39</f>
        <v/>
      </c>
      <c r="BH39" s="108" t="n">
        <v>224</v>
      </c>
      <c r="BI39" s="108">
        <f>BH39-AI39</f>
        <v/>
      </c>
      <c r="BJ39" s="131">
        <f>BH39/AI39-1</f>
        <v/>
      </c>
      <c r="BK39" s="108">
        <f>BD39-Y39</f>
        <v/>
      </c>
      <c r="BL39" s="108">
        <f>BD39-AR39</f>
        <v/>
      </c>
      <c r="BM39" s="108" t="n">
        <v>24</v>
      </c>
      <c r="BN39" s="108" t="n"/>
      <c r="BO39" s="108" t="n"/>
      <c r="BP39" s="108" t="inlineStr">
        <is>
          <t>YES</t>
        </is>
      </c>
    </row>
    <row customFormat="1" customHeight="1" ht="11.25" r="40" s="150">
      <c r="A40" s="108" t="inlineStr">
        <is>
          <t>K190751305 JOHN</t>
        </is>
      </c>
      <c r="B40" s="108" t="inlineStr">
        <is>
          <t>Pre-Buy</t>
        </is>
      </c>
      <c r="C40" s="126" t="inlineStr">
        <is>
          <t>-</t>
        </is>
      </c>
      <c r="D40" s="127" t="n">
        <v>1</v>
      </c>
      <c r="E40" s="108" t="n"/>
      <c r="F40" s="108" t="n"/>
      <c r="G40" s="108" t="inlineStr">
        <is>
          <t>Mens</t>
        </is>
      </c>
      <c r="H40" s="108" t="inlineStr">
        <is>
          <t>Jeans</t>
        </is>
      </c>
      <c r="I40" s="108" t="inlineStr">
        <is>
          <t>K190751305</t>
        </is>
      </c>
      <c r="J40" s="108" t="inlineStr">
        <is>
          <t>JOHN</t>
        </is>
      </c>
      <c r="K40" s="108" t="inlineStr">
        <is>
          <t>STAY BLACK</t>
        </is>
      </c>
      <c r="L40" s="108" t="inlineStr">
        <is>
          <t>Tunisia</t>
        </is>
      </c>
      <c r="M40" s="108" t="inlineStr">
        <is>
          <t>Artlab</t>
        </is>
      </c>
      <c r="N40" s="108" t="inlineStr">
        <is>
          <t>Art Lab S.a.r.l.</t>
        </is>
      </c>
      <c r="O40" s="108" t="inlineStr">
        <is>
          <t>IWT</t>
        </is>
      </c>
      <c r="P40" s="108" t="n"/>
      <c r="Q40" s="108" t="inlineStr">
        <is>
          <t>Nice One</t>
        </is>
      </c>
      <c r="R40" s="108" t="n"/>
      <c r="S40" s="108" t="inlineStr">
        <is>
          <t>Lamak</t>
        </is>
      </c>
      <c r="T40" s="111" t="inlineStr">
        <is>
          <t>Asteri</t>
        </is>
      </c>
      <c r="U40" s="108" t="inlineStr">
        <is>
          <t>Calik</t>
        </is>
      </c>
      <c r="V40" s="128" t="inlineStr">
        <is>
          <t>30131G Corona stay black organic + recycled</t>
        </is>
      </c>
      <c r="W40" s="147" t="n"/>
      <c r="X40" s="147" t="n"/>
      <c r="Y40" s="108">
        <f>+WEEKNUM(X40)</f>
        <v/>
      </c>
      <c r="Z40" s="129" t="n">
        <v>20</v>
      </c>
      <c r="AA40" s="129" t="n">
        <v>43.98</v>
      </c>
      <c r="AB40" s="129">
        <f>AH40/100*80</f>
        <v/>
      </c>
      <c r="AC40" s="129" t="n"/>
      <c r="AD40" s="129">
        <f>AH40*AA40</f>
        <v/>
      </c>
      <c r="AE40" s="121" t="n"/>
      <c r="AF40" s="121">
        <f>AI40*AA40</f>
        <v/>
      </c>
      <c r="AG40" s="130" t="n"/>
      <c r="AH40" s="108" t="n">
        <v>167</v>
      </c>
      <c r="AI40" s="108" t="n">
        <v>509</v>
      </c>
      <c r="AJ40" s="126" t="n">
        <v>69</v>
      </c>
      <c r="AK40" s="129">
        <f>AI40*Z40</f>
        <v/>
      </c>
      <c r="AL40" s="129" t="n"/>
      <c r="AM40" s="108" t="n"/>
      <c r="AN40" s="129" t="n"/>
      <c r="AO40" s="108" t="inlineStr">
        <is>
          <t>90 DAYS NETT</t>
        </is>
      </c>
      <c r="AP40" s="108" t="inlineStr">
        <is>
          <t>TRUCK</t>
        </is>
      </c>
      <c r="AQ40" s="136" t="n">
        <v>43507</v>
      </c>
      <c r="AR40" s="108">
        <f>+WEEKNUM(AQ40)</f>
        <v/>
      </c>
      <c r="AS40" s="136" t="n">
        <v>43596</v>
      </c>
      <c r="AT40" s="108">
        <f>+WEEKNUM(AS40)</f>
        <v/>
      </c>
      <c r="AU40" s="136" t="n">
        <v>43582</v>
      </c>
      <c r="AV40" s="108">
        <f>+WEEKNUM(AU40)</f>
        <v/>
      </c>
      <c r="AW40" s="136" t="n">
        <v>43582</v>
      </c>
      <c r="AX40" s="108">
        <f>+WEEKNUM(AW40)</f>
        <v/>
      </c>
      <c r="AY40" s="136">
        <f>AW40+4</f>
        <v/>
      </c>
      <c r="AZ40" s="108">
        <f>+WEEKNUM(AY40)</f>
        <v/>
      </c>
      <c r="BA40" s="136">
        <f>AU40+90</f>
        <v/>
      </c>
      <c r="BB40" s="108">
        <f>+WEEKNUM(BA40)</f>
        <v/>
      </c>
      <c r="BC40" s="136" t="n">
        <v>43582</v>
      </c>
      <c r="BD40" s="108">
        <f>+WEEKNUM(BC40)</f>
        <v/>
      </c>
      <c r="BE40" s="136">
        <f>BC40+4</f>
        <v/>
      </c>
      <c r="BF40" s="108">
        <f>+WEEKNUM(BE40)</f>
        <v/>
      </c>
      <c r="BG40" s="108">
        <f>AV40-BD40</f>
        <v/>
      </c>
      <c r="BH40" s="108" t="n">
        <v>520</v>
      </c>
      <c r="BI40" s="108">
        <f>BH40-AI40</f>
        <v/>
      </c>
      <c r="BJ40" s="131">
        <f>BH40/AI40-1</f>
        <v/>
      </c>
      <c r="BK40" s="108">
        <f>BD40-Y40</f>
        <v/>
      </c>
      <c r="BL40" s="108">
        <f>BD40-AR40</f>
        <v/>
      </c>
      <c r="BM40" s="108" t="n">
        <v>24</v>
      </c>
      <c r="BN40" s="108" t="n"/>
      <c r="BO40" s="108" t="n"/>
      <c r="BP40" s="108" t="inlineStr">
        <is>
          <t>YES</t>
        </is>
      </c>
    </row>
    <row customFormat="1" customHeight="1" ht="11.25" r="41" s="150">
      <c r="A41" s="108" t="inlineStr">
        <is>
          <t>K180751325 JOHN</t>
        </is>
      </c>
      <c r="B41" s="108" t="inlineStr">
        <is>
          <t>Pre-Buy</t>
        </is>
      </c>
      <c r="C41" s="126" t="inlineStr">
        <is>
          <t>C/O AW18</t>
        </is>
      </c>
      <c r="D41" s="127" t="n">
        <v>1</v>
      </c>
      <c r="E41" s="108" t="inlineStr">
        <is>
          <t>BULK</t>
        </is>
      </c>
      <c r="F41" s="108" t="n"/>
      <c r="G41" s="108" t="inlineStr">
        <is>
          <t>Mens</t>
        </is>
      </c>
      <c r="H41" s="108" t="inlineStr">
        <is>
          <t>Jeans</t>
        </is>
      </c>
      <c r="I41" s="108" t="inlineStr">
        <is>
          <t>K180751325</t>
        </is>
      </c>
      <c r="J41" s="108" t="inlineStr">
        <is>
          <t>JOHN</t>
        </is>
      </c>
      <c r="K41" s="108" t="inlineStr">
        <is>
          <t>LIBERTY BLUE</t>
        </is>
      </c>
      <c r="L41" s="108" t="inlineStr">
        <is>
          <t>Tunisia</t>
        </is>
      </c>
      <c r="M41" s="108" t="inlineStr">
        <is>
          <t>Artlab</t>
        </is>
      </c>
      <c r="N41" s="108" t="inlineStr">
        <is>
          <t>Art Lab S.a.r.l.</t>
        </is>
      </c>
      <c r="O41" s="108" t="inlineStr">
        <is>
          <t>IWT</t>
        </is>
      </c>
      <c r="P41" s="108" t="n"/>
      <c r="Q41" s="108" t="inlineStr">
        <is>
          <t>Nice One</t>
        </is>
      </c>
      <c r="R41" s="108" t="n"/>
      <c r="S41" s="108" t="inlineStr">
        <is>
          <t>Lamak</t>
        </is>
      </c>
      <c r="T41" s="111" t="inlineStr">
        <is>
          <t>Asteri</t>
        </is>
      </c>
      <c r="U41" s="108" t="inlineStr">
        <is>
          <t>Calik</t>
        </is>
      </c>
      <c r="V41" s="128" t="inlineStr">
        <is>
          <t>71185D Diva liber blue organic + recycled</t>
        </is>
      </c>
      <c r="W41" s="147" t="n"/>
      <c r="X41" s="147" t="n"/>
      <c r="Y41" s="108">
        <f>+WEEKNUM(X41)</f>
        <v/>
      </c>
      <c r="Z41" s="129" t="n">
        <v>23</v>
      </c>
      <c r="AA41" s="129" t="n">
        <v>51.98</v>
      </c>
      <c r="AB41" s="129">
        <f>AH41/100*80</f>
        <v/>
      </c>
      <c r="AC41" s="129" t="n"/>
      <c r="AD41" s="129">
        <f>AH41*AA41</f>
        <v/>
      </c>
      <c r="AE41" s="121" t="n"/>
      <c r="AF41" s="121">
        <f>AI41*AA41</f>
        <v/>
      </c>
      <c r="AG41" s="130" t="n"/>
      <c r="AH41" s="108" t="n">
        <v>330</v>
      </c>
      <c r="AI41" s="108" t="n">
        <v>344</v>
      </c>
      <c r="AJ41" s="126" t="n">
        <v>70</v>
      </c>
      <c r="AK41" s="129">
        <f>AI41*Z41</f>
        <v/>
      </c>
      <c r="AL41" s="129" t="n"/>
      <c r="AM41" s="108" t="n"/>
      <c r="AN41" s="129" t="n"/>
      <c r="AO41" s="108" t="inlineStr">
        <is>
          <t>90 DAYS NETT</t>
        </is>
      </c>
      <c r="AP41" s="108" t="inlineStr">
        <is>
          <t>TRUCK</t>
        </is>
      </c>
      <c r="AQ41" s="136" t="n">
        <v>43507</v>
      </c>
      <c r="AR41" s="108">
        <f>+WEEKNUM(AQ41)</f>
        <v/>
      </c>
      <c r="AS41" s="136" t="n">
        <v>43596</v>
      </c>
      <c r="AT41" s="108">
        <f>+WEEKNUM(AS41)</f>
        <v/>
      </c>
      <c r="AU41" s="136" t="n">
        <v>43582</v>
      </c>
      <c r="AV41" s="108">
        <f>+WEEKNUM(AU41)</f>
        <v/>
      </c>
      <c r="AW41" s="136" t="n">
        <v>43582</v>
      </c>
      <c r="AX41" s="108">
        <f>+WEEKNUM(AW41)</f>
        <v/>
      </c>
      <c r="AY41" s="136">
        <f>AW41+4</f>
        <v/>
      </c>
      <c r="AZ41" s="108">
        <f>+WEEKNUM(AY41)</f>
        <v/>
      </c>
      <c r="BA41" s="136">
        <f>AU41+90</f>
        <v/>
      </c>
      <c r="BB41" s="108">
        <f>+WEEKNUM(BA41)</f>
        <v/>
      </c>
      <c r="BC41" s="136" t="n">
        <v>43582</v>
      </c>
      <c r="BD41" s="108">
        <f>+WEEKNUM(BC41)</f>
        <v/>
      </c>
      <c r="BE41" s="136">
        <f>BC41+4</f>
        <v/>
      </c>
      <c r="BF41" s="108">
        <f>+WEEKNUM(BE41)</f>
        <v/>
      </c>
      <c r="BG41" s="108">
        <f>AV41-BD41</f>
        <v/>
      </c>
      <c r="BH41" s="108" t="n">
        <v>348</v>
      </c>
      <c r="BI41" s="108">
        <f>BH41-AI41</f>
        <v/>
      </c>
      <c r="BJ41" s="131">
        <f>BH41/AI41-1</f>
        <v/>
      </c>
      <c r="BK41" s="108">
        <f>BD41-Y41</f>
        <v/>
      </c>
      <c r="BL41" s="108">
        <f>BD41-AR41</f>
        <v/>
      </c>
      <c r="BM41" s="108" t="n">
        <v>24</v>
      </c>
      <c r="BN41" s="108" t="n"/>
      <c r="BO41" s="108" t="n"/>
      <c r="BP41" s="108" t="inlineStr">
        <is>
          <t>YES</t>
        </is>
      </c>
    </row>
    <row customFormat="1" customHeight="1" ht="11.25" r="42" s="150">
      <c r="A42" s="108" t="inlineStr">
        <is>
          <t>K180751325 JOHN</t>
        </is>
      </c>
      <c r="B42" s="108" t="inlineStr">
        <is>
          <t>Pre-Buy</t>
        </is>
      </c>
      <c r="C42" s="126" t="inlineStr">
        <is>
          <t>C/O AW18</t>
        </is>
      </c>
      <c r="D42" s="127" t="n">
        <v>1</v>
      </c>
      <c r="E42" s="108" t="inlineStr">
        <is>
          <t>ZALANDO</t>
        </is>
      </c>
      <c r="F42" s="108" t="n"/>
      <c r="G42" s="108" t="inlineStr">
        <is>
          <t>Mens</t>
        </is>
      </c>
      <c r="H42" s="108" t="inlineStr">
        <is>
          <t>Jeans</t>
        </is>
      </c>
      <c r="I42" s="108" t="inlineStr">
        <is>
          <t>K180751325</t>
        </is>
      </c>
      <c r="J42" s="108" t="inlineStr">
        <is>
          <t>JOHN</t>
        </is>
      </c>
      <c r="K42" s="108" t="inlineStr">
        <is>
          <t>LIBERTY BLUE</t>
        </is>
      </c>
      <c r="L42" s="108" t="inlineStr">
        <is>
          <t>Tunisia</t>
        </is>
      </c>
      <c r="M42" s="108" t="inlineStr">
        <is>
          <t>Artlab</t>
        </is>
      </c>
      <c r="N42" s="108" t="inlineStr">
        <is>
          <t>Art Lab S.a.r.l.</t>
        </is>
      </c>
      <c r="O42" s="108" t="inlineStr">
        <is>
          <t>IWT</t>
        </is>
      </c>
      <c r="P42" s="108" t="n"/>
      <c r="Q42" s="108" t="inlineStr">
        <is>
          <t>Nice One</t>
        </is>
      </c>
      <c r="R42" s="108" t="n"/>
      <c r="S42" s="108" t="inlineStr">
        <is>
          <t>Lamak</t>
        </is>
      </c>
      <c r="T42" s="111" t="inlineStr">
        <is>
          <t>Asteri</t>
        </is>
      </c>
      <c r="U42" s="108" t="inlineStr">
        <is>
          <t>Calik</t>
        </is>
      </c>
      <c r="V42" s="128" t="inlineStr">
        <is>
          <t>71185D Diva liber blue organic + recycled</t>
        </is>
      </c>
      <c r="W42" s="147" t="n"/>
      <c r="X42" s="147" t="n"/>
      <c r="Y42" s="108">
        <f>+WEEKNUM(X42)</f>
        <v/>
      </c>
      <c r="Z42" s="129" t="n">
        <v>23</v>
      </c>
      <c r="AA42" s="129" t="n">
        <v>51.98</v>
      </c>
      <c r="AB42" s="129">
        <f>AH42/100*80</f>
        <v/>
      </c>
      <c r="AC42" s="129" t="n"/>
      <c r="AD42" s="129">
        <f>AH42*AA42</f>
        <v/>
      </c>
      <c r="AE42" s="121" t="n"/>
      <c r="AF42" s="121">
        <f>AI42*AA42</f>
        <v/>
      </c>
      <c r="AG42" s="130" t="n"/>
      <c r="AH42" s="108" t="n">
        <v>65</v>
      </c>
      <c r="AI42" s="108" t="n">
        <v>65</v>
      </c>
      <c r="AJ42" s="126" t="n">
        <v>70</v>
      </c>
      <c r="AK42" s="129">
        <f>AI42*Z42</f>
        <v/>
      </c>
      <c r="AL42" s="129" t="n"/>
      <c r="AM42" s="108" t="n"/>
      <c r="AN42" s="129" t="n"/>
      <c r="AO42" s="108" t="inlineStr">
        <is>
          <t>90 DAYS NETT</t>
        </is>
      </c>
      <c r="AP42" s="108" t="inlineStr">
        <is>
          <t>TRUCK</t>
        </is>
      </c>
      <c r="AQ42" s="136" t="n">
        <v>43507</v>
      </c>
      <c r="AR42" s="108">
        <f>+WEEKNUM(AQ42)</f>
        <v/>
      </c>
      <c r="AS42" s="136" t="n">
        <v>43596</v>
      </c>
      <c r="AT42" s="108">
        <f>+WEEKNUM(AS42)</f>
        <v/>
      </c>
      <c r="AU42" s="136" t="n">
        <v>43582</v>
      </c>
      <c r="AV42" s="108">
        <f>+WEEKNUM(AU42)</f>
        <v/>
      </c>
      <c r="AW42" s="136" t="n">
        <v>43582</v>
      </c>
      <c r="AX42" s="108">
        <f>+WEEKNUM(AW42)</f>
        <v/>
      </c>
      <c r="AY42" s="136">
        <f>AW42+4</f>
        <v/>
      </c>
      <c r="AZ42" s="108">
        <f>+WEEKNUM(AY42)</f>
        <v/>
      </c>
      <c r="BA42" s="136">
        <f>AU42+90</f>
        <v/>
      </c>
      <c r="BB42" s="108">
        <f>+WEEKNUM(BA42)</f>
        <v/>
      </c>
      <c r="BC42" s="136" t="n">
        <v>43582</v>
      </c>
      <c r="BD42" s="108">
        <f>+WEEKNUM(BC42)</f>
        <v/>
      </c>
      <c r="BE42" s="136">
        <f>BC42+4</f>
        <v/>
      </c>
      <c r="BF42" s="108">
        <f>+WEEKNUM(BE42)</f>
        <v/>
      </c>
      <c r="BG42" s="108">
        <f>AV42-BD42</f>
        <v/>
      </c>
      <c r="BH42" s="108" t="n">
        <v>65</v>
      </c>
      <c r="BI42" s="108">
        <f>BH42-AI42</f>
        <v/>
      </c>
      <c r="BJ42" s="131">
        <f>BH42/AI42-1</f>
        <v/>
      </c>
      <c r="BK42" s="108">
        <f>BD42-Y42</f>
        <v/>
      </c>
      <c r="BL42" s="108">
        <f>BD42-AR42</f>
        <v/>
      </c>
      <c r="BM42" s="108" t="n">
        <v>24</v>
      </c>
      <c r="BN42" s="108" t="n"/>
      <c r="BO42" s="108" t="n"/>
      <c r="BP42" s="108" t="inlineStr">
        <is>
          <t>YES</t>
        </is>
      </c>
    </row>
    <row customFormat="1" customHeight="1" ht="11.25" r="43" s="150">
      <c r="A43" s="108" t="inlineStr">
        <is>
          <t>K190701114 JUNO HIGH</t>
        </is>
      </c>
      <c r="B43" s="108" t="inlineStr">
        <is>
          <t>Pre-Buy</t>
        </is>
      </c>
      <c r="C43" s="126" t="inlineStr">
        <is>
          <t>-</t>
        </is>
      </c>
      <c r="D43" s="127" t="n">
        <v>1</v>
      </c>
      <c r="E43" s="108" t="n"/>
      <c r="F43" s="108" t="n"/>
      <c r="G43" s="108" t="inlineStr">
        <is>
          <t>Womens</t>
        </is>
      </c>
      <c r="H43" s="108" t="inlineStr">
        <is>
          <t>Jeans</t>
        </is>
      </c>
      <c r="I43" s="108" t="inlineStr">
        <is>
          <t>K190701114</t>
        </is>
      </c>
      <c r="J43" s="108" t="inlineStr">
        <is>
          <t>JUNO HIGH</t>
        </is>
      </c>
      <c r="K43" s="108" t="inlineStr">
        <is>
          <t>NESTA BLUE SULPHUR</t>
        </is>
      </c>
      <c r="L43" s="108" t="inlineStr">
        <is>
          <t>Tunisia</t>
        </is>
      </c>
      <c r="M43" s="108" t="inlineStr">
        <is>
          <t>Artlab</t>
        </is>
      </c>
      <c r="N43" s="108" t="inlineStr">
        <is>
          <t>Art Lab S.a.r.l.</t>
        </is>
      </c>
      <c r="O43" s="108" t="inlineStr">
        <is>
          <t>IWT</t>
        </is>
      </c>
      <c r="P43" s="108" t="n"/>
      <c r="Q43" s="108" t="inlineStr">
        <is>
          <t>Nice One</t>
        </is>
      </c>
      <c r="R43" s="108" t="n"/>
      <c r="S43" s="108" t="inlineStr">
        <is>
          <t>Lamak</t>
        </is>
      </c>
      <c r="T43" s="111" t="inlineStr">
        <is>
          <t>Asteri</t>
        </is>
      </c>
      <c r="U43" s="108" t="inlineStr">
        <is>
          <t>Calik</t>
        </is>
      </c>
      <c r="V43" s="108" t="inlineStr">
        <is>
          <t>71060D Soho TP nesta blue OD black organic + recycled</t>
        </is>
      </c>
      <c r="W43" s="147" t="n"/>
      <c r="X43" s="147" t="n"/>
      <c r="Y43" s="108">
        <f>+WEEKNUM(X43)</f>
        <v/>
      </c>
      <c r="Z43" s="129" t="n">
        <v>25.5</v>
      </c>
      <c r="AA43" s="129" t="n">
        <v>59.98</v>
      </c>
      <c r="AB43" s="129">
        <f>AH43/100*80</f>
        <v/>
      </c>
      <c r="AC43" s="129" t="n"/>
      <c r="AD43" s="129">
        <f>AH43*AA43</f>
        <v/>
      </c>
      <c r="AE43" s="121" t="n"/>
      <c r="AF43" s="121">
        <f>AI43*AA43</f>
        <v/>
      </c>
      <c r="AG43" s="130" t="n"/>
      <c r="AH43" s="108" t="n">
        <v>267</v>
      </c>
      <c r="AI43" s="111" t="n">
        <v>353</v>
      </c>
      <c r="AJ43" s="126" t="n">
        <v>69</v>
      </c>
      <c r="AK43" s="129">
        <f>AI43*Z43</f>
        <v/>
      </c>
      <c r="AL43" s="129" t="n"/>
      <c r="AM43" s="108" t="n"/>
      <c r="AN43" s="129" t="n"/>
      <c r="AO43" s="108" t="inlineStr">
        <is>
          <t>90 DAYS NETT</t>
        </is>
      </c>
      <c r="AP43" s="108" t="inlineStr">
        <is>
          <t>TRUCK</t>
        </is>
      </c>
      <c r="AQ43" s="136" t="n">
        <v>43507</v>
      </c>
      <c r="AR43" s="108">
        <f>+WEEKNUM(AQ43)</f>
        <v/>
      </c>
      <c r="AS43" s="136" t="n">
        <v>43596</v>
      </c>
      <c r="AT43" s="108">
        <f>+WEEKNUM(AS43)</f>
        <v/>
      </c>
      <c r="AU43" s="136" t="n">
        <v>43603</v>
      </c>
      <c r="AV43" s="108">
        <f>+WEEKNUM(AU43)</f>
        <v/>
      </c>
      <c r="AW43" s="136" t="n">
        <v>43582</v>
      </c>
      <c r="AX43" s="108">
        <f>+WEEKNUM(AW43)</f>
        <v/>
      </c>
      <c r="AY43" s="136">
        <f>AW43+4</f>
        <v/>
      </c>
      <c r="AZ43" s="108">
        <f>+WEEKNUM(AY43)</f>
        <v/>
      </c>
      <c r="BA43" s="136">
        <f>AU43+90</f>
        <v/>
      </c>
      <c r="BB43" s="108">
        <f>+WEEKNUM(BA43)</f>
        <v/>
      </c>
      <c r="BC43" s="136" t="n">
        <v>43582</v>
      </c>
      <c r="BD43" s="108">
        <f>+WEEKNUM(BC43)</f>
        <v/>
      </c>
      <c r="BE43" s="136">
        <f>BC43+4</f>
        <v/>
      </c>
      <c r="BF43" s="108">
        <f>+WEEKNUM(BE43)</f>
        <v/>
      </c>
      <c r="BG43" s="108">
        <f>AV43-BD43</f>
        <v/>
      </c>
      <c r="BH43" s="108" t="n">
        <v>353</v>
      </c>
      <c r="BI43" s="108">
        <f>BH43-AI43</f>
        <v/>
      </c>
      <c r="BJ43" s="131">
        <f>BH43/AI43-1</f>
        <v/>
      </c>
      <c r="BK43" s="108">
        <f>BD43-Y43</f>
        <v/>
      </c>
      <c r="BL43" s="108">
        <f>BD43-AR43</f>
        <v/>
      </c>
      <c r="BM43" s="108" t="n">
        <v>24</v>
      </c>
      <c r="BN43" s="108" t="n"/>
      <c r="BO43" s="108" t="n"/>
      <c r="BP43" s="108" t="inlineStr">
        <is>
          <t>YES</t>
        </is>
      </c>
    </row>
    <row customFormat="1" customHeight="1" ht="11.25" r="44" s="150">
      <c r="A44" s="108" t="inlineStr">
        <is>
          <t>K190701401 EMI</t>
        </is>
      </c>
      <c r="B44" s="108" t="inlineStr">
        <is>
          <t>Pre-Buy</t>
        </is>
      </c>
      <c r="C44" s="126" t="inlineStr">
        <is>
          <t>-</t>
        </is>
      </c>
      <c r="D44" s="127" t="n">
        <v>1</v>
      </c>
      <c r="E44" s="108" t="n"/>
      <c r="F44" s="108" t="n"/>
      <c r="G44" s="108" t="inlineStr">
        <is>
          <t>Womens</t>
        </is>
      </c>
      <c r="H44" s="108" t="inlineStr">
        <is>
          <t>Jeans</t>
        </is>
      </c>
      <c r="I44" s="108" t="inlineStr">
        <is>
          <t>K190701401</t>
        </is>
      </c>
      <c r="J44" s="108" t="inlineStr">
        <is>
          <t>EMI</t>
        </is>
      </c>
      <c r="K44" s="108" t="inlineStr">
        <is>
          <t>DIVA MID BLUE</t>
        </is>
      </c>
      <c r="L44" s="108" t="inlineStr">
        <is>
          <t>Tunisia</t>
        </is>
      </c>
      <c r="M44" s="108" t="inlineStr">
        <is>
          <t>Artlab</t>
        </is>
      </c>
      <c r="N44" s="108" t="inlineStr">
        <is>
          <t>Art Lab S.a.r.l.</t>
        </is>
      </c>
      <c r="O44" s="108" t="inlineStr">
        <is>
          <t>IWT</t>
        </is>
      </c>
      <c r="P44" s="108" t="n"/>
      <c r="Q44" s="108" t="inlineStr">
        <is>
          <t>Nice One</t>
        </is>
      </c>
      <c r="R44" s="108" t="n"/>
      <c r="S44" s="108" t="inlineStr">
        <is>
          <t>Lamak</t>
        </is>
      </c>
      <c r="T44" s="111" t="inlineStr">
        <is>
          <t>Asteri</t>
        </is>
      </c>
      <c r="U44" s="108" t="inlineStr">
        <is>
          <t>Calik</t>
        </is>
      </c>
      <c r="V44" s="128" t="inlineStr">
        <is>
          <t>71185D Diva liber blue organic + recycled</t>
        </is>
      </c>
      <c r="W44" s="147" t="n"/>
      <c r="X44" s="147" t="n"/>
      <c r="Y44" s="108">
        <f>+WEEKNUM(X44)</f>
        <v/>
      </c>
      <c r="Z44" s="129" t="n">
        <v>22.35</v>
      </c>
      <c r="AA44" s="129" t="n">
        <v>51.98</v>
      </c>
      <c r="AB44" s="129">
        <f>AH44/100*80</f>
        <v/>
      </c>
      <c r="AC44" s="129" t="n"/>
      <c r="AD44" s="129">
        <f>AH44*AA44</f>
        <v/>
      </c>
      <c r="AE44" s="121" t="n"/>
      <c r="AF44" s="121">
        <f>AI44*AA44</f>
        <v/>
      </c>
      <c r="AG44" s="130" t="n"/>
      <c r="AH44" s="108" t="n">
        <v>401</v>
      </c>
      <c r="AI44" s="108" t="n">
        <v>300</v>
      </c>
      <c r="AJ44" s="126" t="n">
        <v>69</v>
      </c>
      <c r="AK44" s="129">
        <f>AI44*Z44</f>
        <v/>
      </c>
      <c r="AL44" s="129" t="n"/>
      <c r="AM44" s="108" t="n"/>
      <c r="AN44" s="129" t="n"/>
      <c r="AO44" s="108" t="inlineStr">
        <is>
          <t>90 DAYS NETT</t>
        </is>
      </c>
      <c r="AP44" s="108" t="inlineStr">
        <is>
          <t>TRUCK</t>
        </is>
      </c>
      <c r="AQ44" s="136" t="n">
        <v>43507</v>
      </c>
      <c r="AR44" s="108">
        <f>+WEEKNUM(AQ44)</f>
        <v/>
      </c>
      <c r="AS44" s="136" t="n">
        <v>43596</v>
      </c>
      <c r="AT44" s="108">
        <f>+WEEKNUM(AS44)</f>
        <v/>
      </c>
      <c r="AU44" s="136" t="n">
        <v>43589</v>
      </c>
      <c r="AV44" s="108">
        <f>+WEEKNUM(AU44)</f>
        <v/>
      </c>
      <c r="AW44" s="136" t="n">
        <v>43582</v>
      </c>
      <c r="AX44" s="108">
        <f>+WEEKNUM(AW44)</f>
        <v/>
      </c>
      <c r="AY44" s="136">
        <f>AW44+4</f>
        <v/>
      </c>
      <c r="AZ44" s="108">
        <f>+WEEKNUM(AY44)</f>
        <v/>
      </c>
      <c r="BA44" s="136">
        <f>AU44+90</f>
        <v/>
      </c>
      <c r="BB44" s="108">
        <f>+WEEKNUM(BA44)</f>
        <v/>
      </c>
      <c r="BC44" s="136" t="n">
        <v>43582</v>
      </c>
      <c r="BD44" s="108">
        <f>+WEEKNUM(BC44)</f>
        <v/>
      </c>
      <c r="BE44" s="136">
        <f>BC44+4</f>
        <v/>
      </c>
      <c r="BF44" s="108">
        <f>+WEEKNUM(BE44)</f>
        <v/>
      </c>
      <c r="BG44" s="108">
        <f>AV44-BD44</f>
        <v/>
      </c>
      <c r="BH44" s="108" t="n">
        <v>305</v>
      </c>
      <c r="BI44" s="108">
        <f>BH44-AI44</f>
        <v/>
      </c>
      <c r="BJ44" s="131">
        <f>BH44/AI44-1</f>
        <v/>
      </c>
      <c r="BK44" s="108">
        <f>BD44-Y44</f>
        <v/>
      </c>
      <c r="BL44" s="108">
        <f>BD44-AR44</f>
        <v/>
      </c>
      <c r="BM44" s="108" t="n">
        <v>24</v>
      </c>
      <c r="BN44" s="108" t="n"/>
      <c r="BO44" s="108" t="n"/>
      <c r="BP44" s="108" t="inlineStr">
        <is>
          <t>YES</t>
        </is>
      </c>
    </row>
    <row customFormat="1" customHeight="1" ht="11.25" r="45" s="150">
      <c r="A45" s="108" t="inlineStr">
        <is>
          <t>K190701705 KIMBERLEY</t>
        </is>
      </c>
      <c r="B45" s="108" t="inlineStr">
        <is>
          <t>Pre-Buy</t>
        </is>
      </c>
      <c r="C45" s="126" t="inlineStr">
        <is>
          <t>-</t>
        </is>
      </c>
      <c r="D45" s="127" t="n">
        <v>1</v>
      </c>
      <c r="E45" s="108" t="n"/>
      <c r="F45" s="108" t="n"/>
      <c r="G45" s="108" t="inlineStr">
        <is>
          <t>Womens</t>
        </is>
      </c>
      <c r="H45" s="108" t="inlineStr">
        <is>
          <t>Jeans</t>
        </is>
      </c>
      <c r="I45" s="108" t="inlineStr">
        <is>
          <t>K190701705</t>
        </is>
      </c>
      <c r="J45" s="108" t="inlineStr">
        <is>
          <t>KIMBERLEY</t>
        </is>
      </c>
      <c r="K45" s="108" t="inlineStr">
        <is>
          <t>GLEEN MID SKY USED</t>
        </is>
      </c>
      <c r="L45" s="108" t="inlineStr">
        <is>
          <t>Tunisia</t>
        </is>
      </c>
      <c r="M45" s="108" t="inlineStr">
        <is>
          <t>Artlab</t>
        </is>
      </c>
      <c r="N45" s="108" t="inlineStr">
        <is>
          <t>Art Lab S.a.r.l.</t>
        </is>
      </c>
      <c r="O45" s="108" t="inlineStr">
        <is>
          <t>IWT</t>
        </is>
      </c>
      <c r="P45" s="108" t="n"/>
      <c r="Q45" s="108" t="inlineStr">
        <is>
          <t>Nice One</t>
        </is>
      </c>
      <c r="R45" s="108" t="n"/>
      <c r="S45" s="108" t="inlineStr">
        <is>
          <t>Lamak</t>
        </is>
      </c>
      <c r="T45" s="111" t="inlineStr">
        <is>
          <t>Asteri</t>
        </is>
      </c>
      <c r="U45" s="108" t="inlineStr">
        <is>
          <t>Calik</t>
        </is>
      </c>
      <c r="V45" s="128" t="inlineStr">
        <is>
          <t>71159D Gleen liber blue organic + recycled</t>
        </is>
      </c>
      <c r="W45" s="147" t="n"/>
      <c r="X45" s="147" t="n"/>
      <c r="Y45" s="108">
        <f>+WEEKNUM(X45)</f>
        <v/>
      </c>
      <c r="Z45" s="129" t="n">
        <v>24.1</v>
      </c>
      <c r="AA45" s="129" t="n">
        <v>55.98</v>
      </c>
      <c r="AB45" s="129">
        <f>AH45/100*80</f>
        <v/>
      </c>
      <c r="AC45" s="129" t="n"/>
      <c r="AD45" s="129">
        <f>AH45*AA45</f>
        <v/>
      </c>
      <c r="AE45" s="121" t="n"/>
      <c r="AF45" s="121">
        <f>AI45*AA45</f>
        <v/>
      </c>
      <c r="AG45" s="130" t="n"/>
      <c r="AH45" s="108" t="n">
        <v>28</v>
      </c>
      <c r="AI45" s="108" t="n">
        <v>224</v>
      </c>
      <c r="AJ45" s="126" t="n">
        <v>69</v>
      </c>
      <c r="AK45" s="129">
        <f>AI45*Z45</f>
        <v/>
      </c>
      <c r="AL45" s="129" t="n"/>
      <c r="AM45" s="108" t="n"/>
      <c r="AN45" s="129" t="n"/>
      <c r="AO45" s="108" t="inlineStr">
        <is>
          <t>90 DAYS NETT</t>
        </is>
      </c>
      <c r="AP45" s="108" t="inlineStr">
        <is>
          <t>TRUCK</t>
        </is>
      </c>
      <c r="AQ45" s="136" t="n">
        <v>43507</v>
      </c>
      <c r="AR45" s="108">
        <f>+WEEKNUM(AQ45)</f>
        <v/>
      </c>
      <c r="AS45" s="136" t="n">
        <v>43596</v>
      </c>
      <c r="AT45" s="108">
        <f>+WEEKNUM(AS45)</f>
        <v/>
      </c>
      <c r="AU45" s="136" t="n">
        <v>43610</v>
      </c>
      <c r="AV45" s="108">
        <f>+WEEKNUM(AU45)</f>
        <v/>
      </c>
      <c r="AW45" s="136" t="n">
        <v>43582</v>
      </c>
      <c r="AX45" s="108">
        <f>+WEEKNUM(AW45)</f>
        <v/>
      </c>
      <c r="AY45" s="136">
        <f>AW45+4</f>
        <v/>
      </c>
      <c r="AZ45" s="108">
        <f>+WEEKNUM(AY45)</f>
        <v/>
      </c>
      <c r="BA45" s="136">
        <f>AU45+90</f>
        <v/>
      </c>
      <c r="BB45" s="108">
        <f>+WEEKNUM(BA45)</f>
        <v/>
      </c>
      <c r="BC45" s="136" t="n">
        <v>43582</v>
      </c>
      <c r="BD45" s="108">
        <f>+WEEKNUM(BC45)</f>
        <v/>
      </c>
      <c r="BE45" s="136">
        <f>BC45+4</f>
        <v/>
      </c>
      <c r="BF45" s="108">
        <f>+WEEKNUM(BE45)</f>
        <v/>
      </c>
      <c r="BG45" s="108">
        <f>AV45-BD45</f>
        <v/>
      </c>
      <c r="BH45" s="108" t="n">
        <v>231</v>
      </c>
      <c r="BI45" s="108">
        <f>BH45-AI45</f>
        <v/>
      </c>
      <c r="BJ45" s="131">
        <f>BH45/AI45-1</f>
        <v/>
      </c>
      <c r="BK45" s="108">
        <f>BD45-Y45</f>
        <v/>
      </c>
      <c r="BL45" s="108">
        <f>BD45-AR45</f>
        <v/>
      </c>
      <c r="BM45" s="108" t="n">
        <v>24</v>
      </c>
      <c r="BN45" s="108" t="n"/>
      <c r="BO45" s="108" t="n"/>
      <c r="BP45" s="108" t="inlineStr">
        <is>
          <t>YES</t>
        </is>
      </c>
    </row>
    <row customFormat="1" customHeight="1" ht="11.25" r="46" s="150">
      <c r="A46" s="108" t="inlineStr">
        <is>
          <t>K190751304 JOHN</t>
        </is>
      </c>
      <c r="B46" s="108" t="inlineStr">
        <is>
          <t>Pre-Buy</t>
        </is>
      </c>
      <c r="C46" s="126" t="inlineStr">
        <is>
          <t>-</t>
        </is>
      </c>
      <c r="D46" s="127" t="n">
        <v>1</v>
      </c>
      <c r="E46" s="108" t="inlineStr">
        <is>
          <t>BULK</t>
        </is>
      </c>
      <c r="F46" s="108" t="n"/>
      <c r="G46" s="108" t="inlineStr">
        <is>
          <t>Mens</t>
        </is>
      </c>
      <c r="H46" s="108" t="inlineStr">
        <is>
          <t>Jeans</t>
        </is>
      </c>
      <c r="I46" s="108" t="inlineStr">
        <is>
          <t>K190751304</t>
        </is>
      </c>
      <c r="J46" s="108" t="inlineStr">
        <is>
          <t>JOHN</t>
        </is>
      </c>
      <c r="K46" s="108" t="inlineStr">
        <is>
          <t>NESTA BLUE SULPHUR</t>
        </is>
      </c>
      <c r="L46" s="108" t="inlineStr">
        <is>
          <t>Tunisia</t>
        </is>
      </c>
      <c r="M46" s="108" t="inlineStr">
        <is>
          <t>Artlab</t>
        </is>
      </c>
      <c r="N46" s="108" t="inlineStr">
        <is>
          <t>Art Lab S.a.r.l.</t>
        </is>
      </c>
      <c r="O46" s="108" t="inlineStr">
        <is>
          <t>IWT</t>
        </is>
      </c>
      <c r="P46" s="108" t="inlineStr">
        <is>
          <t>IWT</t>
        </is>
      </c>
      <c r="Q46" s="108" t="inlineStr">
        <is>
          <t>Nice One</t>
        </is>
      </c>
      <c r="R46" s="108" t="n"/>
      <c r="S46" s="108" t="inlineStr">
        <is>
          <t>Lamak</t>
        </is>
      </c>
      <c r="T46" s="108" t="n"/>
      <c r="U46" s="108" t="inlineStr">
        <is>
          <t>Calik</t>
        </is>
      </c>
      <c r="V46" s="128" t="inlineStr">
        <is>
          <t>71060D Soho TP nesta blue OD black organic + recycled</t>
        </is>
      </c>
      <c r="W46" s="147" t="n"/>
      <c r="X46" s="147" t="n"/>
      <c r="Y46" s="108">
        <f>+WEEKNUM(X46)</f>
        <v/>
      </c>
      <c r="Z46" s="129" t="n">
        <v>25.5</v>
      </c>
      <c r="AA46" s="129" t="n">
        <v>59.98</v>
      </c>
      <c r="AB46" s="129">
        <f>AH46/100*80</f>
        <v/>
      </c>
      <c r="AC46" s="129" t="n"/>
      <c r="AD46" s="129">
        <f>AH46*AA46</f>
        <v/>
      </c>
      <c r="AE46" s="121" t="n"/>
      <c r="AF46" s="121">
        <f>AI46*AA46</f>
        <v/>
      </c>
      <c r="AG46" s="130" t="n"/>
      <c r="AH46" s="108" t="n">
        <v>667</v>
      </c>
      <c r="AI46" s="108" t="n">
        <v>450</v>
      </c>
      <c r="AJ46" s="126" t="n">
        <v>69</v>
      </c>
      <c r="AK46" s="129">
        <f>AI46*Z46</f>
        <v/>
      </c>
      <c r="AL46" s="129" t="n"/>
      <c r="AM46" s="108" t="n"/>
      <c r="AN46" s="129" t="n"/>
      <c r="AO46" s="108" t="inlineStr">
        <is>
          <t>90 DAYS NETT</t>
        </is>
      </c>
      <c r="AP46" s="108" t="inlineStr">
        <is>
          <t>TRUCK</t>
        </is>
      </c>
      <c r="AQ46" s="136" t="n">
        <v>43507</v>
      </c>
      <c r="AR46" s="108">
        <f>+WEEKNUM(AQ46)</f>
        <v/>
      </c>
      <c r="AS46" s="136" t="n">
        <v>43596</v>
      </c>
      <c r="AT46" s="108">
        <f>+WEEKNUM(AS46)</f>
        <v/>
      </c>
      <c r="AU46" s="136" t="n">
        <v>43610</v>
      </c>
      <c r="AV46" s="108">
        <f>+WEEKNUM(AU46)</f>
        <v/>
      </c>
      <c r="AW46" s="136" t="n">
        <v>43582</v>
      </c>
      <c r="AX46" s="108">
        <f>+WEEKNUM(AW46)</f>
        <v/>
      </c>
      <c r="AY46" s="136">
        <f>AW46+4</f>
        <v/>
      </c>
      <c r="AZ46" s="108">
        <f>+WEEKNUM(AY46)</f>
        <v/>
      </c>
      <c r="BA46" s="136">
        <f>AU46+90</f>
        <v/>
      </c>
      <c r="BB46" s="108">
        <f>+WEEKNUM(BA46)</f>
        <v/>
      </c>
      <c r="BC46" s="136" t="n">
        <v>43582</v>
      </c>
      <c r="BD46" s="108">
        <f>+WEEKNUM(BC46)</f>
        <v/>
      </c>
      <c r="BE46" s="136">
        <f>BC46+4</f>
        <v/>
      </c>
      <c r="BF46" s="108">
        <f>+WEEKNUM(BE46)</f>
        <v/>
      </c>
      <c r="BG46" s="108">
        <f>AV46-BD46</f>
        <v/>
      </c>
      <c r="BH46" s="167" t="n">
        <v>455</v>
      </c>
      <c r="BI46" s="108">
        <f>BH46-AI46</f>
        <v/>
      </c>
      <c r="BJ46" s="131">
        <f>BH46/AI46-1</f>
        <v/>
      </c>
      <c r="BK46" s="108">
        <f>BD46-Y46</f>
        <v/>
      </c>
      <c r="BL46" s="108">
        <f>BD46-AR46</f>
        <v/>
      </c>
      <c r="BM46" s="108" t="n">
        <v>24</v>
      </c>
      <c r="BN46" s="108" t="n"/>
      <c r="BO46" s="108" t="n"/>
      <c r="BP46" s="108" t="inlineStr">
        <is>
          <t>YES</t>
        </is>
      </c>
    </row>
    <row customFormat="1" customHeight="1" ht="11.25" r="47" s="150">
      <c r="A47" s="108" t="inlineStr">
        <is>
          <t>K190751304 JOHN</t>
        </is>
      </c>
      <c r="B47" s="108" t="inlineStr">
        <is>
          <t>Pre-Buy</t>
        </is>
      </c>
      <c r="C47" s="126" t="inlineStr">
        <is>
          <t>-</t>
        </is>
      </c>
      <c r="D47" s="127" t="n">
        <v>1</v>
      </c>
      <c r="E47" s="108" t="inlineStr">
        <is>
          <t>ZALANDO</t>
        </is>
      </c>
      <c r="F47" s="108" t="n"/>
      <c r="G47" s="108" t="inlineStr">
        <is>
          <t>Mens</t>
        </is>
      </c>
      <c r="H47" s="108" t="inlineStr">
        <is>
          <t>Jeans</t>
        </is>
      </c>
      <c r="I47" s="108" t="inlineStr">
        <is>
          <t>K190751304</t>
        </is>
      </c>
      <c r="J47" s="108" t="inlineStr">
        <is>
          <t>JOHN</t>
        </is>
      </c>
      <c r="K47" s="108" t="inlineStr">
        <is>
          <t>NESTA BLUE SULPHUR</t>
        </is>
      </c>
      <c r="L47" s="108" t="inlineStr">
        <is>
          <t>Tunisia</t>
        </is>
      </c>
      <c r="M47" s="108" t="inlineStr">
        <is>
          <t>Artlab</t>
        </is>
      </c>
      <c r="N47" s="108" t="inlineStr">
        <is>
          <t>Art Lab S.a.r.l.</t>
        </is>
      </c>
      <c r="O47" s="108" t="inlineStr">
        <is>
          <t>IWT</t>
        </is>
      </c>
      <c r="P47" s="108" t="n"/>
      <c r="Q47" s="108" t="inlineStr">
        <is>
          <t>Nice One</t>
        </is>
      </c>
      <c r="R47" s="108" t="n"/>
      <c r="S47" s="108" t="inlineStr">
        <is>
          <t>Lamak</t>
        </is>
      </c>
      <c r="T47" s="108" t="n"/>
      <c r="U47" s="108" t="inlineStr">
        <is>
          <t>Calik</t>
        </is>
      </c>
      <c r="V47" s="128" t="inlineStr">
        <is>
          <t>71060D Soho TP nesta blue OD black organic + recycled</t>
        </is>
      </c>
      <c r="W47" s="147" t="n"/>
      <c r="X47" s="147" t="n"/>
      <c r="Y47" s="108">
        <f>+WEEKNUM(X47)</f>
        <v/>
      </c>
      <c r="Z47" s="129" t="n">
        <v>25.5</v>
      </c>
      <c r="AA47" s="129" t="n">
        <v>59.98</v>
      </c>
      <c r="AB47" s="129">
        <f>AH47/100*80</f>
        <v/>
      </c>
      <c r="AC47" s="129" t="n"/>
      <c r="AD47" s="129">
        <f>AH47*AA47</f>
        <v/>
      </c>
      <c r="AE47" s="121" t="n"/>
      <c r="AF47" s="121">
        <f>AI47*AA47</f>
        <v/>
      </c>
      <c r="AG47" s="130" t="n"/>
      <c r="AH47" s="108" t="n">
        <v>65</v>
      </c>
      <c r="AI47" s="108" t="n">
        <v>65</v>
      </c>
      <c r="AJ47" s="126" t="n">
        <v>69</v>
      </c>
      <c r="AK47" s="129">
        <f>AI47*Z47</f>
        <v/>
      </c>
      <c r="AL47" s="129" t="n"/>
      <c r="AM47" s="108" t="n"/>
      <c r="AN47" s="129" t="n"/>
      <c r="AO47" s="108" t="inlineStr">
        <is>
          <t>90 DAYS NETT</t>
        </is>
      </c>
      <c r="AP47" s="108" t="inlineStr">
        <is>
          <t>TRUCK</t>
        </is>
      </c>
      <c r="AQ47" s="136" t="n">
        <v>43507</v>
      </c>
      <c r="AR47" s="108">
        <f>+WEEKNUM(AQ47)</f>
        <v/>
      </c>
      <c r="AS47" s="136" t="n">
        <v>43596</v>
      </c>
      <c r="AT47" s="108">
        <f>+WEEKNUM(AS47)</f>
        <v/>
      </c>
      <c r="AU47" s="136" t="n">
        <v>43610</v>
      </c>
      <c r="AV47" s="108">
        <f>+WEEKNUM(AU47)</f>
        <v/>
      </c>
      <c r="AW47" s="136" t="n">
        <v>43582</v>
      </c>
      <c r="AX47" s="108">
        <f>+WEEKNUM(AW47)</f>
        <v/>
      </c>
      <c r="AY47" s="136">
        <f>AW47+4</f>
        <v/>
      </c>
      <c r="AZ47" s="108">
        <f>+WEEKNUM(AY47)</f>
        <v/>
      </c>
      <c r="BA47" s="136">
        <f>AU47+90</f>
        <v/>
      </c>
      <c r="BB47" s="108">
        <f>+WEEKNUM(BA47)</f>
        <v/>
      </c>
      <c r="BC47" s="136" t="n">
        <v>43582</v>
      </c>
      <c r="BD47" s="108">
        <f>+WEEKNUM(BC47)</f>
        <v/>
      </c>
      <c r="BE47" s="136">
        <f>BC47+4</f>
        <v/>
      </c>
      <c r="BF47" s="108">
        <f>+WEEKNUM(BE47)</f>
        <v/>
      </c>
      <c r="BG47" s="108">
        <f>AV47-BD47</f>
        <v/>
      </c>
      <c r="BH47" s="167" t="n">
        <v>64</v>
      </c>
      <c r="BI47" s="108">
        <f>BH47-AI47</f>
        <v/>
      </c>
      <c r="BJ47" s="131">
        <f>BH47/AI47-1</f>
        <v/>
      </c>
      <c r="BK47" s="108">
        <f>BD47-Y47</f>
        <v/>
      </c>
      <c r="BL47" s="108">
        <f>BD47-AR47</f>
        <v/>
      </c>
      <c r="BM47" s="108" t="n">
        <v>24</v>
      </c>
      <c r="BN47" s="108" t="n"/>
      <c r="BO47" s="108" t="n"/>
      <c r="BP47" s="108" t="inlineStr">
        <is>
          <t>YES</t>
        </is>
      </c>
    </row>
    <row customFormat="1" customHeight="1" ht="11.25" r="48" s="150">
      <c r="A48" s="108" t="inlineStr">
        <is>
          <t>K190752025 TILL</t>
        </is>
      </c>
      <c r="B48" s="108" t="inlineStr">
        <is>
          <t>Pre-Buy</t>
        </is>
      </c>
      <c r="C48" s="126" t="inlineStr">
        <is>
          <t>-</t>
        </is>
      </c>
      <c r="D48" s="127" t="n">
        <v>1</v>
      </c>
      <c r="E48" s="108" t="inlineStr">
        <is>
          <t>BULK</t>
        </is>
      </c>
      <c r="F48" s="108" t="n"/>
      <c r="G48" s="108" t="inlineStr">
        <is>
          <t>Mens</t>
        </is>
      </c>
      <c r="H48" s="108" t="inlineStr">
        <is>
          <t>Jacket</t>
        </is>
      </c>
      <c r="I48" s="108" t="inlineStr">
        <is>
          <t>K190752025</t>
        </is>
      </c>
      <c r="J48" s="108" t="inlineStr">
        <is>
          <t>TILL</t>
        </is>
      </c>
      <c r="K48" s="108" t="inlineStr">
        <is>
          <t>MID MARBLE BULL</t>
        </is>
      </c>
      <c r="L48" s="108" t="inlineStr">
        <is>
          <t>Tunisia</t>
        </is>
      </c>
      <c r="M48" s="108" t="inlineStr">
        <is>
          <t>Artlab</t>
        </is>
      </c>
      <c r="N48" s="108" t="inlineStr">
        <is>
          <t>Art Lab S.a.r.l.</t>
        </is>
      </c>
      <c r="O48" s="108" t="inlineStr">
        <is>
          <t>IWT</t>
        </is>
      </c>
      <c r="P48" s="108" t="n"/>
      <c r="Q48" s="108" t="inlineStr">
        <is>
          <t>Nice One</t>
        </is>
      </c>
      <c r="R48" s="108" t="n"/>
      <c r="S48" s="108" t="inlineStr">
        <is>
          <t>Lamak</t>
        </is>
      </c>
      <c r="T48" s="108" t="n"/>
      <c r="U48" s="108" t="inlineStr">
        <is>
          <t>Orta</t>
        </is>
      </c>
      <c r="V48" s="128" t="n">
        <v>9575</v>
      </c>
      <c r="W48" s="147" t="n"/>
      <c r="X48" s="147" t="n"/>
      <c r="Y48" s="108">
        <f>+WEEKNUM(X48)</f>
        <v/>
      </c>
      <c r="Z48" s="129" t="n">
        <v>38.1</v>
      </c>
      <c r="AA48" s="129" t="n">
        <v>79.97999999999999</v>
      </c>
      <c r="AB48" s="129">
        <f>AH48/100*80</f>
        <v/>
      </c>
      <c r="AC48" s="129">
        <f>AE48/100*80</f>
        <v/>
      </c>
      <c r="AD48" s="129">
        <f>AH48*AA48</f>
        <v/>
      </c>
      <c r="AE48" s="121">
        <f>AH48*AA48/100*75</f>
        <v/>
      </c>
      <c r="AF48" s="121">
        <f>AI48*AA48</f>
        <v/>
      </c>
      <c r="AG48" s="130" t="n"/>
      <c r="AH48" s="108" t="n">
        <v>24</v>
      </c>
      <c r="AI48" s="108" t="n">
        <v>172</v>
      </c>
      <c r="AJ48" s="126" t="n">
        <v>69</v>
      </c>
      <c r="AK48" s="129">
        <f>AI48*Z48</f>
        <v/>
      </c>
      <c r="AL48" s="129" t="n"/>
      <c r="AM48" s="108" t="n"/>
      <c r="AN48" s="129" t="n"/>
      <c r="AO48" s="108" t="inlineStr">
        <is>
          <t>90 DAYS NETT</t>
        </is>
      </c>
      <c r="AP48" s="108" t="inlineStr">
        <is>
          <t>TRUCK</t>
        </is>
      </c>
      <c r="AQ48" s="136" t="n">
        <v>43507</v>
      </c>
      <c r="AR48" s="108">
        <f>+WEEKNUM(AQ48)</f>
        <v/>
      </c>
      <c r="AS48" s="136" t="n">
        <v>43596</v>
      </c>
      <c r="AT48" s="108">
        <f>+WEEKNUM(AS48)</f>
        <v/>
      </c>
      <c r="AU48" s="136" t="n">
        <v>43602</v>
      </c>
      <c r="AV48" s="108">
        <f>+WEEKNUM(AU48)</f>
        <v/>
      </c>
      <c r="AW48" s="136" t="n">
        <v>43582</v>
      </c>
      <c r="AX48" s="108">
        <f>+WEEKNUM(AW48)</f>
        <v/>
      </c>
      <c r="AY48" s="136">
        <f>AW48+4</f>
        <v/>
      </c>
      <c r="AZ48" s="108">
        <f>+WEEKNUM(AY48)</f>
        <v/>
      </c>
      <c r="BA48" s="136">
        <f>AU48+90</f>
        <v/>
      </c>
      <c r="BB48" s="108">
        <f>+WEEKNUM(BA48)</f>
        <v/>
      </c>
      <c r="BC48" s="136" t="n">
        <v>43582</v>
      </c>
      <c r="BD48" s="108">
        <f>+WEEKNUM(BC48)</f>
        <v/>
      </c>
      <c r="BE48" s="136">
        <f>BC48+4</f>
        <v/>
      </c>
      <c r="BF48" s="108">
        <f>+WEEKNUM(BE48)</f>
        <v/>
      </c>
      <c r="BG48" s="108">
        <f>AV48-BD48</f>
        <v/>
      </c>
      <c r="BH48" s="108" t="n">
        <v>171</v>
      </c>
      <c r="BI48" s="108">
        <f>BH48-AI48</f>
        <v/>
      </c>
      <c r="BJ48" s="131">
        <f>BH48/AI48-1</f>
        <v/>
      </c>
      <c r="BK48" s="108">
        <f>BD48-Y48</f>
        <v/>
      </c>
      <c r="BL48" s="108">
        <f>BD48-AR48</f>
        <v/>
      </c>
      <c r="BM48" s="108" t="n">
        <v>24</v>
      </c>
      <c r="BN48" s="108" t="n"/>
      <c r="BO48" s="108" t="n"/>
      <c r="BP48" s="108" t="inlineStr">
        <is>
          <t>YES</t>
        </is>
      </c>
    </row>
    <row customFormat="1" customHeight="1" ht="11.25" r="49" s="150">
      <c r="A49" s="108" t="inlineStr">
        <is>
          <t>K190752025 TILL</t>
        </is>
      </c>
      <c r="B49" s="108" t="inlineStr">
        <is>
          <t>Pre-Buy</t>
        </is>
      </c>
      <c r="C49" s="126" t="inlineStr">
        <is>
          <t>-</t>
        </is>
      </c>
      <c r="D49" s="127" t="n">
        <v>1</v>
      </c>
      <c r="E49" s="108" t="inlineStr">
        <is>
          <t>ZALANDO</t>
        </is>
      </c>
      <c r="F49" s="108" t="n"/>
      <c r="G49" s="108" t="inlineStr">
        <is>
          <t>Mens</t>
        </is>
      </c>
      <c r="H49" s="108" t="inlineStr">
        <is>
          <t>Jacket</t>
        </is>
      </c>
      <c r="I49" s="108" t="inlineStr">
        <is>
          <t>K190752025</t>
        </is>
      </c>
      <c r="J49" s="108" t="inlineStr">
        <is>
          <t>TILL</t>
        </is>
      </c>
      <c r="K49" s="108" t="inlineStr">
        <is>
          <t>MID MARBLE BULL</t>
        </is>
      </c>
      <c r="L49" s="108" t="inlineStr">
        <is>
          <t>Tunisia</t>
        </is>
      </c>
      <c r="M49" s="108" t="inlineStr">
        <is>
          <t>Artlab</t>
        </is>
      </c>
      <c r="N49" s="108" t="inlineStr">
        <is>
          <t>Art Lab S.a.r.l.</t>
        </is>
      </c>
      <c r="O49" s="108" t="inlineStr">
        <is>
          <t>IWT</t>
        </is>
      </c>
      <c r="P49" s="108" t="n"/>
      <c r="Q49" s="108" t="inlineStr">
        <is>
          <t>Nice One</t>
        </is>
      </c>
      <c r="R49" s="108" t="n"/>
      <c r="S49" s="108" t="inlineStr">
        <is>
          <t>Lamak</t>
        </is>
      </c>
      <c r="T49" s="108" t="n"/>
      <c r="U49" s="108" t="inlineStr">
        <is>
          <t>Orta</t>
        </is>
      </c>
      <c r="V49" s="128" t="n">
        <v>9575</v>
      </c>
      <c r="W49" s="147" t="n"/>
      <c r="X49" s="147" t="n"/>
      <c r="Y49" s="108">
        <f>+WEEKNUM(X49)</f>
        <v/>
      </c>
      <c r="Z49" s="129" t="n">
        <v>38.1</v>
      </c>
      <c r="AA49" s="129" t="n">
        <v>79.97999999999999</v>
      </c>
      <c r="AB49" s="129">
        <f>AH49/100*80</f>
        <v/>
      </c>
      <c r="AC49" s="129">
        <f>AE49/100*80</f>
        <v/>
      </c>
      <c r="AD49" s="129">
        <f>AH49*AA49</f>
        <v/>
      </c>
      <c r="AE49" s="121">
        <f>AH49*AA49/100*75</f>
        <v/>
      </c>
      <c r="AF49" s="121">
        <f>AI49*AA49</f>
        <v/>
      </c>
      <c r="AG49" s="130" t="n"/>
      <c r="AH49" s="108" t="n">
        <v>30</v>
      </c>
      <c r="AI49" s="108" t="n">
        <v>30</v>
      </c>
      <c r="AJ49" s="126" t="n">
        <v>69</v>
      </c>
      <c r="AK49" s="129">
        <f>AI49*Z49</f>
        <v/>
      </c>
      <c r="AL49" s="129" t="n"/>
      <c r="AM49" s="108" t="n"/>
      <c r="AN49" s="129" t="n"/>
      <c r="AO49" s="108" t="inlineStr">
        <is>
          <t>90 DAYS NETT</t>
        </is>
      </c>
      <c r="AP49" s="108" t="inlineStr">
        <is>
          <t>TRUCK</t>
        </is>
      </c>
      <c r="AQ49" s="136" t="n">
        <v>43507</v>
      </c>
      <c r="AR49" s="108">
        <f>+WEEKNUM(AQ49)</f>
        <v/>
      </c>
      <c r="AS49" s="136" t="n">
        <v>43596</v>
      </c>
      <c r="AT49" s="108">
        <f>+WEEKNUM(AS49)</f>
        <v/>
      </c>
      <c r="AU49" s="136" t="n">
        <v>43602</v>
      </c>
      <c r="AV49" s="108">
        <f>+WEEKNUM(AU49)</f>
        <v/>
      </c>
      <c r="AW49" s="136" t="n">
        <v>43582</v>
      </c>
      <c r="AX49" s="108">
        <f>+WEEKNUM(AW49)</f>
        <v/>
      </c>
      <c r="AY49" s="136">
        <f>AW49+4</f>
        <v/>
      </c>
      <c r="AZ49" s="108">
        <f>+WEEKNUM(AY49)</f>
        <v/>
      </c>
      <c r="BA49" s="136">
        <f>AU49+90</f>
        <v/>
      </c>
      <c r="BB49" s="108">
        <f>+WEEKNUM(BA49)</f>
        <v/>
      </c>
      <c r="BC49" s="136" t="n">
        <v>43582</v>
      </c>
      <c r="BD49" s="108">
        <f>+WEEKNUM(BC49)</f>
        <v/>
      </c>
      <c r="BE49" s="136">
        <f>BC49+4</f>
        <v/>
      </c>
      <c r="BF49" s="108">
        <f>+WEEKNUM(BE49)</f>
        <v/>
      </c>
      <c r="BG49" s="108">
        <f>AV49-BD49</f>
        <v/>
      </c>
      <c r="BH49" s="108" t="n">
        <v>30</v>
      </c>
      <c r="BI49" s="108">
        <f>BH49-AI49</f>
        <v/>
      </c>
      <c r="BJ49" s="131">
        <f>BH49/AI49-1</f>
        <v/>
      </c>
      <c r="BK49" s="108">
        <f>BD49-Y49</f>
        <v/>
      </c>
      <c r="BL49" s="108">
        <f>BD49-AR49</f>
        <v/>
      </c>
      <c r="BM49" s="108" t="n">
        <v>24</v>
      </c>
      <c r="BN49" s="108" t="n"/>
      <c r="BO49" s="108" t="n"/>
      <c r="BP49" s="108" t="inlineStr">
        <is>
          <t>YES</t>
        </is>
      </c>
    </row>
    <row customFormat="1" customHeight="1" ht="11.25" r="50" s="150">
      <c r="A50" s="108" t="inlineStr">
        <is>
          <t>K180701130 JUNO</t>
        </is>
      </c>
      <c r="B50" s="108" t="inlineStr">
        <is>
          <t>Final</t>
        </is>
      </c>
      <c r="C50" s="126" t="inlineStr">
        <is>
          <t>C/O</t>
        </is>
      </c>
      <c r="D50" s="127" t="n">
        <v>1</v>
      </c>
      <c r="E50" s="108" t="n"/>
      <c r="F50" s="108" t="n"/>
      <c r="G50" s="108" t="inlineStr">
        <is>
          <t>Womens</t>
        </is>
      </c>
      <c r="H50" s="108" t="inlineStr">
        <is>
          <t>Jeans</t>
        </is>
      </c>
      <c r="I50" s="108" t="inlineStr">
        <is>
          <t>K180701130</t>
        </is>
      </c>
      <c r="J50" s="108" t="inlineStr">
        <is>
          <t>JUNO</t>
        </is>
      </c>
      <c r="K50" s="108" t="inlineStr">
        <is>
          <t>STAY BLACK</t>
        </is>
      </c>
      <c r="L50" s="108" t="inlineStr">
        <is>
          <t>Tunisia</t>
        </is>
      </c>
      <c r="M50" s="108" t="inlineStr">
        <is>
          <t>Artlab</t>
        </is>
      </c>
      <c r="N50" s="108" t="inlineStr">
        <is>
          <t>Art Lab S.a.r.l.</t>
        </is>
      </c>
      <c r="O50" s="108" t="inlineStr">
        <is>
          <t>IWT</t>
        </is>
      </c>
      <c r="P50" s="108" t="inlineStr">
        <is>
          <t>IWT</t>
        </is>
      </c>
      <c r="Q50" s="108" t="inlineStr">
        <is>
          <t>Nice One</t>
        </is>
      </c>
      <c r="R50" s="108" t="inlineStr">
        <is>
          <t>Nice One</t>
        </is>
      </c>
      <c r="S50" s="108" t="inlineStr">
        <is>
          <t>Lamak</t>
        </is>
      </c>
      <c r="T50" s="108" t="inlineStr">
        <is>
          <t>LAMAK</t>
        </is>
      </c>
      <c r="U50" s="108" t="inlineStr">
        <is>
          <t>Calik</t>
        </is>
      </c>
      <c r="V50" s="128" t="inlineStr">
        <is>
          <t>30131G Corona stay black organic + recycled</t>
        </is>
      </c>
      <c r="W50" s="147" t="n"/>
      <c r="X50" s="147" t="n"/>
      <c r="Y50" s="108">
        <f>+WEEKNUM(X50)</f>
        <v/>
      </c>
      <c r="Z50" s="129" t="n">
        <v>19.25</v>
      </c>
      <c r="AA50" s="129" t="n">
        <v>43.98</v>
      </c>
      <c r="AB50" s="129">
        <f>AH50/100*80</f>
        <v/>
      </c>
      <c r="AC50" s="129">
        <f>AE50/100*80</f>
        <v/>
      </c>
      <c r="AD50" s="129">
        <f>AH50*AA50</f>
        <v/>
      </c>
      <c r="AE50" s="121">
        <f>AH50*AA50/100*75</f>
        <v/>
      </c>
      <c r="AF50" s="121">
        <f>AI50*AA50/100*75</f>
        <v/>
      </c>
      <c r="AG50" s="130" t="n"/>
      <c r="AH50" s="108" t="n">
        <v>254</v>
      </c>
      <c r="AI50" s="108" t="n">
        <v>280</v>
      </c>
      <c r="AJ50" s="126" t="n">
        <v>74</v>
      </c>
      <c r="AK50" s="129">
        <f>AI50*Z50</f>
        <v/>
      </c>
      <c r="AL50" s="129" t="n"/>
      <c r="AM50" s="108" t="n"/>
      <c r="AN50" s="129" t="n"/>
      <c r="AO50" s="108" t="inlineStr">
        <is>
          <t>90 DAYS NETT</t>
        </is>
      </c>
      <c r="AP50" s="108" t="inlineStr">
        <is>
          <t>TRUCK</t>
        </is>
      </c>
      <c r="AQ50" s="136" t="n">
        <v>43546</v>
      </c>
      <c r="AR50" s="108">
        <f>+WEEKNUM(AQ50)</f>
        <v/>
      </c>
      <c r="AS50" s="136" t="inlineStr">
        <is>
          <t>ASAP</t>
        </is>
      </c>
      <c r="AT50" s="108" t="n"/>
      <c r="AU50" s="136" t="n">
        <v>43603</v>
      </c>
      <c r="AV50" s="108">
        <f>+WEEKNUM(AU50)</f>
        <v/>
      </c>
      <c r="AW50" s="136" t="n">
        <v>43582</v>
      </c>
      <c r="AX50" s="108">
        <f>+WEEKNUM(AW50)</f>
        <v/>
      </c>
      <c r="AY50" s="136">
        <f>AW50+4</f>
        <v/>
      </c>
      <c r="AZ50" s="108">
        <f>+WEEKNUM(AY50)</f>
        <v/>
      </c>
      <c r="BA50" s="136">
        <f>AU50+90</f>
        <v/>
      </c>
      <c r="BB50" s="108">
        <f>+WEEKNUM(BA50)</f>
        <v/>
      </c>
      <c r="BC50" s="136" t="n">
        <v>43582</v>
      </c>
      <c r="BD50" s="108">
        <f>+WEEKNUM(BC50)</f>
        <v/>
      </c>
      <c r="BE50" s="136">
        <f>BC50+4</f>
        <v/>
      </c>
      <c r="BF50" s="108">
        <f>+WEEKNUM(BE50)</f>
        <v/>
      </c>
      <c r="BG50" s="108">
        <f>AV50-BD50</f>
        <v/>
      </c>
      <c r="BH50" s="108" t="n">
        <v>288</v>
      </c>
      <c r="BI50" s="108">
        <f>BH50-AI50</f>
        <v/>
      </c>
      <c r="BJ50" s="131">
        <f>BH50/AI50-1</f>
        <v/>
      </c>
      <c r="BK50" s="108">
        <f>BD50-Y50</f>
        <v/>
      </c>
      <c r="BL50" s="108">
        <f>BD50-AR50</f>
        <v/>
      </c>
      <c r="BM50" s="108" t="n">
        <v>24</v>
      </c>
      <c r="BN50" s="108" t="n"/>
      <c r="BO50" s="108" t="n"/>
      <c r="BP50" s="108" t="inlineStr">
        <is>
          <t>YES</t>
        </is>
      </c>
    </row>
    <row customFormat="1" customHeight="1" ht="11.25" r="51" s="150">
      <c r="A51" s="108" t="inlineStr">
        <is>
          <t>K180701155 JUNO HIGH</t>
        </is>
      </c>
      <c r="B51" s="108" t="inlineStr">
        <is>
          <t>Final</t>
        </is>
      </c>
      <c r="C51" s="126" t="inlineStr">
        <is>
          <t>C/O</t>
        </is>
      </c>
      <c r="D51" s="127" t="n">
        <v>1</v>
      </c>
      <c r="E51" s="108" t="n"/>
      <c r="F51" s="108" t="n"/>
      <c r="G51" s="108" t="inlineStr">
        <is>
          <t>Womens</t>
        </is>
      </c>
      <c r="H51" s="108" t="inlineStr">
        <is>
          <t>Jeans</t>
        </is>
      </c>
      <c r="I51" s="108" t="inlineStr">
        <is>
          <t>K180701155</t>
        </is>
      </c>
      <c r="J51" s="108" t="inlineStr">
        <is>
          <t>JUNO HIGH</t>
        </is>
      </c>
      <c r="K51" s="108" t="inlineStr">
        <is>
          <t>STAY BLACK</t>
        </is>
      </c>
      <c r="L51" s="108" t="inlineStr">
        <is>
          <t>Tunisia</t>
        </is>
      </c>
      <c r="M51" s="108" t="inlineStr">
        <is>
          <t>Artlab</t>
        </is>
      </c>
      <c r="N51" s="108" t="inlineStr">
        <is>
          <t>Art Lab S.a.r.l.</t>
        </is>
      </c>
      <c r="O51" s="108" t="inlineStr">
        <is>
          <t>IWT</t>
        </is>
      </c>
      <c r="P51" s="108" t="inlineStr">
        <is>
          <t>IWT</t>
        </is>
      </c>
      <c r="Q51" s="108" t="inlineStr">
        <is>
          <t>Nice One</t>
        </is>
      </c>
      <c r="R51" s="108" t="inlineStr">
        <is>
          <t>Nice One</t>
        </is>
      </c>
      <c r="S51" s="108" t="inlineStr">
        <is>
          <t>Lamak</t>
        </is>
      </c>
      <c r="T51" s="108" t="inlineStr">
        <is>
          <t>LAMAK</t>
        </is>
      </c>
      <c r="U51" s="108" t="inlineStr">
        <is>
          <t>Calik</t>
        </is>
      </c>
      <c r="V51" s="128" t="inlineStr">
        <is>
          <t>30131G Corona stay black organic + recycled</t>
        </is>
      </c>
      <c r="W51" s="147" t="n"/>
      <c r="X51" s="147" t="n"/>
      <c r="Y51" s="108">
        <f>+WEEKNUM(X51)</f>
        <v/>
      </c>
      <c r="Z51" s="129" t="n">
        <v>19.25</v>
      </c>
      <c r="AA51" s="129" t="n">
        <v>43.98</v>
      </c>
      <c r="AB51" s="129">
        <f>AH51/100*80</f>
        <v/>
      </c>
      <c r="AC51" s="129">
        <f>AE51/100*80</f>
        <v/>
      </c>
      <c r="AD51" s="129">
        <f>AH51*AA51</f>
        <v/>
      </c>
      <c r="AE51" s="121">
        <f>AH51*AA51/100*75</f>
        <v/>
      </c>
      <c r="AF51" s="121">
        <f>AI51*AA51/100*75</f>
        <v/>
      </c>
      <c r="AG51" s="130" t="n"/>
      <c r="AH51" s="108" t="n">
        <v>302</v>
      </c>
      <c r="AI51" s="108" t="n">
        <v>395</v>
      </c>
      <c r="AJ51" s="126" t="n">
        <v>74</v>
      </c>
      <c r="AK51" s="129">
        <f>AI51*Z51</f>
        <v/>
      </c>
      <c r="AL51" s="129" t="n"/>
      <c r="AM51" s="108" t="n"/>
      <c r="AN51" s="129" t="n"/>
      <c r="AO51" s="108" t="inlineStr">
        <is>
          <t>90 DAYS NETT</t>
        </is>
      </c>
      <c r="AP51" s="108" t="inlineStr">
        <is>
          <t>TRUCK</t>
        </is>
      </c>
      <c r="AQ51" s="136" t="n">
        <v>43546</v>
      </c>
      <c r="AR51" s="108">
        <f>+WEEKNUM(AQ51)</f>
        <v/>
      </c>
      <c r="AS51" s="136" t="inlineStr">
        <is>
          <t>ASAP</t>
        </is>
      </c>
      <c r="AT51" s="108" t="n"/>
      <c r="AU51" s="136" t="n">
        <v>43603</v>
      </c>
      <c r="AV51" s="108">
        <f>+WEEKNUM(AU51)</f>
        <v/>
      </c>
      <c r="AW51" s="136" t="n">
        <v>43582</v>
      </c>
      <c r="AX51" s="108">
        <f>+WEEKNUM(AW51)</f>
        <v/>
      </c>
      <c r="AY51" s="136">
        <f>AW51+4</f>
        <v/>
      </c>
      <c r="AZ51" s="108">
        <f>+WEEKNUM(AY51)</f>
        <v/>
      </c>
      <c r="BA51" s="136">
        <f>AU51+90</f>
        <v/>
      </c>
      <c r="BB51" s="108">
        <f>+WEEKNUM(BA51)</f>
        <v/>
      </c>
      <c r="BC51" s="136" t="n">
        <v>43582</v>
      </c>
      <c r="BD51" s="108">
        <f>+WEEKNUM(BC51)</f>
        <v/>
      </c>
      <c r="BE51" s="136">
        <f>BC51+4</f>
        <v/>
      </c>
      <c r="BF51" s="108">
        <f>+WEEKNUM(BE51)</f>
        <v/>
      </c>
      <c r="BG51" s="108">
        <f>AV51-BD51</f>
        <v/>
      </c>
      <c r="BH51" s="108" t="n">
        <v>408</v>
      </c>
      <c r="BI51" s="108">
        <f>BH51-AI51</f>
        <v/>
      </c>
      <c r="BJ51" s="131">
        <f>BH51/AI51-1</f>
        <v/>
      </c>
      <c r="BK51" s="108">
        <f>BD51-Y51</f>
        <v/>
      </c>
      <c r="BL51" s="108">
        <f>BD51-AR51</f>
        <v/>
      </c>
      <c r="BM51" s="108" t="n">
        <v>24</v>
      </c>
      <c r="BN51" s="108" t="n"/>
      <c r="BO51" s="108" t="n"/>
      <c r="BP51" s="108" t="inlineStr">
        <is>
          <t>YES</t>
        </is>
      </c>
    </row>
    <row customFormat="1" customHeight="1" ht="11.25" r="52" s="150">
      <c r="A52" s="108" t="inlineStr">
        <is>
          <t>K190701800 LEILA</t>
        </is>
      </c>
      <c r="B52" s="108" t="inlineStr">
        <is>
          <t>Pre-Buy</t>
        </is>
      </c>
      <c r="C52" s="126" t="inlineStr">
        <is>
          <t>-</t>
        </is>
      </c>
      <c r="D52" s="127" t="n">
        <v>1</v>
      </c>
      <c r="E52" s="108" t="inlineStr">
        <is>
          <t>BULK</t>
        </is>
      </c>
      <c r="F52" s="108" t="n"/>
      <c r="G52" s="108" t="inlineStr">
        <is>
          <t>Womens</t>
        </is>
      </c>
      <c r="H52" s="108" t="inlineStr">
        <is>
          <t>Jeans</t>
        </is>
      </c>
      <c r="I52" s="108" t="inlineStr">
        <is>
          <t>K190701800</t>
        </is>
      </c>
      <c r="J52" s="108" t="inlineStr">
        <is>
          <t>LEILA</t>
        </is>
      </c>
      <c r="K52" s="108" t="inlineStr">
        <is>
          <t>GLEEN INDIGO MARBLE</t>
        </is>
      </c>
      <c r="L52" s="108" t="inlineStr">
        <is>
          <t>Tunisia</t>
        </is>
      </c>
      <c r="M52" s="108" t="inlineStr">
        <is>
          <t>Artlab</t>
        </is>
      </c>
      <c r="N52" s="108" t="inlineStr">
        <is>
          <t>Art Lab S.a.r.l.</t>
        </is>
      </c>
      <c r="O52" s="108" t="inlineStr">
        <is>
          <t>IWT</t>
        </is>
      </c>
      <c r="P52" s="108" t="n"/>
      <c r="Q52" s="108" t="inlineStr">
        <is>
          <t>Nice One</t>
        </is>
      </c>
      <c r="R52" s="108" t="n"/>
      <c r="S52" s="108" t="inlineStr">
        <is>
          <t>Lamak</t>
        </is>
      </c>
      <c r="T52" s="108" t="n"/>
      <c r="U52" s="108" t="inlineStr">
        <is>
          <t>Calik</t>
        </is>
      </c>
      <c r="V52" s="128" t="inlineStr">
        <is>
          <t>71159D Gleen liber blue organic + recycled</t>
        </is>
      </c>
      <c r="W52" s="147" t="n"/>
      <c r="X52" s="147" t="n"/>
      <c r="Y52" s="108">
        <f>+WEEKNUM(X52)</f>
        <v/>
      </c>
      <c r="Z52" s="129" t="n">
        <v>24.6</v>
      </c>
      <c r="AA52" s="129" t="n">
        <v>55.98</v>
      </c>
      <c r="AB52" s="129">
        <f>AH52/100*80</f>
        <v/>
      </c>
      <c r="AC52" s="129" t="n"/>
      <c r="AD52" s="129">
        <f>AH52*AA52</f>
        <v/>
      </c>
      <c r="AE52" s="121" t="n"/>
      <c r="AF52" s="121">
        <f>AI52*AA52</f>
        <v/>
      </c>
      <c r="AG52" s="130" t="n"/>
      <c r="AH52" s="108" t="n">
        <v>355</v>
      </c>
      <c r="AI52" s="108" t="n">
        <v>307</v>
      </c>
      <c r="AJ52" s="126" t="n">
        <v>69</v>
      </c>
      <c r="AK52" s="129">
        <f>AI52*Z52</f>
        <v/>
      </c>
      <c r="AL52" s="129" t="n"/>
      <c r="AM52" s="108" t="n"/>
      <c r="AN52" s="129" t="n"/>
      <c r="AO52" s="108" t="inlineStr">
        <is>
          <t>90 DAYS NETT</t>
        </is>
      </c>
      <c r="AP52" s="108" t="inlineStr">
        <is>
          <t>TRUCK</t>
        </is>
      </c>
      <c r="AQ52" s="136" t="n">
        <v>43507</v>
      </c>
      <c r="AR52" s="108">
        <f>+WEEKNUM(AQ52)</f>
        <v/>
      </c>
      <c r="AS52" s="136" t="n">
        <v>43596</v>
      </c>
      <c r="AT52" s="108">
        <f>+WEEKNUM(AS52)</f>
        <v/>
      </c>
      <c r="AU52" s="136" t="n">
        <v>43610</v>
      </c>
      <c r="AV52" s="108">
        <f>+WEEKNUM(AU52)</f>
        <v/>
      </c>
      <c r="AW52" s="136" t="n">
        <v>43582</v>
      </c>
      <c r="AX52" s="108">
        <f>+WEEKNUM(AW52)</f>
        <v/>
      </c>
      <c r="AY52" s="136">
        <f>AW52+4</f>
        <v/>
      </c>
      <c r="AZ52" s="108">
        <f>+WEEKNUM(AY52)</f>
        <v/>
      </c>
      <c r="BA52" s="136">
        <f>AU52+90</f>
        <v/>
      </c>
      <c r="BB52" s="108">
        <f>+WEEKNUM(BA52)</f>
        <v/>
      </c>
      <c r="BC52" s="136" t="n">
        <v>43582</v>
      </c>
      <c r="BD52" s="108">
        <f>+WEEKNUM(BC52)</f>
        <v/>
      </c>
      <c r="BE52" s="136">
        <f>BC52+4</f>
        <v/>
      </c>
      <c r="BF52" s="108">
        <f>+WEEKNUM(BE52)</f>
        <v/>
      </c>
      <c r="BG52" s="108">
        <f>AV52-BD52</f>
        <v/>
      </c>
      <c r="BH52" s="167" t="n">
        <v>309</v>
      </c>
      <c r="BI52" s="108">
        <f>BH52-AI52</f>
        <v/>
      </c>
      <c r="BJ52" s="131">
        <f>BH52/AI52-1</f>
        <v/>
      </c>
      <c r="BK52" s="108">
        <f>BD52-Y52</f>
        <v/>
      </c>
      <c r="BL52" s="108">
        <f>BD52-AR52</f>
        <v/>
      </c>
      <c r="BM52" s="108" t="n">
        <v>24</v>
      </c>
      <c r="BN52" s="108" t="n"/>
      <c r="BO52" s="108" t="n"/>
      <c r="BP52" s="108" t="inlineStr">
        <is>
          <t>YES</t>
        </is>
      </c>
    </row>
    <row customFormat="1" customHeight="1" ht="11.25" r="53" s="150">
      <c r="A53" s="108" t="inlineStr">
        <is>
          <t>K190701800 LEILA</t>
        </is>
      </c>
      <c r="B53" s="108" t="inlineStr">
        <is>
          <t>Pre-Buy</t>
        </is>
      </c>
      <c r="C53" s="126" t="inlineStr">
        <is>
          <t>-</t>
        </is>
      </c>
      <c r="D53" s="127" t="n">
        <v>1</v>
      </c>
      <c r="E53" s="108" t="inlineStr">
        <is>
          <t>ZALANDO</t>
        </is>
      </c>
      <c r="F53" s="108" t="n"/>
      <c r="G53" s="108" t="inlineStr">
        <is>
          <t>Womens</t>
        </is>
      </c>
      <c r="H53" s="108" t="inlineStr">
        <is>
          <t>Jeans</t>
        </is>
      </c>
      <c r="I53" s="108" t="inlineStr">
        <is>
          <t>K190701800</t>
        </is>
      </c>
      <c r="J53" s="108" t="inlineStr">
        <is>
          <t>LEILA</t>
        </is>
      </c>
      <c r="K53" s="108" t="inlineStr">
        <is>
          <t>GLEEN INDIGO MARBLE</t>
        </is>
      </c>
      <c r="L53" s="108" t="inlineStr">
        <is>
          <t>Tunisia</t>
        </is>
      </c>
      <c r="M53" s="108" t="inlineStr">
        <is>
          <t>Artlab</t>
        </is>
      </c>
      <c r="N53" s="108" t="inlineStr">
        <is>
          <t>Art Lab S.a.r.l.</t>
        </is>
      </c>
      <c r="O53" s="108" t="inlineStr">
        <is>
          <t>IWT</t>
        </is>
      </c>
      <c r="P53" s="108" t="n"/>
      <c r="Q53" s="108" t="inlineStr">
        <is>
          <t>Nice One</t>
        </is>
      </c>
      <c r="R53" s="108" t="n"/>
      <c r="S53" s="108" t="inlineStr">
        <is>
          <t>Lamak</t>
        </is>
      </c>
      <c r="T53" s="108" t="n"/>
      <c r="U53" s="108" t="inlineStr">
        <is>
          <t>Calik</t>
        </is>
      </c>
      <c r="V53" s="128" t="inlineStr">
        <is>
          <t>71159D Gleen liber blue organic + recycled</t>
        </is>
      </c>
      <c r="W53" s="147" t="n"/>
      <c r="X53" s="147" t="n"/>
      <c r="Y53" s="108">
        <f>+WEEKNUM(X53)</f>
        <v/>
      </c>
      <c r="Z53" s="129" t="n">
        <v>24.6</v>
      </c>
      <c r="AA53" s="129" t="n">
        <v>55.98</v>
      </c>
      <c r="AB53" s="129">
        <f>AH53/100*80</f>
        <v/>
      </c>
      <c r="AC53" s="129" t="n"/>
      <c r="AD53" s="129">
        <f>AH53*AA53</f>
        <v/>
      </c>
      <c r="AE53" s="121" t="n"/>
      <c r="AF53" s="121">
        <f>AI53*AA53</f>
        <v/>
      </c>
      <c r="AG53" s="130" t="n"/>
      <c r="AH53" s="108" t="n">
        <v>50</v>
      </c>
      <c r="AI53" s="108" t="n">
        <v>50</v>
      </c>
      <c r="AJ53" s="126" t="n">
        <v>69</v>
      </c>
      <c r="AK53" s="129">
        <f>AI53*Z53</f>
        <v/>
      </c>
      <c r="AL53" s="129" t="n"/>
      <c r="AM53" s="108" t="n"/>
      <c r="AN53" s="129" t="n"/>
      <c r="AO53" s="108" t="inlineStr">
        <is>
          <t>90 DAYS NETT</t>
        </is>
      </c>
      <c r="AP53" s="108" t="inlineStr">
        <is>
          <t>TRUCK</t>
        </is>
      </c>
      <c r="AQ53" s="136" t="n">
        <v>43507</v>
      </c>
      <c r="AR53" s="108">
        <f>+WEEKNUM(AQ53)</f>
        <v/>
      </c>
      <c r="AS53" s="136" t="n">
        <v>43596</v>
      </c>
      <c r="AT53" s="108">
        <f>+WEEKNUM(AS53)</f>
        <v/>
      </c>
      <c r="AU53" s="136" t="n">
        <v>43610</v>
      </c>
      <c r="AV53" s="108">
        <f>+WEEKNUM(AU53)</f>
        <v/>
      </c>
      <c r="AW53" s="136" t="n">
        <v>43582</v>
      </c>
      <c r="AX53" s="108">
        <f>+WEEKNUM(AW53)</f>
        <v/>
      </c>
      <c r="AY53" s="136">
        <f>AW53+4</f>
        <v/>
      </c>
      <c r="AZ53" s="108">
        <f>+WEEKNUM(AY53)</f>
        <v/>
      </c>
      <c r="BA53" s="136">
        <f>AU53+90</f>
        <v/>
      </c>
      <c r="BB53" s="108">
        <f>+WEEKNUM(BA53)</f>
        <v/>
      </c>
      <c r="BC53" s="136" t="n">
        <v>43582</v>
      </c>
      <c r="BD53" s="108">
        <f>+WEEKNUM(BC53)</f>
        <v/>
      </c>
      <c r="BE53" s="136">
        <f>BC53+4</f>
        <v/>
      </c>
      <c r="BF53" s="108">
        <f>+WEEKNUM(BE53)</f>
        <v/>
      </c>
      <c r="BG53" s="108">
        <f>AV53-BD53</f>
        <v/>
      </c>
      <c r="BH53" s="167" t="n">
        <v>50</v>
      </c>
      <c r="BI53" s="108">
        <f>BH53-AI53</f>
        <v/>
      </c>
      <c r="BJ53" s="131">
        <f>BH53/AI53-1</f>
        <v/>
      </c>
      <c r="BK53" s="108">
        <f>BD53-Y53</f>
        <v/>
      </c>
      <c r="BL53" s="108">
        <f>BD53-AR53</f>
        <v/>
      </c>
      <c r="BM53" s="108" t="n">
        <v>24</v>
      </c>
      <c r="BN53" s="108" t="n"/>
      <c r="BO53" s="108" t="n"/>
      <c r="BP53" s="108" t="inlineStr">
        <is>
          <t>YES</t>
        </is>
      </c>
    </row>
    <row customFormat="1" customHeight="1" ht="11.25" r="54" s="150">
      <c r="A54" s="108" t="inlineStr">
        <is>
          <t>K190701104 JUNO</t>
        </is>
      </c>
      <c r="B54" s="108" t="inlineStr">
        <is>
          <t>Pre-Buy</t>
        </is>
      </c>
      <c r="C54" s="126" t="inlineStr">
        <is>
          <t>-</t>
        </is>
      </c>
      <c r="D54" s="127" t="n">
        <v>1</v>
      </c>
      <c r="E54" s="108" t="n"/>
      <c r="F54" s="108" t="n"/>
      <c r="G54" s="108" t="inlineStr">
        <is>
          <t>Womens</t>
        </is>
      </c>
      <c r="H54" s="108" t="inlineStr">
        <is>
          <t>Jeans</t>
        </is>
      </c>
      <c r="I54" s="108" t="inlineStr">
        <is>
          <t>K190701104</t>
        </is>
      </c>
      <c r="J54" s="108" t="inlineStr">
        <is>
          <t>JUNO</t>
        </is>
      </c>
      <c r="K54" s="108" t="inlineStr">
        <is>
          <t>NESTA OD INTENSE</t>
        </is>
      </c>
      <c r="L54" s="108" t="inlineStr">
        <is>
          <t>Tunisia</t>
        </is>
      </c>
      <c r="M54" s="108" t="inlineStr">
        <is>
          <t>Artlab</t>
        </is>
      </c>
      <c r="N54" s="108" t="inlineStr">
        <is>
          <t>Art Lab S.a.r.l.</t>
        </is>
      </c>
      <c r="O54" s="108" t="inlineStr">
        <is>
          <t>IWT</t>
        </is>
      </c>
      <c r="P54" s="108" t="n"/>
      <c r="Q54" s="108" t="inlineStr">
        <is>
          <t>Nice One</t>
        </is>
      </c>
      <c r="R54" s="108" t="n"/>
      <c r="S54" s="108" t="inlineStr">
        <is>
          <t>Lamak</t>
        </is>
      </c>
      <c r="T54" s="108" t="n"/>
      <c r="U54" s="108" t="inlineStr">
        <is>
          <t>Calik</t>
        </is>
      </c>
      <c r="V54" s="128" t="inlineStr">
        <is>
          <t>71060D Soho TP nesta blue OD black organic + recycled</t>
        </is>
      </c>
      <c r="W54" s="179" t="n"/>
      <c r="X54" s="179" t="n"/>
      <c r="Y54" s="150">
        <f>+WEEKNUM(X54)</f>
        <v/>
      </c>
      <c r="Z54" s="232" t="n">
        <v>23.6</v>
      </c>
      <c r="AA54" s="232" t="n">
        <v>51.98</v>
      </c>
      <c r="AB54" s="232">
        <f>AH54/100*80</f>
        <v/>
      </c>
      <c r="AC54" s="232" t="n"/>
      <c r="AD54" s="232">
        <f>AH54*AA54</f>
        <v/>
      </c>
      <c r="AE54" s="121" t="n"/>
      <c r="AF54" s="121">
        <f>AI54*AA54</f>
        <v/>
      </c>
      <c r="AG54" s="117" t="n"/>
      <c r="AH54" s="108" t="n">
        <v>49</v>
      </c>
      <c r="AI54" s="108" t="n">
        <v>224</v>
      </c>
      <c r="AJ54" s="230" t="n">
        <v>69</v>
      </c>
      <c r="AK54" s="232">
        <f>AI54*Z54</f>
        <v/>
      </c>
      <c r="AL54" s="232" t="n"/>
      <c r="AN54" s="232" t="n"/>
      <c r="AO54" s="150" t="inlineStr">
        <is>
          <t>90 DAYS NETT</t>
        </is>
      </c>
      <c r="AP54" s="150" t="inlineStr">
        <is>
          <t>TRUCK</t>
        </is>
      </c>
      <c r="AQ54" s="233" t="n">
        <v>43507</v>
      </c>
      <c r="AR54" s="150">
        <f>+WEEKNUM(AQ54)</f>
        <v/>
      </c>
      <c r="AS54" s="233" t="n">
        <v>43596</v>
      </c>
      <c r="AT54" s="150">
        <f>+WEEKNUM(AS54)</f>
        <v/>
      </c>
      <c r="AU54" s="233" t="n">
        <v>43596</v>
      </c>
      <c r="AV54" s="108">
        <f>+WEEKNUM(AU54)</f>
        <v/>
      </c>
      <c r="AW54" s="136" t="n">
        <v>43610</v>
      </c>
      <c r="AX54" s="108">
        <f>+WEEKNUM(AW54)</f>
        <v/>
      </c>
      <c r="AY54" s="136">
        <f>AW54+4</f>
        <v/>
      </c>
      <c r="AZ54" s="108">
        <f>+WEEKNUM(AY54)</f>
        <v/>
      </c>
      <c r="BA54" s="136">
        <f>AU54+90</f>
        <v/>
      </c>
      <c r="BB54" s="108">
        <f>+WEEKNUM(BA54)</f>
        <v/>
      </c>
      <c r="BC54" s="136" t="n">
        <v>43610</v>
      </c>
      <c r="BD54" s="108">
        <f>+WEEKNUM(BC54)</f>
        <v/>
      </c>
      <c r="BE54" s="136">
        <f>BC54+4</f>
        <v/>
      </c>
      <c r="BF54" s="108">
        <f>+WEEKNUM(BE54)</f>
        <v/>
      </c>
      <c r="BG54" s="108">
        <f>AV54-BD54</f>
        <v/>
      </c>
      <c r="BH54" s="108" t="n">
        <v>228</v>
      </c>
      <c r="BI54" s="108">
        <f>BH54-AI54</f>
        <v/>
      </c>
      <c r="BJ54" s="131">
        <f>BH54/AI54-1</f>
        <v/>
      </c>
      <c r="BK54" s="108">
        <f>BD54-Y54</f>
        <v/>
      </c>
      <c r="BL54" s="108">
        <f>BD54-AR54</f>
        <v/>
      </c>
      <c r="BM54" s="108" t="n">
        <v>24</v>
      </c>
      <c r="BN54" s="108" t="n"/>
      <c r="BO54" s="108" t="n"/>
      <c r="BP54" s="108" t="inlineStr">
        <is>
          <t>YES</t>
        </is>
      </c>
    </row>
    <row customFormat="1" customHeight="1" ht="11.25" r="55" s="150">
      <c r="A55" s="108" t="inlineStr">
        <is>
          <t>K190701302 CHRISTINA HIGH</t>
        </is>
      </c>
      <c r="B55" s="108" t="inlineStr">
        <is>
          <t>Pre-Buy</t>
        </is>
      </c>
      <c r="C55" s="126" t="inlineStr">
        <is>
          <t>-</t>
        </is>
      </c>
      <c r="D55" s="127" t="n">
        <v>1</v>
      </c>
      <c r="E55" s="108" t="n"/>
      <c r="F55" s="108" t="n"/>
      <c r="G55" s="108" t="inlineStr">
        <is>
          <t>Womens</t>
        </is>
      </c>
      <c r="H55" s="108" t="inlineStr">
        <is>
          <t>Jeans</t>
        </is>
      </c>
      <c r="I55" s="108" t="inlineStr">
        <is>
          <t>K190701302</t>
        </is>
      </c>
      <c r="J55" s="108" t="inlineStr">
        <is>
          <t>CHRISTINA HIGH</t>
        </is>
      </c>
      <c r="K55" s="108" t="inlineStr">
        <is>
          <t>NESTA BLUE WORN</t>
        </is>
      </c>
      <c r="L55" s="108" t="inlineStr">
        <is>
          <t>Tunisia</t>
        </is>
      </c>
      <c r="M55" s="108" t="inlineStr">
        <is>
          <t>Artlab</t>
        </is>
      </c>
      <c r="N55" s="108" t="inlineStr">
        <is>
          <t>Art Lab S.a.r.l.</t>
        </is>
      </c>
      <c r="O55" s="108" t="inlineStr">
        <is>
          <t>IWT</t>
        </is>
      </c>
      <c r="P55" s="108" t="n"/>
      <c r="Q55" s="108" t="inlineStr">
        <is>
          <t>Nice One</t>
        </is>
      </c>
      <c r="R55" s="108" t="n"/>
      <c r="S55" s="108" t="inlineStr">
        <is>
          <t>Lamak</t>
        </is>
      </c>
      <c r="T55" s="108" t="n"/>
      <c r="U55" s="108" t="inlineStr">
        <is>
          <t>Calik</t>
        </is>
      </c>
      <c r="V55" s="128" t="inlineStr">
        <is>
          <t>71060D Soho TP nesta blue OD black organic + recycled</t>
        </is>
      </c>
      <c r="W55" s="179" t="n"/>
      <c r="X55" s="179" t="n"/>
      <c r="Y55" s="150">
        <f>+WEEKNUM(X55)</f>
        <v/>
      </c>
      <c r="Z55" s="232" t="n">
        <v>24.9</v>
      </c>
      <c r="AA55" s="232" t="n">
        <v>59.98</v>
      </c>
      <c r="AB55" s="232">
        <f>AH55/100*80</f>
        <v/>
      </c>
      <c r="AC55" s="232" t="n"/>
      <c r="AD55" s="232">
        <f>AH55*AA55</f>
        <v/>
      </c>
      <c r="AE55" s="121" t="n"/>
      <c r="AF55" s="121">
        <f>AI55*AA55</f>
        <v/>
      </c>
      <c r="AG55" s="117" t="n"/>
      <c r="AH55" s="108" t="n">
        <v>101</v>
      </c>
      <c r="AI55" s="108" t="n">
        <v>208</v>
      </c>
      <c r="AJ55" s="230" t="n">
        <v>69</v>
      </c>
      <c r="AK55" s="232">
        <f>AI55*Z55</f>
        <v/>
      </c>
      <c r="AL55" s="232" t="n"/>
      <c r="AN55" s="232" t="n"/>
      <c r="AO55" s="150" t="inlineStr">
        <is>
          <t>90 DAYS NETT</t>
        </is>
      </c>
      <c r="AP55" s="150" t="inlineStr">
        <is>
          <t>TRUCK</t>
        </is>
      </c>
      <c r="AQ55" s="233" t="n">
        <v>43507</v>
      </c>
      <c r="AR55" s="150">
        <f>+WEEKNUM(AQ55)</f>
        <v/>
      </c>
      <c r="AS55" s="233" t="n">
        <v>43596</v>
      </c>
      <c r="AT55" s="150">
        <f>+WEEKNUM(AS55)</f>
        <v/>
      </c>
      <c r="AU55" s="233" t="n">
        <v>43596</v>
      </c>
      <c r="AV55" s="108">
        <f>+WEEKNUM(AU55)</f>
        <v/>
      </c>
      <c r="AW55" s="136" t="n">
        <v>43610</v>
      </c>
      <c r="AX55" s="108">
        <f>+WEEKNUM(AW55)</f>
        <v/>
      </c>
      <c r="AY55" s="136">
        <f>AW55+4</f>
        <v/>
      </c>
      <c r="AZ55" s="108">
        <f>+WEEKNUM(AY55)</f>
        <v/>
      </c>
      <c r="BA55" s="136">
        <f>AU55+90</f>
        <v/>
      </c>
      <c r="BB55" s="108">
        <f>+WEEKNUM(BA55)</f>
        <v/>
      </c>
      <c r="BC55" s="136" t="n">
        <v>43610</v>
      </c>
      <c r="BD55" s="108">
        <f>+WEEKNUM(BC55)</f>
        <v/>
      </c>
      <c r="BE55" s="136">
        <f>BC55+4</f>
        <v/>
      </c>
      <c r="BF55" s="108">
        <f>+WEEKNUM(BE55)</f>
        <v/>
      </c>
      <c r="BG55" s="108">
        <f>AV55-BD55</f>
        <v/>
      </c>
      <c r="BH55" s="108" t="n">
        <v>211</v>
      </c>
      <c r="BI55" s="108">
        <f>BH55-AI55</f>
        <v/>
      </c>
      <c r="BJ55" s="131">
        <f>BH55/AI55-1</f>
        <v/>
      </c>
      <c r="BK55" s="108">
        <f>BD55-Y55</f>
        <v/>
      </c>
      <c r="BL55" s="108">
        <f>BD55-AR55</f>
        <v/>
      </c>
      <c r="BM55" s="108" t="n">
        <v>24</v>
      </c>
      <c r="BN55" s="108" t="n"/>
      <c r="BO55" s="108" t="n"/>
      <c r="BP55" s="108" t="inlineStr">
        <is>
          <t>YES</t>
        </is>
      </c>
    </row>
    <row customFormat="1" customHeight="1" ht="11.25" r="56" s="150">
      <c r="A56" s="108" t="inlineStr">
        <is>
          <t>K190701402 EMI</t>
        </is>
      </c>
      <c r="B56" s="108" t="inlineStr">
        <is>
          <t>Pre-Buy</t>
        </is>
      </c>
      <c r="C56" s="126" t="inlineStr">
        <is>
          <t>-</t>
        </is>
      </c>
      <c r="D56" s="127" t="n">
        <v>1</v>
      </c>
      <c r="E56" s="108" t="inlineStr">
        <is>
          <t>BULK</t>
        </is>
      </c>
      <c r="F56" s="108" t="n"/>
      <c r="G56" s="108" t="inlineStr">
        <is>
          <t>Womens</t>
        </is>
      </c>
      <c r="H56" s="108" t="inlineStr">
        <is>
          <t>Jeans</t>
        </is>
      </c>
      <c r="I56" s="108" t="inlineStr">
        <is>
          <t>K190701402</t>
        </is>
      </c>
      <c r="J56" s="108" t="inlineStr">
        <is>
          <t>EMI</t>
        </is>
      </c>
      <c r="K56" s="108" t="inlineStr">
        <is>
          <t>NESTA SULPHUR DARK</t>
        </is>
      </c>
      <c r="L56" s="108" t="inlineStr">
        <is>
          <t>Tunisia</t>
        </is>
      </c>
      <c r="M56" s="108" t="inlineStr">
        <is>
          <t>Artlab</t>
        </is>
      </c>
      <c r="N56" s="108" t="inlineStr">
        <is>
          <t>Art Lab S.a.r.l.</t>
        </is>
      </c>
      <c r="O56" s="108" t="inlineStr">
        <is>
          <t>IWT</t>
        </is>
      </c>
      <c r="P56" s="108" t="inlineStr">
        <is>
          <t>IWT</t>
        </is>
      </c>
      <c r="Q56" s="108" t="inlineStr">
        <is>
          <t>Nice One</t>
        </is>
      </c>
      <c r="R56" s="108" t="n"/>
      <c r="S56" s="108" t="inlineStr">
        <is>
          <t>Lamak</t>
        </is>
      </c>
      <c r="T56" s="108" t="n"/>
      <c r="U56" s="108" t="inlineStr">
        <is>
          <t>Calik</t>
        </is>
      </c>
      <c r="V56" s="128" t="inlineStr">
        <is>
          <t>71060D Soho TP nesta blue OD black organic + recycled</t>
        </is>
      </c>
      <c r="W56" s="179" t="n"/>
      <c r="X56" s="179" t="n"/>
      <c r="Y56" s="150">
        <f>+WEEKNUM(X56)</f>
        <v/>
      </c>
      <c r="Z56" s="232" t="n">
        <v>24</v>
      </c>
      <c r="AA56" s="232" t="n">
        <v>55.98</v>
      </c>
      <c r="AB56" s="232">
        <f>AH56/100*80</f>
        <v/>
      </c>
      <c r="AC56" s="232" t="n"/>
      <c r="AD56" s="232">
        <f>AH56*AA56</f>
        <v/>
      </c>
      <c r="AE56" s="121" t="n"/>
      <c r="AF56" s="121">
        <f>AI56*AA56</f>
        <v/>
      </c>
      <c r="AG56" s="117" t="n"/>
      <c r="AH56" s="108" t="n">
        <v>331</v>
      </c>
      <c r="AI56" s="108" t="n">
        <v>342</v>
      </c>
      <c r="AJ56" s="230" t="n">
        <v>69</v>
      </c>
      <c r="AK56" s="232">
        <f>AI56*Z56</f>
        <v/>
      </c>
      <c r="AL56" s="232" t="n"/>
      <c r="AN56" s="232" t="n"/>
      <c r="AO56" s="150" t="inlineStr">
        <is>
          <t>90 DAYS NETT</t>
        </is>
      </c>
      <c r="AP56" s="150" t="inlineStr">
        <is>
          <t>TRUCK</t>
        </is>
      </c>
      <c r="AQ56" s="233" t="n">
        <v>43507</v>
      </c>
      <c r="AR56" s="150">
        <f>+WEEKNUM(AQ56)</f>
        <v/>
      </c>
      <c r="AS56" s="233" t="n">
        <v>43596</v>
      </c>
      <c r="AT56" s="150">
        <f>+WEEKNUM(AS56)</f>
        <v/>
      </c>
      <c r="AU56" s="233" t="n">
        <v>43610</v>
      </c>
      <c r="AV56" s="108">
        <f>+WEEKNUM(AU56)</f>
        <v/>
      </c>
      <c r="AW56" s="136" t="n">
        <v>43610</v>
      </c>
      <c r="AX56" s="108">
        <f>+WEEKNUM(AW56)</f>
        <v/>
      </c>
      <c r="AY56" s="136">
        <f>AW56+4</f>
        <v/>
      </c>
      <c r="AZ56" s="108">
        <f>+WEEKNUM(AY56)</f>
        <v/>
      </c>
      <c r="BA56" s="136">
        <f>AU56+90</f>
        <v/>
      </c>
      <c r="BB56" s="108">
        <f>+WEEKNUM(BA56)</f>
        <v/>
      </c>
      <c r="BC56" s="136" t="n">
        <v>43610</v>
      </c>
      <c r="BD56" s="108">
        <f>+WEEKNUM(BC56)</f>
        <v/>
      </c>
      <c r="BE56" s="136">
        <f>BC56+4</f>
        <v/>
      </c>
      <c r="BF56" s="108">
        <f>+WEEKNUM(BE56)</f>
        <v/>
      </c>
      <c r="BG56" s="108">
        <f>AV56-BD56</f>
        <v/>
      </c>
      <c r="BH56" s="108" t="n">
        <v>351</v>
      </c>
      <c r="BI56" s="108">
        <f>BH56-AI56</f>
        <v/>
      </c>
      <c r="BJ56" s="131">
        <f>BH56/AI56-1</f>
        <v/>
      </c>
      <c r="BK56" s="108">
        <f>BD56-Y56</f>
        <v/>
      </c>
      <c r="BL56" s="108">
        <f>BD56-AR56</f>
        <v/>
      </c>
      <c r="BM56" s="108" t="n">
        <v>24</v>
      </c>
      <c r="BN56" s="108" t="n"/>
      <c r="BO56" s="108" t="n"/>
      <c r="BP56" s="108" t="inlineStr">
        <is>
          <t>YES</t>
        </is>
      </c>
    </row>
    <row customFormat="1" customHeight="1" ht="11.25" r="57" s="150">
      <c r="A57" s="108" t="inlineStr">
        <is>
          <t>K190701402 EMI</t>
        </is>
      </c>
      <c r="B57" s="108" t="inlineStr">
        <is>
          <t>Pre-Buy</t>
        </is>
      </c>
      <c r="C57" s="126" t="inlineStr">
        <is>
          <t>-</t>
        </is>
      </c>
      <c r="D57" s="127" t="n">
        <v>1</v>
      </c>
      <c r="E57" s="108" t="inlineStr">
        <is>
          <t>ZALANDO</t>
        </is>
      </c>
      <c r="F57" s="108" t="n"/>
      <c r="G57" s="108" t="inlineStr">
        <is>
          <t>Womens</t>
        </is>
      </c>
      <c r="H57" s="108" t="inlineStr">
        <is>
          <t>Jeans</t>
        </is>
      </c>
      <c r="I57" s="108" t="inlineStr">
        <is>
          <t>K190701402</t>
        </is>
      </c>
      <c r="J57" s="108" t="inlineStr">
        <is>
          <t>EMI</t>
        </is>
      </c>
      <c r="K57" s="108" t="inlineStr">
        <is>
          <t>NESTA SULPHUR DARK</t>
        </is>
      </c>
      <c r="L57" s="108" t="inlineStr">
        <is>
          <t>Tunisia</t>
        </is>
      </c>
      <c r="M57" s="108" t="inlineStr">
        <is>
          <t>Artlab</t>
        </is>
      </c>
      <c r="N57" s="108" t="inlineStr">
        <is>
          <t>Art Lab S.a.r.l.</t>
        </is>
      </c>
      <c r="O57" s="108" t="inlineStr">
        <is>
          <t>IWT</t>
        </is>
      </c>
      <c r="P57" s="108" t="n"/>
      <c r="Q57" s="108" t="inlineStr">
        <is>
          <t>Nice One</t>
        </is>
      </c>
      <c r="R57" s="108" t="n"/>
      <c r="S57" s="108" t="inlineStr">
        <is>
          <t>Lamak</t>
        </is>
      </c>
      <c r="T57" s="108" t="n"/>
      <c r="U57" s="108" t="inlineStr">
        <is>
          <t>Calik</t>
        </is>
      </c>
      <c r="V57" s="128" t="inlineStr">
        <is>
          <t>71060D Soho TP nesta blue OD black organic + recycled</t>
        </is>
      </c>
      <c r="W57" s="179" t="n"/>
      <c r="X57" s="179" t="n"/>
      <c r="Y57" s="150">
        <f>+WEEKNUM(X57)</f>
        <v/>
      </c>
      <c r="Z57" s="232" t="n">
        <v>24</v>
      </c>
      <c r="AA57" s="232" t="n">
        <v>55.98</v>
      </c>
      <c r="AB57" s="232">
        <f>AH57/100*80</f>
        <v/>
      </c>
      <c r="AC57" s="232" t="n"/>
      <c r="AD57" s="232">
        <f>AH57*AA57</f>
        <v/>
      </c>
      <c r="AE57" s="121" t="n"/>
      <c r="AF57" s="121">
        <f>AI57*AA57</f>
        <v/>
      </c>
      <c r="AG57" s="117" t="n"/>
      <c r="AH57" s="108" t="n">
        <v>80</v>
      </c>
      <c r="AI57" s="108" t="n">
        <v>80</v>
      </c>
      <c r="AJ57" s="230" t="n">
        <v>69</v>
      </c>
      <c r="AK57" s="232">
        <f>AI57*Z57</f>
        <v/>
      </c>
      <c r="AL57" s="232" t="n"/>
      <c r="AN57" s="232" t="n"/>
      <c r="AO57" s="150" t="inlineStr">
        <is>
          <t>90 DAYS NETT</t>
        </is>
      </c>
      <c r="AP57" s="150" t="inlineStr">
        <is>
          <t>TRUCK</t>
        </is>
      </c>
      <c r="AQ57" s="233" t="n">
        <v>43507</v>
      </c>
      <c r="AR57" s="150">
        <f>+WEEKNUM(AQ57)</f>
        <v/>
      </c>
      <c r="AS57" s="233" t="n">
        <v>43596</v>
      </c>
      <c r="AT57" s="150">
        <f>+WEEKNUM(AS57)</f>
        <v/>
      </c>
      <c r="AU57" s="233" t="n">
        <v>43610</v>
      </c>
      <c r="AV57" s="108">
        <f>+WEEKNUM(AU57)</f>
        <v/>
      </c>
      <c r="AW57" s="136" t="n">
        <v>43610</v>
      </c>
      <c r="AX57" s="108">
        <f>+WEEKNUM(AW57)</f>
        <v/>
      </c>
      <c r="AY57" s="136">
        <f>AW57+4</f>
        <v/>
      </c>
      <c r="AZ57" s="108">
        <f>+WEEKNUM(AY57)</f>
        <v/>
      </c>
      <c r="BA57" s="136">
        <f>AU57+90</f>
        <v/>
      </c>
      <c r="BB57" s="108">
        <f>+WEEKNUM(BA57)</f>
        <v/>
      </c>
      <c r="BC57" s="136" t="n">
        <v>43610</v>
      </c>
      <c r="BD57" s="108">
        <f>+WEEKNUM(BC57)</f>
        <v/>
      </c>
      <c r="BE57" s="136">
        <f>BC57+4</f>
        <v/>
      </c>
      <c r="BF57" s="108">
        <f>+WEEKNUM(BE57)</f>
        <v/>
      </c>
      <c r="BG57" s="108">
        <f>AV57-BD57</f>
        <v/>
      </c>
      <c r="BH57" s="108" t="n">
        <v>80</v>
      </c>
      <c r="BI57" s="108">
        <f>BH57-AI57</f>
        <v/>
      </c>
      <c r="BJ57" s="131">
        <f>BH57/AI57-1</f>
        <v/>
      </c>
      <c r="BK57" s="108">
        <f>BD57-Y57</f>
        <v/>
      </c>
      <c r="BL57" s="108">
        <f>BD57-AR57</f>
        <v/>
      </c>
      <c r="BM57" s="108" t="n">
        <v>24</v>
      </c>
      <c r="BN57" s="108" t="n"/>
      <c r="BO57" s="108" t="n"/>
      <c r="BP57" s="108" t="inlineStr">
        <is>
          <t>YES</t>
        </is>
      </c>
    </row>
    <row customFormat="1" customHeight="1" ht="11.25" r="58" s="150">
      <c r="A58" s="108" t="inlineStr">
        <is>
          <t>K190701801 LEILA</t>
        </is>
      </c>
      <c r="B58" s="108" t="inlineStr">
        <is>
          <t>Pre-Buy</t>
        </is>
      </c>
      <c r="C58" s="126" t="inlineStr">
        <is>
          <t>-</t>
        </is>
      </c>
      <c r="D58" s="127" t="n">
        <v>1</v>
      </c>
      <c r="E58" s="108" t="inlineStr">
        <is>
          <t>BULK</t>
        </is>
      </c>
      <c r="F58" s="108" t="n"/>
      <c r="G58" s="108" t="inlineStr">
        <is>
          <t>Womens</t>
        </is>
      </c>
      <c r="H58" s="108" t="inlineStr">
        <is>
          <t>Jeans</t>
        </is>
      </c>
      <c r="I58" s="108" t="inlineStr">
        <is>
          <t>K190701801</t>
        </is>
      </c>
      <c r="J58" s="108" t="inlineStr">
        <is>
          <t>LEILA</t>
        </is>
      </c>
      <c r="K58" s="108" t="inlineStr">
        <is>
          <t>GLEEN RINSE</t>
        </is>
      </c>
      <c r="L58" s="108" t="inlineStr">
        <is>
          <t>Tunisia</t>
        </is>
      </c>
      <c r="M58" s="108" t="inlineStr">
        <is>
          <t>Artlab</t>
        </is>
      </c>
      <c r="N58" s="108" t="inlineStr">
        <is>
          <t>Art Lab S.a.r.l.</t>
        </is>
      </c>
      <c r="O58" s="108" t="inlineStr">
        <is>
          <t>IWT</t>
        </is>
      </c>
      <c r="P58" s="108" t="n"/>
      <c r="Q58" s="108" t="inlineStr">
        <is>
          <t>Nice One</t>
        </is>
      </c>
      <c r="R58" s="108" t="n"/>
      <c r="S58" s="108" t="inlineStr">
        <is>
          <t>Lamak</t>
        </is>
      </c>
      <c r="T58" s="108" t="n"/>
      <c r="U58" s="108" t="inlineStr">
        <is>
          <t>Calik</t>
        </is>
      </c>
      <c r="V58" s="128" t="inlineStr">
        <is>
          <t>71159D Gleen liber blue organic + recycled</t>
        </is>
      </c>
      <c r="W58" s="179" t="n"/>
      <c r="X58" s="179" t="n"/>
      <c r="Y58" s="150">
        <f>+WEEKNUM(X58)</f>
        <v/>
      </c>
      <c r="Z58" s="232" t="n">
        <v>18.9</v>
      </c>
      <c r="AA58" s="232" t="n">
        <v>47.98</v>
      </c>
      <c r="AB58" s="232">
        <f>AH58/100*80</f>
        <v/>
      </c>
      <c r="AC58" s="232" t="n"/>
      <c r="AD58" s="232">
        <f>AH58*AA58</f>
        <v/>
      </c>
      <c r="AE58" s="121" t="n"/>
      <c r="AF58" s="121">
        <f>AI58*AA58</f>
        <v/>
      </c>
      <c r="AG58" s="117" t="n"/>
      <c r="AH58" s="108" t="n">
        <v>613</v>
      </c>
      <c r="AI58" s="108" t="n">
        <v>517</v>
      </c>
      <c r="AJ58" s="230" t="n">
        <v>69</v>
      </c>
      <c r="AK58" s="232">
        <f>AI58*Z58</f>
        <v/>
      </c>
      <c r="AL58" s="232" t="n"/>
      <c r="AN58" s="232" t="n"/>
      <c r="AO58" s="150" t="inlineStr">
        <is>
          <t>90 DAYS NETT</t>
        </is>
      </c>
      <c r="AP58" s="150" t="inlineStr">
        <is>
          <t>TRUCK</t>
        </is>
      </c>
      <c r="AQ58" s="233" t="n">
        <v>43507</v>
      </c>
      <c r="AR58" s="150">
        <f>+WEEKNUM(AQ58)</f>
        <v/>
      </c>
      <c r="AS58" s="233" t="n">
        <v>43596</v>
      </c>
      <c r="AT58" s="150">
        <f>+WEEKNUM(AS58)</f>
        <v/>
      </c>
      <c r="AU58" s="233" t="n">
        <v>43596</v>
      </c>
      <c r="AV58" s="108">
        <f>+WEEKNUM(AU58)</f>
        <v/>
      </c>
      <c r="AW58" s="136" t="n">
        <v>43610</v>
      </c>
      <c r="AX58" s="108">
        <f>+WEEKNUM(AW58)</f>
        <v/>
      </c>
      <c r="AY58" s="136">
        <f>AW58+4</f>
        <v/>
      </c>
      <c r="AZ58" s="108">
        <f>+WEEKNUM(AY58)</f>
        <v/>
      </c>
      <c r="BA58" s="136">
        <f>AU58+90</f>
        <v/>
      </c>
      <c r="BB58" s="108">
        <f>+WEEKNUM(BA58)</f>
        <v/>
      </c>
      <c r="BC58" s="136" t="n">
        <v>43610</v>
      </c>
      <c r="BD58" s="108">
        <f>+WEEKNUM(BC58)</f>
        <v/>
      </c>
      <c r="BE58" s="136">
        <f>BC58+4</f>
        <v/>
      </c>
      <c r="BF58" s="108">
        <f>+WEEKNUM(BE58)</f>
        <v/>
      </c>
      <c r="BG58" s="108">
        <f>AV58-BD58</f>
        <v/>
      </c>
      <c r="BH58" s="108" t="n">
        <v>535</v>
      </c>
      <c r="BI58" s="108">
        <f>BH58-AI58</f>
        <v/>
      </c>
      <c r="BJ58" s="131">
        <f>BH58/AI58-1</f>
        <v/>
      </c>
      <c r="BK58" s="108">
        <f>BD58-Y58</f>
        <v/>
      </c>
      <c r="BL58" s="108">
        <f>BD58-AR58</f>
        <v/>
      </c>
      <c r="BM58" s="108" t="n">
        <v>24</v>
      </c>
      <c r="BN58" s="108" t="n"/>
      <c r="BO58" s="108" t="n"/>
      <c r="BP58" s="108" t="inlineStr">
        <is>
          <t>Yes</t>
        </is>
      </c>
    </row>
    <row customFormat="1" customHeight="1" ht="11.25" r="59" s="150">
      <c r="A59" s="108" t="inlineStr">
        <is>
          <t>K190701801 LEILA</t>
        </is>
      </c>
      <c r="B59" s="108" t="inlineStr">
        <is>
          <t>Pre-Buy</t>
        </is>
      </c>
      <c r="C59" s="126" t="inlineStr">
        <is>
          <t>-</t>
        </is>
      </c>
      <c r="D59" s="127" t="n">
        <v>1</v>
      </c>
      <c r="E59" s="108" t="inlineStr">
        <is>
          <t>ASOS</t>
        </is>
      </c>
      <c r="F59" s="108" t="n"/>
      <c r="G59" s="108" t="inlineStr">
        <is>
          <t>Womens</t>
        </is>
      </c>
      <c r="H59" s="108" t="inlineStr">
        <is>
          <t>Jeans</t>
        </is>
      </c>
      <c r="I59" s="108" t="inlineStr">
        <is>
          <t>K190701801</t>
        </is>
      </c>
      <c r="J59" s="108" t="inlineStr">
        <is>
          <t>LEILA</t>
        </is>
      </c>
      <c r="K59" s="108" t="inlineStr">
        <is>
          <t>GLEEN RINSE</t>
        </is>
      </c>
      <c r="L59" s="108" t="inlineStr">
        <is>
          <t>Tunisia</t>
        </is>
      </c>
      <c r="M59" s="108" t="inlineStr">
        <is>
          <t>Artlab</t>
        </is>
      </c>
      <c r="N59" s="108" t="inlineStr">
        <is>
          <t>Art Lab S.a.r.l.</t>
        </is>
      </c>
      <c r="O59" s="108" t="inlineStr">
        <is>
          <t>IWT</t>
        </is>
      </c>
      <c r="P59" s="108" t="n"/>
      <c r="Q59" s="108" t="inlineStr">
        <is>
          <t>Nice One</t>
        </is>
      </c>
      <c r="R59" s="108" t="n"/>
      <c r="S59" s="108" t="inlineStr">
        <is>
          <t>Lamak</t>
        </is>
      </c>
      <c r="T59" s="108" t="n"/>
      <c r="U59" s="108" t="inlineStr">
        <is>
          <t>Calik</t>
        </is>
      </c>
      <c r="V59" s="128" t="inlineStr">
        <is>
          <t>71159D Gleen liber blue organic + recycled</t>
        </is>
      </c>
      <c r="W59" s="179" t="n"/>
      <c r="X59" s="179" t="n"/>
      <c r="Y59" s="150">
        <f>+WEEKNUM(X59)</f>
        <v/>
      </c>
      <c r="Z59" s="232" t="n">
        <v>18.9</v>
      </c>
      <c r="AA59" s="232" t="n">
        <v>47.98</v>
      </c>
      <c r="AB59" s="232">
        <f>AH59/100*80</f>
        <v/>
      </c>
      <c r="AC59" s="232" t="n"/>
      <c r="AD59" s="232">
        <f>AH59*AA59</f>
        <v/>
      </c>
      <c r="AE59" s="121" t="n"/>
      <c r="AF59" s="121">
        <f>AI59*AA59</f>
        <v/>
      </c>
      <c r="AG59" s="117" t="n"/>
      <c r="AH59" s="108" t="n">
        <v>65</v>
      </c>
      <c r="AI59" s="108" t="n">
        <v>65</v>
      </c>
      <c r="AJ59" s="230" t="n">
        <v>69</v>
      </c>
      <c r="AK59" s="232">
        <f>AI59*Z59</f>
        <v/>
      </c>
      <c r="AL59" s="232" t="n"/>
      <c r="AN59" s="232" t="n"/>
      <c r="AO59" s="150" t="inlineStr">
        <is>
          <t>90 DAYS NETT</t>
        </is>
      </c>
      <c r="AP59" s="150" t="inlineStr">
        <is>
          <t>TRUCK</t>
        </is>
      </c>
      <c r="AQ59" s="233" t="n">
        <v>43507</v>
      </c>
      <c r="AR59" s="150">
        <f>+WEEKNUM(AQ59)</f>
        <v/>
      </c>
      <c r="AS59" s="233" t="n">
        <v>43596</v>
      </c>
      <c r="AT59" s="150">
        <f>+WEEKNUM(AS59)</f>
        <v/>
      </c>
      <c r="AU59" s="233" t="n">
        <v>43596</v>
      </c>
      <c r="AV59" s="108">
        <f>+WEEKNUM(AU59)</f>
        <v/>
      </c>
      <c r="AW59" s="136" t="n">
        <v>43610</v>
      </c>
      <c r="AX59" s="108">
        <f>+WEEKNUM(AW59)</f>
        <v/>
      </c>
      <c r="AY59" s="136">
        <f>AW59+4</f>
        <v/>
      </c>
      <c r="AZ59" s="108">
        <f>+WEEKNUM(AY59)</f>
        <v/>
      </c>
      <c r="BA59" s="136">
        <f>AU59+90</f>
        <v/>
      </c>
      <c r="BB59" s="108">
        <f>+WEEKNUM(BA59)</f>
        <v/>
      </c>
      <c r="BC59" s="136" t="n">
        <v>43610</v>
      </c>
      <c r="BD59" s="108">
        <f>+WEEKNUM(BC59)</f>
        <v/>
      </c>
      <c r="BE59" s="136">
        <f>BC59+4</f>
        <v/>
      </c>
      <c r="BF59" s="108">
        <f>+WEEKNUM(BE59)</f>
        <v/>
      </c>
      <c r="BG59" s="108">
        <f>AV59-BD59</f>
        <v/>
      </c>
      <c r="BH59" s="108" t="n">
        <v>65</v>
      </c>
      <c r="BI59" s="108">
        <f>BH59-AI59</f>
        <v/>
      </c>
      <c r="BJ59" s="131">
        <f>BH59/AI59-1</f>
        <v/>
      </c>
      <c r="BK59" s="108">
        <f>BD59-Y59</f>
        <v/>
      </c>
      <c r="BL59" s="108">
        <f>BD59-AR59</f>
        <v/>
      </c>
      <c r="BM59" s="108" t="n">
        <v>24</v>
      </c>
      <c r="BN59" s="108" t="n"/>
      <c r="BO59" s="108" t="n"/>
      <c r="BP59" s="108" t="inlineStr">
        <is>
          <t>Yes</t>
        </is>
      </c>
    </row>
    <row customFormat="1" customHeight="1" ht="11.25" r="60" s="150">
      <c r="A60" s="108" t="inlineStr">
        <is>
          <t>K190701801 LEILA</t>
        </is>
      </c>
      <c r="B60" s="108" t="inlineStr">
        <is>
          <t>Pre-Buy</t>
        </is>
      </c>
      <c r="C60" s="126" t="inlineStr">
        <is>
          <t>-</t>
        </is>
      </c>
      <c r="D60" s="127" t="n">
        <v>1</v>
      </c>
      <c r="E60" s="108" t="inlineStr">
        <is>
          <t>ZALANDO</t>
        </is>
      </c>
      <c r="F60" s="108" t="n"/>
      <c r="G60" s="108" t="inlineStr">
        <is>
          <t>Womens</t>
        </is>
      </c>
      <c r="H60" s="108" t="inlineStr">
        <is>
          <t>Jeans</t>
        </is>
      </c>
      <c r="I60" s="108" t="inlineStr">
        <is>
          <t>K190701801</t>
        </is>
      </c>
      <c r="J60" s="108" t="inlineStr">
        <is>
          <t>LEILA</t>
        </is>
      </c>
      <c r="K60" s="108" t="inlineStr">
        <is>
          <t>GLEEN RINSE</t>
        </is>
      </c>
      <c r="L60" s="108" t="inlineStr">
        <is>
          <t>Tunisia</t>
        </is>
      </c>
      <c r="M60" s="108" t="inlineStr">
        <is>
          <t>Artlab</t>
        </is>
      </c>
      <c r="N60" s="108" t="inlineStr">
        <is>
          <t>Art Lab S.a.r.l.</t>
        </is>
      </c>
      <c r="O60" s="108" t="inlineStr">
        <is>
          <t>IWT</t>
        </is>
      </c>
      <c r="P60" s="108" t="n"/>
      <c r="Q60" s="108" t="inlineStr">
        <is>
          <t>Nice One</t>
        </is>
      </c>
      <c r="R60" s="108" t="n"/>
      <c r="S60" s="108" t="inlineStr">
        <is>
          <t>Lamak</t>
        </is>
      </c>
      <c r="T60" s="108" t="n"/>
      <c r="U60" s="108" t="inlineStr">
        <is>
          <t>Calik</t>
        </is>
      </c>
      <c r="V60" s="128" t="inlineStr">
        <is>
          <t>71159D Gleen liber blue organic + recycled</t>
        </is>
      </c>
      <c r="W60" s="179" t="n"/>
      <c r="X60" s="179" t="n"/>
      <c r="Y60" s="150">
        <f>+WEEKNUM(X60)</f>
        <v/>
      </c>
      <c r="Z60" s="232" t="n">
        <v>18.9</v>
      </c>
      <c r="AA60" s="232" t="n">
        <v>47.98</v>
      </c>
      <c r="AB60" s="232">
        <f>AH60/100*80</f>
        <v/>
      </c>
      <c r="AC60" s="232" t="n"/>
      <c r="AD60" s="232">
        <f>AH60*AA60</f>
        <v/>
      </c>
      <c r="AE60" s="121" t="n"/>
      <c r="AF60" s="121">
        <f>AI60*AA60</f>
        <v/>
      </c>
      <c r="AG60" s="117" t="n"/>
      <c r="AH60" s="108" t="n">
        <v>50</v>
      </c>
      <c r="AI60" s="108" t="n">
        <v>50</v>
      </c>
      <c r="AJ60" s="230" t="n">
        <v>69</v>
      </c>
      <c r="AK60" s="232">
        <f>AI60*Z60</f>
        <v/>
      </c>
      <c r="AL60" s="232" t="n"/>
      <c r="AN60" s="232" t="n"/>
      <c r="AO60" s="150" t="inlineStr">
        <is>
          <t>90 DAYS NETT</t>
        </is>
      </c>
      <c r="AP60" s="150" t="inlineStr">
        <is>
          <t>TRUCK</t>
        </is>
      </c>
      <c r="AQ60" s="233" t="n">
        <v>43507</v>
      </c>
      <c r="AR60" s="150">
        <f>+WEEKNUM(AQ60)</f>
        <v/>
      </c>
      <c r="AS60" s="233" t="n">
        <v>43596</v>
      </c>
      <c r="AT60" s="150">
        <f>+WEEKNUM(AS60)</f>
        <v/>
      </c>
      <c r="AU60" s="233" t="n">
        <v>43596</v>
      </c>
      <c r="AV60" s="108">
        <f>+WEEKNUM(AU60)</f>
        <v/>
      </c>
      <c r="AW60" s="136" t="n">
        <v>43610</v>
      </c>
      <c r="AX60" s="108">
        <f>+WEEKNUM(AW60)</f>
        <v/>
      </c>
      <c r="AY60" s="136">
        <f>AW60+4</f>
        <v/>
      </c>
      <c r="AZ60" s="108">
        <f>+WEEKNUM(AY60)</f>
        <v/>
      </c>
      <c r="BA60" s="136">
        <f>AU60+90</f>
        <v/>
      </c>
      <c r="BB60" s="108">
        <f>+WEEKNUM(BA60)</f>
        <v/>
      </c>
      <c r="BC60" s="136" t="n">
        <v>43610</v>
      </c>
      <c r="BD60" s="108">
        <f>+WEEKNUM(BC60)</f>
        <v/>
      </c>
      <c r="BE60" s="136">
        <f>BC60+4</f>
        <v/>
      </c>
      <c r="BF60" s="108">
        <f>+WEEKNUM(BE60)</f>
        <v/>
      </c>
      <c r="BG60" s="108">
        <f>AV60-BD60</f>
        <v/>
      </c>
      <c r="BH60" s="108" t="n">
        <v>50</v>
      </c>
      <c r="BI60" s="108">
        <f>BH60-AI60</f>
        <v/>
      </c>
      <c r="BJ60" s="131">
        <f>BH60/AI60-1</f>
        <v/>
      </c>
      <c r="BK60" s="108">
        <f>BD60-Y60</f>
        <v/>
      </c>
      <c r="BL60" s="108">
        <f>BD60-AR60</f>
        <v/>
      </c>
      <c r="BM60" s="108" t="n">
        <v>24</v>
      </c>
      <c r="BN60" s="108" t="n"/>
      <c r="BO60" s="108" t="n"/>
      <c r="BP60" s="108" t="inlineStr">
        <is>
          <t>Yes</t>
        </is>
      </c>
    </row>
    <row customFormat="1" customHeight="1" ht="11.25" r="61" s="150">
      <c r="A61" s="108" t="inlineStr">
        <is>
          <t>K190751203 CHARLES</t>
        </is>
      </c>
      <c r="B61" s="108" t="inlineStr">
        <is>
          <t>Pre-Buy</t>
        </is>
      </c>
      <c r="C61" s="126" t="inlineStr">
        <is>
          <t>-</t>
        </is>
      </c>
      <c r="D61" s="127" t="n">
        <v>1</v>
      </c>
      <c r="E61" s="108" t="inlineStr">
        <is>
          <t>BULK</t>
        </is>
      </c>
      <c r="F61" s="108" t="n"/>
      <c r="G61" s="108" t="inlineStr">
        <is>
          <t>Mens</t>
        </is>
      </c>
      <c r="H61" s="108" t="inlineStr">
        <is>
          <t>Jeans</t>
        </is>
      </c>
      <c r="I61" s="108" t="inlineStr">
        <is>
          <t>K190751203</t>
        </is>
      </c>
      <c r="J61" s="108" t="inlineStr">
        <is>
          <t>CHARLES</t>
        </is>
      </c>
      <c r="K61" s="108" t="inlineStr">
        <is>
          <t>NESTA OD INTENSE</t>
        </is>
      </c>
      <c r="L61" s="108" t="inlineStr">
        <is>
          <t>Tunisia</t>
        </is>
      </c>
      <c r="M61" s="108" t="inlineStr">
        <is>
          <t>Artlab</t>
        </is>
      </c>
      <c r="N61" s="108" t="inlineStr">
        <is>
          <t>Art Lab S.a.r.l.</t>
        </is>
      </c>
      <c r="O61" s="108" t="inlineStr">
        <is>
          <t>IWT</t>
        </is>
      </c>
      <c r="P61" s="108" t="n"/>
      <c r="Q61" s="108" t="inlineStr">
        <is>
          <t>Nice One</t>
        </is>
      </c>
      <c r="R61" s="108" t="n"/>
      <c r="S61" s="108" t="inlineStr">
        <is>
          <t>Lamak</t>
        </is>
      </c>
      <c r="T61" s="108" t="n"/>
      <c r="U61" s="108" t="inlineStr">
        <is>
          <t>Calik</t>
        </is>
      </c>
      <c r="V61" s="128" t="inlineStr">
        <is>
          <t>71060D Soho TP nesta blue OD black organic + recycled</t>
        </is>
      </c>
      <c r="W61" s="179" t="n"/>
      <c r="X61" s="179" t="n"/>
      <c r="Y61" s="150">
        <f>+WEEKNUM(X61)</f>
        <v/>
      </c>
      <c r="Z61" s="232" t="n">
        <v>25.35</v>
      </c>
      <c r="AA61" s="232" t="n">
        <v>55.98</v>
      </c>
      <c r="AB61" s="232">
        <f>AH61/100*80</f>
        <v/>
      </c>
      <c r="AC61" s="232" t="n"/>
      <c r="AD61" s="232">
        <f>AH61*AA61</f>
        <v/>
      </c>
      <c r="AE61" s="121" t="n"/>
      <c r="AF61" s="121">
        <f>AI61*AA61</f>
        <v/>
      </c>
      <c r="AG61" s="117" t="n"/>
      <c r="AH61" s="108" t="n">
        <v>524</v>
      </c>
      <c r="AI61" s="108" t="n">
        <v>496</v>
      </c>
      <c r="AJ61" s="230" t="n">
        <v>69</v>
      </c>
      <c r="AK61" s="232">
        <f>AI61*Z61</f>
        <v/>
      </c>
      <c r="AL61" s="232" t="n"/>
      <c r="AN61" s="232" t="n"/>
      <c r="AO61" s="150" t="inlineStr">
        <is>
          <t>90 DAYS NETT</t>
        </is>
      </c>
      <c r="AP61" s="150" t="inlineStr">
        <is>
          <t>TRUCK</t>
        </is>
      </c>
      <c r="AQ61" s="233" t="n">
        <v>43507</v>
      </c>
      <c r="AR61" s="150">
        <f>+WEEKNUM(AQ61)</f>
        <v/>
      </c>
      <c r="AS61" s="233" t="n">
        <v>43596</v>
      </c>
      <c r="AT61" s="150">
        <f>+WEEKNUM(AS61)</f>
        <v/>
      </c>
      <c r="AU61" s="233" t="n">
        <v>43596</v>
      </c>
      <c r="AV61" s="108">
        <f>+WEEKNUM(AU61)</f>
        <v/>
      </c>
      <c r="AW61" s="136" t="n">
        <v>43610</v>
      </c>
      <c r="AX61" s="108">
        <f>+WEEKNUM(AW61)</f>
        <v/>
      </c>
      <c r="AY61" s="136">
        <f>AW61+4</f>
        <v/>
      </c>
      <c r="AZ61" s="108">
        <f>+WEEKNUM(AY61)</f>
        <v/>
      </c>
      <c r="BA61" s="136">
        <f>AU61+90</f>
        <v/>
      </c>
      <c r="BB61" s="108">
        <f>+WEEKNUM(BA61)</f>
        <v/>
      </c>
      <c r="BC61" s="136" t="n">
        <v>43610</v>
      </c>
      <c r="BD61" s="108">
        <f>+WEEKNUM(BC61)</f>
        <v/>
      </c>
      <c r="BE61" s="136">
        <f>BC61+4</f>
        <v/>
      </c>
      <c r="BF61" s="108">
        <f>+WEEKNUM(BE61)</f>
        <v/>
      </c>
      <c r="BG61" s="108">
        <f>AV61-BD61</f>
        <v/>
      </c>
      <c r="BH61" s="108" t="n">
        <v>499</v>
      </c>
      <c r="BI61" s="108">
        <f>BH61-AI61</f>
        <v/>
      </c>
      <c r="BJ61" s="131">
        <f>BH61/AI61-1</f>
        <v/>
      </c>
      <c r="BK61" s="108">
        <f>BD61-Y61</f>
        <v/>
      </c>
      <c r="BL61" s="108">
        <f>BD61-AR61</f>
        <v/>
      </c>
      <c r="BM61" s="108" t="n">
        <v>24</v>
      </c>
      <c r="BN61" s="108" t="n"/>
      <c r="BO61" s="108" t="n"/>
      <c r="BP61" s="108" t="inlineStr">
        <is>
          <t>YES</t>
        </is>
      </c>
    </row>
    <row customFormat="1" customHeight="1" ht="11.25" r="62" s="150">
      <c r="A62" s="108" t="inlineStr">
        <is>
          <t>K190751203 CHARLES</t>
        </is>
      </c>
      <c r="B62" s="108" t="inlineStr">
        <is>
          <t>Pre-Buy</t>
        </is>
      </c>
      <c r="C62" s="126" t="inlineStr">
        <is>
          <t>-</t>
        </is>
      </c>
      <c r="D62" s="127" t="n">
        <v>1</v>
      </c>
      <c r="E62" s="108" t="inlineStr">
        <is>
          <t>ZALANDO</t>
        </is>
      </c>
      <c r="F62" s="108" t="n"/>
      <c r="G62" s="108" t="inlineStr">
        <is>
          <t>Mens</t>
        </is>
      </c>
      <c r="H62" s="108" t="inlineStr">
        <is>
          <t>Jeans</t>
        </is>
      </c>
      <c r="I62" s="108" t="inlineStr">
        <is>
          <t>K190751203</t>
        </is>
      </c>
      <c r="J62" s="108" t="inlineStr">
        <is>
          <t>CHARLES</t>
        </is>
      </c>
      <c r="K62" s="108" t="inlineStr">
        <is>
          <t>NESTA OD INTENSE</t>
        </is>
      </c>
      <c r="L62" s="108" t="inlineStr">
        <is>
          <t>Tunisia</t>
        </is>
      </c>
      <c r="M62" s="108" t="inlineStr">
        <is>
          <t>Artlab</t>
        </is>
      </c>
      <c r="N62" s="108" t="inlineStr">
        <is>
          <t>Art Lab S.a.r.l.</t>
        </is>
      </c>
      <c r="O62" s="108" t="inlineStr">
        <is>
          <t>IWT</t>
        </is>
      </c>
      <c r="P62" s="108" t="n"/>
      <c r="Q62" s="108" t="inlineStr">
        <is>
          <t>Nice One</t>
        </is>
      </c>
      <c r="R62" s="108" t="n"/>
      <c r="S62" s="108" t="inlineStr">
        <is>
          <t>Lamak</t>
        </is>
      </c>
      <c r="T62" s="108" t="n"/>
      <c r="U62" s="108" t="inlineStr">
        <is>
          <t>Calik</t>
        </is>
      </c>
      <c r="V62" s="128" t="inlineStr">
        <is>
          <t>71060D Soho TP nesta blue OD black organic + recycled</t>
        </is>
      </c>
      <c r="W62" s="179" t="n"/>
      <c r="X62" s="179" t="n"/>
      <c r="Y62" s="150">
        <f>+WEEKNUM(X62)</f>
        <v/>
      </c>
      <c r="Z62" s="232" t="n">
        <v>25.35</v>
      </c>
      <c r="AA62" s="232" t="n">
        <v>55.98</v>
      </c>
      <c r="AB62" s="232">
        <f>AH62/100*80</f>
        <v/>
      </c>
      <c r="AC62" s="232" t="n"/>
      <c r="AD62" s="232">
        <f>AH62*AA62</f>
        <v/>
      </c>
      <c r="AE62" s="121" t="n"/>
      <c r="AF62" s="121">
        <f>AI62*AA62</f>
        <v/>
      </c>
      <c r="AG62" s="117" t="n"/>
      <c r="AH62" s="108" t="n">
        <v>65</v>
      </c>
      <c r="AI62" s="108" t="n">
        <v>65</v>
      </c>
      <c r="AJ62" s="230" t="n">
        <v>69</v>
      </c>
      <c r="AK62" s="232">
        <f>AI62*Z62</f>
        <v/>
      </c>
      <c r="AL62" s="232" t="n"/>
      <c r="AN62" s="232" t="n"/>
      <c r="AO62" s="150" t="inlineStr">
        <is>
          <t>90 DAYS NETT</t>
        </is>
      </c>
      <c r="AP62" s="150" t="inlineStr">
        <is>
          <t>TRUCK</t>
        </is>
      </c>
      <c r="AQ62" s="233" t="n">
        <v>43507</v>
      </c>
      <c r="AR62" s="150">
        <f>+WEEKNUM(AQ62)</f>
        <v/>
      </c>
      <c r="AS62" s="233" t="n">
        <v>43596</v>
      </c>
      <c r="AT62" s="150">
        <f>+WEEKNUM(AS62)</f>
        <v/>
      </c>
      <c r="AU62" s="233" t="n">
        <v>43596</v>
      </c>
      <c r="AV62" s="108">
        <f>+WEEKNUM(AU62)</f>
        <v/>
      </c>
      <c r="AW62" s="136" t="n">
        <v>43610</v>
      </c>
      <c r="AX62" s="108">
        <f>+WEEKNUM(AW62)</f>
        <v/>
      </c>
      <c r="AY62" s="136">
        <f>AW62+4</f>
        <v/>
      </c>
      <c r="AZ62" s="108">
        <f>+WEEKNUM(AY62)</f>
        <v/>
      </c>
      <c r="BA62" s="136">
        <f>AU62+90</f>
        <v/>
      </c>
      <c r="BB62" s="108">
        <f>+WEEKNUM(BA62)</f>
        <v/>
      </c>
      <c r="BC62" s="136" t="n">
        <v>43610</v>
      </c>
      <c r="BD62" s="108">
        <f>+WEEKNUM(BC62)</f>
        <v/>
      </c>
      <c r="BE62" s="136">
        <f>BC62+4</f>
        <v/>
      </c>
      <c r="BF62" s="108">
        <f>+WEEKNUM(BE62)</f>
        <v/>
      </c>
      <c r="BG62" s="108">
        <f>AV62-BD62</f>
        <v/>
      </c>
      <c r="BH62" s="108" t="n">
        <v>65</v>
      </c>
      <c r="BI62" s="108">
        <f>BH62-AI62</f>
        <v/>
      </c>
      <c r="BJ62" s="131">
        <f>BH62/AI62-1</f>
        <v/>
      </c>
      <c r="BK62" s="108">
        <f>BD62-Y62</f>
        <v/>
      </c>
      <c r="BL62" s="108">
        <f>BD62-AR62</f>
        <v/>
      </c>
      <c r="BM62" s="108" t="n">
        <v>24</v>
      </c>
      <c r="BN62" s="108" t="n"/>
      <c r="BO62" s="108" t="n"/>
      <c r="BP62" s="108" t="inlineStr">
        <is>
          <t>YES</t>
        </is>
      </c>
    </row>
    <row customFormat="1" customHeight="1" ht="11.25" r="63" s="150">
      <c r="A63" s="108" t="inlineStr">
        <is>
          <t>K190751204 CHARLES</t>
        </is>
      </c>
      <c r="B63" s="108" t="inlineStr">
        <is>
          <t>Pre-Buy</t>
        </is>
      </c>
      <c r="C63" s="126" t="inlineStr">
        <is>
          <t>-</t>
        </is>
      </c>
      <c r="D63" s="127" t="n">
        <v>1</v>
      </c>
      <c r="E63" s="108" t="n"/>
      <c r="F63" s="108" t="n"/>
      <c r="G63" s="108" t="inlineStr">
        <is>
          <t>Mens</t>
        </is>
      </c>
      <c r="H63" s="108" t="inlineStr">
        <is>
          <t>Jeans</t>
        </is>
      </c>
      <c r="I63" s="108" t="inlineStr">
        <is>
          <t>K190751204</t>
        </is>
      </c>
      <c r="J63" s="108" t="inlineStr">
        <is>
          <t>CHARLES</t>
        </is>
      </c>
      <c r="K63" s="108" t="inlineStr">
        <is>
          <t>NESTA BLUE WORN</t>
        </is>
      </c>
      <c r="L63" s="108" t="inlineStr">
        <is>
          <t>Tunisia</t>
        </is>
      </c>
      <c r="M63" s="108" t="inlineStr">
        <is>
          <t>Artlab</t>
        </is>
      </c>
      <c r="N63" s="108" t="inlineStr">
        <is>
          <t>Art Lab S.a.r.l.</t>
        </is>
      </c>
      <c r="O63" s="108" t="inlineStr">
        <is>
          <t>IWT</t>
        </is>
      </c>
      <c r="P63" s="108" t="n"/>
      <c r="Q63" s="108" t="inlineStr">
        <is>
          <t>Nice One</t>
        </is>
      </c>
      <c r="R63" s="108" t="n"/>
      <c r="S63" s="108" t="inlineStr">
        <is>
          <t>Lamak</t>
        </is>
      </c>
      <c r="T63" s="108" t="n"/>
      <c r="U63" s="108" t="inlineStr">
        <is>
          <t>Calik</t>
        </is>
      </c>
      <c r="V63" s="128" t="inlineStr">
        <is>
          <t>71060D Soho TP nesta blue OD black organic + recycled</t>
        </is>
      </c>
      <c r="W63" s="179" t="n"/>
      <c r="X63" s="179" t="n"/>
      <c r="Y63" s="150">
        <f>+WEEKNUM(X63)</f>
        <v/>
      </c>
      <c r="Z63" s="232" t="n">
        <v>26.5</v>
      </c>
      <c r="AA63" s="232" t="n">
        <v>59.98</v>
      </c>
      <c r="AB63" s="232">
        <f>AH63/100*80</f>
        <v/>
      </c>
      <c r="AC63" s="232" t="n"/>
      <c r="AD63" s="232">
        <f>AH63*AA63</f>
        <v/>
      </c>
      <c r="AE63" s="121" t="n"/>
      <c r="AF63" s="121">
        <f>AI63*AA63</f>
        <v/>
      </c>
      <c r="AG63" s="117" t="n"/>
      <c r="AH63" s="108" t="n">
        <v>123</v>
      </c>
      <c r="AI63" s="108" t="n">
        <v>204</v>
      </c>
      <c r="AJ63" s="230" t="n">
        <v>69</v>
      </c>
      <c r="AK63" s="232">
        <f>AI63*Z63</f>
        <v/>
      </c>
      <c r="AL63" s="232" t="n"/>
      <c r="AN63" s="232" t="n"/>
      <c r="AO63" s="150" t="inlineStr">
        <is>
          <t>90 DAYS NETT</t>
        </is>
      </c>
      <c r="AP63" s="150" t="inlineStr">
        <is>
          <t>TRUCK</t>
        </is>
      </c>
      <c r="AQ63" s="233" t="n">
        <v>43507</v>
      </c>
      <c r="AR63" s="150">
        <f>+WEEKNUM(AQ63)</f>
        <v/>
      </c>
      <c r="AS63" s="233" t="n">
        <v>43596</v>
      </c>
      <c r="AT63" s="150">
        <f>+WEEKNUM(AS63)</f>
        <v/>
      </c>
      <c r="AU63" s="233" t="n">
        <v>43603</v>
      </c>
      <c r="AV63" s="108">
        <f>+WEEKNUM(AU63)</f>
        <v/>
      </c>
      <c r="AW63" s="136" t="n">
        <v>43610</v>
      </c>
      <c r="AX63" s="108">
        <f>+WEEKNUM(AW63)</f>
        <v/>
      </c>
      <c r="AY63" s="136">
        <f>AW63+4</f>
        <v/>
      </c>
      <c r="AZ63" s="108">
        <f>+WEEKNUM(AY63)</f>
        <v/>
      </c>
      <c r="BA63" s="136">
        <f>AU63+90</f>
        <v/>
      </c>
      <c r="BB63" s="108">
        <f>+WEEKNUM(BA63)</f>
        <v/>
      </c>
      <c r="BC63" s="136" t="n">
        <v>43610</v>
      </c>
      <c r="BD63" s="108">
        <f>+WEEKNUM(BC63)</f>
        <v/>
      </c>
      <c r="BE63" s="136">
        <f>BC63+4</f>
        <v/>
      </c>
      <c r="BF63" s="108">
        <f>+WEEKNUM(BE63)</f>
        <v/>
      </c>
      <c r="BG63" s="108">
        <f>AV63-BD63</f>
        <v/>
      </c>
      <c r="BH63" s="108" t="n">
        <v>208</v>
      </c>
      <c r="BI63" s="108">
        <f>BH63-AI63</f>
        <v/>
      </c>
      <c r="BJ63" s="131">
        <f>BH63/AI63-1</f>
        <v/>
      </c>
      <c r="BK63" s="108">
        <f>BD63-Y63</f>
        <v/>
      </c>
      <c r="BL63" s="108">
        <f>BD63-AR63</f>
        <v/>
      </c>
      <c r="BM63" s="108" t="n">
        <v>24</v>
      </c>
      <c r="BN63" s="108" t="n"/>
      <c r="BO63" s="108" t="n"/>
      <c r="BP63" s="108" t="inlineStr">
        <is>
          <t>YES</t>
        </is>
      </c>
    </row>
    <row customFormat="1" customHeight="1" ht="11.25" r="64" s="150">
      <c r="A64" s="108" t="inlineStr">
        <is>
          <t>K190751402 RYAN</t>
        </is>
      </c>
      <c r="B64" s="108" t="inlineStr">
        <is>
          <t>Pre-Buy</t>
        </is>
      </c>
      <c r="C64" s="126" t="inlineStr">
        <is>
          <t>-</t>
        </is>
      </c>
      <c r="D64" s="127" t="n">
        <v>1</v>
      </c>
      <c r="E64" s="108" t="n"/>
      <c r="F64" s="108" t="n"/>
      <c r="G64" s="108" t="inlineStr">
        <is>
          <t>Mens</t>
        </is>
      </c>
      <c r="H64" s="108" t="inlineStr">
        <is>
          <t>Jeans</t>
        </is>
      </c>
      <c r="I64" s="108" t="inlineStr">
        <is>
          <t>K190751402</t>
        </is>
      </c>
      <c r="J64" s="108" t="inlineStr">
        <is>
          <t>RYAN</t>
        </is>
      </c>
      <c r="K64" s="108" t="inlineStr">
        <is>
          <t>NESTA OD INTENSE</t>
        </is>
      </c>
      <c r="L64" s="108" t="inlineStr">
        <is>
          <t>Tunisia</t>
        </is>
      </c>
      <c r="M64" s="108" t="inlineStr">
        <is>
          <t>Artlab</t>
        </is>
      </c>
      <c r="N64" s="108" t="inlineStr">
        <is>
          <t>Art Lab S.a.r.l.</t>
        </is>
      </c>
      <c r="O64" s="108" t="inlineStr">
        <is>
          <t>IWT</t>
        </is>
      </c>
      <c r="P64" s="108" t="n"/>
      <c r="Q64" s="108" t="inlineStr">
        <is>
          <t>Nice One</t>
        </is>
      </c>
      <c r="R64" s="108" t="n"/>
      <c r="S64" s="108" t="inlineStr">
        <is>
          <t>Lamak</t>
        </is>
      </c>
      <c r="T64" s="108" t="n"/>
      <c r="U64" s="108" t="inlineStr">
        <is>
          <t>Calik</t>
        </is>
      </c>
      <c r="V64" s="128" t="inlineStr">
        <is>
          <t>71060D Soho TP nesta blue OD black organic + recycled</t>
        </is>
      </c>
      <c r="W64" s="179" t="n"/>
      <c r="X64" s="179" t="n"/>
      <c r="Y64" s="150">
        <f>+WEEKNUM(X64)</f>
        <v/>
      </c>
      <c r="Z64" s="232" t="n">
        <v>25.35</v>
      </c>
      <c r="AA64" s="232" t="n">
        <v>51.98</v>
      </c>
      <c r="AB64" s="232">
        <f>AH64/100*80</f>
        <v/>
      </c>
      <c r="AC64" s="232" t="n"/>
      <c r="AD64" s="232">
        <f>AH64*AA64</f>
        <v/>
      </c>
      <c r="AE64" s="121" t="n"/>
      <c r="AF64" s="121">
        <f>AI64*AA64</f>
        <v/>
      </c>
      <c r="AG64" s="117" t="n"/>
      <c r="AH64" s="108" t="n">
        <v>108</v>
      </c>
      <c r="AI64" s="108" t="n">
        <v>210</v>
      </c>
      <c r="AJ64" s="230" t="n">
        <v>69</v>
      </c>
      <c r="AK64" s="232">
        <f>AI64*Z64</f>
        <v/>
      </c>
      <c r="AL64" s="232" t="n"/>
      <c r="AN64" s="232" t="n"/>
      <c r="AO64" s="150" t="inlineStr">
        <is>
          <t>90 DAYS NETT</t>
        </is>
      </c>
      <c r="AP64" s="150" t="inlineStr">
        <is>
          <t>TRUCK</t>
        </is>
      </c>
      <c r="AQ64" s="233" t="n">
        <v>43507</v>
      </c>
      <c r="AR64" s="150">
        <f>+WEEKNUM(AQ64)</f>
        <v/>
      </c>
      <c r="AS64" s="233" t="n">
        <v>43596</v>
      </c>
      <c r="AT64" s="150">
        <f>+WEEKNUM(AS64)</f>
        <v/>
      </c>
      <c r="AU64" s="233" t="n">
        <v>43603</v>
      </c>
      <c r="AV64" s="108">
        <f>+WEEKNUM(AU64)</f>
        <v/>
      </c>
      <c r="AW64" s="136" t="n">
        <v>43610</v>
      </c>
      <c r="AX64" s="108">
        <f>+WEEKNUM(AW64)</f>
        <v/>
      </c>
      <c r="AY64" s="136">
        <f>AW64+4</f>
        <v/>
      </c>
      <c r="AZ64" s="108">
        <f>+WEEKNUM(AY64)</f>
        <v/>
      </c>
      <c r="BA64" s="136">
        <f>AU64+90</f>
        <v/>
      </c>
      <c r="BB64" s="108">
        <f>+WEEKNUM(BA64)</f>
        <v/>
      </c>
      <c r="BC64" s="136" t="n">
        <v>43610</v>
      </c>
      <c r="BD64" s="108">
        <f>+WEEKNUM(BC64)</f>
        <v/>
      </c>
      <c r="BE64" s="136">
        <f>BC64+4</f>
        <v/>
      </c>
      <c r="BF64" s="108">
        <f>+WEEKNUM(BE64)</f>
        <v/>
      </c>
      <c r="BG64" s="108">
        <f>AV64-BD64</f>
        <v/>
      </c>
      <c r="BH64" s="108" t="n">
        <v>214</v>
      </c>
      <c r="BI64" s="108">
        <f>BH64-AI64</f>
        <v/>
      </c>
      <c r="BJ64" s="131">
        <f>BH64/AI64-1</f>
        <v/>
      </c>
      <c r="BK64" s="108">
        <f>BD64-Y64</f>
        <v/>
      </c>
      <c r="BL64" s="108">
        <f>BD64-AR64</f>
        <v/>
      </c>
      <c r="BM64" s="108" t="n">
        <v>24</v>
      </c>
      <c r="BN64" s="108" t="n"/>
      <c r="BO64" s="108" t="n"/>
      <c r="BP64" s="108" t="inlineStr">
        <is>
          <t>YES</t>
        </is>
      </c>
    </row>
    <row customFormat="1" customHeight="1" ht="11.25" r="65" s="150">
      <c r="A65" s="108" t="inlineStr">
        <is>
          <t>K190705015 IDALIKA</t>
        </is>
      </c>
      <c r="B65" s="108" t="inlineStr">
        <is>
          <t>Final</t>
        </is>
      </c>
      <c r="C65" s="126" t="inlineStr">
        <is>
          <t>-</t>
        </is>
      </c>
      <c r="D65" s="127" t="n">
        <v>1</v>
      </c>
      <c r="E65" s="108" t="inlineStr">
        <is>
          <t>BULK</t>
        </is>
      </c>
      <c r="F65" s="108" t="n"/>
      <c r="G65" s="108" t="inlineStr">
        <is>
          <t>Womens</t>
        </is>
      </c>
      <c r="H65" s="108" t="inlineStr">
        <is>
          <t>Sweat</t>
        </is>
      </c>
      <c r="I65" s="108" t="inlineStr">
        <is>
          <t>K190705015</t>
        </is>
      </c>
      <c r="J65" s="108" t="inlineStr">
        <is>
          <t>IDALIKA</t>
        </is>
      </c>
      <c r="K65" s="108" t="inlineStr">
        <is>
          <t>NUDE</t>
        </is>
      </c>
      <c r="L65" s="108" t="inlineStr">
        <is>
          <t>FYROM</t>
        </is>
      </c>
      <c r="M65" s="108" t="inlineStr">
        <is>
          <t>Uni Textiles</t>
        </is>
      </c>
      <c r="N65" s="108" t="inlineStr">
        <is>
          <t>New Power Textiles</t>
        </is>
      </c>
      <c r="O65" s="108" t="n"/>
      <c r="P65" s="108" t="inlineStr">
        <is>
          <t>Konington</t>
        </is>
      </c>
      <c r="Q65" s="108" t="n"/>
      <c r="R65" s="108" t="inlineStr">
        <is>
          <t>Asteri</t>
        </is>
      </c>
      <c r="S65" s="108" t="n"/>
      <c r="T65" s="108" t="inlineStr">
        <is>
          <t>Asteri</t>
        </is>
      </c>
      <c r="U65" s="108" t="inlineStr">
        <is>
          <t>Hellas Cotton</t>
        </is>
      </c>
      <c r="V65" s="128" t="inlineStr">
        <is>
          <t>175-130-150000-115 (AW18 IDALIKA SWEAT)</t>
        </is>
      </c>
      <c r="W65" s="147" t="n"/>
      <c r="X65" s="147" t="n"/>
      <c r="Y65" s="108">
        <f>+WEEKNUM(X65)</f>
        <v/>
      </c>
      <c r="Z65" s="129" t="n">
        <v>18.5</v>
      </c>
      <c r="AA65" s="129" t="n">
        <v>43.98</v>
      </c>
      <c r="AB65" s="129">
        <f>AH65/100*80</f>
        <v/>
      </c>
      <c r="AC65" s="129">
        <f>AE65/100*80</f>
        <v/>
      </c>
      <c r="AD65" s="129">
        <f>AH65*AA65</f>
        <v/>
      </c>
      <c r="AE65" s="129">
        <f>AH65*AA65/100*75</f>
        <v/>
      </c>
      <c r="AF65" s="129">
        <f>AI65*AA65/100*75</f>
        <v/>
      </c>
      <c r="AG65" s="130" t="n"/>
      <c r="AH65" s="108" t="n">
        <v>77</v>
      </c>
      <c r="AI65" s="108" t="n">
        <v>141</v>
      </c>
      <c r="AJ65" s="126" t="n">
        <v>78</v>
      </c>
      <c r="AK65" s="129">
        <f>AI65*Z65</f>
        <v/>
      </c>
      <c r="AL65" s="129" t="n"/>
      <c r="AM65" s="108" t="n"/>
      <c r="AN65" s="129" t="n"/>
      <c r="AO65" s="150" t="inlineStr">
        <is>
          <t>30 DAYS NETT</t>
        </is>
      </c>
      <c r="AP65" s="150" t="inlineStr">
        <is>
          <t>TRUCK</t>
        </is>
      </c>
      <c r="AQ65" s="135" t="n">
        <v>43546</v>
      </c>
      <c r="AR65" s="111">
        <f>+WEEKNUM(AQ65)</f>
        <v/>
      </c>
      <c r="AS65" s="135" t="n">
        <v>43602</v>
      </c>
      <c r="AT65" s="111">
        <f>+WEEKNUM(AS65)</f>
        <v/>
      </c>
      <c r="AU65" s="233" t="n">
        <v>43602</v>
      </c>
      <c r="AV65" s="108">
        <f>+WEEKNUM(AU65)</f>
        <v/>
      </c>
      <c r="AW65" s="136" t="n">
        <v>43609</v>
      </c>
      <c r="AX65" s="108">
        <f>+WEEKNUM(AW65)</f>
        <v/>
      </c>
      <c r="AY65" s="136">
        <f>AW65+4</f>
        <v/>
      </c>
      <c r="AZ65" s="108">
        <f>+WEEKNUM(AY65)</f>
        <v/>
      </c>
      <c r="BA65" s="136">
        <f>AU65+30</f>
        <v/>
      </c>
      <c r="BB65" s="108">
        <f>+WEEKNUM(BA65)</f>
        <v/>
      </c>
      <c r="BC65" s="136" t="n">
        <v>43609</v>
      </c>
      <c r="BD65" s="108">
        <f>+WEEKNUM(BC65)</f>
        <v/>
      </c>
      <c r="BE65" s="136">
        <f>BC65+6</f>
        <v/>
      </c>
      <c r="BF65" s="108">
        <f>+WEEKNUM(BE65)</f>
        <v/>
      </c>
      <c r="BG65" s="108">
        <f>AV65-BD65</f>
        <v/>
      </c>
      <c r="BH65" s="108" t="n">
        <v>101</v>
      </c>
      <c r="BI65" s="108">
        <f>BH65-AI65</f>
        <v/>
      </c>
      <c r="BJ65" s="131">
        <f>BH65/AI65-1</f>
        <v/>
      </c>
      <c r="BK65" s="108">
        <f>BD65-Y65</f>
        <v/>
      </c>
      <c r="BL65" s="108">
        <f>BD65-AR65</f>
        <v/>
      </c>
      <c r="BM65" s="108" t="n">
        <v>24</v>
      </c>
      <c r="BN65" s="108" t="n"/>
      <c r="BO65" s="108" t="n"/>
      <c r="BP65" s="108" t="inlineStr">
        <is>
          <t>YES</t>
        </is>
      </c>
    </row>
    <row customFormat="1" customHeight="1" ht="11.25" r="66" s="150">
      <c r="A66" s="108" t="inlineStr">
        <is>
          <t>K190705015 IDALIKA</t>
        </is>
      </c>
      <c r="B66" s="108" t="inlineStr">
        <is>
          <t>Final</t>
        </is>
      </c>
      <c r="C66" s="126" t="inlineStr">
        <is>
          <t>-</t>
        </is>
      </c>
      <c r="D66" s="127" t="n">
        <v>1</v>
      </c>
      <c r="E66" s="108" t="inlineStr">
        <is>
          <t>ZALANDO</t>
        </is>
      </c>
      <c r="F66" s="108" t="n"/>
      <c r="G66" s="108" t="inlineStr">
        <is>
          <t>Womens</t>
        </is>
      </c>
      <c r="H66" s="108" t="inlineStr">
        <is>
          <t>Sweat</t>
        </is>
      </c>
      <c r="I66" s="108" t="inlineStr">
        <is>
          <t>K190705015</t>
        </is>
      </c>
      <c r="J66" s="108" t="inlineStr">
        <is>
          <t>IDALIKA</t>
        </is>
      </c>
      <c r="K66" s="108" t="inlineStr">
        <is>
          <t>NUDE</t>
        </is>
      </c>
      <c r="L66" s="108" t="inlineStr">
        <is>
          <t>FYROM</t>
        </is>
      </c>
      <c r="M66" s="108" t="inlineStr">
        <is>
          <t>Uni Textiles</t>
        </is>
      </c>
      <c r="N66" s="108" t="inlineStr">
        <is>
          <t>New Power Textiles</t>
        </is>
      </c>
      <c r="O66" s="108" t="n"/>
      <c r="P66" s="108" t="inlineStr">
        <is>
          <t>Konington</t>
        </is>
      </c>
      <c r="Q66" s="108" t="n"/>
      <c r="R66" s="108" t="inlineStr">
        <is>
          <t>Asteri</t>
        </is>
      </c>
      <c r="S66" s="108" t="n"/>
      <c r="T66" s="108" t="inlineStr">
        <is>
          <t>Asteri</t>
        </is>
      </c>
      <c r="U66" s="108" t="inlineStr">
        <is>
          <t>Hellas Cotton</t>
        </is>
      </c>
      <c r="V66" s="128" t="inlineStr">
        <is>
          <t>175-130-150000-115 (AW18 IDALIKA SWEAT)</t>
        </is>
      </c>
      <c r="W66" s="147" t="n"/>
      <c r="X66" s="147" t="n"/>
      <c r="Y66" s="108">
        <f>+WEEKNUM(X66)</f>
        <v/>
      </c>
      <c r="Z66" s="129" t="n">
        <v>18.5</v>
      </c>
      <c r="AA66" s="129" t="n">
        <v>43.98</v>
      </c>
      <c r="AB66" s="129">
        <f>AH66/100*80</f>
        <v/>
      </c>
      <c r="AC66" s="129">
        <f>AE66/100*80</f>
        <v/>
      </c>
      <c r="AD66" s="129">
        <f>AH66*AA66</f>
        <v/>
      </c>
      <c r="AE66" s="129">
        <f>AH66*AA66/100*75</f>
        <v/>
      </c>
      <c r="AF66" s="129">
        <f>AI66*AA66/100*75</f>
        <v/>
      </c>
      <c r="AG66" s="130" t="n"/>
      <c r="AH66" s="108" t="n">
        <v>60</v>
      </c>
      <c r="AI66" s="108" t="n">
        <v>60</v>
      </c>
      <c r="AJ66" s="126" t="n">
        <v>78</v>
      </c>
      <c r="AK66" s="129">
        <f>AI66*Z66</f>
        <v/>
      </c>
      <c r="AL66" s="129" t="n"/>
      <c r="AM66" s="108" t="n"/>
      <c r="AN66" s="129" t="n"/>
      <c r="AO66" s="150" t="inlineStr">
        <is>
          <t>30 DAYS NETT</t>
        </is>
      </c>
      <c r="AP66" s="150" t="inlineStr">
        <is>
          <t>TRUCK</t>
        </is>
      </c>
      <c r="AQ66" s="135" t="n">
        <v>43546</v>
      </c>
      <c r="AR66" s="111">
        <f>+WEEKNUM(AQ66)</f>
        <v/>
      </c>
      <c r="AS66" s="135" t="n">
        <v>43602</v>
      </c>
      <c r="AT66" s="111">
        <f>+WEEKNUM(AS66)</f>
        <v/>
      </c>
      <c r="AU66" s="233" t="n">
        <v>43602</v>
      </c>
      <c r="AV66" s="108">
        <f>+WEEKNUM(AU66)</f>
        <v/>
      </c>
      <c r="AW66" s="136" t="n">
        <v>43609</v>
      </c>
      <c r="AX66" s="108">
        <f>+WEEKNUM(AW66)</f>
        <v/>
      </c>
      <c r="AY66" s="136">
        <f>AW66+4</f>
        <v/>
      </c>
      <c r="AZ66" s="108">
        <f>+WEEKNUM(AY66)</f>
        <v/>
      </c>
      <c r="BA66" s="136">
        <f>AU66+30</f>
        <v/>
      </c>
      <c r="BB66" s="108">
        <f>+WEEKNUM(BA66)</f>
        <v/>
      </c>
      <c r="BC66" s="136" t="n">
        <v>43609</v>
      </c>
      <c r="BD66" s="108">
        <f>+WEEKNUM(BC66)</f>
        <v/>
      </c>
      <c r="BE66" s="136">
        <f>BC66+6</f>
        <v/>
      </c>
      <c r="BF66" s="108">
        <f>+WEEKNUM(BE66)</f>
        <v/>
      </c>
      <c r="BG66" s="108">
        <f>AV66-BD66</f>
        <v/>
      </c>
      <c r="BH66" s="108" t="n">
        <v>60</v>
      </c>
      <c r="BI66" s="108">
        <f>BH66-AI66</f>
        <v/>
      </c>
      <c r="BJ66" s="131">
        <f>BH66/AI66-1</f>
        <v/>
      </c>
      <c r="BK66" s="108">
        <f>BD66-Y66</f>
        <v/>
      </c>
      <c r="BL66" s="108">
        <f>BD66-AR66</f>
        <v/>
      </c>
      <c r="BM66" s="108" t="n">
        <v>24</v>
      </c>
      <c r="BN66" s="108" t="n"/>
      <c r="BO66" s="108" t="n"/>
      <c r="BP66" s="108" t="inlineStr">
        <is>
          <t>YES</t>
        </is>
      </c>
    </row>
    <row customFormat="1" customHeight="1" ht="11.25" r="67" s="150">
      <c r="A67" s="108" t="inlineStr">
        <is>
          <t>K190705016 IDALIKA</t>
        </is>
      </c>
      <c r="B67" s="108" t="inlineStr">
        <is>
          <t>Final</t>
        </is>
      </c>
      <c r="C67" s="126" t="inlineStr">
        <is>
          <t>-</t>
        </is>
      </c>
      <c r="D67" s="127" t="n">
        <v>1</v>
      </c>
      <c r="E67" s="108" t="inlineStr">
        <is>
          <t>ASOS</t>
        </is>
      </c>
      <c r="F67" s="108" t="n"/>
      <c r="G67" s="108" t="inlineStr">
        <is>
          <t>Womens</t>
        </is>
      </c>
      <c r="H67" s="108" t="inlineStr">
        <is>
          <t>Sweat</t>
        </is>
      </c>
      <c r="I67" s="108" t="inlineStr">
        <is>
          <t>K190705016</t>
        </is>
      </c>
      <c r="J67" s="108" t="inlineStr">
        <is>
          <t>IDALIKA</t>
        </is>
      </c>
      <c r="K67" s="108" t="inlineStr">
        <is>
          <t>OFF WHITE</t>
        </is>
      </c>
      <c r="L67" s="108" t="inlineStr">
        <is>
          <t>FYROM</t>
        </is>
      </c>
      <c r="M67" s="108" t="inlineStr">
        <is>
          <t>Uni Textiles</t>
        </is>
      </c>
      <c r="N67" s="108" t="inlineStr">
        <is>
          <t>New Power Textiles</t>
        </is>
      </c>
      <c r="O67" s="108" t="n"/>
      <c r="P67" s="108" t="inlineStr">
        <is>
          <t>Konington</t>
        </is>
      </c>
      <c r="Q67" s="108" t="n"/>
      <c r="R67" s="108" t="inlineStr">
        <is>
          <t>Asteri</t>
        </is>
      </c>
      <c r="S67" s="108" t="n"/>
      <c r="T67" s="108" t="inlineStr">
        <is>
          <t>Asteri</t>
        </is>
      </c>
      <c r="U67" s="108" t="inlineStr">
        <is>
          <t>Hellas Cotton</t>
        </is>
      </c>
      <c r="V67" s="128" t="inlineStr">
        <is>
          <t>175-130-150000-115 (AW18 IDALIKA SWEAT)</t>
        </is>
      </c>
      <c r="W67" s="147" t="n"/>
      <c r="X67" s="147" t="n"/>
      <c r="Y67" s="108">
        <f>+WEEKNUM(X67)</f>
        <v/>
      </c>
      <c r="Z67" s="129" t="n">
        <v>18.5</v>
      </c>
      <c r="AA67" s="129" t="n">
        <v>43.98</v>
      </c>
      <c r="AB67" s="129">
        <f>AH67/100*80</f>
        <v/>
      </c>
      <c r="AC67" s="129">
        <f>AE67/100*80</f>
        <v/>
      </c>
      <c r="AD67" s="129">
        <f>AH67*AA67</f>
        <v/>
      </c>
      <c r="AE67" s="129">
        <f>AH67*AA67/100*75</f>
        <v/>
      </c>
      <c r="AF67" s="129">
        <f>AI67*AA67/100*75</f>
        <v/>
      </c>
      <c r="AG67" s="130" t="n"/>
      <c r="AH67" s="108" t="n">
        <v>100</v>
      </c>
      <c r="AI67" s="108" t="n">
        <v>100</v>
      </c>
      <c r="AJ67" s="126" t="n">
        <v>78</v>
      </c>
      <c r="AK67" s="129">
        <f>AI67*Z67</f>
        <v/>
      </c>
      <c r="AL67" s="129" t="n"/>
      <c r="AM67" s="108" t="n"/>
      <c r="AN67" s="129" t="n"/>
      <c r="AO67" s="150" t="inlineStr">
        <is>
          <t>30 DAYS NETT</t>
        </is>
      </c>
      <c r="AP67" s="150" t="inlineStr">
        <is>
          <t>TRUCK</t>
        </is>
      </c>
      <c r="AQ67" s="135" t="n">
        <v>43546</v>
      </c>
      <c r="AR67" s="111">
        <f>+WEEKNUM(AQ67)</f>
        <v/>
      </c>
      <c r="AS67" s="135" t="n">
        <v>43602</v>
      </c>
      <c r="AT67" s="111">
        <f>+WEEKNUM(AS67)</f>
        <v/>
      </c>
      <c r="AU67" s="233" t="n">
        <v>43602</v>
      </c>
      <c r="AV67" s="108">
        <f>+WEEKNUM(AU67)</f>
        <v/>
      </c>
      <c r="AW67" s="136" t="n">
        <v>43609</v>
      </c>
      <c r="AX67" s="108">
        <f>+WEEKNUM(AW67)</f>
        <v/>
      </c>
      <c r="AY67" s="136">
        <f>AW67+4</f>
        <v/>
      </c>
      <c r="AZ67" s="108">
        <f>+WEEKNUM(AY67)</f>
        <v/>
      </c>
      <c r="BA67" s="136">
        <f>AU67+30</f>
        <v/>
      </c>
      <c r="BB67" s="108">
        <f>+WEEKNUM(BA67)</f>
        <v/>
      </c>
      <c r="BC67" s="136" t="n">
        <v>43609</v>
      </c>
      <c r="BD67" s="108">
        <f>+WEEKNUM(BC67)</f>
        <v/>
      </c>
      <c r="BE67" s="136">
        <f>BC67+6</f>
        <v/>
      </c>
      <c r="BF67" s="108">
        <f>+WEEKNUM(BE67)</f>
        <v/>
      </c>
      <c r="BG67" s="108">
        <f>AV67-BD67</f>
        <v/>
      </c>
      <c r="BH67" s="108" t="n">
        <v>100</v>
      </c>
      <c r="BI67" s="108">
        <f>BH67-AI67</f>
        <v/>
      </c>
      <c r="BJ67" s="131">
        <f>BH67/AI67-1</f>
        <v/>
      </c>
      <c r="BK67" s="108">
        <f>BD67-Y67</f>
        <v/>
      </c>
      <c r="BL67" s="108">
        <f>BD67-AR67</f>
        <v/>
      </c>
      <c r="BM67" s="108" t="n">
        <v>24</v>
      </c>
      <c r="BN67" s="108" t="n"/>
      <c r="BO67" s="108" t="n"/>
      <c r="BP67" s="108" t="inlineStr">
        <is>
          <t>YES</t>
        </is>
      </c>
    </row>
    <row customFormat="1" customHeight="1" ht="11.25" r="68" s="150">
      <c r="A68" s="108" t="inlineStr">
        <is>
          <t>K190754007 DARIUS</t>
        </is>
      </c>
      <c r="B68" s="108" t="inlineStr">
        <is>
          <t>Final</t>
        </is>
      </c>
      <c r="C68" s="126" t="inlineStr">
        <is>
          <t>-</t>
        </is>
      </c>
      <c r="D68" s="127" t="n">
        <v>1</v>
      </c>
      <c r="E68" s="108" t="inlineStr">
        <is>
          <t>BULK</t>
        </is>
      </c>
      <c r="F68" s="108" t="n"/>
      <c r="G68" s="108" t="inlineStr">
        <is>
          <t>Mens</t>
        </is>
      </c>
      <c r="H68" s="108" t="inlineStr">
        <is>
          <t>Tee S/S</t>
        </is>
      </c>
      <c r="I68" s="108" t="inlineStr">
        <is>
          <t>K190754007</t>
        </is>
      </c>
      <c r="J68" s="108" t="inlineStr">
        <is>
          <t>DARIUS</t>
        </is>
      </c>
      <c r="K68" s="108" t="inlineStr">
        <is>
          <t>WHITE NEW TOKYO</t>
        </is>
      </c>
      <c r="L68" s="108" t="inlineStr">
        <is>
          <t>FYROM</t>
        </is>
      </c>
      <c r="M68" s="108" t="inlineStr">
        <is>
          <t>Uni Textiles</t>
        </is>
      </c>
      <c r="N68" s="108" t="inlineStr">
        <is>
          <t>New Power Textiles</t>
        </is>
      </c>
      <c r="O68" s="108" t="n"/>
      <c r="P68" s="108" t="inlineStr">
        <is>
          <t>Konington</t>
        </is>
      </c>
      <c r="Q68" s="108" t="n"/>
      <c r="R68" s="108" t="inlineStr">
        <is>
          <t>Asteri</t>
        </is>
      </c>
      <c r="S68" s="108" t="n"/>
      <c r="T68" s="108" t="inlineStr">
        <is>
          <t>Asteri</t>
        </is>
      </c>
      <c r="U68" s="108" t="inlineStr">
        <is>
          <t>Hellas Cotton</t>
        </is>
      </c>
      <c r="V68" s="128" t="inlineStr">
        <is>
          <t>C/O AW18 JERSEY</t>
        </is>
      </c>
      <c r="W68" s="147" t="n"/>
      <c r="X68" s="147" t="n"/>
      <c r="Y68" s="108">
        <f>+WEEKNUM(X68)</f>
        <v/>
      </c>
      <c r="Z68" s="129" t="n">
        <v>9.199999999999999</v>
      </c>
      <c r="AA68" s="129" t="n">
        <v>19.98</v>
      </c>
      <c r="AB68" s="129">
        <f>AH68/100*80</f>
        <v/>
      </c>
      <c r="AC68" s="129">
        <f>AE68/100*80</f>
        <v/>
      </c>
      <c r="AD68" s="129">
        <f>AH68*AA68</f>
        <v/>
      </c>
      <c r="AE68" s="129">
        <f>AH68*AA68/100*75</f>
        <v/>
      </c>
      <c r="AF68" s="129">
        <f>AI68*AA68/100*75</f>
        <v/>
      </c>
      <c r="AG68" s="130" t="n"/>
      <c r="AH68" s="108" t="n">
        <v>97</v>
      </c>
      <c r="AI68" s="108" t="n">
        <v>158</v>
      </c>
      <c r="AJ68" s="126" t="n">
        <v>78</v>
      </c>
      <c r="AK68" s="129">
        <f>AI68*Z68</f>
        <v/>
      </c>
      <c r="AL68" s="129" t="n"/>
      <c r="AM68" s="108" t="n"/>
      <c r="AN68" s="129" t="n"/>
      <c r="AO68" s="150" t="inlineStr">
        <is>
          <t>30 DAYS NETT</t>
        </is>
      </c>
      <c r="AP68" s="150" t="inlineStr">
        <is>
          <t>TRUCK</t>
        </is>
      </c>
      <c r="AQ68" s="135" t="n">
        <v>43546</v>
      </c>
      <c r="AR68" s="111">
        <f>+WEEKNUM(AQ68)</f>
        <v/>
      </c>
      <c r="AS68" s="135" t="n">
        <v>43602</v>
      </c>
      <c r="AT68" s="111">
        <f>+WEEKNUM(AS68)</f>
        <v/>
      </c>
      <c r="AU68" s="233" t="n">
        <v>43602</v>
      </c>
      <c r="AV68" s="108">
        <f>+WEEKNUM(AU68)</f>
        <v/>
      </c>
      <c r="AW68" s="136" t="n">
        <v>43609</v>
      </c>
      <c r="AX68" s="108">
        <f>+WEEKNUM(AW68)</f>
        <v/>
      </c>
      <c r="AY68" s="136">
        <f>AW68+4</f>
        <v/>
      </c>
      <c r="AZ68" s="108">
        <f>+WEEKNUM(AY68)</f>
        <v/>
      </c>
      <c r="BA68" s="136">
        <f>AU68+30</f>
        <v/>
      </c>
      <c r="BB68" s="108">
        <f>+WEEKNUM(BA68)</f>
        <v/>
      </c>
      <c r="BC68" s="136" t="n">
        <v>43609</v>
      </c>
      <c r="BD68" s="108">
        <f>+WEEKNUM(BC68)</f>
        <v/>
      </c>
      <c r="BE68" s="136">
        <f>BC68+6</f>
        <v/>
      </c>
      <c r="BF68" s="108">
        <f>+WEEKNUM(BE68)</f>
        <v/>
      </c>
      <c r="BG68" s="108">
        <f>AV68-BD68</f>
        <v/>
      </c>
      <c r="BH68" s="108" t="n">
        <v>162</v>
      </c>
      <c r="BI68" s="108">
        <f>BH68-AI68</f>
        <v/>
      </c>
      <c r="BJ68" s="131">
        <f>BH68/AI68-1</f>
        <v/>
      </c>
      <c r="BK68" s="108">
        <f>BD68-Y68</f>
        <v/>
      </c>
      <c r="BL68" s="108">
        <f>BD68-AR68</f>
        <v/>
      </c>
      <c r="BM68" s="108" t="n">
        <v>24</v>
      </c>
      <c r="BN68" s="108" t="n"/>
      <c r="BO68" s="108" t="n"/>
      <c r="BP68" s="108" t="inlineStr">
        <is>
          <t>YES</t>
        </is>
      </c>
    </row>
    <row customFormat="1" customHeight="1" ht="11.25" r="69" s="150">
      <c r="A69" s="108" t="inlineStr">
        <is>
          <t>K190754007 DARIUS</t>
        </is>
      </c>
      <c r="B69" s="108" t="inlineStr">
        <is>
          <t>Final</t>
        </is>
      </c>
      <c r="C69" s="126" t="inlineStr">
        <is>
          <t>-</t>
        </is>
      </c>
      <c r="D69" s="127" t="n">
        <v>1</v>
      </c>
      <c r="E69" s="108" t="inlineStr">
        <is>
          <t>ZALANDO</t>
        </is>
      </c>
      <c r="F69" s="108" t="n"/>
      <c r="G69" s="108" t="inlineStr">
        <is>
          <t>Mens</t>
        </is>
      </c>
      <c r="H69" s="108" t="inlineStr">
        <is>
          <t>Tee S/S</t>
        </is>
      </c>
      <c r="I69" s="108" t="inlineStr">
        <is>
          <t>K190754007</t>
        </is>
      </c>
      <c r="J69" s="108" t="inlineStr">
        <is>
          <t>DARIUS</t>
        </is>
      </c>
      <c r="K69" s="108" t="inlineStr">
        <is>
          <t>WHITE NEW TOKYO</t>
        </is>
      </c>
      <c r="L69" s="108" t="inlineStr">
        <is>
          <t>FYROM</t>
        </is>
      </c>
      <c r="M69" s="108" t="inlineStr">
        <is>
          <t>Uni Textiles</t>
        </is>
      </c>
      <c r="N69" s="108" t="inlineStr">
        <is>
          <t>New Power Textiles</t>
        </is>
      </c>
      <c r="O69" s="108" t="n"/>
      <c r="P69" s="108" t="inlineStr">
        <is>
          <t>Konington</t>
        </is>
      </c>
      <c r="Q69" s="108" t="n"/>
      <c r="R69" s="108" t="inlineStr">
        <is>
          <t>Asteri</t>
        </is>
      </c>
      <c r="S69" s="108" t="n"/>
      <c r="T69" s="108" t="inlineStr">
        <is>
          <t>Asteri</t>
        </is>
      </c>
      <c r="U69" s="108" t="inlineStr">
        <is>
          <t>Hellas Cotton</t>
        </is>
      </c>
      <c r="V69" s="128" t="inlineStr">
        <is>
          <t>C/O AW18 JERSEY</t>
        </is>
      </c>
      <c r="W69" s="147" t="n"/>
      <c r="X69" s="147" t="n"/>
      <c r="Y69" s="108">
        <f>+WEEKNUM(X69)</f>
        <v/>
      </c>
      <c r="Z69" s="129" t="n">
        <v>9.199999999999999</v>
      </c>
      <c r="AA69" s="129" t="n">
        <v>19.98</v>
      </c>
      <c r="AB69" s="129">
        <f>AH69/100*80</f>
        <v/>
      </c>
      <c r="AC69" s="129">
        <f>AE69/100*80</f>
        <v/>
      </c>
      <c r="AD69" s="129">
        <f>AH69*AA69</f>
        <v/>
      </c>
      <c r="AE69" s="129">
        <f>AH69*AA69/100*75</f>
        <v/>
      </c>
      <c r="AF69" s="129">
        <f>AI69*AA69/100*75</f>
        <v/>
      </c>
      <c r="AG69" s="130" t="n"/>
      <c r="AH69" s="108" t="n">
        <v>120</v>
      </c>
      <c r="AI69" s="108" t="n">
        <v>120</v>
      </c>
      <c r="AJ69" s="126" t="n">
        <v>78</v>
      </c>
      <c r="AK69" s="129">
        <f>AI69*Z69</f>
        <v/>
      </c>
      <c r="AL69" s="129" t="n"/>
      <c r="AM69" s="108" t="n"/>
      <c r="AN69" s="129" t="n"/>
      <c r="AO69" s="150" t="inlineStr">
        <is>
          <t>30 DAYS NETT</t>
        </is>
      </c>
      <c r="AP69" s="150" t="inlineStr">
        <is>
          <t>TRUCK</t>
        </is>
      </c>
      <c r="AQ69" s="135" t="n">
        <v>43546</v>
      </c>
      <c r="AR69" s="111">
        <f>+WEEKNUM(AQ69)</f>
        <v/>
      </c>
      <c r="AS69" s="135" t="n">
        <v>43602</v>
      </c>
      <c r="AT69" s="111">
        <f>+WEEKNUM(AS69)</f>
        <v/>
      </c>
      <c r="AU69" s="233" t="n">
        <v>43602</v>
      </c>
      <c r="AV69" s="108">
        <f>+WEEKNUM(AU69)</f>
        <v/>
      </c>
      <c r="AW69" s="136" t="n">
        <v>43609</v>
      </c>
      <c r="AX69" s="108">
        <f>+WEEKNUM(AW69)</f>
        <v/>
      </c>
      <c r="AY69" s="136">
        <f>AW69+4</f>
        <v/>
      </c>
      <c r="AZ69" s="108">
        <f>+WEEKNUM(AY69)</f>
        <v/>
      </c>
      <c r="BA69" s="136">
        <f>AU69+30</f>
        <v/>
      </c>
      <c r="BB69" s="108">
        <f>+WEEKNUM(BA69)</f>
        <v/>
      </c>
      <c r="BC69" s="136" t="n">
        <v>43609</v>
      </c>
      <c r="BD69" s="108">
        <f>+WEEKNUM(BC69)</f>
        <v/>
      </c>
      <c r="BE69" s="136">
        <f>BC69+6</f>
        <v/>
      </c>
      <c r="BF69" s="108">
        <f>+WEEKNUM(BE69)</f>
        <v/>
      </c>
      <c r="BG69" s="108">
        <f>AV69-BD69</f>
        <v/>
      </c>
      <c r="BH69" s="108" t="n">
        <v>120</v>
      </c>
      <c r="BI69" s="108">
        <f>BH69-AI69</f>
        <v/>
      </c>
      <c r="BJ69" s="131">
        <f>BH69/AI69-1</f>
        <v/>
      </c>
      <c r="BK69" s="108">
        <f>BD69-Y69</f>
        <v/>
      </c>
      <c r="BL69" s="108">
        <f>BD69-AR69</f>
        <v/>
      </c>
      <c r="BM69" s="108" t="n">
        <v>24</v>
      </c>
      <c r="BN69" s="108" t="n"/>
      <c r="BO69" s="108" t="n"/>
      <c r="BP69" s="108" t="inlineStr">
        <is>
          <t>YES</t>
        </is>
      </c>
    </row>
    <row customFormat="1" customHeight="1" ht="11.25" r="70" s="150">
      <c r="A70" s="108" t="inlineStr">
        <is>
          <t>K190754009 DARIUS</t>
        </is>
      </c>
      <c r="B70" s="108" t="inlineStr">
        <is>
          <t>Final</t>
        </is>
      </c>
      <c r="C70" s="126" t="inlineStr">
        <is>
          <t>-</t>
        </is>
      </c>
      <c r="D70" s="127" t="n">
        <v>1</v>
      </c>
      <c r="E70" s="108" t="n"/>
      <c r="F70" s="108" t="n"/>
      <c r="G70" s="108" t="inlineStr">
        <is>
          <t>Mens</t>
        </is>
      </c>
      <c r="H70" s="108" t="inlineStr">
        <is>
          <t>Tee S/S</t>
        </is>
      </c>
      <c r="I70" s="108" t="inlineStr">
        <is>
          <t>K190754009</t>
        </is>
      </c>
      <c r="J70" s="108" t="inlineStr">
        <is>
          <t>DARIUS</t>
        </is>
      </c>
      <c r="K70" s="108" t="inlineStr">
        <is>
          <t>BLACK COWBOY</t>
        </is>
      </c>
      <c r="L70" s="108" t="inlineStr">
        <is>
          <t>FYROM</t>
        </is>
      </c>
      <c r="M70" s="108" t="inlineStr">
        <is>
          <t>Uni Textiles</t>
        </is>
      </c>
      <c r="N70" s="108" t="inlineStr">
        <is>
          <t>New Power Textiles</t>
        </is>
      </c>
      <c r="O70" s="108" t="n"/>
      <c r="P70" s="108" t="inlineStr">
        <is>
          <t>Konington</t>
        </is>
      </c>
      <c r="Q70" s="108" t="n"/>
      <c r="R70" s="108" t="inlineStr">
        <is>
          <t>Asteri</t>
        </is>
      </c>
      <c r="S70" s="108" t="n"/>
      <c r="T70" s="108" t="inlineStr">
        <is>
          <t>Asteri</t>
        </is>
      </c>
      <c r="U70" s="108" t="inlineStr">
        <is>
          <t>Hellas Cotton</t>
        </is>
      </c>
      <c r="V70" s="128" t="inlineStr">
        <is>
          <t>C/O AW18 JERSEY</t>
        </is>
      </c>
      <c r="W70" s="147" t="n"/>
      <c r="X70" s="147" t="n"/>
      <c r="Y70" s="108">
        <f>+WEEKNUM(X70)</f>
        <v/>
      </c>
      <c r="Z70" s="129" t="n">
        <v>8.9</v>
      </c>
      <c r="AA70" s="129" t="n">
        <v>19.98</v>
      </c>
      <c r="AB70" s="129">
        <f>AH70/100*80</f>
        <v/>
      </c>
      <c r="AC70" s="129">
        <f>AE70/100*80</f>
        <v/>
      </c>
      <c r="AD70" s="129">
        <f>AH70*AA70</f>
        <v/>
      </c>
      <c r="AE70" s="129">
        <f>AH70*AA70/100*75</f>
        <v/>
      </c>
      <c r="AF70" s="129">
        <f>AI70*AA70/100*75</f>
        <v/>
      </c>
      <c r="AG70" s="130" t="n"/>
      <c r="AH70" s="108" t="n">
        <v>121</v>
      </c>
      <c r="AI70" s="108" t="n">
        <v>202</v>
      </c>
      <c r="AJ70" s="126" t="n">
        <v>78</v>
      </c>
      <c r="AK70" s="129">
        <f>AI70*Z70</f>
        <v/>
      </c>
      <c r="AL70" s="129" t="n"/>
      <c r="AM70" s="108" t="n"/>
      <c r="AN70" s="129" t="n"/>
      <c r="AO70" s="150" t="inlineStr">
        <is>
          <t>30 DAYS NETT</t>
        </is>
      </c>
      <c r="AP70" s="150" t="inlineStr">
        <is>
          <t>TRUCK</t>
        </is>
      </c>
      <c r="AQ70" s="135" t="n">
        <v>43546</v>
      </c>
      <c r="AR70" s="111">
        <f>+WEEKNUM(AQ70)</f>
        <v/>
      </c>
      <c r="AS70" s="135" t="n">
        <v>43602</v>
      </c>
      <c r="AT70" s="111">
        <f>+WEEKNUM(AS70)</f>
        <v/>
      </c>
      <c r="AU70" s="233" t="n">
        <v>43602</v>
      </c>
      <c r="AV70" s="108">
        <f>+WEEKNUM(AU70)</f>
        <v/>
      </c>
      <c r="AW70" s="136" t="n">
        <v>43609</v>
      </c>
      <c r="AX70" s="108">
        <f>+WEEKNUM(AW70)</f>
        <v/>
      </c>
      <c r="AY70" s="136">
        <f>AW70+4</f>
        <v/>
      </c>
      <c r="AZ70" s="108">
        <f>+WEEKNUM(AY70)</f>
        <v/>
      </c>
      <c r="BA70" s="136">
        <f>AU70+30</f>
        <v/>
      </c>
      <c r="BB70" s="108">
        <f>+WEEKNUM(BA70)</f>
        <v/>
      </c>
      <c r="BC70" s="136" t="n">
        <v>43609</v>
      </c>
      <c r="BD70" s="108">
        <f>+WEEKNUM(BC70)</f>
        <v/>
      </c>
      <c r="BE70" s="136">
        <f>BC70+6</f>
        <v/>
      </c>
      <c r="BF70" s="108">
        <f>+WEEKNUM(BE70)</f>
        <v/>
      </c>
      <c r="BG70" s="108">
        <f>AV70-BD70</f>
        <v/>
      </c>
      <c r="BH70" s="108" t="n">
        <v>202</v>
      </c>
      <c r="BI70" s="108">
        <f>BH70-AI70</f>
        <v/>
      </c>
      <c r="BJ70" s="131">
        <f>BH70/AI70-1</f>
        <v/>
      </c>
      <c r="BK70" s="108">
        <f>BD70-Y70</f>
        <v/>
      </c>
      <c r="BL70" s="108">
        <f>BD70-AR70</f>
        <v/>
      </c>
      <c r="BM70" s="108" t="n">
        <v>24</v>
      </c>
      <c r="BN70" s="108" t="n"/>
      <c r="BO70" s="108" t="n"/>
      <c r="BP70" s="108" t="inlineStr">
        <is>
          <t>YES</t>
        </is>
      </c>
    </row>
    <row customFormat="1" customHeight="1" ht="11.25" r="71" s="108">
      <c r="A71" s="108" t="inlineStr">
        <is>
          <t>K190754010 DARIUS</t>
        </is>
      </c>
      <c r="B71" s="108" t="inlineStr">
        <is>
          <t>Final</t>
        </is>
      </c>
      <c r="C71" s="126" t="inlineStr">
        <is>
          <t>-</t>
        </is>
      </c>
      <c r="D71" s="127" t="n">
        <v>1</v>
      </c>
      <c r="E71" s="108" t="inlineStr">
        <is>
          <t>BULK</t>
        </is>
      </c>
      <c r="G71" s="108" t="inlineStr">
        <is>
          <t>Mens</t>
        </is>
      </c>
      <c r="H71" s="108" t="inlineStr">
        <is>
          <t>Tee S/S</t>
        </is>
      </c>
      <c r="I71" s="108" t="inlineStr">
        <is>
          <t>K190754010</t>
        </is>
      </c>
      <c r="J71" s="108" t="inlineStr">
        <is>
          <t>DARIUS</t>
        </is>
      </c>
      <c r="K71" s="108" t="inlineStr">
        <is>
          <t xml:space="preserve">NAVY KOIBOY </t>
        </is>
      </c>
      <c r="L71" s="108" t="inlineStr">
        <is>
          <t>FYROM</t>
        </is>
      </c>
      <c r="M71" s="108" t="inlineStr">
        <is>
          <t>Uni Textiles</t>
        </is>
      </c>
      <c r="N71" s="108" t="inlineStr">
        <is>
          <t>New Power Textiles</t>
        </is>
      </c>
      <c r="P71" s="108" t="inlineStr">
        <is>
          <t>Konington</t>
        </is>
      </c>
      <c r="R71" s="108" t="inlineStr">
        <is>
          <t>Asteri</t>
        </is>
      </c>
      <c r="T71" s="108" t="inlineStr">
        <is>
          <t>Asteri</t>
        </is>
      </c>
      <c r="U71" s="108" t="inlineStr">
        <is>
          <t>Hellas Cotton</t>
        </is>
      </c>
      <c r="V71" s="128" t="inlineStr">
        <is>
          <t>C/O AW18 JERSEY</t>
        </is>
      </c>
      <c r="W71" s="147" t="n"/>
      <c r="X71" s="147" t="n"/>
      <c r="Y71" s="108">
        <f>+WEEKNUM(X71)</f>
        <v/>
      </c>
      <c r="Z71" s="129" t="n">
        <v>9.199999999999999</v>
      </c>
      <c r="AA71" s="129" t="n">
        <v>19.98</v>
      </c>
      <c r="AB71" s="129">
        <f>AH71/100*80</f>
        <v/>
      </c>
      <c r="AC71" s="129">
        <f>AE71/100*80</f>
        <v/>
      </c>
      <c r="AD71" s="129">
        <f>AH71*AA71</f>
        <v/>
      </c>
      <c r="AE71" s="129">
        <f>AH71*AA71/100*75</f>
        <v/>
      </c>
      <c r="AF71" s="129">
        <f>AI71*AA71/100*75</f>
        <v/>
      </c>
      <c r="AG71" s="130" t="n"/>
      <c r="AH71" s="108" t="n">
        <v>248</v>
      </c>
      <c r="AI71" s="108" t="n">
        <v>308</v>
      </c>
      <c r="AJ71" s="126" t="n">
        <v>78</v>
      </c>
      <c r="AK71" s="129">
        <f>AI71*Z71</f>
        <v/>
      </c>
      <c r="AL71" s="129" t="n"/>
      <c r="AN71" s="129" t="n"/>
      <c r="AO71" s="150" t="inlineStr">
        <is>
          <t>30 DAYS NETT</t>
        </is>
      </c>
      <c r="AP71" s="150" t="inlineStr">
        <is>
          <t>TRUCK</t>
        </is>
      </c>
      <c r="AQ71" s="135" t="n">
        <v>43546</v>
      </c>
      <c r="AR71" s="111">
        <f>+WEEKNUM(AQ71)</f>
        <v/>
      </c>
      <c r="AS71" s="135" t="n">
        <v>43602</v>
      </c>
      <c r="AT71" s="111">
        <f>+WEEKNUM(AS71)</f>
        <v/>
      </c>
      <c r="AU71" s="233" t="n">
        <v>43602</v>
      </c>
      <c r="AV71" s="108">
        <f>+WEEKNUM(AU71)</f>
        <v/>
      </c>
      <c r="AW71" s="136" t="n">
        <v>43609</v>
      </c>
      <c r="AX71" s="108">
        <f>+WEEKNUM(AW71)</f>
        <v/>
      </c>
      <c r="AY71" s="136">
        <f>AW71+4</f>
        <v/>
      </c>
      <c r="AZ71" s="108">
        <f>+WEEKNUM(AY71)</f>
        <v/>
      </c>
      <c r="BA71" s="136">
        <f>AU71+30</f>
        <v/>
      </c>
      <c r="BB71" s="108">
        <f>+WEEKNUM(BA71)</f>
        <v/>
      </c>
      <c r="BC71" s="136" t="n">
        <v>43609</v>
      </c>
      <c r="BD71" s="108">
        <f>+WEEKNUM(BC71)</f>
        <v/>
      </c>
      <c r="BE71" s="136">
        <f>BC71+6</f>
        <v/>
      </c>
      <c r="BF71" s="108">
        <f>+WEEKNUM(BE71)</f>
        <v/>
      </c>
      <c r="BG71" s="108">
        <f>AV71-BD71</f>
        <v/>
      </c>
      <c r="BH71" s="108" t="n">
        <v>308</v>
      </c>
      <c r="BI71" s="108">
        <f>BH71-AI71</f>
        <v/>
      </c>
      <c r="BJ71" s="131">
        <f>BH71/AI71-1</f>
        <v/>
      </c>
      <c r="BK71" s="108">
        <f>BD71-Y71</f>
        <v/>
      </c>
      <c r="BL71" s="108">
        <f>BD71-AR71</f>
        <v/>
      </c>
      <c r="BM71" s="108" t="n">
        <v>24</v>
      </c>
      <c r="BP71" s="108" t="inlineStr">
        <is>
          <t>YES</t>
        </is>
      </c>
      <c r="BQ71" s="150" t="n"/>
      <c r="BR71" s="150" t="n"/>
      <c r="BS71" s="150" t="n"/>
      <c r="BT71" s="150" t="n"/>
      <c r="BU71" s="150" t="n"/>
      <c r="BV71" s="150" t="n"/>
      <c r="BW71" s="150" t="n"/>
      <c r="BX71" s="150" t="n"/>
      <c r="BY71" s="150" t="n"/>
      <c r="BZ71" s="150" t="n"/>
      <c r="CA71" s="150" t="n"/>
      <c r="CB71" s="150" t="n"/>
      <c r="CC71" s="150" t="n"/>
      <c r="CD71" s="150" t="n"/>
      <c r="CE71" s="150" t="n"/>
      <c r="CF71" s="150" t="n"/>
      <c r="CG71" s="150" t="n"/>
      <c r="CH71" s="150" t="n"/>
      <c r="CI71" s="150" t="n"/>
      <c r="CJ71" s="150" t="n"/>
      <c r="CK71" s="150" t="n"/>
      <c r="CL71" s="150" t="n"/>
      <c r="CM71" s="150" t="n"/>
      <c r="CN71" s="150" t="n"/>
      <c r="CO71" s="150" t="n"/>
      <c r="CP71" s="150" t="n"/>
      <c r="CQ71" s="150" t="n"/>
      <c r="CR71" s="150" t="n"/>
      <c r="CS71" s="150" t="n"/>
      <c r="CT71" s="150" t="n"/>
      <c r="CU71" s="150" t="n"/>
      <c r="CV71" s="150" t="n"/>
      <c r="CW71" s="150" t="n"/>
      <c r="CX71" s="150" t="n"/>
      <c r="CY71" s="150" t="n"/>
      <c r="CZ71" s="150" t="n"/>
      <c r="DA71" s="150" t="n"/>
      <c r="DB71" s="150" t="n"/>
      <c r="DC71" s="150" t="n"/>
      <c r="DD71" s="150" t="n"/>
      <c r="DE71" s="150" t="n"/>
      <c r="DF71" s="150" t="n"/>
      <c r="DG71" s="150" t="n"/>
      <c r="DH71" s="150" t="n"/>
      <c r="DI71" s="150" t="n"/>
      <c r="DJ71" s="150" t="n"/>
      <c r="DK71" s="150" t="n"/>
      <c r="DL71" s="150" t="n"/>
      <c r="DM71" s="150" t="n"/>
      <c r="DN71" s="150" t="n"/>
      <c r="DO71" s="150" t="n"/>
      <c r="DP71" s="150" t="n"/>
      <c r="DQ71" s="150" t="n"/>
      <c r="DR71" s="150" t="n"/>
      <c r="DS71" s="150" t="n"/>
      <c r="DT71" s="150" t="n"/>
      <c r="DU71" s="150" t="n"/>
      <c r="DV71" s="150" t="n"/>
      <c r="DW71" s="150" t="n"/>
      <c r="DX71" s="150" t="n"/>
      <c r="DY71" s="150" t="n"/>
      <c r="DZ71" s="150" t="n"/>
      <c r="EA71" s="150" t="n"/>
      <c r="EB71" s="150" t="n"/>
      <c r="EC71" s="150" t="n"/>
      <c r="ED71" s="150" t="n"/>
      <c r="EE71" s="150" t="n"/>
      <c r="EF71" s="150" t="n"/>
      <c r="EG71" s="150" t="n"/>
      <c r="EH71" s="150" t="n"/>
      <c r="EI71" s="150" t="n"/>
      <c r="EJ71" s="150" t="n"/>
      <c r="EK71" s="150" t="n"/>
      <c r="EL71" s="150" t="n"/>
      <c r="EM71" s="150" t="n"/>
      <c r="EN71" s="150" t="n"/>
      <c r="EO71" s="150" t="n"/>
      <c r="EP71" s="150" t="n"/>
      <c r="EQ71" s="150" t="n"/>
      <c r="ER71" s="150" t="n"/>
      <c r="ES71" s="150" t="n"/>
      <c r="ET71" s="150" t="n"/>
      <c r="EU71" s="150" t="n"/>
      <c r="EV71" s="150" t="n"/>
      <c r="EW71" s="150" t="n"/>
      <c r="EX71" s="150" t="n"/>
      <c r="EY71" s="150" t="n"/>
      <c r="EZ71" s="150" t="n"/>
      <c r="FA71" s="150" t="n"/>
      <c r="FB71" s="150" t="n"/>
      <c r="FC71" s="150" t="n"/>
      <c r="FD71" s="150" t="n"/>
      <c r="FE71" s="150" t="n"/>
      <c r="FF71" s="150" t="n"/>
      <c r="FG71" s="150" t="n"/>
      <c r="FH71" s="150" t="n"/>
      <c r="FI71" s="150" t="n"/>
      <c r="FJ71" s="150" t="n"/>
      <c r="FK71" s="150" t="n"/>
      <c r="FL71" s="150" t="n"/>
      <c r="FM71" s="150" t="n"/>
      <c r="FN71" s="150" t="n"/>
      <c r="FO71" s="150" t="n"/>
      <c r="FP71" s="150" t="n"/>
      <c r="FQ71" s="150" t="n"/>
      <c r="FR71" s="150" t="n"/>
      <c r="FS71" s="150" t="n"/>
      <c r="FT71" s="150" t="n"/>
      <c r="FU71" s="150" t="n"/>
      <c r="FV71" s="150" t="n"/>
      <c r="FW71" s="150" t="n"/>
      <c r="FX71" s="150" t="n"/>
      <c r="FY71" s="150" t="n"/>
      <c r="FZ71" s="150" t="n"/>
      <c r="GA71" s="150" t="n"/>
      <c r="GB71" s="150" t="n"/>
      <c r="GC71" s="150" t="n"/>
      <c r="GD71" s="150" t="n"/>
      <c r="GE71" s="150" t="n"/>
      <c r="GF71" s="150" t="n"/>
      <c r="GG71" s="150" t="n"/>
      <c r="GH71" s="150" t="n"/>
      <c r="GI71" s="150" t="n"/>
      <c r="GJ71" s="150" t="n"/>
      <c r="GK71" s="150" t="n"/>
      <c r="GL71" s="150" t="n"/>
      <c r="GM71" s="150" t="n"/>
      <c r="GN71" s="150" t="n"/>
      <c r="GO71" s="150" t="n"/>
      <c r="GP71" s="150" t="n"/>
      <c r="GQ71" s="150" t="n"/>
      <c r="GR71" s="150" t="n"/>
      <c r="GS71" s="150" t="n"/>
      <c r="GT71" s="150" t="n"/>
      <c r="GU71" s="150" t="n"/>
      <c r="GV71" s="150" t="n"/>
      <c r="GW71" s="150" t="n"/>
      <c r="GX71" s="150" t="n"/>
      <c r="GY71" s="150" t="n"/>
      <c r="GZ71" s="150" t="n"/>
      <c r="HA71" s="150" t="n"/>
      <c r="HB71" s="150" t="n"/>
      <c r="HC71" s="150" t="n"/>
      <c r="HD71" s="150" t="n"/>
      <c r="HE71" s="150" t="n"/>
      <c r="HF71" s="150" t="n"/>
      <c r="HG71" s="150" t="n"/>
      <c r="HH71" s="150" t="n"/>
      <c r="HI71" s="150" t="n"/>
      <c r="HJ71" s="150" t="n"/>
      <c r="HK71" s="150" t="n"/>
      <c r="HL71" s="150" t="n"/>
      <c r="HM71" s="150" t="n"/>
      <c r="HN71" s="150" t="n"/>
      <c r="HO71" s="150" t="n"/>
      <c r="HP71" s="150" t="n"/>
      <c r="HQ71" s="150" t="n"/>
      <c r="HR71" s="150" t="n"/>
      <c r="HS71" s="150" t="n"/>
      <c r="HT71" s="150" t="n"/>
      <c r="HU71" s="150" t="n"/>
      <c r="HV71" s="150" t="n"/>
      <c r="HW71" s="150" t="n"/>
      <c r="HX71" s="150" t="n"/>
      <c r="HY71" s="150" t="n"/>
    </row>
    <row customFormat="1" customHeight="1" ht="11.25" r="72" s="108">
      <c r="A72" s="108" t="inlineStr">
        <is>
          <t>K190754010 DARIUS</t>
        </is>
      </c>
      <c r="B72" s="108" t="inlineStr">
        <is>
          <t>Final</t>
        </is>
      </c>
      <c r="C72" s="126" t="inlineStr">
        <is>
          <t>-</t>
        </is>
      </c>
      <c r="D72" s="127" t="n">
        <v>1</v>
      </c>
      <c r="E72" s="108" t="inlineStr">
        <is>
          <t>ZALANDO</t>
        </is>
      </c>
      <c r="G72" s="108" t="inlineStr">
        <is>
          <t>Mens</t>
        </is>
      </c>
      <c r="H72" s="108" t="inlineStr">
        <is>
          <t>Tee S/S</t>
        </is>
      </c>
      <c r="I72" s="108" t="inlineStr">
        <is>
          <t>K190754010</t>
        </is>
      </c>
      <c r="J72" s="108" t="inlineStr">
        <is>
          <t>DARIUS</t>
        </is>
      </c>
      <c r="K72" s="108" t="inlineStr">
        <is>
          <t xml:space="preserve">NAVY KOIBOY </t>
        </is>
      </c>
      <c r="L72" s="108" t="inlineStr">
        <is>
          <t>FYROM</t>
        </is>
      </c>
      <c r="M72" s="108" t="inlineStr">
        <is>
          <t>Uni Textiles</t>
        </is>
      </c>
      <c r="N72" s="108" t="inlineStr">
        <is>
          <t>New Power Textiles</t>
        </is>
      </c>
      <c r="P72" s="108" t="inlineStr">
        <is>
          <t>Konington</t>
        </is>
      </c>
      <c r="R72" s="108" t="inlineStr">
        <is>
          <t>Asteri</t>
        </is>
      </c>
      <c r="T72" s="108" t="inlineStr">
        <is>
          <t>Asteri</t>
        </is>
      </c>
      <c r="U72" s="108" t="inlineStr">
        <is>
          <t>Hellas Cotton</t>
        </is>
      </c>
      <c r="V72" s="128" t="inlineStr">
        <is>
          <t>C/O AW18 JERSEY</t>
        </is>
      </c>
      <c r="W72" s="147" t="n"/>
      <c r="X72" s="147" t="n"/>
      <c r="Y72" s="108">
        <f>+WEEKNUM(X72)</f>
        <v/>
      </c>
      <c r="Z72" s="129" t="n">
        <v>9.199999999999999</v>
      </c>
      <c r="AA72" s="129" t="n">
        <v>19.98</v>
      </c>
      <c r="AB72" s="129">
        <f>AH72/100*80</f>
        <v/>
      </c>
      <c r="AC72" s="129">
        <f>AE72/100*80</f>
        <v/>
      </c>
      <c r="AD72" s="129">
        <f>AH72*AA72</f>
        <v/>
      </c>
      <c r="AE72" s="129">
        <f>AH72*AA72/100*75</f>
        <v/>
      </c>
      <c r="AF72" s="129">
        <f>AI72*AA72/100*75</f>
        <v/>
      </c>
      <c r="AG72" s="130" t="n"/>
      <c r="AH72" s="108" t="n">
        <v>120</v>
      </c>
      <c r="AI72" s="108" t="n">
        <v>120</v>
      </c>
      <c r="AJ72" s="126" t="n">
        <v>78</v>
      </c>
      <c r="AK72" s="129">
        <f>AI72*Z72</f>
        <v/>
      </c>
      <c r="AL72" s="129" t="n"/>
      <c r="AN72" s="129" t="n"/>
      <c r="AO72" s="150" t="inlineStr">
        <is>
          <t>30 DAYS NETT</t>
        </is>
      </c>
      <c r="AP72" s="150" t="inlineStr">
        <is>
          <t>TRUCK</t>
        </is>
      </c>
      <c r="AQ72" s="135" t="n">
        <v>43546</v>
      </c>
      <c r="AR72" s="111">
        <f>+WEEKNUM(AQ72)</f>
        <v/>
      </c>
      <c r="AS72" s="135" t="n">
        <v>43602</v>
      </c>
      <c r="AT72" s="111">
        <f>+WEEKNUM(AS72)</f>
        <v/>
      </c>
      <c r="AU72" s="233" t="n">
        <v>43602</v>
      </c>
      <c r="AV72" s="108">
        <f>+WEEKNUM(AU72)</f>
        <v/>
      </c>
      <c r="AW72" s="136" t="n">
        <v>43609</v>
      </c>
      <c r="AX72" s="108">
        <f>+WEEKNUM(AW72)</f>
        <v/>
      </c>
      <c r="AY72" s="136">
        <f>AW72+4</f>
        <v/>
      </c>
      <c r="AZ72" s="108">
        <f>+WEEKNUM(AY72)</f>
        <v/>
      </c>
      <c r="BA72" s="136">
        <f>AU72+30</f>
        <v/>
      </c>
      <c r="BB72" s="108">
        <f>+WEEKNUM(BA72)</f>
        <v/>
      </c>
      <c r="BC72" s="136" t="n">
        <v>43609</v>
      </c>
      <c r="BD72" s="108">
        <f>+WEEKNUM(BC72)</f>
        <v/>
      </c>
      <c r="BE72" s="136">
        <f>BC72+6</f>
        <v/>
      </c>
      <c r="BF72" s="108">
        <f>+WEEKNUM(BE72)</f>
        <v/>
      </c>
      <c r="BG72" s="108">
        <f>AV72-BD72</f>
        <v/>
      </c>
      <c r="BH72" s="108" t="n">
        <v>120</v>
      </c>
      <c r="BI72" s="108">
        <f>BH72-AI72</f>
        <v/>
      </c>
      <c r="BJ72" s="131">
        <f>BH72/AI72-1</f>
        <v/>
      </c>
      <c r="BK72" s="108">
        <f>BD72-Y72</f>
        <v/>
      </c>
      <c r="BL72" s="108">
        <f>BD72-AR72</f>
        <v/>
      </c>
      <c r="BM72" s="108" t="n">
        <v>24</v>
      </c>
      <c r="BP72" s="108" t="inlineStr">
        <is>
          <t>YES</t>
        </is>
      </c>
      <c r="BQ72" s="150" t="n"/>
      <c r="BR72" s="150" t="n"/>
      <c r="BS72" s="150" t="n"/>
      <c r="BT72" s="150" t="n"/>
      <c r="BU72" s="150" t="n"/>
      <c r="BV72" s="150" t="n"/>
      <c r="BW72" s="150" t="n"/>
      <c r="BX72" s="150" t="n"/>
      <c r="BY72" s="150" t="n"/>
      <c r="BZ72" s="150" t="n"/>
      <c r="CA72" s="150" t="n"/>
      <c r="CB72" s="150" t="n"/>
      <c r="CC72" s="150" t="n"/>
      <c r="CD72" s="150" t="n"/>
      <c r="CE72" s="150" t="n"/>
      <c r="CF72" s="150" t="n"/>
      <c r="CG72" s="150" t="n"/>
      <c r="CH72" s="150" t="n"/>
      <c r="CI72" s="150" t="n"/>
      <c r="CJ72" s="150" t="n"/>
      <c r="CK72" s="150" t="n"/>
      <c r="CL72" s="150" t="n"/>
      <c r="CM72" s="150" t="n"/>
      <c r="CN72" s="150" t="n"/>
      <c r="CO72" s="150" t="n"/>
      <c r="CP72" s="150" t="n"/>
      <c r="CQ72" s="150" t="n"/>
      <c r="CR72" s="150" t="n"/>
      <c r="CS72" s="150" t="n"/>
      <c r="CT72" s="150" t="n"/>
      <c r="CU72" s="150" t="n"/>
      <c r="CV72" s="150" t="n"/>
      <c r="CW72" s="150" t="n"/>
      <c r="CX72" s="150" t="n"/>
      <c r="CY72" s="150" t="n"/>
      <c r="CZ72" s="150" t="n"/>
      <c r="DA72" s="150" t="n"/>
      <c r="DB72" s="150" t="n"/>
      <c r="DC72" s="150" t="n"/>
      <c r="DD72" s="150" t="n"/>
      <c r="DE72" s="150" t="n"/>
      <c r="DF72" s="150" t="n"/>
      <c r="DG72" s="150" t="n"/>
      <c r="DH72" s="150" t="n"/>
      <c r="DI72" s="150" t="n"/>
      <c r="DJ72" s="150" t="n"/>
      <c r="DK72" s="150" t="n"/>
      <c r="DL72" s="150" t="n"/>
      <c r="DM72" s="150" t="n"/>
      <c r="DN72" s="150" t="n"/>
      <c r="DO72" s="150" t="n"/>
      <c r="DP72" s="150" t="n"/>
      <c r="DQ72" s="150" t="n"/>
      <c r="DR72" s="150" t="n"/>
      <c r="DS72" s="150" t="n"/>
      <c r="DT72" s="150" t="n"/>
      <c r="DU72" s="150" t="n"/>
      <c r="DV72" s="150" t="n"/>
      <c r="DW72" s="150" t="n"/>
      <c r="DX72" s="150" t="n"/>
      <c r="DY72" s="150" t="n"/>
      <c r="DZ72" s="150" t="n"/>
      <c r="EA72" s="150" t="n"/>
      <c r="EB72" s="150" t="n"/>
      <c r="EC72" s="150" t="n"/>
      <c r="ED72" s="150" t="n"/>
      <c r="EE72" s="150" t="n"/>
      <c r="EF72" s="150" t="n"/>
      <c r="EG72" s="150" t="n"/>
      <c r="EH72" s="150" t="n"/>
      <c r="EI72" s="150" t="n"/>
      <c r="EJ72" s="150" t="n"/>
      <c r="EK72" s="150" t="n"/>
      <c r="EL72" s="150" t="n"/>
      <c r="EM72" s="150" t="n"/>
      <c r="EN72" s="150" t="n"/>
      <c r="EO72" s="150" t="n"/>
      <c r="EP72" s="150" t="n"/>
      <c r="EQ72" s="150" t="n"/>
      <c r="ER72" s="150" t="n"/>
      <c r="ES72" s="150" t="n"/>
      <c r="ET72" s="150" t="n"/>
      <c r="EU72" s="150" t="n"/>
      <c r="EV72" s="150" t="n"/>
      <c r="EW72" s="150" t="n"/>
      <c r="EX72" s="150" t="n"/>
      <c r="EY72" s="150" t="n"/>
      <c r="EZ72" s="150" t="n"/>
      <c r="FA72" s="150" t="n"/>
      <c r="FB72" s="150" t="n"/>
      <c r="FC72" s="150" t="n"/>
      <c r="FD72" s="150" t="n"/>
      <c r="FE72" s="150" t="n"/>
      <c r="FF72" s="150" t="n"/>
      <c r="FG72" s="150" t="n"/>
      <c r="FH72" s="150" t="n"/>
      <c r="FI72" s="150" t="n"/>
      <c r="FJ72" s="150" t="n"/>
      <c r="FK72" s="150" t="n"/>
      <c r="FL72" s="150" t="n"/>
      <c r="FM72" s="150" t="n"/>
      <c r="FN72" s="150" t="n"/>
      <c r="FO72" s="150" t="n"/>
      <c r="FP72" s="150" t="n"/>
      <c r="FQ72" s="150" t="n"/>
      <c r="FR72" s="150" t="n"/>
      <c r="FS72" s="150" t="n"/>
      <c r="FT72" s="150" t="n"/>
      <c r="FU72" s="150" t="n"/>
      <c r="FV72" s="150" t="n"/>
      <c r="FW72" s="150" t="n"/>
      <c r="FX72" s="150" t="n"/>
      <c r="FY72" s="150" t="n"/>
      <c r="FZ72" s="150" t="n"/>
      <c r="GA72" s="150" t="n"/>
      <c r="GB72" s="150" t="n"/>
      <c r="GC72" s="150" t="n"/>
      <c r="GD72" s="150" t="n"/>
      <c r="GE72" s="150" t="n"/>
      <c r="GF72" s="150" t="n"/>
      <c r="GG72" s="150" t="n"/>
      <c r="GH72" s="150" t="n"/>
      <c r="GI72" s="150" t="n"/>
      <c r="GJ72" s="150" t="n"/>
      <c r="GK72" s="150" t="n"/>
      <c r="GL72" s="150" t="n"/>
      <c r="GM72" s="150" t="n"/>
      <c r="GN72" s="150" t="n"/>
      <c r="GO72" s="150" t="n"/>
      <c r="GP72" s="150" t="n"/>
      <c r="GQ72" s="150" t="n"/>
      <c r="GR72" s="150" t="n"/>
      <c r="GS72" s="150" t="n"/>
      <c r="GT72" s="150" t="n"/>
      <c r="GU72" s="150" t="n"/>
      <c r="GV72" s="150" t="n"/>
      <c r="GW72" s="150" t="n"/>
      <c r="GX72" s="150" t="n"/>
      <c r="GY72" s="150" t="n"/>
      <c r="GZ72" s="150" t="n"/>
      <c r="HA72" s="150" t="n"/>
      <c r="HB72" s="150" t="n"/>
      <c r="HC72" s="150" t="n"/>
      <c r="HD72" s="150" t="n"/>
      <c r="HE72" s="150" t="n"/>
      <c r="HF72" s="150" t="n"/>
      <c r="HG72" s="150" t="n"/>
      <c r="HH72" s="150" t="n"/>
      <c r="HI72" s="150" t="n"/>
      <c r="HJ72" s="150" t="n"/>
      <c r="HK72" s="150" t="n"/>
      <c r="HL72" s="150" t="n"/>
      <c r="HM72" s="150" t="n"/>
      <c r="HN72" s="150" t="n"/>
      <c r="HO72" s="150" t="n"/>
      <c r="HP72" s="150" t="n"/>
      <c r="HQ72" s="150" t="n"/>
      <c r="HR72" s="150" t="n"/>
      <c r="HS72" s="150" t="n"/>
      <c r="HT72" s="150" t="n"/>
      <c r="HU72" s="150" t="n"/>
      <c r="HV72" s="150" t="n"/>
      <c r="HW72" s="150" t="n"/>
      <c r="HX72" s="150" t="n"/>
      <c r="HY72" s="150" t="n"/>
    </row>
    <row customFormat="1" customHeight="1" ht="11.25" r="73" s="150">
      <c r="A73" s="108" t="inlineStr">
        <is>
          <t>K190754013 DARIUS</t>
        </is>
      </c>
      <c r="B73" s="108" t="inlineStr">
        <is>
          <t>Final</t>
        </is>
      </c>
      <c r="C73" s="126" t="inlineStr">
        <is>
          <t>-</t>
        </is>
      </c>
      <c r="D73" s="127" t="n">
        <v>2</v>
      </c>
      <c r="E73" s="108" t="n"/>
      <c r="F73" s="108" t="n"/>
      <c r="G73" s="108" t="inlineStr">
        <is>
          <t>Mens</t>
        </is>
      </c>
      <c r="H73" s="108" t="inlineStr">
        <is>
          <t>Tee S/S</t>
        </is>
      </c>
      <c r="I73" s="108" t="inlineStr">
        <is>
          <t>K190754013</t>
        </is>
      </c>
      <c r="J73" s="108" t="inlineStr">
        <is>
          <t>DARIUS</t>
        </is>
      </c>
      <c r="K73" s="108" t="inlineStr">
        <is>
          <t>WHITE MOUNTAIN FLAG</t>
        </is>
      </c>
      <c r="L73" s="108" t="inlineStr">
        <is>
          <t>FYROM</t>
        </is>
      </c>
      <c r="M73" s="108" t="inlineStr">
        <is>
          <t>Uni Textiles</t>
        </is>
      </c>
      <c r="N73" s="108" t="inlineStr">
        <is>
          <t>New Power Textiles</t>
        </is>
      </c>
      <c r="O73" s="108" t="n"/>
      <c r="P73" s="108" t="inlineStr">
        <is>
          <t>Konington</t>
        </is>
      </c>
      <c r="Q73" s="108" t="n"/>
      <c r="R73" s="108" t="inlineStr">
        <is>
          <t>Asteri</t>
        </is>
      </c>
      <c r="S73" s="108" t="n"/>
      <c r="T73" s="108" t="inlineStr">
        <is>
          <t>Asteri</t>
        </is>
      </c>
      <c r="U73" s="108" t="inlineStr">
        <is>
          <t>Hellas Cotton</t>
        </is>
      </c>
      <c r="V73" s="128" t="inlineStr">
        <is>
          <t>C/O AW18 JERSEY</t>
        </is>
      </c>
      <c r="W73" s="147" t="n"/>
      <c r="X73" s="147" t="n"/>
      <c r="Y73" s="108">
        <f>+WEEKNUM(X73)</f>
        <v/>
      </c>
      <c r="Z73" s="129" t="n">
        <v>9.199999999999999</v>
      </c>
      <c r="AA73" s="129" t="n">
        <v>19.98</v>
      </c>
      <c r="AB73" s="129">
        <f>AH73/100*80</f>
        <v/>
      </c>
      <c r="AC73" s="129">
        <f>AE73/100*80</f>
        <v/>
      </c>
      <c r="AD73" s="129">
        <f>AH73*AA73</f>
        <v/>
      </c>
      <c r="AE73" s="129">
        <f>AH73*AA73/100*75</f>
        <v/>
      </c>
      <c r="AF73" s="129">
        <f>AI73*AA73/100*75</f>
        <v/>
      </c>
      <c r="AG73" s="130" t="n"/>
      <c r="AH73" s="108" t="n">
        <v>197</v>
      </c>
      <c r="AI73" s="108" t="n">
        <v>253</v>
      </c>
      <c r="AJ73" s="126" t="n">
        <v>78</v>
      </c>
      <c r="AK73" s="129">
        <f>AI73*Z73</f>
        <v/>
      </c>
      <c r="AL73" s="129" t="n"/>
      <c r="AM73" s="108" t="n"/>
      <c r="AN73" s="129" t="n"/>
      <c r="AO73" s="150" t="inlineStr">
        <is>
          <t>30 DAYS NETT</t>
        </is>
      </c>
      <c r="AP73" s="150" t="inlineStr">
        <is>
          <t>TRUCK</t>
        </is>
      </c>
      <c r="AQ73" s="135" t="n">
        <v>43546</v>
      </c>
      <c r="AR73" s="111">
        <f>+WEEKNUM(AQ73)</f>
        <v/>
      </c>
      <c r="AS73" s="135" t="n">
        <v>43602</v>
      </c>
      <c r="AT73" s="111">
        <f>+WEEKNUM(AS73)</f>
        <v/>
      </c>
      <c r="AU73" s="233" t="n">
        <v>43602</v>
      </c>
      <c r="AV73" s="108">
        <f>+WEEKNUM(AU73)</f>
        <v/>
      </c>
      <c r="AW73" s="136" t="n">
        <v>43609</v>
      </c>
      <c r="AX73" s="108">
        <f>+WEEKNUM(AW73)</f>
        <v/>
      </c>
      <c r="AY73" s="136">
        <f>AW73+4</f>
        <v/>
      </c>
      <c r="AZ73" s="108">
        <f>+WEEKNUM(AY73)</f>
        <v/>
      </c>
      <c r="BA73" s="136">
        <f>AU73+30</f>
        <v/>
      </c>
      <c r="BB73" s="108">
        <f>+WEEKNUM(BA73)</f>
        <v/>
      </c>
      <c r="BC73" s="136" t="n">
        <v>43609</v>
      </c>
      <c r="BD73" s="108">
        <f>+WEEKNUM(BC73)</f>
        <v/>
      </c>
      <c r="BE73" s="136">
        <f>BC73+6</f>
        <v/>
      </c>
      <c r="BF73" s="108">
        <f>+WEEKNUM(BE73)</f>
        <v/>
      </c>
      <c r="BG73" s="108">
        <f>AV73-BD73</f>
        <v/>
      </c>
      <c r="BH73" s="108" t="n">
        <v>248</v>
      </c>
      <c r="BI73" s="108">
        <f>BH73-AI73</f>
        <v/>
      </c>
      <c r="BJ73" s="131">
        <f>BH73/AI73-1</f>
        <v/>
      </c>
      <c r="BK73" s="108">
        <f>BD73-Y73</f>
        <v/>
      </c>
      <c r="BL73" s="108">
        <f>BD73-AR73</f>
        <v/>
      </c>
      <c r="BM73" s="108" t="n">
        <v>24</v>
      </c>
      <c r="BN73" s="108" t="n"/>
      <c r="BO73" s="108" t="n"/>
      <c r="BP73" s="108" t="inlineStr">
        <is>
          <t>YES</t>
        </is>
      </c>
    </row>
    <row customFormat="1" customHeight="1" ht="11.25" r="74" s="108">
      <c r="A74" s="108" t="inlineStr">
        <is>
          <t>K190754015 DARIUS</t>
        </is>
      </c>
      <c r="B74" s="108" t="inlineStr">
        <is>
          <t>Final</t>
        </is>
      </c>
      <c r="C74" s="126" t="inlineStr">
        <is>
          <t>-</t>
        </is>
      </c>
      <c r="D74" s="127" t="n">
        <v>2</v>
      </c>
      <c r="E74" s="108" t="inlineStr">
        <is>
          <t>BULK</t>
        </is>
      </c>
      <c r="G74" s="108" t="inlineStr">
        <is>
          <t>Mens</t>
        </is>
      </c>
      <c r="H74" s="108" t="inlineStr">
        <is>
          <t>Tee S/S</t>
        </is>
      </c>
      <c r="I74" s="108" t="inlineStr">
        <is>
          <t>K190754015</t>
        </is>
      </c>
      <c r="J74" s="108" t="inlineStr">
        <is>
          <t>DARIUS</t>
        </is>
      </c>
      <c r="K74" s="108" t="inlineStr">
        <is>
          <t>BLACK MOUNTAIN FLAG</t>
        </is>
      </c>
      <c r="L74" s="108" t="inlineStr">
        <is>
          <t>FYROM</t>
        </is>
      </c>
      <c r="M74" s="108" t="inlineStr">
        <is>
          <t>Uni Textiles</t>
        </is>
      </c>
      <c r="N74" s="108" t="inlineStr">
        <is>
          <t>New Power Textiles</t>
        </is>
      </c>
      <c r="P74" s="108" t="inlineStr">
        <is>
          <t>Konington</t>
        </is>
      </c>
      <c r="R74" s="108" t="inlineStr">
        <is>
          <t>Asteri</t>
        </is>
      </c>
      <c r="T74" s="108" t="inlineStr">
        <is>
          <t>Asteri</t>
        </is>
      </c>
      <c r="U74" s="108" t="inlineStr">
        <is>
          <t>Hellas Cotton</t>
        </is>
      </c>
      <c r="V74" s="128" t="inlineStr">
        <is>
          <t>C/O AW18 JERSEY</t>
        </is>
      </c>
      <c r="W74" s="147" t="n"/>
      <c r="X74" s="147" t="n"/>
      <c r="Y74" s="108">
        <f>+WEEKNUM(X74)</f>
        <v/>
      </c>
      <c r="Z74" s="129" t="n">
        <v>9.199999999999999</v>
      </c>
      <c r="AA74" s="129" t="n">
        <v>19.98</v>
      </c>
      <c r="AB74" s="129">
        <f>AH74/100*80</f>
        <v/>
      </c>
      <c r="AC74" s="129">
        <f>AE74/100*80</f>
        <v/>
      </c>
      <c r="AD74" s="129">
        <f>AH74*AA74</f>
        <v/>
      </c>
      <c r="AE74" s="129">
        <f>AH74*AA74/100*75</f>
        <v/>
      </c>
      <c r="AF74" s="129">
        <f>AI74*AA74/100*75</f>
        <v/>
      </c>
      <c r="AG74" s="130" t="n"/>
      <c r="AH74" s="108" t="n">
        <v>168</v>
      </c>
      <c r="AI74" s="108" t="n">
        <v>232</v>
      </c>
      <c r="AJ74" s="126" t="n">
        <v>78</v>
      </c>
      <c r="AK74" s="129">
        <f>AI74*Z74</f>
        <v/>
      </c>
      <c r="AL74" s="129" t="n"/>
      <c r="AN74" s="129" t="n"/>
      <c r="AO74" s="150" t="inlineStr">
        <is>
          <t>30 DAYS NETT</t>
        </is>
      </c>
      <c r="AP74" s="150" t="inlineStr">
        <is>
          <t>TRUCK</t>
        </is>
      </c>
      <c r="AQ74" s="135" t="n">
        <v>43546</v>
      </c>
      <c r="AR74" s="111">
        <f>+WEEKNUM(AQ74)</f>
        <v/>
      </c>
      <c r="AS74" s="135" t="n">
        <v>43602</v>
      </c>
      <c r="AT74" s="111">
        <f>+WEEKNUM(AS74)</f>
        <v/>
      </c>
      <c r="AU74" s="233" t="n">
        <v>43602</v>
      </c>
      <c r="AV74" s="108">
        <f>+WEEKNUM(AU74)</f>
        <v/>
      </c>
      <c r="AW74" s="136" t="n">
        <v>43609</v>
      </c>
      <c r="AX74" s="108">
        <f>+WEEKNUM(AW74)</f>
        <v/>
      </c>
      <c r="AY74" s="136">
        <f>AW74+4</f>
        <v/>
      </c>
      <c r="AZ74" s="108">
        <f>+WEEKNUM(AY74)</f>
        <v/>
      </c>
      <c r="BA74" s="136">
        <f>AU74+30</f>
        <v/>
      </c>
      <c r="BB74" s="108">
        <f>+WEEKNUM(BA74)</f>
        <v/>
      </c>
      <c r="BC74" s="136" t="n">
        <v>43609</v>
      </c>
      <c r="BD74" s="108">
        <f>+WEEKNUM(BC74)</f>
        <v/>
      </c>
      <c r="BE74" s="136">
        <f>BC74+6</f>
        <v/>
      </c>
      <c r="BF74" s="108">
        <f>+WEEKNUM(BE74)</f>
        <v/>
      </c>
      <c r="BG74" s="108">
        <f>AV74-BD74</f>
        <v/>
      </c>
      <c r="BH74" s="108" t="n">
        <v>223</v>
      </c>
      <c r="BI74" s="108">
        <f>BH74-AI74</f>
        <v/>
      </c>
      <c r="BJ74" s="131">
        <f>BH74/AI74-1</f>
        <v/>
      </c>
      <c r="BK74" s="108">
        <f>BD74-Y74</f>
        <v/>
      </c>
      <c r="BL74" s="108">
        <f>BD74-AR74</f>
        <v/>
      </c>
      <c r="BM74" s="108" t="n">
        <v>24</v>
      </c>
      <c r="BP74" s="108" t="inlineStr">
        <is>
          <t>YES</t>
        </is>
      </c>
      <c r="BQ74" s="150" t="n"/>
      <c r="BR74" s="150" t="n"/>
      <c r="BS74" s="150" t="n"/>
      <c r="BT74" s="150" t="n"/>
      <c r="BU74" s="150" t="n"/>
      <c r="BV74" s="150" t="n"/>
      <c r="BW74" s="150" t="n"/>
      <c r="BX74" s="150" t="n"/>
      <c r="BY74" s="150" t="n"/>
      <c r="BZ74" s="150" t="n"/>
      <c r="CA74" s="150" t="n"/>
      <c r="CB74" s="150" t="n"/>
      <c r="CC74" s="150" t="n"/>
      <c r="CD74" s="150" t="n"/>
      <c r="CE74" s="150" t="n"/>
      <c r="CF74" s="150" t="n"/>
      <c r="CG74" s="150" t="n"/>
      <c r="CH74" s="150" t="n"/>
      <c r="CI74" s="150" t="n"/>
      <c r="CJ74" s="150" t="n"/>
      <c r="CK74" s="150" t="n"/>
      <c r="CL74" s="150" t="n"/>
      <c r="CM74" s="150" t="n"/>
      <c r="CN74" s="150" t="n"/>
      <c r="CO74" s="150" t="n"/>
      <c r="CP74" s="150" t="n"/>
      <c r="CQ74" s="150" t="n"/>
      <c r="CR74" s="150" t="n"/>
      <c r="CS74" s="150" t="n"/>
      <c r="CT74" s="150" t="n"/>
      <c r="CU74" s="150" t="n"/>
      <c r="CV74" s="150" t="n"/>
      <c r="CW74" s="150" t="n"/>
      <c r="CX74" s="150" t="n"/>
      <c r="CY74" s="150" t="n"/>
      <c r="CZ74" s="150" t="n"/>
      <c r="DA74" s="150" t="n"/>
      <c r="DB74" s="150" t="n"/>
      <c r="DC74" s="150" t="n"/>
      <c r="DD74" s="150" t="n"/>
      <c r="DE74" s="150" t="n"/>
      <c r="DF74" s="150" t="n"/>
      <c r="DG74" s="150" t="n"/>
      <c r="DH74" s="150" t="n"/>
      <c r="DI74" s="150" t="n"/>
      <c r="DJ74" s="150" t="n"/>
      <c r="DK74" s="150" t="n"/>
      <c r="DL74" s="150" t="n"/>
      <c r="DM74" s="150" t="n"/>
      <c r="DN74" s="150" t="n"/>
      <c r="DO74" s="150" t="n"/>
      <c r="DP74" s="150" t="n"/>
      <c r="DQ74" s="150" t="n"/>
      <c r="DR74" s="150" t="n"/>
      <c r="DS74" s="150" t="n"/>
      <c r="DT74" s="150" t="n"/>
      <c r="DU74" s="150" t="n"/>
      <c r="DV74" s="150" t="n"/>
      <c r="DW74" s="150" t="n"/>
      <c r="DX74" s="150" t="n"/>
      <c r="DY74" s="150" t="n"/>
      <c r="DZ74" s="150" t="n"/>
      <c r="EA74" s="150" t="n"/>
      <c r="EB74" s="150" t="n"/>
      <c r="EC74" s="150" t="n"/>
      <c r="ED74" s="150" t="n"/>
      <c r="EE74" s="150" t="n"/>
      <c r="EF74" s="150" t="n"/>
      <c r="EG74" s="150" t="n"/>
      <c r="EH74" s="150" t="n"/>
      <c r="EI74" s="150" t="n"/>
      <c r="EJ74" s="150" t="n"/>
      <c r="EK74" s="150" t="n"/>
      <c r="EL74" s="150" t="n"/>
      <c r="EM74" s="150" t="n"/>
      <c r="EN74" s="150" t="n"/>
      <c r="EO74" s="150" t="n"/>
      <c r="EP74" s="150" t="n"/>
      <c r="EQ74" s="150" t="n"/>
      <c r="ER74" s="150" t="n"/>
      <c r="ES74" s="150" t="n"/>
      <c r="ET74" s="150" t="n"/>
      <c r="EU74" s="150" t="n"/>
      <c r="EV74" s="150" t="n"/>
      <c r="EW74" s="150" t="n"/>
      <c r="EX74" s="150" t="n"/>
      <c r="EY74" s="150" t="n"/>
      <c r="EZ74" s="150" t="n"/>
      <c r="FA74" s="150" t="n"/>
      <c r="FB74" s="150" t="n"/>
      <c r="FC74" s="150" t="n"/>
      <c r="FD74" s="150" t="n"/>
      <c r="FE74" s="150" t="n"/>
      <c r="FF74" s="150" t="n"/>
      <c r="FG74" s="150" t="n"/>
      <c r="FH74" s="150" t="n"/>
      <c r="FI74" s="150" t="n"/>
      <c r="FJ74" s="150" t="n"/>
      <c r="FK74" s="150" t="n"/>
      <c r="FL74" s="150" t="n"/>
      <c r="FM74" s="150" t="n"/>
      <c r="FN74" s="150" t="n"/>
      <c r="FO74" s="150" t="n"/>
      <c r="FP74" s="150" t="n"/>
      <c r="FQ74" s="150" t="n"/>
      <c r="FR74" s="150" t="n"/>
      <c r="FS74" s="150" t="n"/>
      <c r="FT74" s="150" t="n"/>
      <c r="FU74" s="150" t="n"/>
      <c r="FV74" s="150" t="n"/>
      <c r="FW74" s="150" t="n"/>
      <c r="FX74" s="150" t="n"/>
      <c r="FY74" s="150" t="n"/>
      <c r="FZ74" s="150" t="n"/>
      <c r="GA74" s="150" t="n"/>
      <c r="GB74" s="150" t="n"/>
      <c r="GC74" s="150" t="n"/>
      <c r="GD74" s="150" t="n"/>
      <c r="GE74" s="150" t="n"/>
      <c r="GF74" s="150" t="n"/>
      <c r="GG74" s="150" t="n"/>
      <c r="GH74" s="150" t="n"/>
      <c r="GI74" s="150" t="n"/>
      <c r="GJ74" s="150" t="n"/>
      <c r="GK74" s="150" t="n"/>
      <c r="GL74" s="150" t="n"/>
      <c r="GM74" s="150" t="n"/>
      <c r="GN74" s="150" t="n"/>
      <c r="GO74" s="150" t="n"/>
      <c r="GP74" s="150" t="n"/>
      <c r="GQ74" s="150" t="n"/>
      <c r="GR74" s="150" t="n"/>
      <c r="GS74" s="150" t="n"/>
      <c r="GT74" s="150" t="n"/>
      <c r="GU74" s="150" t="n"/>
      <c r="GV74" s="150" t="n"/>
      <c r="GW74" s="150" t="n"/>
      <c r="GX74" s="150" t="n"/>
      <c r="GY74" s="150" t="n"/>
      <c r="GZ74" s="150" t="n"/>
      <c r="HA74" s="150" t="n"/>
      <c r="HB74" s="150" t="n"/>
      <c r="HC74" s="150" t="n"/>
      <c r="HD74" s="150" t="n"/>
      <c r="HE74" s="150" t="n"/>
      <c r="HF74" s="150" t="n"/>
      <c r="HG74" s="150" t="n"/>
      <c r="HH74" s="150" t="n"/>
      <c r="HI74" s="150" t="n"/>
      <c r="HJ74" s="150" t="n"/>
      <c r="HK74" s="150" t="n"/>
      <c r="HL74" s="150" t="n"/>
      <c r="HM74" s="150" t="n"/>
      <c r="HN74" s="150" t="n"/>
      <c r="HO74" s="150" t="n"/>
      <c r="HP74" s="150" t="n"/>
      <c r="HQ74" s="150" t="n"/>
      <c r="HR74" s="150" t="n"/>
      <c r="HS74" s="150" t="n"/>
      <c r="HT74" s="150" t="n"/>
      <c r="HU74" s="150" t="n"/>
      <c r="HV74" s="150" t="n"/>
      <c r="HW74" s="150" t="n"/>
      <c r="HX74" s="150" t="n"/>
      <c r="HY74" s="150" t="n"/>
    </row>
    <row customFormat="1" customHeight="1" ht="11.25" r="75" s="150">
      <c r="A75" s="108" t="inlineStr">
        <is>
          <t>K190754015 DARIUS</t>
        </is>
      </c>
      <c r="B75" s="108" t="inlineStr">
        <is>
          <t>Final</t>
        </is>
      </c>
      <c r="C75" s="126" t="inlineStr">
        <is>
          <t>-</t>
        </is>
      </c>
      <c r="D75" s="127" t="n">
        <v>2</v>
      </c>
      <c r="E75" s="108" t="inlineStr">
        <is>
          <t>ZALANDO</t>
        </is>
      </c>
      <c r="F75" s="108" t="n"/>
      <c r="G75" s="108" t="inlineStr">
        <is>
          <t>Mens</t>
        </is>
      </c>
      <c r="H75" s="108" t="inlineStr">
        <is>
          <t>Tee S/S</t>
        </is>
      </c>
      <c r="I75" s="108" t="inlineStr">
        <is>
          <t>K190754015</t>
        </is>
      </c>
      <c r="J75" s="108" t="inlineStr">
        <is>
          <t>DARIUS</t>
        </is>
      </c>
      <c r="K75" s="108" t="inlineStr">
        <is>
          <t>BLACK MOUNTAIN FLAG</t>
        </is>
      </c>
      <c r="L75" s="108" t="inlineStr">
        <is>
          <t>FYROM</t>
        </is>
      </c>
      <c r="M75" s="108" t="inlineStr">
        <is>
          <t>Uni Textiles</t>
        </is>
      </c>
      <c r="N75" s="108" t="inlineStr">
        <is>
          <t>New Power Textiles</t>
        </is>
      </c>
      <c r="O75" s="108" t="n"/>
      <c r="P75" s="108" t="inlineStr">
        <is>
          <t>Konington</t>
        </is>
      </c>
      <c r="Q75" s="108" t="n"/>
      <c r="R75" s="108" t="inlineStr">
        <is>
          <t>Asteri</t>
        </is>
      </c>
      <c r="S75" s="108" t="n"/>
      <c r="T75" s="108" t="inlineStr">
        <is>
          <t>Asteri</t>
        </is>
      </c>
      <c r="U75" s="108" t="inlineStr">
        <is>
          <t>Hellas Cotton</t>
        </is>
      </c>
      <c r="V75" s="128" t="inlineStr">
        <is>
          <t>C/O AW18 JERSEY</t>
        </is>
      </c>
      <c r="W75" s="147" t="n"/>
      <c r="X75" s="147" t="n"/>
      <c r="Y75" s="108">
        <f>+WEEKNUM(X75)</f>
        <v/>
      </c>
      <c r="Z75" s="129" t="n">
        <v>9.199999999999999</v>
      </c>
      <c r="AA75" s="129" t="n">
        <v>19.98</v>
      </c>
      <c r="AB75" s="129">
        <f>AH75/100*80</f>
        <v/>
      </c>
      <c r="AC75" s="129">
        <f>AE75/100*80</f>
        <v/>
      </c>
      <c r="AD75" s="129">
        <f>AH75*AA75</f>
        <v/>
      </c>
      <c r="AE75" s="129">
        <f>AH75*AA75/100*75</f>
        <v/>
      </c>
      <c r="AF75" s="129">
        <f>AI75*AA75/100*75</f>
        <v/>
      </c>
      <c r="AG75" s="130" t="n"/>
      <c r="AH75" s="108" t="n">
        <v>120</v>
      </c>
      <c r="AI75" s="108" t="n">
        <v>120</v>
      </c>
      <c r="AJ75" s="126" t="n">
        <v>78</v>
      </c>
      <c r="AK75" s="129">
        <f>AI75*Z75</f>
        <v/>
      </c>
      <c r="AL75" s="129" t="n"/>
      <c r="AM75" s="108" t="n"/>
      <c r="AN75" s="129" t="n"/>
      <c r="AO75" s="150" t="inlineStr">
        <is>
          <t>30 DAYS NETT</t>
        </is>
      </c>
      <c r="AP75" s="150" t="inlineStr">
        <is>
          <t>TRUCK</t>
        </is>
      </c>
      <c r="AQ75" s="135" t="n">
        <v>43546</v>
      </c>
      <c r="AR75" s="111">
        <f>+WEEKNUM(AQ75)</f>
        <v/>
      </c>
      <c r="AS75" s="135" t="n">
        <v>43602</v>
      </c>
      <c r="AT75" s="111">
        <f>+WEEKNUM(AS75)</f>
        <v/>
      </c>
      <c r="AU75" s="233" t="n">
        <v>43602</v>
      </c>
      <c r="AV75" s="108">
        <f>+WEEKNUM(AU75)</f>
        <v/>
      </c>
      <c r="AW75" s="136" t="n">
        <v>43609</v>
      </c>
      <c r="AX75" s="108">
        <f>+WEEKNUM(AW75)</f>
        <v/>
      </c>
      <c r="AY75" s="136">
        <f>AW75+4</f>
        <v/>
      </c>
      <c r="AZ75" s="108">
        <f>+WEEKNUM(AY75)</f>
        <v/>
      </c>
      <c r="BA75" s="136">
        <f>AU75+30</f>
        <v/>
      </c>
      <c r="BB75" s="108">
        <f>+WEEKNUM(BA75)</f>
        <v/>
      </c>
      <c r="BC75" s="136" t="n">
        <v>43609</v>
      </c>
      <c r="BD75" s="108">
        <f>+WEEKNUM(BC75)</f>
        <v/>
      </c>
      <c r="BE75" s="136">
        <f>BC75+6</f>
        <v/>
      </c>
      <c r="BF75" s="108">
        <f>+WEEKNUM(BE75)</f>
        <v/>
      </c>
      <c r="BG75" s="108">
        <f>AV75-BD75</f>
        <v/>
      </c>
      <c r="BH75" s="108" t="n">
        <v>120</v>
      </c>
      <c r="BI75" s="108">
        <f>BH75-AI75</f>
        <v/>
      </c>
      <c r="BJ75" s="131">
        <f>BH75/AI75-1</f>
        <v/>
      </c>
      <c r="BK75" s="108">
        <f>BD75-Y75</f>
        <v/>
      </c>
      <c r="BL75" s="108">
        <f>BD75-AR75</f>
        <v/>
      </c>
      <c r="BM75" s="108" t="n">
        <v>24</v>
      </c>
      <c r="BN75" s="108" t="n"/>
      <c r="BO75" s="108" t="n"/>
      <c r="BP75" s="108" t="inlineStr">
        <is>
          <t>YES</t>
        </is>
      </c>
    </row>
    <row customFormat="1" customHeight="1" ht="11.25" r="76" s="150">
      <c r="A76" s="108" t="inlineStr">
        <is>
          <t>K190754016 DARIUS</t>
        </is>
      </c>
      <c r="B76" s="108" t="inlineStr">
        <is>
          <t>Final</t>
        </is>
      </c>
      <c r="C76" s="126" t="inlineStr">
        <is>
          <t>-</t>
        </is>
      </c>
      <c r="D76" s="127" t="n">
        <v>2</v>
      </c>
      <c r="E76" s="108" t="inlineStr">
        <is>
          <t>BULK</t>
        </is>
      </c>
      <c r="F76" s="108" t="n"/>
      <c r="G76" s="108" t="inlineStr">
        <is>
          <t>Mens</t>
        </is>
      </c>
      <c r="H76" s="108" t="inlineStr">
        <is>
          <t>Tee S/S</t>
        </is>
      </c>
      <c r="I76" s="108" t="inlineStr">
        <is>
          <t>K190754016</t>
        </is>
      </c>
      <c r="J76" s="108" t="inlineStr">
        <is>
          <t>DARIUS</t>
        </is>
      </c>
      <c r="K76" s="108" t="inlineStr">
        <is>
          <t>WHITE FUJI</t>
        </is>
      </c>
      <c r="L76" s="108" t="inlineStr">
        <is>
          <t>FYROM</t>
        </is>
      </c>
      <c r="M76" s="108" t="inlineStr">
        <is>
          <t>Uni Textiles</t>
        </is>
      </c>
      <c r="N76" s="108" t="inlineStr">
        <is>
          <t>New Power Textiles</t>
        </is>
      </c>
      <c r="O76" s="108" t="n"/>
      <c r="P76" s="108" t="inlineStr">
        <is>
          <t>Konington</t>
        </is>
      </c>
      <c r="Q76" s="108" t="n"/>
      <c r="R76" s="108" t="inlineStr">
        <is>
          <t>Asteri</t>
        </is>
      </c>
      <c r="S76" s="108" t="n"/>
      <c r="T76" s="108" t="inlineStr">
        <is>
          <t>Asteri</t>
        </is>
      </c>
      <c r="U76" s="108" t="inlineStr">
        <is>
          <t>Hellas Cotton</t>
        </is>
      </c>
      <c r="V76" s="128" t="inlineStr">
        <is>
          <t>C/O AW18 JERSEY</t>
        </is>
      </c>
      <c r="W76" s="147" t="n"/>
      <c r="X76" s="147" t="n"/>
      <c r="Y76" s="108">
        <f>+WEEKNUM(X76)</f>
        <v/>
      </c>
      <c r="Z76" s="129" t="n">
        <v>8.9</v>
      </c>
      <c r="AA76" s="129" t="n">
        <v>19.98</v>
      </c>
      <c r="AB76" s="129">
        <f>AH76/100*80</f>
        <v/>
      </c>
      <c r="AC76" s="129">
        <f>AE76/100*80</f>
        <v/>
      </c>
      <c r="AD76" s="129">
        <f>AH76*AA76</f>
        <v/>
      </c>
      <c r="AE76" s="129">
        <f>AH76*AA76/100*75</f>
        <v/>
      </c>
      <c r="AF76" s="129">
        <f>AI76*AA76/100*75</f>
        <v/>
      </c>
      <c r="AG76" s="130" t="n"/>
      <c r="AH76" s="108" t="n">
        <v>115</v>
      </c>
      <c r="AI76" s="108" t="n">
        <v>185</v>
      </c>
      <c r="AJ76" s="126" t="n">
        <v>78</v>
      </c>
      <c r="AK76" s="129">
        <f>AI76*Z76</f>
        <v/>
      </c>
      <c r="AL76" s="129" t="n"/>
      <c r="AM76" s="108" t="n"/>
      <c r="AN76" s="129" t="n"/>
      <c r="AO76" s="150" t="inlineStr">
        <is>
          <t>30 DAYS NETT</t>
        </is>
      </c>
      <c r="AP76" s="150" t="inlineStr">
        <is>
          <t>TRUCK</t>
        </is>
      </c>
      <c r="AQ76" s="135" t="n">
        <v>43546</v>
      </c>
      <c r="AR76" s="111">
        <f>+WEEKNUM(AQ76)</f>
        <v/>
      </c>
      <c r="AS76" s="135" t="n">
        <v>43602</v>
      </c>
      <c r="AT76" s="111">
        <f>+WEEKNUM(AS76)</f>
        <v/>
      </c>
      <c r="AU76" s="233" t="n">
        <v>43602</v>
      </c>
      <c r="AV76" s="108">
        <f>+WEEKNUM(AU76)</f>
        <v/>
      </c>
      <c r="AW76" s="136" t="n">
        <v>43609</v>
      </c>
      <c r="AX76" s="108">
        <f>+WEEKNUM(AW76)</f>
        <v/>
      </c>
      <c r="AY76" s="136">
        <f>AW76+4</f>
        <v/>
      </c>
      <c r="AZ76" s="108">
        <f>+WEEKNUM(AY76)</f>
        <v/>
      </c>
      <c r="BA76" s="136">
        <f>AU76+30</f>
        <v/>
      </c>
      <c r="BB76" s="108">
        <f>+WEEKNUM(BA76)</f>
        <v/>
      </c>
      <c r="BC76" s="136" t="n">
        <v>43609</v>
      </c>
      <c r="BD76" s="108">
        <f>+WEEKNUM(BC76)</f>
        <v/>
      </c>
      <c r="BE76" s="136">
        <f>BC76+6</f>
        <v/>
      </c>
      <c r="BF76" s="108">
        <f>+WEEKNUM(BE76)</f>
        <v/>
      </c>
      <c r="BG76" s="108">
        <f>AV76-BD76</f>
        <v/>
      </c>
      <c r="BH76" s="108" t="n">
        <v>184</v>
      </c>
      <c r="BI76" s="108">
        <f>BH76-AI76</f>
        <v/>
      </c>
      <c r="BJ76" s="131">
        <f>BH76/AI76-1</f>
        <v/>
      </c>
      <c r="BK76" s="108">
        <f>BD76-Y76</f>
        <v/>
      </c>
      <c r="BL76" s="108">
        <f>BD76-AR76</f>
        <v/>
      </c>
      <c r="BM76" s="108" t="n">
        <v>24</v>
      </c>
      <c r="BN76" s="108" t="n"/>
      <c r="BO76" s="108" t="n"/>
      <c r="BP76" s="108" t="inlineStr">
        <is>
          <t>YES</t>
        </is>
      </c>
    </row>
    <row customFormat="1" customHeight="1" ht="11.25" r="77" s="108">
      <c r="A77" s="108" t="inlineStr">
        <is>
          <t>K190754016 DARIUS</t>
        </is>
      </c>
      <c r="B77" s="108" t="inlineStr">
        <is>
          <t>Final</t>
        </is>
      </c>
      <c r="C77" s="126" t="inlineStr">
        <is>
          <t>-</t>
        </is>
      </c>
      <c r="D77" s="127" t="n">
        <v>2</v>
      </c>
      <c r="E77" s="108" t="inlineStr">
        <is>
          <t>ZALANDO</t>
        </is>
      </c>
      <c r="G77" s="108" t="inlineStr">
        <is>
          <t>Mens</t>
        </is>
      </c>
      <c r="H77" s="108" t="inlineStr">
        <is>
          <t>Tee S/S</t>
        </is>
      </c>
      <c r="I77" s="108" t="inlineStr">
        <is>
          <t>K190754016</t>
        </is>
      </c>
      <c r="J77" s="108" t="inlineStr">
        <is>
          <t>DARIUS</t>
        </is>
      </c>
      <c r="K77" s="108" t="inlineStr">
        <is>
          <t>WHITE FUJI</t>
        </is>
      </c>
      <c r="L77" s="108" t="inlineStr">
        <is>
          <t>FYROM</t>
        </is>
      </c>
      <c r="M77" s="108" t="inlineStr">
        <is>
          <t>Uni Textiles</t>
        </is>
      </c>
      <c r="N77" s="108" t="inlineStr">
        <is>
          <t>New Power Textiles</t>
        </is>
      </c>
      <c r="P77" s="108" t="inlineStr">
        <is>
          <t>Konington</t>
        </is>
      </c>
      <c r="R77" s="108" t="inlineStr">
        <is>
          <t>Asteri</t>
        </is>
      </c>
      <c r="T77" s="108" t="inlineStr">
        <is>
          <t>Asteri</t>
        </is>
      </c>
      <c r="U77" s="108" t="inlineStr">
        <is>
          <t>Hellas Cotton</t>
        </is>
      </c>
      <c r="V77" s="128" t="inlineStr">
        <is>
          <t>C/O AW18 JERSEY</t>
        </is>
      </c>
      <c r="W77" s="147" t="n"/>
      <c r="X77" s="147" t="n"/>
      <c r="Y77" s="108">
        <f>+WEEKNUM(X77)</f>
        <v/>
      </c>
      <c r="Z77" s="129" t="n">
        <v>8.9</v>
      </c>
      <c r="AA77" s="129" t="n">
        <v>19.98</v>
      </c>
      <c r="AB77" s="129">
        <f>AH77/100*80</f>
        <v/>
      </c>
      <c r="AC77" s="129">
        <f>AE77/100*80</f>
        <v/>
      </c>
      <c r="AD77" s="129">
        <f>AH77*AA77</f>
        <v/>
      </c>
      <c r="AE77" s="129">
        <f>AH77*AA77/100*75</f>
        <v/>
      </c>
      <c r="AF77" s="129">
        <f>AI77*AA77/100*75</f>
        <v/>
      </c>
      <c r="AG77" s="130" t="n"/>
      <c r="AH77" s="108" t="n">
        <v>120</v>
      </c>
      <c r="AI77" s="108" t="n">
        <v>120</v>
      </c>
      <c r="AJ77" s="126" t="n">
        <v>78</v>
      </c>
      <c r="AK77" s="129">
        <f>AI77*Z77</f>
        <v/>
      </c>
      <c r="AL77" s="129" t="n"/>
      <c r="AN77" s="129" t="n"/>
      <c r="AO77" s="150" t="inlineStr">
        <is>
          <t>30 DAYS NETT</t>
        </is>
      </c>
      <c r="AP77" s="150" t="inlineStr">
        <is>
          <t>TRUCK</t>
        </is>
      </c>
      <c r="AQ77" s="135" t="n">
        <v>43546</v>
      </c>
      <c r="AR77" s="111">
        <f>+WEEKNUM(AQ77)</f>
        <v/>
      </c>
      <c r="AS77" s="135" t="n">
        <v>43602</v>
      </c>
      <c r="AT77" s="111">
        <f>+WEEKNUM(AS77)</f>
        <v/>
      </c>
      <c r="AU77" s="233" t="n">
        <v>43602</v>
      </c>
      <c r="AV77" s="108">
        <f>+WEEKNUM(AU77)</f>
        <v/>
      </c>
      <c r="AW77" s="136" t="n">
        <v>43609</v>
      </c>
      <c r="AX77" s="108">
        <f>+WEEKNUM(AW77)</f>
        <v/>
      </c>
      <c r="AY77" s="136">
        <f>AW77+4</f>
        <v/>
      </c>
      <c r="AZ77" s="108">
        <f>+WEEKNUM(AY77)</f>
        <v/>
      </c>
      <c r="BA77" s="136">
        <f>AU77+30</f>
        <v/>
      </c>
      <c r="BB77" s="108">
        <f>+WEEKNUM(BA77)</f>
        <v/>
      </c>
      <c r="BC77" s="136" t="n">
        <v>43609</v>
      </c>
      <c r="BD77" s="108">
        <f>+WEEKNUM(BC77)</f>
        <v/>
      </c>
      <c r="BE77" s="136">
        <f>BC77+6</f>
        <v/>
      </c>
      <c r="BF77" s="108">
        <f>+WEEKNUM(BE77)</f>
        <v/>
      </c>
      <c r="BG77" s="108">
        <f>AV77-BD77</f>
        <v/>
      </c>
      <c r="BH77" s="108" t="n">
        <v>120</v>
      </c>
      <c r="BI77" s="108">
        <f>BH77-AI77</f>
        <v/>
      </c>
      <c r="BJ77" s="131">
        <f>BH77/AI77-1</f>
        <v/>
      </c>
      <c r="BK77" s="108">
        <f>BD77-Y77</f>
        <v/>
      </c>
      <c r="BL77" s="108">
        <f>BD77-AR77</f>
        <v/>
      </c>
      <c r="BM77" s="108" t="n">
        <v>24</v>
      </c>
      <c r="BP77" s="108" t="inlineStr">
        <is>
          <t>YES</t>
        </is>
      </c>
      <c r="BQ77" s="150" t="n"/>
      <c r="BR77" s="150" t="n"/>
      <c r="BS77" s="150" t="n"/>
      <c r="BT77" s="150" t="n"/>
      <c r="BU77" s="150" t="n"/>
      <c r="BV77" s="150" t="n"/>
      <c r="BW77" s="150" t="n"/>
      <c r="BX77" s="150" t="n"/>
      <c r="BY77" s="150" t="n"/>
      <c r="BZ77" s="150" t="n"/>
      <c r="CA77" s="150" t="n"/>
      <c r="CB77" s="150" t="n"/>
      <c r="CC77" s="150" t="n"/>
      <c r="CD77" s="150" t="n"/>
      <c r="CE77" s="150" t="n"/>
      <c r="CF77" s="150" t="n"/>
      <c r="CG77" s="150" t="n"/>
      <c r="CH77" s="150" t="n"/>
      <c r="CI77" s="150" t="n"/>
      <c r="CJ77" s="150" t="n"/>
      <c r="CK77" s="150" t="n"/>
      <c r="CL77" s="150" t="n"/>
      <c r="CM77" s="150" t="n"/>
      <c r="CN77" s="150" t="n"/>
      <c r="CO77" s="150" t="n"/>
      <c r="CP77" s="150" t="n"/>
      <c r="CQ77" s="150" t="n"/>
      <c r="CR77" s="150" t="n"/>
      <c r="CS77" s="150" t="n"/>
      <c r="CT77" s="150" t="n"/>
      <c r="CU77" s="150" t="n"/>
      <c r="CV77" s="150" t="n"/>
      <c r="CW77" s="150" t="n"/>
      <c r="CX77" s="150" t="n"/>
      <c r="CY77" s="150" t="n"/>
      <c r="CZ77" s="150" t="n"/>
      <c r="DA77" s="150" t="n"/>
      <c r="DB77" s="150" t="n"/>
      <c r="DC77" s="150" t="n"/>
      <c r="DD77" s="150" t="n"/>
      <c r="DE77" s="150" t="n"/>
      <c r="DF77" s="150" t="n"/>
      <c r="DG77" s="150" t="n"/>
      <c r="DH77" s="150" t="n"/>
      <c r="DI77" s="150" t="n"/>
      <c r="DJ77" s="150" t="n"/>
      <c r="DK77" s="150" t="n"/>
      <c r="DL77" s="150" t="n"/>
      <c r="DM77" s="150" t="n"/>
      <c r="DN77" s="150" t="n"/>
      <c r="DO77" s="150" t="n"/>
      <c r="DP77" s="150" t="n"/>
      <c r="DQ77" s="150" t="n"/>
      <c r="DR77" s="150" t="n"/>
      <c r="DS77" s="150" t="n"/>
      <c r="DT77" s="150" t="n"/>
      <c r="DU77" s="150" t="n"/>
      <c r="DV77" s="150" t="n"/>
      <c r="DW77" s="150" t="n"/>
      <c r="DX77" s="150" t="n"/>
      <c r="DY77" s="150" t="n"/>
      <c r="DZ77" s="150" t="n"/>
      <c r="EA77" s="150" t="n"/>
      <c r="EB77" s="150" t="n"/>
      <c r="EC77" s="150" t="n"/>
      <c r="ED77" s="150" t="n"/>
      <c r="EE77" s="150" t="n"/>
      <c r="EF77" s="150" t="n"/>
      <c r="EG77" s="150" t="n"/>
      <c r="EH77" s="150" t="n"/>
      <c r="EI77" s="150" t="n"/>
      <c r="EJ77" s="150" t="n"/>
      <c r="EK77" s="150" t="n"/>
      <c r="EL77" s="150" t="n"/>
      <c r="EM77" s="150" t="n"/>
      <c r="EN77" s="150" t="n"/>
      <c r="EO77" s="150" t="n"/>
      <c r="EP77" s="150" t="n"/>
      <c r="EQ77" s="150" t="n"/>
      <c r="ER77" s="150" t="n"/>
      <c r="ES77" s="150" t="n"/>
      <c r="ET77" s="150" t="n"/>
      <c r="EU77" s="150" t="n"/>
      <c r="EV77" s="150" t="n"/>
      <c r="EW77" s="150" t="n"/>
      <c r="EX77" s="150" t="n"/>
      <c r="EY77" s="150" t="n"/>
      <c r="EZ77" s="150" t="n"/>
      <c r="FA77" s="150" t="n"/>
      <c r="FB77" s="150" t="n"/>
      <c r="FC77" s="150" t="n"/>
      <c r="FD77" s="150" t="n"/>
      <c r="FE77" s="150" t="n"/>
      <c r="FF77" s="150" t="n"/>
      <c r="FG77" s="150" t="n"/>
      <c r="FH77" s="150" t="n"/>
      <c r="FI77" s="150" t="n"/>
      <c r="FJ77" s="150" t="n"/>
      <c r="FK77" s="150" t="n"/>
      <c r="FL77" s="150" t="n"/>
      <c r="FM77" s="150" t="n"/>
      <c r="FN77" s="150" t="n"/>
      <c r="FO77" s="150" t="n"/>
      <c r="FP77" s="150" t="n"/>
      <c r="FQ77" s="150" t="n"/>
      <c r="FR77" s="150" t="n"/>
      <c r="FS77" s="150" t="n"/>
      <c r="FT77" s="150" t="n"/>
      <c r="FU77" s="150" t="n"/>
      <c r="FV77" s="150" t="n"/>
      <c r="FW77" s="150" t="n"/>
      <c r="FX77" s="150" t="n"/>
      <c r="FY77" s="150" t="n"/>
      <c r="FZ77" s="150" t="n"/>
      <c r="GA77" s="150" t="n"/>
      <c r="GB77" s="150" t="n"/>
      <c r="GC77" s="150" t="n"/>
      <c r="GD77" s="150" t="n"/>
      <c r="GE77" s="150" t="n"/>
      <c r="GF77" s="150" t="n"/>
      <c r="GG77" s="150" t="n"/>
      <c r="GH77" s="150" t="n"/>
      <c r="GI77" s="150" t="n"/>
      <c r="GJ77" s="150" t="n"/>
      <c r="GK77" s="150" t="n"/>
      <c r="GL77" s="150" t="n"/>
      <c r="GM77" s="150" t="n"/>
      <c r="GN77" s="150" t="n"/>
      <c r="GO77" s="150" t="n"/>
      <c r="GP77" s="150" t="n"/>
      <c r="GQ77" s="150" t="n"/>
      <c r="GR77" s="150" t="n"/>
      <c r="GS77" s="150" t="n"/>
      <c r="GT77" s="150" t="n"/>
      <c r="GU77" s="150" t="n"/>
      <c r="GV77" s="150" t="n"/>
      <c r="GW77" s="150" t="n"/>
      <c r="GX77" s="150" t="n"/>
      <c r="GY77" s="150" t="n"/>
      <c r="GZ77" s="150" t="n"/>
      <c r="HA77" s="150" t="n"/>
      <c r="HB77" s="150" t="n"/>
      <c r="HC77" s="150" t="n"/>
      <c r="HD77" s="150" t="n"/>
      <c r="HE77" s="150" t="n"/>
      <c r="HF77" s="150" t="n"/>
      <c r="HG77" s="150" t="n"/>
      <c r="HH77" s="150" t="n"/>
      <c r="HI77" s="150" t="n"/>
      <c r="HJ77" s="150" t="n"/>
      <c r="HK77" s="150" t="n"/>
      <c r="HL77" s="150" t="n"/>
      <c r="HM77" s="150" t="n"/>
      <c r="HN77" s="150" t="n"/>
      <c r="HO77" s="150" t="n"/>
      <c r="HP77" s="150" t="n"/>
      <c r="HQ77" s="150" t="n"/>
      <c r="HR77" s="150" t="n"/>
      <c r="HS77" s="150" t="n"/>
      <c r="HT77" s="150" t="n"/>
      <c r="HU77" s="150" t="n"/>
      <c r="HV77" s="150" t="n"/>
      <c r="HW77" s="150" t="n"/>
      <c r="HX77" s="150" t="n"/>
      <c r="HY77" s="150" t="n"/>
    </row>
    <row customFormat="1" customHeight="1" ht="11.25" r="78" s="108">
      <c r="A78" s="108" t="inlineStr">
        <is>
          <t>K190754018 DARIUS</t>
        </is>
      </c>
      <c r="B78" s="108" t="inlineStr">
        <is>
          <t>Final</t>
        </is>
      </c>
      <c r="C78" s="126" t="inlineStr">
        <is>
          <t>-</t>
        </is>
      </c>
      <c r="D78" s="127" t="n">
        <v>2</v>
      </c>
      <c r="G78" s="108" t="inlineStr">
        <is>
          <t>Mens</t>
        </is>
      </c>
      <c r="H78" s="108" t="inlineStr">
        <is>
          <t>Tee S/S</t>
        </is>
      </c>
      <c r="I78" s="108" t="inlineStr">
        <is>
          <t>K190754018</t>
        </is>
      </c>
      <c r="J78" s="108" t="inlineStr">
        <is>
          <t>DARIUS</t>
        </is>
      </c>
      <c r="K78" s="108" t="inlineStr">
        <is>
          <t>NAVY FUJI</t>
        </is>
      </c>
      <c r="L78" s="108" t="inlineStr">
        <is>
          <t>FYROM</t>
        </is>
      </c>
      <c r="M78" s="108" t="inlineStr">
        <is>
          <t>Uni Textiles</t>
        </is>
      </c>
      <c r="N78" s="108" t="inlineStr">
        <is>
          <t>New Power Textiles</t>
        </is>
      </c>
      <c r="P78" s="108" t="inlineStr">
        <is>
          <t>Konington</t>
        </is>
      </c>
      <c r="R78" s="108" t="inlineStr">
        <is>
          <t>Asteri</t>
        </is>
      </c>
      <c r="T78" s="108" t="inlineStr">
        <is>
          <t>Asteri</t>
        </is>
      </c>
      <c r="U78" s="108" t="inlineStr">
        <is>
          <t>Hellas Cotton</t>
        </is>
      </c>
      <c r="V78" s="128" t="inlineStr">
        <is>
          <t>C/O AW18 JERSEY</t>
        </is>
      </c>
      <c r="W78" s="147" t="n"/>
      <c r="X78" s="147" t="n"/>
      <c r="Y78" s="108">
        <f>+WEEKNUM(X78)</f>
        <v/>
      </c>
      <c r="Z78" s="129" t="n">
        <v>8.9</v>
      </c>
      <c r="AA78" s="129" t="n">
        <v>19.98</v>
      </c>
      <c r="AB78" s="129">
        <f>AH78/100*80</f>
        <v/>
      </c>
      <c r="AC78" s="129">
        <f>AE78/100*80</f>
        <v/>
      </c>
      <c r="AD78" s="129">
        <f>AH78*AA78</f>
        <v/>
      </c>
      <c r="AE78" s="129">
        <f>AH78*AA78/100*75</f>
        <v/>
      </c>
      <c r="AF78" s="129">
        <f>AI78*AA78/100*75</f>
        <v/>
      </c>
      <c r="AG78" s="130" t="n"/>
      <c r="AH78" s="108" t="n">
        <v>152</v>
      </c>
      <c r="AI78" s="108" t="n">
        <v>204</v>
      </c>
      <c r="AJ78" s="126" t="n">
        <v>78</v>
      </c>
      <c r="AK78" s="129">
        <f>AI78*Z78</f>
        <v/>
      </c>
      <c r="AL78" s="129" t="n"/>
      <c r="AN78" s="129" t="n"/>
      <c r="AO78" s="150" t="inlineStr">
        <is>
          <t>30 DAYS NETT</t>
        </is>
      </c>
      <c r="AP78" s="150" t="inlineStr">
        <is>
          <t>TRUCK</t>
        </is>
      </c>
      <c r="AQ78" s="135" t="n">
        <v>43546</v>
      </c>
      <c r="AR78" s="111">
        <f>+WEEKNUM(AQ78)</f>
        <v/>
      </c>
      <c r="AS78" s="135" t="n">
        <v>43692</v>
      </c>
      <c r="AT78" s="111">
        <f>+WEEKNUM(AS78)</f>
        <v/>
      </c>
      <c r="AU78" s="233" t="n">
        <v>43602</v>
      </c>
      <c r="AV78" s="108">
        <f>+WEEKNUM(AU78)</f>
        <v/>
      </c>
      <c r="AW78" s="136" t="n">
        <v>43609</v>
      </c>
      <c r="AX78" s="108">
        <f>+WEEKNUM(AW78)</f>
        <v/>
      </c>
      <c r="AY78" s="136">
        <f>AW78+4</f>
        <v/>
      </c>
      <c r="AZ78" s="108">
        <f>+WEEKNUM(AY78)</f>
        <v/>
      </c>
      <c r="BA78" s="136">
        <f>AU78+30</f>
        <v/>
      </c>
      <c r="BB78" s="108">
        <f>+WEEKNUM(BA78)</f>
        <v/>
      </c>
      <c r="BC78" s="136" t="n">
        <v>43609</v>
      </c>
      <c r="BD78" s="108">
        <f>+WEEKNUM(BC78)</f>
        <v/>
      </c>
      <c r="BE78" s="136">
        <f>BC78+6</f>
        <v/>
      </c>
      <c r="BF78" s="108">
        <f>+WEEKNUM(BE78)</f>
        <v/>
      </c>
      <c r="BG78" s="108">
        <f>AV78-BD78</f>
        <v/>
      </c>
      <c r="BH78" s="108" t="n">
        <v>205</v>
      </c>
      <c r="BI78" s="108">
        <f>BH78-AI78</f>
        <v/>
      </c>
      <c r="BJ78" s="131">
        <f>BH78/AI78-1</f>
        <v/>
      </c>
      <c r="BK78" s="108">
        <f>BD78-Y78</f>
        <v/>
      </c>
      <c r="BL78" s="108">
        <f>BD78-AR78</f>
        <v/>
      </c>
      <c r="BM78" s="108" t="n">
        <v>24</v>
      </c>
      <c r="BP78" s="108" t="inlineStr">
        <is>
          <t>YES</t>
        </is>
      </c>
      <c r="BQ78" s="150" t="n"/>
      <c r="BR78" s="150" t="n"/>
      <c r="BS78" s="150" t="n"/>
      <c r="BT78" s="150" t="n"/>
      <c r="BU78" s="150" t="n"/>
      <c r="BV78" s="150" t="n"/>
      <c r="BW78" s="150" t="n"/>
      <c r="BX78" s="150" t="n"/>
      <c r="BY78" s="150" t="n"/>
      <c r="BZ78" s="150" t="n"/>
      <c r="CA78" s="150" t="n"/>
      <c r="CB78" s="150" t="n"/>
      <c r="CC78" s="150" t="n"/>
      <c r="CD78" s="150" t="n"/>
      <c r="CE78" s="150" t="n"/>
      <c r="CF78" s="150" t="n"/>
      <c r="CG78" s="150" t="n"/>
      <c r="CH78" s="150" t="n"/>
      <c r="CI78" s="150" t="n"/>
      <c r="CJ78" s="150" t="n"/>
      <c r="CK78" s="150" t="n"/>
      <c r="CL78" s="150" t="n"/>
      <c r="CM78" s="150" t="n"/>
      <c r="CN78" s="150" t="n"/>
      <c r="CO78" s="150" t="n"/>
      <c r="CP78" s="150" t="n"/>
      <c r="CQ78" s="150" t="n"/>
      <c r="CR78" s="150" t="n"/>
      <c r="CS78" s="150" t="n"/>
      <c r="CT78" s="150" t="n"/>
      <c r="CU78" s="150" t="n"/>
      <c r="CV78" s="150" t="n"/>
      <c r="CW78" s="150" t="n"/>
      <c r="CX78" s="150" t="n"/>
      <c r="CY78" s="150" t="n"/>
      <c r="CZ78" s="150" t="n"/>
      <c r="DA78" s="150" t="n"/>
      <c r="DB78" s="150" t="n"/>
      <c r="DC78" s="150" t="n"/>
      <c r="DD78" s="150" t="n"/>
      <c r="DE78" s="150" t="n"/>
      <c r="DF78" s="150" t="n"/>
      <c r="DG78" s="150" t="n"/>
      <c r="DH78" s="150" t="n"/>
      <c r="DI78" s="150" t="n"/>
      <c r="DJ78" s="150" t="n"/>
      <c r="DK78" s="150" t="n"/>
      <c r="DL78" s="150" t="n"/>
      <c r="DM78" s="150" t="n"/>
      <c r="DN78" s="150" t="n"/>
      <c r="DO78" s="150" t="n"/>
      <c r="DP78" s="150" t="n"/>
      <c r="DQ78" s="150" t="n"/>
      <c r="DR78" s="150" t="n"/>
      <c r="DS78" s="150" t="n"/>
      <c r="DT78" s="150" t="n"/>
      <c r="DU78" s="150" t="n"/>
      <c r="DV78" s="150" t="n"/>
      <c r="DW78" s="150" t="n"/>
      <c r="DX78" s="150" t="n"/>
      <c r="DY78" s="150" t="n"/>
      <c r="DZ78" s="150" t="n"/>
      <c r="EA78" s="150" t="n"/>
      <c r="EB78" s="150" t="n"/>
      <c r="EC78" s="150" t="n"/>
      <c r="ED78" s="150" t="n"/>
      <c r="EE78" s="150" t="n"/>
      <c r="EF78" s="150" t="n"/>
      <c r="EG78" s="150" t="n"/>
      <c r="EH78" s="150" t="n"/>
      <c r="EI78" s="150" t="n"/>
      <c r="EJ78" s="150" t="n"/>
      <c r="EK78" s="150" t="n"/>
      <c r="EL78" s="150" t="n"/>
      <c r="EM78" s="150" t="n"/>
      <c r="EN78" s="150" t="n"/>
      <c r="EO78" s="150" t="n"/>
      <c r="EP78" s="150" t="n"/>
      <c r="EQ78" s="150" t="n"/>
      <c r="ER78" s="150" t="n"/>
      <c r="ES78" s="150" t="n"/>
      <c r="ET78" s="150" t="n"/>
      <c r="EU78" s="150" t="n"/>
      <c r="EV78" s="150" t="n"/>
      <c r="EW78" s="150" t="n"/>
      <c r="EX78" s="150" t="n"/>
      <c r="EY78" s="150" t="n"/>
      <c r="EZ78" s="150" t="n"/>
      <c r="FA78" s="150" t="n"/>
      <c r="FB78" s="150" t="n"/>
      <c r="FC78" s="150" t="n"/>
      <c r="FD78" s="150" t="n"/>
      <c r="FE78" s="150" t="n"/>
      <c r="FF78" s="150" t="n"/>
      <c r="FG78" s="150" t="n"/>
      <c r="FH78" s="150" t="n"/>
      <c r="FI78" s="150" t="n"/>
      <c r="FJ78" s="150" t="n"/>
      <c r="FK78" s="150" t="n"/>
      <c r="FL78" s="150" t="n"/>
      <c r="FM78" s="150" t="n"/>
      <c r="FN78" s="150" t="n"/>
      <c r="FO78" s="150" t="n"/>
      <c r="FP78" s="150" t="n"/>
      <c r="FQ78" s="150" t="n"/>
      <c r="FR78" s="150" t="n"/>
      <c r="FS78" s="150" t="n"/>
      <c r="FT78" s="150" t="n"/>
      <c r="FU78" s="150" t="n"/>
      <c r="FV78" s="150" t="n"/>
      <c r="FW78" s="150" t="n"/>
      <c r="FX78" s="150" t="n"/>
      <c r="FY78" s="150" t="n"/>
      <c r="FZ78" s="150" t="n"/>
      <c r="GA78" s="150" t="n"/>
      <c r="GB78" s="150" t="n"/>
      <c r="GC78" s="150" t="n"/>
      <c r="GD78" s="150" t="n"/>
      <c r="GE78" s="150" t="n"/>
      <c r="GF78" s="150" t="n"/>
      <c r="GG78" s="150" t="n"/>
      <c r="GH78" s="150" t="n"/>
      <c r="GI78" s="150" t="n"/>
      <c r="GJ78" s="150" t="n"/>
      <c r="GK78" s="150" t="n"/>
      <c r="GL78" s="150" t="n"/>
      <c r="GM78" s="150" t="n"/>
      <c r="GN78" s="150" t="n"/>
      <c r="GO78" s="150" t="n"/>
      <c r="GP78" s="150" t="n"/>
      <c r="GQ78" s="150" t="n"/>
      <c r="GR78" s="150" t="n"/>
      <c r="GS78" s="150" t="n"/>
      <c r="GT78" s="150" t="n"/>
      <c r="GU78" s="150" t="n"/>
      <c r="GV78" s="150" t="n"/>
      <c r="GW78" s="150" t="n"/>
      <c r="GX78" s="150" t="n"/>
      <c r="GY78" s="150" t="n"/>
      <c r="GZ78" s="150" t="n"/>
      <c r="HA78" s="150" t="n"/>
      <c r="HB78" s="150" t="n"/>
      <c r="HC78" s="150" t="n"/>
      <c r="HD78" s="150" t="n"/>
      <c r="HE78" s="150" t="n"/>
      <c r="HF78" s="150" t="n"/>
      <c r="HG78" s="150" t="n"/>
      <c r="HH78" s="150" t="n"/>
      <c r="HI78" s="150" t="n"/>
      <c r="HJ78" s="150" t="n"/>
      <c r="HK78" s="150" t="n"/>
      <c r="HL78" s="150" t="n"/>
      <c r="HM78" s="150" t="n"/>
      <c r="HN78" s="150" t="n"/>
      <c r="HO78" s="150" t="n"/>
      <c r="HP78" s="150" t="n"/>
      <c r="HQ78" s="150" t="n"/>
      <c r="HR78" s="150" t="n"/>
      <c r="HS78" s="150" t="n"/>
      <c r="HT78" s="150" t="n"/>
      <c r="HU78" s="150" t="n"/>
      <c r="HV78" s="150" t="n"/>
      <c r="HW78" s="150" t="n"/>
      <c r="HX78" s="150" t="n"/>
      <c r="HY78" s="150" t="n"/>
    </row>
    <row customFormat="1" customHeight="1" ht="11.25" r="79" s="108">
      <c r="A79" s="108" t="inlineStr">
        <is>
          <t>K190704001 JACOBINA</t>
        </is>
      </c>
      <c r="B79" s="108" t="inlineStr">
        <is>
          <t>Final</t>
        </is>
      </c>
      <c r="C79" s="126" t="inlineStr">
        <is>
          <t>-</t>
        </is>
      </c>
      <c r="D79" s="127" t="n">
        <v>1</v>
      </c>
      <c r="E79" s="108" t="inlineStr">
        <is>
          <t>BULK</t>
        </is>
      </c>
      <c r="G79" s="108" t="inlineStr">
        <is>
          <t>Womens</t>
        </is>
      </c>
      <c r="H79" s="108" t="inlineStr">
        <is>
          <t>Tee L/S</t>
        </is>
      </c>
      <c r="I79" s="108" t="inlineStr">
        <is>
          <t>K190704001</t>
        </is>
      </c>
      <c r="J79" s="108" t="inlineStr">
        <is>
          <t>JACOBINA</t>
        </is>
      </c>
      <c r="K79" s="108" t="inlineStr">
        <is>
          <t>BURNT ORANGE</t>
        </is>
      </c>
      <c r="L79" s="108" t="inlineStr">
        <is>
          <t>FYROM</t>
        </is>
      </c>
      <c r="M79" s="108" t="inlineStr">
        <is>
          <t>Uni Textiles</t>
        </is>
      </c>
      <c r="N79" s="108" t="inlineStr">
        <is>
          <t>New Power Textiles</t>
        </is>
      </c>
      <c r="P79" s="108" t="inlineStr">
        <is>
          <t>Konington</t>
        </is>
      </c>
      <c r="R79" s="108" t="inlineStr">
        <is>
          <t>Asteri</t>
        </is>
      </c>
      <c r="T79" s="108" t="inlineStr">
        <is>
          <t>Asteri</t>
        </is>
      </c>
      <c r="U79" s="108" t="inlineStr">
        <is>
          <t>Hellas Cotton</t>
        </is>
      </c>
      <c r="V79" s="108" t="inlineStr">
        <is>
          <t>241 241 ORG FAN RI 24/1 ORGANIC F*L FANTAZI RIBAN (AW18 JACOBINA)</t>
        </is>
      </c>
      <c r="W79" s="147" t="n"/>
      <c r="X79" s="147" t="n"/>
      <c r="Y79" s="108">
        <f>+WEEKNUM(X79)</f>
        <v/>
      </c>
      <c r="Z79" s="129" t="n">
        <v>11.4</v>
      </c>
      <c r="AA79" s="129" t="n">
        <v>23.98</v>
      </c>
      <c r="AB79" s="129">
        <f>AH79/100*80</f>
        <v/>
      </c>
      <c r="AC79" s="129">
        <f>AE79/100*80</f>
        <v/>
      </c>
      <c r="AD79" s="129">
        <f>AH79*AA79</f>
        <v/>
      </c>
      <c r="AE79" s="129">
        <f>AH79*AA79/100*75</f>
        <v/>
      </c>
      <c r="AF79" s="129">
        <f>AI79*AA79/100*75</f>
        <v/>
      </c>
      <c r="AG79" s="130" t="n"/>
      <c r="AH79" s="108" t="n">
        <v>163</v>
      </c>
      <c r="AI79" s="108" t="n">
        <v>202</v>
      </c>
      <c r="AJ79" s="230" t="n">
        <v>78</v>
      </c>
      <c r="AK79" s="232">
        <f>AI79*Z79</f>
        <v/>
      </c>
      <c r="AL79" s="232" t="n"/>
      <c r="AM79" s="150" t="n"/>
      <c r="AN79" s="232" t="n"/>
      <c r="AO79" s="150" t="inlineStr">
        <is>
          <t>30 DAYS NETT</t>
        </is>
      </c>
      <c r="AP79" s="150" t="inlineStr">
        <is>
          <t>TRUCK</t>
        </is>
      </c>
      <c r="AQ79" s="135" t="n">
        <v>43546</v>
      </c>
      <c r="AR79" s="111">
        <f>+WEEKNUM(AQ79)</f>
        <v/>
      </c>
      <c r="AS79" s="135" t="n">
        <v>43602</v>
      </c>
      <c r="AT79" s="111">
        <f>+WEEKNUM(AS79)</f>
        <v/>
      </c>
      <c r="AU79" s="233" t="n">
        <v>43602</v>
      </c>
      <c r="AV79" s="108">
        <f>+WEEKNUM(AU79)</f>
        <v/>
      </c>
      <c r="AW79" s="136" t="n">
        <v>43609</v>
      </c>
      <c r="AX79" s="108">
        <f>+WEEKNUM(AW79)</f>
        <v/>
      </c>
      <c r="AY79" s="136">
        <f>AW79+4</f>
        <v/>
      </c>
      <c r="AZ79" s="108">
        <f>+WEEKNUM(AY79)</f>
        <v/>
      </c>
      <c r="BA79" s="136">
        <f>AU79+30</f>
        <v/>
      </c>
      <c r="BB79" s="108">
        <f>+WEEKNUM(BA79)</f>
        <v/>
      </c>
      <c r="BC79" s="136" t="n">
        <v>43609</v>
      </c>
      <c r="BD79" s="108">
        <f>+WEEKNUM(BC79)</f>
        <v/>
      </c>
      <c r="BE79" s="136">
        <f>BC79+6</f>
        <v/>
      </c>
      <c r="BF79" s="108">
        <f>+WEEKNUM(BE79)</f>
        <v/>
      </c>
      <c r="BG79" s="108">
        <f>AV79-BD79</f>
        <v/>
      </c>
      <c r="BH79" s="108" t="n">
        <v>214</v>
      </c>
      <c r="BI79" s="108">
        <f>BH79-AI79</f>
        <v/>
      </c>
      <c r="BJ79" s="131">
        <f>BH79/AI79-1</f>
        <v/>
      </c>
      <c r="BK79" s="108">
        <f>BD79-Y79</f>
        <v/>
      </c>
      <c r="BL79" s="108">
        <f>BD79-AR79</f>
        <v/>
      </c>
      <c r="BM79" s="108" t="n">
        <v>24</v>
      </c>
      <c r="BP79" s="108" t="inlineStr">
        <is>
          <t>YES</t>
        </is>
      </c>
      <c r="BQ79" s="150" t="n"/>
      <c r="BR79" s="150" t="n"/>
      <c r="BS79" s="150" t="n"/>
      <c r="BT79" s="150" t="n"/>
      <c r="BU79" s="150" t="n"/>
      <c r="BV79" s="150" t="n"/>
      <c r="BW79" s="150" t="n"/>
      <c r="BX79" s="150" t="n"/>
      <c r="BY79" s="150" t="n"/>
      <c r="BZ79" s="150" t="n"/>
      <c r="CA79" s="150" t="n"/>
      <c r="CB79" s="150" t="n"/>
      <c r="CC79" s="150" t="n"/>
      <c r="CD79" s="150" t="n"/>
      <c r="CE79" s="150" t="n"/>
      <c r="CF79" s="150" t="n"/>
      <c r="CG79" s="150" t="n"/>
      <c r="CH79" s="150" t="n"/>
      <c r="CI79" s="150" t="n"/>
      <c r="CJ79" s="150" t="n"/>
      <c r="CK79" s="150" t="n"/>
      <c r="CL79" s="150" t="n"/>
      <c r="CM79" s="150" t="n"/>
      <c r="CN79" s="150" t="n"/>
      <c r="CO79" s="150" t="n"/>
      <c r="CP79" s="150" t="n"/>
      <c r="CQ79" s="150" t="n"/>
      <c r="CR79" s="150" t="n"/>
      <c r="CS79" s="150" t="n"/>
      <c r="CT79" s="150" t="n"/>
      <c r="CU79" s="150" t="n"/>
      <c r="CV79" s="150" t="n"/>
      <c r="CW79" s="150" t="n"/>
      <c r="CX79" s="150" t="n"/>
      <c r="CY79" s="150" t="n"/>
      <c r="CZ79" s="150" t="n"/>
      <c r="DA79" s="150" t="n"/>
      <c r="DB79" s="150" t="n"/>
      <c r="DC79" s="150" t="n"/>
      <c r="DD79" s="150" t="n"/>
      <c r="DE79" s="150" t="n"/>
      <c r="DF79" s="150" t="n"/>
      <c r="DG79" s="150" t="n"/>
      <c r="DH79" s="150" t="n"/>
      <c r="DI79" s="150" t="n"/>
      <c r="DJ79" s="150" t="n"/>
      <c r="DK79" s="150" t="n"/>
      <c r="DL79" s="150" t="n"/>
      <c r="DM79" s="150" t="n"/>
      <c r="DN79" s="150" t="n"/>
      <c r="DO79" s="150" t="n"/>
      <c r="DP79" s="150" t="n"/>
      <c r="DQ79" s="150" t="n"/>
      <c r="DR79" s="150" t="n"/>
      <c r="DS79" s="150" t="n"/>
      <c r="DT79" s="150" t="n"/>
      <c r="DU79" s="150" t="n"/>
      <c r="DV79" s="150" t="n"/>
      <c r="DW79" s="150" t="n"/>
      <c r="DX79" s="150" t="n"/>
      <c r="DY79" s="150" t="n"/>
      <c r="DZ79" s="150" t="n"/>
      <c r="EA79" s="150" t="n"/>
      <c r="EB79" s="150" t="n"/>
      <c r="EC79" s="150" t="n"/>
      <c r="ED79" s="150" t="n"/>
      <c r="EE79" s="150" t="n"/>
      <c r="EF79" s="150" t="n"/>
      <c r="EG79" s="150" t="n"/>
      <c r="EH79" s="150" t="n"/>
      <c r="EI79" s="150" t="n"/>
      <c r="EJ79" s="150" t="n"/>
      <c r="EK79" s="150" t="n"/>
      <c r="EL79" s="150" t="n"/>
      <c r="EM79" s="150" t="n"/>
      <c r="EN79" s="150" t="n"/>
      <c r="EO79" s="150" t="n"/>
      <c r="EP79" s="150" t="n"/>
      <c r="EQ79" s="150" t="n"/>
      <c r="ER79" s="150" t="n"/>
      <c r="ES79" s="150" t="n"/>
      <c r="ET79" s="150" t="n"/>
      <c r="EU79" s="150" t="n"/>
      <c r="EV79" s="150" t="n"/>
      <c r="EW79" s="150" t="n"/>
      <c r="EX79" s="150" t="n"/>
      <c r="EY79" s="150" t="n"/>
      <c r="EZ79" s="150" t="n"/>
      <c r="FA79" s="150" t="n"/>
      <c r="FB79" s="150" t="n"/>
      <c r="FC79" s="150" t="n"/>
      <c r="FD79" s="150" t="n"/>
      <c r="FE79" s="150" t="n"/>
      <c r="FF79" s="150" t="n"/>
      <c r="FG79" s="150" t="n"/>
      <c r="FH79" s="150" t="n"/>
      <c r="FI79" s="150" t="n"/>
      <c r="FJ79" s="150" t="n"/>
      <c r="FK79" s="150" t="n"/>
      <c r="FL79" s="150" t="n"/>
      <c r="FM79" s="150" t="n"/>
      <c r="FN79" s="150" t="n"/>
      <c r="FO79" s="150" t="n"/>
      <c r="FP79" s="150" t="n"/>
      <c r="FQ79" s="150" t="n"/>
      <c r="FR79" s="150" t="n"/>
      <c r="FS79" s="150" t="n"/>
      <c r="FT79" s="150" t="n"/>
      <c r="FU79" s="150" t="n"/>
      <c r="FV79" s="150" t="n"/>
      <c r="FW79" s="150" t="n"/>
      <c r="FX79" s="150" t="n"/>
      <c r="FY79" s="150" t="n"/>
      <c r="FZ79" s="150" t="n"/>
      <c r="GA79" s="150" t="n"/>
      <c r="GB79" s="150" t="n"/>
      <c r="GC79" s="150" t="n"/>
      <c r="GD79" s="150" t="n"/>
      <c r="GE79" s="150" t="n"/>
      <c r="GF79" s="150" t="n"/>
      <c r="GG79" s="150" t="n"/>
      <c r="GH79" s="150" t="n"/>
      <c r="GI79" s="150" t="n"/>
      <c r="GJ79" s="150" t="n"/>
      <c r="GK79" s="150" t="n"/>
      <c r="GL79" s="150" t="n"/>
      <c r="GM79" s="150" t="n"/>
      <c r="GN79" s="150" t="n"/>
      <c r="GO79" s="150" t="n"/>
      <c r="GP79" s="150" t="n"/>
      <c r="GQ79" s="150" t="n"/>
      <c r="GR79" s="150" t="n"/>
      <c r="GS79" s="150" t="n"/>
      <c r="GT79" s="150" t="n"/>
      <c r="GU79" s="150" t="n"/>
      <c r="GV79" s="150" t="n"/>
      <c r="GW79" s="150" t="n"/>
      <c r="GX79" s="150" t="n"/>
      <c r="GY79" s="150" t="n"/>
      <c r="GZ79" s="150" t="n"/>
      <c r="HA79" s="150" t="n"/>
      <c r="HB79" s="150" t="n"/>
      <c r="HC79" s="150" t="n"/>
      <c r="HD79" s="150" t="n"/>
      <c r="HE79" s="150" t="n"/>
      <c r="HF79" s="150" t="n"/>
      <c r="HG79" s="150" t="n"/>
      <c r="HH79" s="150" t="n"/>
      <c r="HI79" s="150" t="n"/>
      <c r="HJ79" s="150" t="n"/>
      <c r="HK79" s="150" t="n"/>
      <c r="HL79" s="150" t="n"/>
      <c r="HM79" s="150" t="n"/>
      <c r="HN79" s="150" t="n"/>
      <c r="HO79" s="150" t="n"/>
      <c r="HP79" s="150" t="n"/>
      <c r="HQ79" s="150" t="n"/>
      <c r="HR79" s="150" t="n"/>
      <c r="HS79" s="150" t="n"/>
      <c r="HT79" s="150" t="n"/>
      <c r="HU79" s="150" t="n"/>
      <c r="HV79" s="150" t="n"/>
      <c r="HW79" s="150" t="n"/>
      <c r="HX79" s="150" t="n"/>
      <c r="HY79" s="150" t="n"/>
    </row>
    <row customFormat="1" customHeight="1" ht="11.25" r="80" s="108">
      <c r="A80" s="108" t="inlineStr">
        <is>
          <t>K190704001 JACOBINA</t>
        </is>
      </c>
      <c r="B80" s="108" t="inlineStr">
        <is>
          <t>Final</t>
        </is>
      </c>
      <c r="C80" s="126" t="inlineStr">
        <is>
          <t>-</t>
        </is>
      </c>
      <c r="D80" s="127" t="n">
        <v>1</v>
      </c>
      <c r="E80" s="108" t="inlineStr">
        <is>
          <t>ZALANDO</t>
        </is>
      </c>
      <c r="G80" s="108" t="inlineStr">
        <is>
          <t>Womens</t>
        </is>
      </c>
      <c r="H80" s="108" t="inlineStr">
        <is>
          <t>Tee L/S</t>
        </is>
      </c>
      <c r="I80" s="108" t="inlineStr">
        <is>
          <t>K190704001</t>
        </is>
      </c>
      <c r="J80" s="108" t="inlineStr">
        <is>
          <t>JACOBINA</t>
        </is>
      </c>
      <c r="K80" s="108" t="inlineStr">
        <is>
          <t>BURNT ORANGE</t>
        </is>
      </c>
      <c r="L80" s="108" t="inlineStr">
        <is>
          <t>FYROM</t>
        </is>
      </c>
      <c r="M80" s="108" t="inlineStr">
        <is>
          <t>Uni Textiles</t>
        </is>
      </c>
      <c r="N80" s="108" t="inlineStr">
        <is>
          <t>New Power Textiles</t>
        </is>
      </c>
      <c r="P80" s="108" t="inlineStr">
        <is>
          <t>Konington</t>
        </is>
      </c>
      <c r="R80" s="108" t="inlineStr">
        <is>
          <t>Asteri</t>
        </is>
      </c>
      <c r="T80" s="108" t="inlineStr">
        <is>
          <t>Asteri</t>
        </is>
      </c>
      <c r="U80" s="108" t="inlineStr">
        <is>
          <t>Hellas Cotton</t>
        </is>
      </c>
      <c r="V80" s="108" t="inlineStr">
        <is>
          <t>241 241 ORG FAN RI 24/1 ORGANIC F*L FANTAZI RIBAN (AW18 JACOBINA)</t>
        </is>
      </c>
      <c r="W80" s="147" t="n"/>
      <c r="X80" s="147" t="n"/>
      <c r="Y80" s="108">
        <f>+WEEKNUM(X80)</f>
        <v/>
      </c>
      <c r="Z80" s="129" t="n">
        <v>11.4</v>
      </c>
      <c r="AA80" s="129" t="n">
        <v>23.98</v>
      </c>
      <c r="AB80" s="129">
        <f>AH80/100*80</f>
        <v/>
      </c>
      <c r="AC80" s="129">
        <f>AE80/100*80</f>
        <v/>
      </c>
      <c r="AD80" s="129">
        <f>AH80*AA80</f>
        <v/>
      </c>
      <c r="AE80" s="129">
        <f>AH80*AA80/100*75</f>
        <v/>
      </c>
      <c r="AF80" s="129">
        <f>AI80*AA80/100*75</f>
        <v/>
      </c>
      <c r="AG80" s="130" t="n"/>
      <c r="AH80" s="108" t="n">
        <v>100</v>
      </c>
      <c r="AI80" s="108" t="n">
        <v>100</v>
      </c>
      <c r="AJ80" s="230" t="n">
        <v>78</v>
      </c>
      <c r="AK80" s="232">
        <f>AI80*Z80</f>
        <v/>
      </c>
      <c r="AL80" s="232" t="n"/>
      <c r="AM80" s="150" t="n"/>
      <c r="AN80" s="232" t="n"/>
      <c r="AO80" s="150" t="inlineStr">
        <is>
          <t>30 DAYS NETT</t>
        </is>
      </c>
      <c r="AP80" s="150" t="inlineStr">
        <is>
          <t>TRUCK</t>
        </is>
      </c>
      <c r="AQ80" s="135" t="n">
        <v>43546</v>
      </c>
      <c r="AR80" s="111">
        <f>+WEEKNUM(AQ80)</f>
        <v/>
      </c>
      <c r="AS80" s="135" t="n">
        <v>43602</v>
      </c>
      <c r="AT80" s="111">
        <f>+WEEKNUM(AS80)</f>
        <v/>
      </c>
      <c r="AU80" s="233" t="n">
        <v>43602</v>
      </c>
      <c r="AV80" s="108">
        <f>+WEEKNUM(AU80)</f>
        <v/>
      </c>
      <c r="AW80" s="136" t="n">
        <v>43609</v>
      </c>
      <c r="AX80" s="108">
        <f>+WEEKNUM(AW80)</f>
        <v/>
      </c>
      <c r="AY80" s="136">
        <f>AW80+4</f>
        <v/>
      </c>
      <c r="AZ80" s="108">
        <f>+WEEKNUM(AY80)</f>
        <v/>
      </c>
      <c r="BA80" s="136">
        <f>AU80+30</f>
        <v/>
      </c>
      <c r="BB80" s="108">
        <f>+WEEKNUM(BA80)</f>
        <v/>
      </c>
      <c r="BC80" s="136" t="n">
        <v>43609</v>
      </c>
      <c r="BD80" s="108">
        <f>+WEEKNUM(BC80)</f>
        <v/>
      </c>
      <c r="BE80" s="136">
        <f>BC80+6</f>
        <v/>
      </c>
      <c r="BF80" s="108">
        <f>+WEEKNUM(BE80)</f>
        <v/>
      </c>
      <c r="BG80" s="108">
        <f>AV80-BD80</f>
        <v/>
      </c>
      <c r="BH80" s="108" t="n">
        <v>100</v>
      </c>
      <c r="BI80" s="108">
        <f>BH80-AI80</f>
        <v/>
      </c>
      <c r="BJ80" s="131">
        <f>BH80/AI80-1</f>
        <v/>
      </c>
      <c r="BK80" s="108">
        <f>BD80-Y80</f>
        <v/>
      </c>
      <c r="BL80" s="108">
        <f>BD80-AR80</f>
        <v/>
      </c>
      <c r="BM80" s="108" t="n">
        <v>24</v>
      </c>
      <c r="BP80" s="108" t="inlineStr">
        <is>
          <t>YES</t>
        </is>
      </c>
      <c r="BQ80" s="150" t="n"/>
      <c r="BR80" s="150" t="n"/>
      <c r="BS80" s="150" t="n"/>
      <c r="BT80" s="150" t="n"/>
      <c r="BU80" s="150" t="n"/>
      <c r="BV80" s="150" t="n"/>
      <c r="BW80" s="150" t="n"/>
      <c r="BX80" s="150" t="n"/>
      <c r="BY80" s="150" t="n"/>
      <c r="BZ80" s="150" t="n"/>
      <c r="CA80" s="150" t="n"/>
      <c r="CB80" s="150" t="n"/>
      <c r="CC80" s="150" t="n"/>
      <c r="CD80" s="150" t="n"/>
      <c r="CE80" s="150" t="n"/>
      <c r="CF80" s="150" t="n"/>
      <c r="CG80" s="150" t="n"/>
      <c r="CH80" s="150" t="n"/>
      <c r="CI80" s="150" t="n"/>
      <c r="CJ80" s="150" t="n"/>
      <c r="CK80" s="150" t="n"/>
      <c r="CL80" s="150" t="n"/>
      <c r="CM80" s="150" t="n"/>
      <c r="CN80" s="150" t="n"/>
      <c r="CO80" s="150" t="n"/>
      <c r="CP80" s="150" t="n"/>
      <c r="CQ80" s="150" t="n"/>
      <c r="CR80" s="150" t="n"/>
      <c r="CS80" s="150" t="n"/>
      <c r="CT80" s="150" t="n"/>
      <c r="CU80" s="150" t="n"/>
      <c r="CV80" s="150" t="n"/>
      <c r="CW80" s="150" t="n"/>
      <c r="CX80" s="150" t="n"/>
      <c r="CY80" s="150" t="n"/>
      <c r="CZ80" s="150" t="n"/>
      <c r="DA80" s="150" t="n"/>
      <c r="DB80" s="150" t="n"/>
      <c r="DC80" s="150" t="n"/>
      <c r="DD80" s="150" t="n"/>
      <c r="DE80" s="150" t="n"/>
      <c r="DF80" s="150" t="n"/>
      <c r="DG80" s="150" t="n"/>
      <c r="DH80" s="150" t="n"/>
      <c r="DI80" s="150" t="n"/>
      <c r="DJ80" s="150" t="n"/>
      <c r="DK80" s="150" t="n"/>
      <c r="DL80" s="150" t="n"/>
      <c r="DM80" s="150" t="n"/>
      <c r="DN80" s="150" t="n"/>
      <c r="DO80" s="150" t="n"/>
      <c r="DP80" s="150" t="n"/>
      <c r="DQ80" s="150" t="n"/>
      <c r="DR80" s="150" t="n"/>
      <c r="DS80" s="150" t="n"/>
      <c r="DT80" s="150" t="n"/>
      <c r="DU80" s="150" t="n"/>
      <c r="DV80" s="150" t="n"/>
      <c r="DW80" s="150" t="n"/>
      <c r="DX80" s="150" t="n"/>
      <c r="DY80" s="150" t="n"/>
      <c r="DZ80" s="150" t="n"/>
      <c r="EA80" s="150" t="n"/>
      <c r="EB80" s="150" t="n"/>
      <c r="EC80" s="150" t="n"/>
      <c r="ED80" s="150" t="n"/>
      <c r="EE80" s="150" t="n"/>
      <c r="EF80" s="150" t="n"/>
      <c r="EG80" s="150" t="n"/>
      <c r="EH80" s="150" t="n"/>
      <c r="EI80" s="150" t="n"/>
      <c r="EJ80" s="150" t="n"/>
      <c r="EK80" s="150" t="n"/>
      <c r="EL80" s="150" t="n"/>
      <c r="EM80" s="150" t="n"/>
      <c r="EN80" s="150" t="n"/>
      <c r="EO80" s="150" t="n"/>
      <c r="EP80" s="150" t="n"/>
      <c r="EQ80" s="150" t="n"/>
      <c r="ER80" s="150" t="n"/>
      <c r="ES80" s="150" t="n"/>
      <c r="ET80" s="150" t="n"/>
      <c r="EU80" s="150" t="n"/>
      <c r="EV80" s="150" t="n"/>
      <c r="EW80" s="150" t="n"/>
      <c r="EX80" s="150" t="n"/>
      <c r="EY80" s="150" t="n"/>
      <c r="EZ80" s="150" t="n"/>
      <c r="FA80" s="150" t="n"/>
      <c r="FB80" s="150" t="n"/>
      <c r="FC80" s="150" t="n"/>
      <c r="FD80" s="150" t="n"/>
      <c r="FE80" s="150" t="n"/>
      <c r="FF80" s="150" t="n"/>
      <c r="FG80" s="150" t="n"/>
      <c r="FH80" s="150" t="n"/>
      <c r="FI80" s="150" t="n"/>
      <c r="FJ80" s="150" t="n"/>
      <c r="FK80" s="150" t="n"/>
      <c r="FL80" s="150" t="n"/>
      <c r="FM80" s="150" t="n"/>
      <c r="FN80" s="150" t="n"/>
      <c r="FO80" s="150" t="n"/>
      <c r="FP80" s="150" t="n"/>
      <c r="FQ80" s="150" t="n"/>
      <c r="FR80" s="150" t="n"/>
      <c r="FS80" s="150" t="n"/>
      <c r="FT80" s="150" t="n"/>
      <c r="FU80" s="150" t="n"/>
      <c r="FV80" s="150" t="n"/>
      <c r="FW80" s="150" t="n"/>
      <c r="FX80" s="150" t="n"/>
      <c r="FY80" s="150" t="n"/>
      <c r="FZ80" s="150" t="n"/>
      <c r="GA80" s="150" t="n"/>
      <c r="GB80" s="150" t="n"/>
      <c r="GC80" s="150" t="n"/>
      <c r="GD80" s="150" t="n"/>
      <c r="GE80" s="150" t="n"/>
      <c r="GF80" s="150" t="n"/>
      <c r="GG80" s="150" t="n"/>
      <c r="GH80" s="150" t="n"/>
      <c r="GI80" s="150" t="n"/>
      <c r="GJ80" s="150" t="n"/>
      <c r="GK80" s="150" t="n"/>
      <c r="GL80" s="150" t="n"/>
      <c r="GM80" s="150" t="n"/>
      <c r="GN80" s="150" t="n"/>
      <c r="GO80" s="150" t="n"/>
      <c r="GP80" s="150" t="n"/>
      <c r="GQ80" s="150" t="n"/>
      <c r="GR80" s="150" t="n"/>
      <c r="GS80" s="150" t="n"/>
      <c r="GT80" s="150" t="n"/>
      <c r="GU80" s="150" t="n"/>
      <c r="GV80" s="150" t="n"/>
      <c r="GW80" s="150" t="n"/>
      <c r="GX80" s="150" t="n"/>
      <c r="GY80" s="150" t="n"/>
      <c r="GZ80" s="150" t="n"/>
      <c r="HA80" s="150" t="n"/>
      <c r="HB80" s="150" t="n"/>
      <c r="HC80" s="150" t="n"/>
      <c r="HD80" s="150" t="n"/>
      <c r="HE80" s="150" t="n"/>
      <c r="HF80" s="150" t="n"/>
      <c r="HG80" s="150" t="n"/>
      <c r="HH80" s="150" t="n"/>
      <c r="HI80" s="150" t="n"/>
      <c r="HJ80" s="150" t="n"/>
      <c r="HK80" s="150" t="n"/>
      <c r="HL80" s="150" t="n"/>
      <c r="HM80" s="150" t="n"/>
      <c r="HN80" s="150" t="n"/>
      <c r="HO80" s="150" t="n"/>
      <c r="HP80" s="150" t="n"/>
      <c r="HQ80" s="150" t="n"/>
      <c r="HR80" s="150" t="n"/>
      <c r="HS80" s="150" t="n"/>
      <c r="HT80" s="150" t="n"/>
      <c r="HU80" s="150" t="n"/>
      <c r="HV80" s="150" t="n"/>
      <c r="HW80" s="150" t="n"/>
      <c r="HX80" s="150" t="n"/>
      <c r="HY80" s="150" t="n"/>
    </row>
    <row customFormat="1" customHeight="1" ht="11.25" r="81" s="150">
      <c r="A81" s="108" t="inlineStr">
        <is>
          <t>K190704002 JACOBINA</t>
        </is>
      </c>
      <c r="B81" s="108" t="inlineStr">
        <is>
          <t>Final</t>
        </is>
      </c>
      <c r="C81" s="126" t="inlineStr">
        <is>
          <t>-</t>
        </is>
      </c>
      <c r="D81" s="127" t="n">
        <v>1</v>
      </c>
      <c r="E81" s="108" t="inlineStr">
        <is>
          <t>BULK</t>
        </is>
      </c>
      <c r="F81" s="108" t="n"/>
      <c r="G81" s="108" t="inlineStr">
        <is>
          <t>Womens</t>
        </is>
      </c>
      <c r="H81" s="108" t="inlineStr">
        <is>
          <t>Tee L/S</t>
        </is>
      </c>
      <c r="I81" s="108" t="inlineStr">
        <is>
          <t>K190704002</t>
        </is>
      </c>
      <c r="J81" s="108" t="inlineStr">
        <is>
          <t>JACOBINA</t>
        </is>
      </c>
      <c r="K81" s="108" t="inlineStr">
        <is>
          <t>OFF WHITE</t>
        </is>
      </c>
      <c r="L81" s="108" t="inlineStr">
        <is>
          <t>FYROM</t>
        </is>
      </c>
      <c r="M81" s="108" t="inlineStr">
        <is>
          <t>Uni Textiles</t>
        </is>
      </c>
      <c r="N81" s="108" t="inlineStr">
        <is>
          <t>New Power Textiles</t>
        </is>
      </c>
      <c r="O81" s="108" t="n"/>
      <c r="P81" s="108" t="inlineStr">
        <is>
          <t>Konington</t>
        </is>
      </c>
      <c r="Q81" s="108" t="n"/>
      <c r="R81" s="108" t="inlineStr">
        <is>
          <t>Asteri</t>
        </is>
      </c>
      <c r="S81" s="108" t="n"/>
      <c r="T81" s="108" t="inlineStr">
        <is>
          <t>Asteri</t>
        </is>
      </c>
      <c r="U81" s="108" t="inlineStr">
        <is>
          <t>Hellas Cotton</t>
        </is>
      </c>
      <c r="V81" s="128" t="inlineStr">
        <is>
          <t>241 241 ORG FAN RI 24/1 ORGANIC F*L FANTAZI RIBAN (AW18 JACOBINA)</t>
        </is>
      </c>
      <c r="W81" s="147" t="n"/>
      <c r="X81" s="147" t="n"/>
      <c r="Y81" s="108">
        <f>+WEEKNUM(X81)</f>
        <v/>
      </c>
      <c r="Z81" s="129" t="n">
        <v>11.4</v>
      </c>
      <c r="AA81" s="129" t="n">
        <v>23.98</v>
      </c>
      <c r="AB81" s="129">
        <f>AH81/100*80</f>
        <v/>
      </c>
      <c r="AC81" s="129">
        <f>AE81/100*80</f>
        <v/>
      </c>
      <c r="AD81" s="129">
        <f>AH81*AA81</f>
        <v/>
      </c>
      <c r="AE81" s="129">
        <f>AH81*AA81/100*75</f>
        <v/>
      </c>
      <c r="AF81" s="129">
        <f>AI81*AA81/100*75</f>
        <v/>
      </c>
      <c r="AG81" s="130" t="n"/>
      <c r="AH81" s="108" t="n">
        <v>141</v>
      </c>
      <c r="AI81" s="108" t="n">
        <v>171</v>
      </c>
      <c r="AJ81" s="230" t="n">
        <v>78</v>
      </c>
      <c r="AK81" s="232">
        <f>AI81*Z81</f>
        <v/>
      </c>
      <c r="AL81" s="232" t="n"/>
      <c r="AN81" s="232" t="n"/>
      <c r="AO81" s="150" t="inlineStr">
        <is>
          <t>30 DAYS NETT</t>
        </is>
      </c>
      <c r="AP81" s="150" t="inlineStr">
        <is>
          <t>TRUCK</t>
        </is>
      </c>
      <c r="AQ81" s="135" t="n">
        <v>43546</v>
      </c>
      <c r="AR81" s="111">
        <f>+WEEKNUM(AQ81)</f>
        <v/>
      </c>
      <c r="AS81" s="135" t="n">
        <v>43602</v>
      </c>
      <c r="AT81" s="111">
        <f>+WEEKNUM(AS81)</f>
        <v/>
      </c>
      <c r="AU81" s="233" t="n">
        <v>43602</v>
      </c>
      <c r="AV81" s="108">
        <f>+WEEKNUM(AU81)</f>
        <v/>
      </c>
      <c r="AW81" s="136" t="n">
        <v>43609</v>
      </c>
      <c r="AX81" s="108">
        <f>+WEEKNUM(AW81)</f>
        <v/>
      </c>
      <c r="AY81" s="136">
        <f>AW81+4</f>
        <v/>
      </c>
      <c r="AZ81" s="108">
        <f>+WEEKNUM(AY81)</f>
        <v/>
      </c>
      <c r="BA81" s="136">
        <f>AU81+30</f>
        <v/>
      </c>
      <c r="BB81" s="108">
        <f>+WEEKNUM(BA81)</f>
        <v/>
      </c>
      <c r="BC81" s="136" t="n">
        <v>43609</v>
      </c>
      <c r="BD81" s="108">
        <f>+WEEKNUM(BC81)</f>
        <v/>
      </c>
      <c r="BE81" s="136">
        <f>BC81+6</f>
        <v/>
      </c>
      <c r="BF81" s="108">
        <f>+WEEKNUM(BE81)</f>
        <v/>
      </c>
      <c r="BG81" s="108">
        <f>AV81-BD81</f>
        <v/>
      </c>
      <c r="BH81" s="108" t="n">
        <v>173</v>
      </c>
      <c r="BI81" s="108">
        <f>BH81-AI81</f>
        <v/>
      </c>
      <c r="BJ81" s="131">
        <f>BH81/AI81-1</f>
        <v/>
      </c>
      <c r="BK81" s="108">
        <f>BD81-Y81</f>
        <v/>
      </c>
      <c r="BL81" s="108">
        <f>BD81-AR81</f>
        <v/>
      </c>
      <c r="BM81" s="108" t="n">
        <v>24</v>
      </c>
      <c r="BN81" s="108" t="n"/>
      <c r="BO81" s="108" t="n"/>
      <c r="BP81" s="108" t="inlineStr">
        <is>
          <t>YES</t>
        </is>
      </c>
    </row>
    <row customFormat="1" customHeight="1" ht="11.25" r="82" s="150">
      <c r="A82" s="108" t="inlineStr">
        <is>
          <t>K190704002 JACOBINA</t>
        </is>
      </c>
      <c r="B82" s="108" t="inlineStr">
        <is>
          <t>Final</t>
        </is>
      </c>
      <c r="C82" s="126" t="inlineStr">
        <is>
          <t>-</t>
        </is>
      </c>
      <c r="D82" s="127" t="n">
        <v>1</v>
      </c>
      <c r="E82" s="108" t="inlineStr">
        <is>
          <t>ASOS</t>
        </is>
      </c>
      <c r="F82" s="108" t="n"/>
      <c r="G82" s="108" t="inlineStr">
        <is>
          <t>Womens</t>
        </is>
      </c>
      <c r="H82" s="108" t="inlineStr">
        <is>
          <t>Tee L/S</t>
        </is>
      </c>
      <c r="I82" s="108" t="inlineStr">
        <is>
          <t>K190704002</t>
        </is>
      </c>
      <c r="J82" s="108" t="inlineStr">
        <is>
          <t>JACOBINA</t>
        </is>
      </c>
      <c r="K82" s="108" t="inlineStr">
        <is>
          <t>OFF WHITE</t>
        </is>
      </c>
      <c r="L82" s="108" t="inlineStr">
        <is>
          <t>FYROM</t>
        </is>
      </c>
      <c r="M82" s="108" t="inlineStr">
        <is>
          <t>Uni Textiles</t>
        </is>
      </c>
      <c r="N82" s="108" t="inlineStr">
        <is>
          <t>New Power Textiles</t>
        </is>
      </c>
      <c r="O82" s="108" t="n"/>
      <c r="P82" s="108" t="inlineStr">
        <is>
          <t>Konington</t>
        </is>
      </c>
      <c r="Q82" s="108" t="n"/>
      <c r="R82" s="108" t="inlineStr">
        <is>
          <t>Asteri</t>
        </is>
      </c>
      <c r="S82" s="108" t="n"/>
      <c r="T82" s="108" t="inlineStr">
        <is>
          <t>Asteri</t>
        </is>
      </c>
      <c r="U82" s="108" t="inlineStr">
        <is>
          <t>Hellas Cotton</t>
        </is>
      </c>
      <c r="V82" s="128" t="inlineStr">
        <is>
          <t>241 241 ORG FAN RI 24/1 ORGANIC F*L FANTAZI RIBAN (AW18 JACOBINA)</t>
        </is>
      </c>
      <c r="W82" s="147" t="n"/>
      <c r="X82" s="147" t="n"/>
      <c r="Y82" s="108">
        <f>+WEEKNUM(X82)</f>
        <v/>
      </c>
      <c r="Z82" s="129" t="n">
        <v>11.4</v>
      </c>
      <c r="AA82" s="129" t="n">
        <v>23.98</v>
      </c>
      <c r="AB82" s="129">
        <f>AH82/100*80</f>
        <v/>
      </c>
      <c r="AC82" s="129">
        <f>AE82/100*80</f>
        <v/>
      </c>
      <c r="AD82" s="129">
        <f>AH82*AA82</f>
        <v/>
      </c>
      <c r="AE82" s="129">
        <f>AH82*AA82/100*75</f>
        <v/>
      </c>
      <c r="AF82" s="129">
        <f>AI82*AA82/100*75</f>
        <v/>
      </c>
      <c r="AG82" s="130" t="n"/>
      <c r="AH82" s="108" t="n">
        <v>80</v>
      </c>
      <c r="AI82" s="108" t="n">
        <v>80</v>
      </c>
      <c r="AJ82" s="230" t="n">
        <v>78</v>
      </c>
      <c r="AK82" s="232">
        <f>AI82*Z82</f>
        <v/>
      </c>
      <c r="AL82" s="232" t="n"/>
      <c r="AN82" s="232" t="n"/>
      <c r="AO82" s="150" t="inlineStr">
        <is>
          <t>30 DAYS NETT</t>
        </is>
      </c>
      <c r="AP82" s="150" t="inlineStr">
        <is>
          <t>TRUCK</t>
        </is>
      </c>
      <c r="AQ82" s="135" t="n">
        <v>43546</v>
      </c>
      <c r="AR82" s="111">
        <f>+WEEKNUM(AQ82)</f>
        <v/>
      </c>
      <c r="AS82" s="135" t="n">
        <v>43602</v>
      </c>
      <c r="AT82" s="111">
        <f>+WEEKNUM(AS82)</f>
        <v/>
      </c>
      <c r="AU82" s="233" t="n">
        <v>43602</v>
      </c>
      <c r="AV82" s="108">
        <f>+WEEKNUM(AU82)</f>
        <v/>
      </c>
      <c r="AW82" s="136" t="n">
        <v>43609</v>
      </c>
      <c r="AX82" s="108">
        <f>+WEEKNUM(AW82)</f>
        <v/>
      </c>
      <c r="AY82" s="136">
        <f>AW82+4</f>
        <v/>
      </c>
      <c r="AZ82" s="108">
        <f>+WEEKNUM(AY82)</f>
        <v/>
      </c>
      <c r="BA82" s="136">
        <f>AU82+30</f>
        <v/>
      </c>
      <c r="BB82" s="108">
        <f>+WEEKNUM(BA82)</f>
        <v/>
      </c>
      <c r="BC82" s="136" t="n">
        <v>43609</v>
      </c>
      <c r="BD82" s="108">
        <f>+WEEKNUM(BC82)</f>
        <v/>
      </c>
      <c r="BE82" s="136">
        <f>BC82+6</f>
        <v/>
      </c>
      <c r="BF82" s="108">
        <f>+WEEKNUM(BE82)</f>
        <v/>
      </c>
      <c r="BG82" s="108">
        <f>AV82-BD82</f>
        <v/>
      </c>
      <c r="BH82" s="108" t="n">
        <v>80</v>
      </c>
      <c r="BI82" s="108">
        <f>BH82-AI82</f>
        <v/>
      </c>
      <c r="BJ82" s="131">
        <f>BH82/AI82-1</f>
        <v/>
      </c>
      <c r="BK82" s="108">
        <f>BD82-Y82</f>
        <v/>
      </c>
      <c r="BL82" s="108">
        <f>BD82-AR82</f>
        <v/>
      </c>
      <c r="BM82" s="108" t="n">
        <v>24</v>
      </c>
      <c r="BN82" s="108" t="n"/>
      <c r="BO82" s="108" t="n"/>
      <c r="BP82" s="108" t="inlineStr">
        <is>
          <t>YES</t>
        </is>
      </c>
    </row>
    <row customFormat="1" customHeight="1" ht="11.25" r="83" s="150">
      <c r="A83" s="108" t="inlineStr">
        <is>
          <t>K190705005 BOJIN</t>
        </is>
      </c>
      <c r="B83" s="108" t="inlineStr">
        <is>
          <t>Final</t>
        </is>
      </c>
      <c r="C83" s="126" t="inlineStr">
        <is>
          <t>-</t>
        </is>
      </c>
      <c r="D83" s="127" t="n">
        <v>1</v>
      </c>
      <c r="E83" s="108" t="inlineStr">
        <is>
          <t>BULK</t>
        </is>
      </c>
      <c r="F83" s="108" t="n"/>
      <c r="G83" s="108" t="inlineStr">
        <is>
          <t>Womens</t>
        </is>
      </c>
      <c r="H83" s="108" t="inlineStr">
        <is>
          <t>Sweat</t>
        </is>
      </c>
      <c r="I83" s="108" t="inlineStr">
        <is>
          <t>K190705005</t>
        </is>
      </c>
      <c r="J83" s="108" t="inlineStr">
        <is>
          <t>BOJIN</t>
        </is>
      </c>
      <c r="K83" s="108" t="inlineStr">
        <is>
          <t>GREY MELEE</t>
        </is>
      </c>
      <c r="L83" s="108" t="inlineStr">
        <is>
          <t>FYROM</t>
        </is>
      </c>
      <c r="M83" s="108" t="inlineStr">
        <is>
          <t>Uni Textiles</t>
        </is>
      </c>
      <c r="N83" s="108" t="inlineStr">
        <is>
          <t>New Power Textiles</t>
        </is>
      </c>
      <c r="O83" s="108" t="n"/>
      <c r="P83" s="108" t="inlineStr">
        <is>
          <t>Konington</t>
        </is>
      </c>
      <c r="Q83" s="108" t="n"/>
      <c r="R83" s="108" t="inlineStr">
        <is>
          <t>Asteri</t>
        </is>
      </c>
      <c r="S83" s="108" t="n"/>
      <c r="T83" s="108" t="inlineStr">
        <is>
          <t>Asteri</t>
        </is>
      </c>
      <c r="U83" s="108" t="inlineStr">
        <is>
          <t>Hellas Cotton</t>
        </is>
      </c>
      <c r="V83" s="128" t="inlineStr">
        <is>
          <t>AMADILA SS19 QUALITY: Brushed back sweat - code TBC</t>
        </is>
      </c>
      <c r="W83" s="147" t="n"/>
      <c r="X83" s="147" t="n"/>
      <c r="Y83" s="108">
        <f>+WEEKNUM(X83)</f>
        <v/>
      </c>
      <c r="Z83" s="129" t="n">
        <v>22.9</v>
      </c>
      <c r="AA83" s="129" t="n">
        <v>51.98</v>
      </c>
      <c r="AB83" s="129">
        <f>AH83/100*80</f>
        <v/>
      </c>
      <c r="AC83" s="129">
        <f>AE83/100*80</f>
        <v/>
      </c>
      <c r="AD83" s="129">
        <f>AH83*AA83</f>
        <v/>
      </c>
      <c r="AE83" s="129">
        <f>AH83*AA83/100*75</f>
        <v/>
      </c>
      <c r="AF83" s="129">
        <f>AI83*AA83/100*75</f>
        <v/>
      </c>
      <c r="AG83" s="130" t="n"/>
      <c r="AH83" s="108" t="n">
        <v>86</v>
      </c>
      <c r="AI83" s="108" t="n">
        <v>152</v>
      </c>
      <c r="AJ83" s="112" t="n">
        <v>78</v>
      </c>
      <c r="AK83" s="115">
        <f>AI83*Z83</f>
        <v/>
      </c>
      <c r="AL83" s="115" t="n"/>
      <c r="AM83" s="111" t="n"/>
      <c r="AN83" s="232" t="n"/>
      <c r="AO83" s="150" t="inlineStr">
        <is>
          <t>30 DAYS NETT</t>
        </is>
      </c>
      <c r="AP83" s="150" t="inlineStr">
        <is>
          <t>TRUCK</t>
        </is>
      </c>
      <c r="AQ83" s="135" t="n">
        <v>43546</v>
      </c>
      <c r="AR83" s="111">
        <f>+WEEKNUM(AQ83)</f>
        <v/>
      </c>
      <c r="AS83" s="135" t="n">
        <v>43602</v>
      </c>
      <c r="AT83" s="111">
        <f>+WEEKNUM(AS83)</f>
        <v/>
      </c>
      <c r="AU83" s="233" t="n">
        <v>43602</v>
      </c>
      <c r="AV83" s="108">
        <f>+WEEKNUM(AU83)</f>
        <v/>
      </c>
      <c r="AW83" s="136" t="n">
        <v>43616</v>
      </c>
      <c r="AX83" s="108">
        <f>+WEEKNUM(AW83)</f>
        <v/>
      </c>
      <c r="AY83" s="136">
        <f>AW83+4</f>
        <v/>
      </c>
      <c r="AZ83" s="108">
        <f>+WEEKNUM(AY83)</f>
        <v/>
      </c>
      <c r="BA83" s="136">
        <f>AU83+30</f>
        <v/>
      </c>
      <c r="BB83" s="108">
        <f>+WEEKNUM(BA83)</f>
        <v/>
      </c>
      <c r="BC83" s="136" t="n">
        <v>43616</v>
      </c>
      <c r="BD83" s="108">
        <f>+WEEKNUM(BC83)</f>
        <v/>
      </c>
      <c r="BE83" s="136">
        <f>BC83+6</f>
        <v/>
      </c>
      <c r="BF83" s="108">
        <f>+WEEKNUM(BE83)</f>
        <v/>
      </c>
      <c r="BG83" s="108">
        <f>AV83-BD83</f>
        <v/>
      </c>
      <c r="BH83" s="108" t="n">
        <v>157</v>
      </c>
      <c r="BI83" s="108">
        <f>BH83-AI83</f>
        <v/>
      </c>
      <c r="BJ83" s="131">
        <f>BH83/AI83-1</f>
        <v/>
      </c>
      <c r="BK83" s="108">
        <f>BD83-Y83</f>
        <v/>
      </c>
      <c r="BL83" s="108">
        <f>BD83-AR83</f>
        <v/>
      </c>
      <c r="BM83" s="108" t="n">
        <v>24</v>
      </c>
      <c r="BN83" s="108" t="n"/>
      <c r="BO83" s="108" t="n"/>
      <c r="BP83" s="108" t="inlineStr">
        <is>
          <t>YES</t>
        </is>
      </c>
    </row>
    <row customFormat="1" customHeight="1" ht="11.25" r="84" s="108">
      <c r="A84" s="108" t="inlineStr">
        <is>
          <t>K190705005 BOJIN</t>
        </is>
      </c>
      <c r="B84" s="108" t="inlineStr">
        <is>
          <t>Final</t>
        </is>
      </c>
      <c r="C84" s="126" t="inlineStr">
        <is>
          <t>-</t>
        </is>
      </c>
      <c r="D84" s="127" t="n">
        <v>1</v>
      </c>
      <c r="E84" s="108" t="inlineStr">
        <is>
          <t>ZALANDO</t>
        </is>
      </c>
      <c r="G84" s="108" t="inlineStr">
        <is>
          <t>Womens</t>
        </is>
      </c>
      <c r="H84" s="108" t="inlineStr">
        <is>
          <t>Sweat</t>
        </is>
      </c>
      <c r="I84" s="108" t="inlineStr">
        <is>
          <t>K190705005</t>
        </is>
      </c>
      <c r="J84" s="108" t="inlineStr">
        <is>
          <t>BOJIN</t>
        </is>
      </c>
      <c r="K84" s="108" t="inlineStr">
        <is>
          <t>GREY MELEE</t>
        </is>
      </c>
      <c r="L84" s="108" t="inlineStr">
        <is>
          <t>FYROM</t>
        </is>
      </c>
      <c r="M84" s="108" t="inlineStr">
        <is>
          <t>Uni Textiles</t>
        </is>
      </c>
      <c r="N84" s="108" t="inlineStr">
        <is>
          <t>New Power Textiles</t>
        </is>
      </c>
      <c r="P84" s="108" t="inlineStr">
        <is>
          <t>Konington</t>
        </is>
      </c>
      <c r="R84" s="108" t="inlineStr">
        <is>
          <t>Asteri</t>
        </is>
      </c>
      <c r="T84" s="108" t="inlineStr">
        <is>
          <t>Asteri</t>
        </is>
      </c>
      <c r="U84" s="108" t="inlineStr">
        <is>
          <t>Hellas Cotton</t>
        </is>
      </c>
      <c r="V84" s="128" t="inlineStr">
        <is>
          <t>AMADILA SS19 QUALITY: Brushed back sweat - code TBC</t>
        </is>
      </c>
      <c r="W84" s="147" t="n"/>
      <c r="X84" s="147" t="n"/>
      <c r="Y84" s="108">
        <f>+WEEKNUM(X84)</f>
        <v/>
      </c>
      <c r="Z84" s="129" t="n">
        <v>22.9</v>
      </c>
      <c r="AA84" s="129" t="n">
        <v>51.98</v>
      </c>
      <c r="AB84" s="129">
        <f>AH84/100*80</f>
        <v/>
      </c>
      <c r="AC84" s="129">
        <f>AE84/100*80</f>
        <v/>
      </c>
      <c r="AD84" s="129">
        <f>AH84*AA84</f>
        <v/>
      </c>
      <c r="AE84" s="129">
        <f>AH84*AA84/100*75</f>
        <v/>
      </c>
      <c r="AF84" s="129">
        <f>AI84*AA84/100*75</f>
        <v/>
      </c>
      <c r="AG84" s="130" t="n"/>
      <c r="AH84" s="108" t="n">
        <v>50</v>
      </c>
      <c r="AI84" s="108" t="n">
        <v>50</v>
      </c>
      <c r="AJ84" s="112" t="n">
        <v>78</v>
      </c>
      <c r="AK84" s="115">
        <f>AI84*Z84</f>
        <v/>
      </c>
      <c r="AL84" s="115" t="n"/>
      <c r="AM84" s="111" t="n"/>
      <c r="AN84" s="232" t="n"/>
      <c r="AO84" s="150" t="inlineStr">
        <is>
          <t>30 DAYS NETT</t>
        </is>
      </c>
      <c r="AP84" s="150" t="inlineStr">
        <is>
          <t>TRUCK</t>
        </is>
      </c>
      <c r="AQ84" s="135" t="n">
        <v>43546</v>
      </c>
      <c r="AR84" s="111">
        <f>+WEEKNUM(AQ84)</f>
        <v/>
      </c>
      <c r="AS84" s="135" t="n">
        <v>43602</v>
      </c>
      <c r="AT84" s="111">
        <f>+WEEKNUM(AS84)</f>
        <v/>
      </c>
      <c r="AU84" s="233" t="n">
        <v>43602</v>
      </c>
      <c r="AV84" s="108">
        <f>+WEEKNUM(AU84)</f>
        <v/>
      </c>
      <c r="AW84" s="136" t="n">
        <v>43616</v>
      </c>
      <c r="AX84" s="108">
        <f>+WEEKNUM(AW84)</f>
        <v/>
      </c>
      <c r="AY84" s="136">
        <f>AW84+4</f>
        <v/>
      </c>
      <c r="AZ84" s="108">
        <f>+WEEKNUM(AY84)</f>
        <v/>
      </c>
      <c r="BA84" s="136">
        <f>AU84+30</f>
        <v/>
      </c>
      <c r="BB84" s="108">
        <f>+WEEKNUM(BA84)</f>
        <v/>
      </c>
      <c r="BC84" s="136" t="n">
        <v>43616</v>
      </c>
      <c r="BD84" s="108">
        <f>+WEEKNUM(BC84)</f>
        <v/>
      </c>
      <c r="BE84" s="136">
        <f>BC84+6</f>
        <v/>
      </c>
      <c r="BF84" s="108">
        <f>+WEEKNUM(BE84)</f>
        <v/>
      </c>
      <c r="BG84" s="108">
        <f>AV84-BD84</f>
        <v/>
      </c>
      <c r="BH84" s="108" t="n">
        <v>50</v>
      </c>
      <c r="BI84" s="108">
        <f>BH84-AI84</f>
        <v/>
      </c>
      <c r="BJ84" s="131">
        <f>BH84/AI84-1</f>
        <v/>
      </c>
      <c r="BK84" s="108">
        <f>BD84-Y84</f>
        <v/>
      </c>
      <c r="BL84" s="108">
        <f>BD84-AR84</f>
        <v/>
      </c>
      <c r="BM84" s="108" t="n">
        <v>24</v>
      </c>
      <c r="BP84" s="108" t="inlineStr">
        <is>
          <t>YES</t>
        </is>
      </c>
      <c r="BQ84" s="150" t="n"/>
      <c r="BR84" s="150" t="n"/>
      <c r="BS84" s="150" t="n"/>
      <c r="BT84" s="150" t="n"/>
      <c r="BU84" s="150" t="n"/>
      <c r="BV84" s="150" t="n"/>
      <c r="BW84" s="150" t="n"/>
      <c r="BX84" s="150" t="n"/>
      <c r="BY84" s="150" t="n"/>
      <c r="BZ84" s="150" t="n"/>
      <c r="CA84" s="150" t="n"/>
      <c r="CB84" s="150" t="n"/>
      <c r="CC84" s="150" t="n"/>
      <c r="CD84" s="150" t="n"/>
      <c r="CE84" s="150" t="n"/>
      <c r="CF84" s="150" t="n"/>
      <c r="CG84" s="150" t="n"/>
      <c r="CH84" s="150" t="n"/>
      <c r="CI84" s="150" t="n"/>
      <c r="CJ84" s="150" t="n"/>
      <c r="CK84" s="150" t="n"/>
      <c r="CL84" s="150" t="n"/>
      <c r="CM84" s="150" t="n"/>
      <c r="CN84" s="150" t="n"/>
      <c r="CO84" s="150" t="n"/>
      <c r="CP84" s="150" t="n"/>
      <c r="CQ84" s="150" t="n"/>
      <c r="CR84" s="150" t="n"/>
      <c r="CS84" s="150" t="n"/>
      <c r="CT84" s="150" t="n"/>
      <c r="CU84" s="150" t="n"/>
      <c r="CV84" s="150" t="n"/>
      <c r="CW84" s="150" t="n"/>
      <c r="CX84" s="150" t="n"/>
      <c r="CY84" s="150" t="n"/>
      <c r="CZ84" s="150" t="n"/>
      <c r="DA84" s="150" t="n"/>
      <c r="DB84" s="150" t="n"/>
      <c r="DC84" s="150" t="n"/>
      <c r="DD84" s="150" t="n"/>
      <c r="DE84" s="150" t="n"/>
      <c r="DF84" s="150" t="n"/>
      <c r="DG84" s="150" t="n"/>
      <c r="DH84" s="150" t="n"/>
      <c r="DI84" s="150" t="n"/>
      <c r="DJ84" s="150" t="n"/>
      <c r="DK84" s="150" t="n"/>
      <c r="DL84" s="150" t="n"/>
      <c r="DM84" s="150" t="n"/>
      <c r="DN84" s="150" t="n"/>
      <c r="DO84" s="150" t="n"/>
      <c r="DP84" s="150" t="n"/>
      <c r="DQ84" s="150" t="n"/>
      <c r="DR84" s="150" t="n"/>
      <c r="DS84" s="150" t="n"/>
      <c r="DT84" s="150" t="n"/>
      <c r="DU84" s="150" t="n"/>
      <c r="DV84" s="150" t="n"/>
      <c r="DW84" s="150" t="n"/>
      <c r="DX84" s="150" t="n"/>
      <c r="DY84" s="150" t="n"/>
      <c r="DZ84" s="150" t="n"/>
      <c r="EA84" s="150" t="n"/>
      <c r="EB84" s="150" t="n"/>
      <c r="EC84" s="150" t="n"/>
      <c r="ED84" s="150" t="n"/>
      <c r="EE84" s="150" t="n"/>
      <c r="EF84" s="150" t="n"/>
      <c r="EG84" s="150" t="n"/>
      <c r="EH84" s="150" t="n"/>
      <c r="EI84" s="150" t="n"/>
      <c r="EJ84" s="150" t="n"/>
      <c r="EK84" s="150" t="n"/>
      <c r="EL84" s="150" t="n"/>
      <c r="EM84" s="150" t="n"/>
      <c r="EN84" s="150" t="n"/>
      <c r="EO84" s="150" t="n"/>
      <c r="EP84" s="150" t="n"/>
      <c r="EQ84" s="150" t="n"/>
      <c r="ER84" s="150" t="n"/>
      <c r="ES84" s="150" t="n"/>
      <c r="ET84" s="150" t="n"/>
      <c r="EU84" s="150" t="n"/>
      <c r="EV84" s="150" t="n"/>
      <c r="EW84" s="150" t="n"/>
      <c r="EX84" s="150" t="n"/>
      <c r="EY84" s="150" t="n"/>
      <c r="EZ84" s="150" t="n"/>
      <c r="FA84" s="150" t="n"/>
      <c r="FB84" s="150" t="n"/>
      <c r="FC84" s="150" t="n"/>
      <c r="FD84" s="150" t="n"/>
      <c r="FE84" s="150" t="n"/>
      <c r="FF84" s="150" t="n"/>
      <c r="FG84" s="150" t="n"/>
      <c r="FH84" s="150" t="n"/>
      <c r="FI84" s="150" t="n"/>
      <c r="FJ84" s="150" t="n"/>
      <c r="FK84" s="150" t="n"/>
      <c r="FL84" s="150" t="n"/>
      <c r="FM84" s="150" t="n"/>
      <c r="FN84" s="150" t="n"/>
      <c r="FO84" s="150" t="n"/>
      <c r="FP84" s="150" t="n"/>
      <c r="FQ84" s="150" t="n"/>
      <c r="FR84" s="150" t="n"/>
      <c r="FS84" s="150" t="n"/>
      <c r="FT84" s="150" t="n"/>
      <c r="FU84" s="150" t="n"/>
      <c r="FV84" s="150" t="n"/>
      <c r="FW84" s="150" t="n"/>
      <c r="FX84" s="150" t="n"/>
      <c r="FY84" s="150" t="n"/>
      <c r="FZ84" s="150" t="n"/>
      <c r="GA84" s="150" t="n"/>
      <c r="GB84" s="150" t="n"/>
      <c r="GC84" s="150" t="n"/>
      <c r="GD84" s="150" t="n"/>
      <c r="GE84" s="150" t="n"/>
      <c r="GF84" s="150" t="n"/>
      <c r="GG84" s="150" t="n"/>
      <c r="GH84" s="150" t="n"/>
      <c r="GI84" s="150" t="n"/>
      <c r="GJ84" s="150" t="n"/>
      <c r="GK84" s="150" t="n"/>
      <c r="GL84" s="150" t="n"/>
      <c r="GM84" s="150" t="n"/>
      <c r="GN84" s="150" t="n"/>
      <c r="GO84" s="150" t="n"/>
      <c r="GP84" s="150" t="n"/>
      <c r="GQ84" s="150" t="n"/>
      <c r="GR84" s="150" t="n"/>
      <c r="GS84" s="150" t="n"/>
      <c r="GT84" s="150" t="n"/>
      <c r="GU84" s="150" t="n"/>
      <c r="GV84" s="150" t="n"/>
      <c r="GW84" s="150" t="n"/>
      <c r="GX84" s="150" t="n"/>
      <c r="GY84" s="150" t="n"/>
      <c r="GZ84" s="150" t="n"/>
      <c r="HA84" s="150" t="n"/>
      <c r="HB84" s="150" t="n"/>
      <c r="HC84" s="150" t="n"/>
      <c r="HD84" s="150" t="n"/>
      <c r="HE84" s="150" t="n"/>
      <c r="HF84" s="150" t="n"/>
      <c r="HG84" s="150" t="n"/>
      <c r="HH84" s="150" t="n"/>
      <c r="HI84" s="150" t="n"/>
      <c r="HJ84" s="150" t="n"/>
      <c r="HK84" s="150" t="n"/>
      <c r="HL84" s="150" t="n"/>
      <c r="HM84" s="150" t="n"/>
      <c r="HN84" s="150" t="n"/>
      <c r="HO84" s="150" t="n"/>
      <c r="HP84" s="150" t="n"/>
      <c r="HQ84" s="150" t="n"/>
      <c r="HR84" s="150" t="n"/>
      <c r="HS84" s="150" t="n"/>
      <c r="HT84" s="150" t="n"/>
      <c r="HU84" s="150" t="n"/>
      <c r="HV84" s="150" t="n"/>
      <c r="HW84" s="150" t="n"/>
      <c r="HX84" s="150" t="n"/>
      <c r="HY84" s="150" t="n"/>
    </row>
    <row customFormat="1" customHeight="1" ht="11.25" r="85" s="150">
      <c r="A85" s="108" t="inlineStr">
        <is>
          <t>K190705016 IDALIKA</t>
        </is>
      </c>
      <c r="B85" s="108" t="inlineStr">
        <is>
          <t>Final</t>
        </is>
      </c>
      <c r="C85" s="126" t="inlineStr">
        <is>
          <t>-</t>
        </is>
      </c>
      <c r="D85" s="127" t="n">
        <v>1</v>
      </c>
      <c r="E85" s="108" t="inlineStr">
        <is>
          <t>BULK</t>
        </is>
      </c>
      <c r="F85" s="108" t="n"/>
      <c r="G85" s="108" t="inlineStr">
        <is>
          <t>Womens</t>
        </is>
      </c>
      <c r="H85" s="108" t="inlineStr">
        <is>
          <t>Sweat</t>
        </is>
      </c>
      <c r="I85" s="108" t="inlineStr">
        <is>
          <t>K190705016</t>
        </is>
      </c>
      <c r="J85" s="108" t="inlineStr">
        <is>
          <t>IDALIKA</t>
        </is>
      </c>
      <c r="K85" s="108" t="inlineStr">
        <is>
          <t>OFF WHITE</t>
        </is>
      </c>
      <c r="L85" s="108" t="inlineStr">
        <is>
          <t>FYROM</t>
        </is>
      </c>
      <c r="M85" s="108" t="inlineStr">
        <is>
          <t>Uni Textiles</t>
        </is>
      </c>
      <c r="N85" s="108" t="inlineStr">
        <is>
          <t>New Power Textiles</t>
        </is>
      </c>
      <c r="O85" s="108" t="n"/>
      <c r="P85" s="108" t="inlineStr">
        <is>
          <t>Konington</t>
        </is>
      </c>
      <c r="Q85" s="108" t="n"/>
      <c r="R85" s="108" t="inlineStr">
        <is>
          <t>Asteri</t>
        </is>
      </c>
      <c r="S85" s="108" t="n"/>
      <c r="T85" s="108" t="inlineStr">
        <is>
          <t>Asteri</t>
        </is>
      </c>
      <c r="U85" s="108" t="inlineStr">
        <is>
          <t>Hellas Cotton</t>
        </is>
      </c>
      <c r="V85" s="128" t="inlineStr">
        <is>
          <t>175-130-150000-115 (AW18 IDALIKA SWEAT)</t>
        </is>
      </c>
      <c r="W85" s="147" t="n"/>
      <c r="X85" s="147" t="n"/>
      <c r="Y85" s="108">
        <f>+WEEKNUM(X85)</f>
        <v/>
      </c>
      <c r="Z85" s="129" t="n">
        <v>18.5</v>
      </c>
      <c r="AA85" s="129" t="n">
        <v>43.98</v>
      </c>
      <c r="AB85" s="129">
        <f>AH85/100*80</f>
        <v/>
      </c>
      <c r="AC85" s="129">
        <f>AE85/100*80</f>
        <v/>
      </c>
      <c r="AD85" s="129">
        <f>AH85*AA85</f>
        <v/>
      </c>
      <c r="AE85" s="129">
        <f>AH85*AA85/100*75</f>
        <v/>
      </c>
      <c r="AF85" s="129">
        <f>AI85*AA85/100*75</f>
        <v/>
      </c>
      <c r="AG85" s="130" t="n"/>
      <c r="AH85" s="108" t="n">
        <v>144</v>
      </c>
      <c r="AI85" s="108" t="n">
        <v>177</v>
      </c>
      <c r="AJ85" s="112" t="n">
        <v>78</v>
      </c>
      <c r="AK85" s="115">
        <f>AI85*Z85</f>
        <v/>
      </c>
      <c r="AL85" s="115" t="n"/>
      <c r="AM85" s="111" t="n"/>
      <c r="AN85" s="232" t="n"/>
      <c r="AO85" s="150" t="inlineStr">
        <is>
          <t>30 DAYS NETT</t>
        </is>
      </c>
      <c r="AP85" s="150" t="inlineStr">
        <is>
          <t>TRUCK</t>
        </is>
      </c>
      <c r="AQ85" s="135" t="n">
        <v>43546</v>
      </c>
      <c r="AR85" s="111">
        <f>+WEEKNUM(AQ85)</f>
        <v/>
      </c>
      <c r="AS85" s="135" t="n">
        <v>43602</v>
      </c>
      <c r="AT85" s="111">
        <f>+WEEKNUM(AS85)</f>
        <v/>
      </c>
      <c r="AU85" s="233" t="n">
        <v>43602</v>
      </c>
      <c r="AV85" s="150">
        <f>+WEEKNUM(AU85)</f>
        <v/>
      </c>
      <c r="AW85" s="326" t="n">
        <v>43609</v>
      </c>
      <c r="AX85" s="329">
        <f>+WEEKNUM(AW85)</f>
        <v/>
      </c>
      <c r="AY85" s="326">
        <f>AW85+4</f>
        <v/>
      </c>
      <c r="AZ85" s="329">
        <f>+WEEKNUM(AY85)</f>
        <v/>
      </c>
      <c r="BA85" s="136">
        <f>AU85+30</f>
        <v/>
      </c>
      <c r="BB85" s="108">
        <f>+WEEKNUM(BA85)</f>
        <v/>
      </c>
      <c r="BC85" s="326" t="n">
        <v>43609</v>
      </c>
      <c r="BD85" s="329">
        <f>+WEEKNUM(BC85)</f>
        <v/>
      </c>
      <c r="BE85" s="136">
        <f>BC85+6</f>
        <v/>
      </c>
      <c r="BF85" s="111">
        <f>+WEEKNUM(BE85)</f>
        <v/>
      </c>
      <c r="BG85" s="111">
        <f>AV85-BD85</f>
        <v/>
      </c>
      <c r="BH85" s="149">
        <f>123+57</f>
        <v/>
      </c>
      <c r="BI85" s="149">
        <f>BH85-AI85</f>
        <v/>
      </c>
      <c r="BJ85" s="131">
        <f>BH85/AI85-1</f>
        <v/>
      </c>
      <c r="BK85" s="108">
        <f>BD85-Y85</f>
        <v/>
      </c>
      <c r="BL85" s="108">
        <f>BD85-AR85</f>
        <v/>
      </c>
      <c r="BM85" s="108" t="n">
        <v>24</v>
      </c>
      <c r="BN85" s="108" t="n"/>
      <c r="BO85" s="108" t="inlineStr">
        <is>
          <t>57 pcs replenishment were send on 21/6/2019</t>
        </is>
      </c>
      <c r="BP85" s="108" t="inlineStr">
        <is>
          <t>YES</t>
        </is>
      </c>
    </row>
    <row customFormat="1" customHeight="1" ht="11.25" r="86" s="108">
      <c r="A86" s="108" t="inlineStr">
        <is>
          <t>K190754001 EGON</t>
        </is>
      </c>
      <c r="B86" s="108" t="inlineStr">
        <is>
          <t>Final</t>
        </is>
      </c>
      <c r="C86" s="126" t="inlineStr">
        <is>
          <t>-</t>
        </is>
      </c>
      <c r="D86" s="127" t="n">
        <v>2</v>
      </c>
      <c r="G86" s="108" t="inlineStr">
        <is>
          <t>Mens</t>
        </is>
      </c>
      <c r="H86" s="108" t="inlineStr">
        <is>
          <t>Tee L/S</t>
        </is>
      </c>
      <c r="I86" s="108" t="inlineStr">
        <is>
          <t>K190754001</t>
        </is>
      </c>
      <c r="J86" s="108" t="inlineStr">
        <is>
          <t>EGON</t>
        </is>
      </c>
      <c r="K86" s="108" t="inlineStr">
        <is>
          <t>BLACK</t>
        </is>
      </c>
      <c r="L86" s="108" t="inlineStr">
        <is>
          <t>FYROM</t>
        </is>
      </c>
      <c r="M86" s="108" t="inlineStr">
        <is>
          <t>Uni Textiles</t>
        </is>
      </c>
      <c r="N86" s="108" t="inlineStr">
        <is>
          <t>New Power Textiles</t>
        </is>
      </c>
      <c r="P86" s="108" t="inlineStr">
        <is>
          <t>Konington</t>
        </is>
      </c>
      <c r="R86" s="108" t="inlineStr">
        <is>
          <t>Asteri</t>
        </is>
      </c>
      <c r="T86" s="108" t="inlineStr">
        <is>
          <t>Asteri</t>
        </is>
      </c>
      <c r="U86" s="108" t="inlineStr">
        <is>
          <t>Hellas Cotton</t>
        </is>
      </c>
      <c r="V86" s="108" t="inlineStr">
        <is>
          <t>F-BUU-DHU/357752-11</t>
        </is>
      </c>
      <c r="W86" s="147" t="n"/>
      <c r="X86" s="147" t="n"/>
      <c r="Y86" s="108">
        <f>+WEEKNUM(X86)</f>
        <v/>
      </c>
      <c r="Z86" s="129" t="n">
        <v>16</v>
      </c>
      <c r="AA86" s="129" t="n">
        <v>35.98</v>
      </c>
      <c r="AB86" s="129">
        <f>AH86/100*80</f>
        <v/>
      </c>
      <c r="AC86" s="129">
        <f>AE86/100*80</f>
        <v/>
      </c>
      <c r="AD86" s="129">
        <f>AH86*AA86</f>
        <v/>
      </c>
      <c r="AE86" s="129">
        <f>AH86*AA86/100*75</f>
        <v/>
      </c>
      <c r="AF86" s="129">
        <f>AI86*AA86/100*75</f>
        <v/>
      </c>
      <c r="AG86" s="130" t="n"/>
      <c r="AH86" s="108" t="n">
        <v>146</v>
      </c>
      <c r="AI86" s="108" t="n">
        <v>203</v>
      </c>
      <c r="AJ86" s="112" t="n">
        <v>78</v>
      </c>
      <c r="AK86" s="115">
        <f>AI86*Z86</f>
        <v/>
      </c>
      <c r="AL86" s="115" t="n"/>
      <c r="AM86" s="111" t="n"/>
      <c r="AN86" s="232" t="n"/>
      <c r="AO86" s="150" t="inlineStr">
        <is>
          <t>30 DAYS NETT</t>
        </is>
      </c>
      <c r="AP86" s="150" t="inlineStr">
        <is>
          <t>TRUCK</t>
        </is>
      </c>
      <c r="AQ86" s="135" t="n">
        <v>43546</v>
      </c>
      <c r="AR86" s="111">
        <f>+WEEKNUM(AQ86)</f>
        <v/>
      </c>
      <c r="AS86" s="135" t="n">
        <v>43602</v>
      </c>
      <c r="AT86" s="111">
        <f>+WEEKNUM(AS86)</f>
        <v/>
      </c>
      <c r="AU86" s="233" t="n">
        <v>43616</v>
      </c>
      <c r="AV86" s="108">
        <f>+WEEKNUM(AU86)</f>
        <v/>
      </c>
      <c r="AW86" s="136" t="n">
        <v>43616</v>
      </c>
      <c r="AX86" s="108">
        <f>+WEEKNUM(AW86)</f>
        <v/>
      </c>
      <c r="AY86" s="136">
        <f>AW86+4</f>
        <v/>
      </c>
      <c r="AZ86" s="108">
        <f>+WEEKNUM(AY86)</f>
        <v/>
      </c>
      <c r="BA86" s="136">
        <f>AU86+30</f>
        <v/>
      </c>
      <c r="BB86" s="108">
        <f>+WEEKNUM(BA86)</f>
        <v/>
      </c>
      <c r="BC86" s="136" t="n">
        <v>43616</v>
      </c>
      <c r="BD86" s="108">
        <f>+WEEKNUM(BC86)</f>
        <v/>
      </c>
      <c r="BE86" s="136">
        <f>BC86+6</f>
        <v/>
      </c>
      <c r="BF86" s="108">
        <f>+WEEKNUM(BE86)</f>
        <v/>
      </c>
      <c r="BG86" s="108">
        <f>AV86-BD86</f>
        <v/>
      </c>
      <c r="BH86" s="108" t="n">
        <v>194</v>
      </c>
      <c r="BI86" s="108">
        <f>BH86-AI86</f>
        <v/>
      </c>
      <c r="BJ86" s="131">
        <f>BH86/AI86-1</f>
        <v/>
      </c>
      <c r="BK86" s="108">
        <f>BD86-Y86</f>
        <v/>
      </c>
      <c r="BL86" s="108">
        <f>BD86-AR86</f>
        <v/>
      </c>
      <c r="BM86" s="108" t="n">
        <v>24</v>
      </c>
      <c r="BP86" s="108" t="inlineStr">
        <is>
          <t>YES</t>
        </is>
      </c>
      <c r="BQ86" s="150" t="n"/>
      <c r="BR86" s="150" t="n"/>
      <c r="BS86" s="150" t="n"/>
      <c r="BT86" s="150" t="n"/>
      <c r="BU86" s="150" t="n"/>
      <c r="BV86" s="150" t="n"/>
      <c r="BW86" s="150" t="n"/>
      <c r="BX86" s="150" t="n"/>
      <c r="BY86" s="150" t="n"/>
      <c r="BZ86" s="150" t="n"/>
      <c r="CA86" s="150" t="n"/>
      <c r="CB86" s="150" t="n"/>
      <c r="CC86" s="150" t="n"/>
      <c r="CD86" s="150" t="n"/>
      <c r="CE86" s="150" t="n"/>
      <c r="CF86" s="150" t="n"/>
      <c r="CG86" s="150" t="n"/>
      <c r="CH86" s="150" t="n"/>
      <c r="CI86" s="150" t="n"/>
      <c r="CJ86" s="150" t="n"/>
      <c r="CK86" s="150" t="n"/>
      <c r="CL86" s="150" t="n"/>
      <c r="CM86" s="150" t="n"/>
      <c r="CN86" s="150" t="n"/>
      <c r="CO86" s="150" t="n"/>
      <c r="CP86" s="150" t="n"/>
      <c r="CQ86" s="150" t="n"/>
      <c r="CR86" s="150" t="n"/>
      <c r="CS86" s="150" t="n"/>
      <c r="CT86" s="150" t="n"/>
      <c r="CU86" s="150" t="n"/>
      <c r="CV86" s="150" t="n"/>
      <c r="CW86" s="150" t="n"/>
      <c r="CX86" s="150" t="n"/>
      <c r="CY86" s="150" t="n"/>
      <c r="CZ86" s="150" t="n"/>
      <c r="DA86" s="150" t="n"/>
      <c r="DB86" s="150" t="n"/>
      <c r="DC86" s="150" t="n"/>
      <c r="DD86" s="150" t="n"/>
      <c r="DE86" s="150" t="n"/>
      <c r="DF86" s="150" t="n"/>
      <c r="DG86" s="150" t="n"/>
      <c r="DH86" s="150" t="n"/>
      <c r="DI86" s="150" t="n"/>
      <c r="DJ86" s="150" t="n"/>
      <c r="DK86" s="150" t="n"/>
      <c r="DL86" s="150" t="n"/>
      <c r="DM86" s="150" t="n"/>
      <c r="DN86" s="150" t="n"/>
      <c r="DO86" s="150" t="n"/>
      <c r="DP86" s="150" t="n"/>
      <c r="DQ86" s="150" t="n"/>
      <c r="DR86" s="150" t="n"/>
      <c r="DS86" s="150" t="n"/>
      <c r="DT86" s="150" t="n"/>
      <c r="DU86" s="150" t="n"/>
      <c r="DV86" s="150" t="n"/>
      <c r="DW86" s="150" t="n"/>
      <c r="DX86" s="150" t="n"/>
      <c r="DY86" s="150" t="n"/>
      <c r="DZ86" s="150" t="n"/>
      <c r="EA86" s="150" t="n"/>
      <c r="EB86" s="150" t="n"/>
      <c r="EC86" s="150" t="n"/>
      <c r="ED86" s="150" t="n"/>
      <c r="EE86" s="150" t="n"/>
      <c r="EF86" s="150" t="n"/>
      <c r="EG86" s="150" t="n"/>
      <c r="EH86" s="150" t="n"/>
      <c r="EI86" s="150" t="n"/>
      <c r="EJ86" s="150" t="n"/>
      <c r="EK86" s="150" t="n"/>
      <c r="EL86" s="150" t="n"/>
      <c r="EM86" s="150" t="n"/>
      <c r="EN86" s="150" t="n"/>
      <c r="EO86" s="150" t="n"/>
      <c r="EP86" s="150" t="n"/>
      <c r="EQ86" s="150" t="n"/>
      <c r="ER86" s="150" t="n"/>
      <c r="ES86" s="150" t="n"/>
      <c r="ET86" s="150" t="n"/>
      <c r="EU86" s="150" t="n"/>
      <c r="EV86" s="150" t="n"/>
      <c r="EW86" s="150" t="n"/>
      <c r="EX86" s="150" t="n"/>
      <c r="EY86" s="150" t="n"/>
      <c r="EZ86" s="150" t="n"/>
      <c r="FA86" s="150" t="n"/>
      <c r="FB86" s="150" t="n"/>
      <c r="FC86" s="150" t="n"/>
      <c r="FD86" s="150" t="n"/>
      <c r="FE86" s="150" t="n"/>
      <c r="FF86" s="150" t="n"/>
      <c r="FG86" s="150" t="n"/>
      <c r="FH86" s="150" t="n"/>
      <c r="FI86" s="150" t="n"/>
      <c r="FJ86" s="150" t="n"/>
      <c r="FK86" s="150" t="n"/>
      <c r="FL86" s="150" t="n"/>
      <c r="FM86" s="150" t="n"/>
      <c r="FN86" s="150" t="n"/>
      <c r="FO86" s="150" t="n"/>
      <c r="FP86" s="150" t="n"/>
      <c r="FQ86" s="150" t="n"/>
      <c r="FR86" s="150" t="n"/>
      <c r="FS86" s="150" t="n"/>
      <c r="FT86" s="150" t="n"/>
      <c r="FU86" s="150" t="n"/>
      <c r="FV86" s="150" t="n"/>
      <c r="FW86" s="150" t="n"/>
      <c r="FX86" s="150" t="n"/>
      <c r="FY86" s="150" t="n"/>
      <c r="FZ86" s="150" t="n"/>
      <c r="GA86" s="150" t="n"/>
      <c r="GB86" s="150" t="n"/>
      <c r="GC86" s="150" t="n"/>
      <c r="GD86" s="150" t="n"/>
      <c r="GE86" s="150" t="n"/>
      <c r="GF86" s="150" t="n"/>
      <c r="GG86" s="150" t="n"/>
      <c r="GH86" s="150" t="n"/>
      <c r="GI86" s="150" t="n"/>
      <c r="GJ86" s="150" t="n"/>
      <c r="GK86" s="150" t="n"/>
      <c r="GL86" s="150" t="n"/>
      <c r="GM86" s="150" t="n"/>
      <c r="GN86" s="150" t="n"/>
      <c r="GO86" s="150" t="n"/>
      <c r="GP86" s="150" t="n"/>
      <c r="GQ86" s="150" t="n"/>
      <c r="GR86" s="150" t="n"/>
      <c r="GS86" s="150" t="n"/>
      <c r="GT86" s="150" t="n"/>
      <c r="GU86" s="150" t="n"/>
      <c r="GV86" s="150" t="n"/>
      <c r="GW86" s="150" t="n"/>
      <c r="GX86" s="150" t="n"/>
      <c r="GY86" s="150" t="n"/>
      <c r="GZ86" s="150" t="n"/>
      <c r="HA86" s="150" t="n"/>
      <c r="HB86" s="150" t="n"/>
      <c r="HC86" s="150" t="n"/>
      <c r="HD86" s="150" t="n"/>
      <c r="HE86" s="150" t="n"/>
      <c r="HF86" s="150" t="n"/>
      <c r="HG86" s="150" t="n"/>
      <c r="HH86" s="150" t="n"/>
      <c r="HI86" s="150" t="n"/>
      <c r="HJ86" s="150" t="n"/>
      <c r="HK86" s="150" t="n"/>
      <c r="HL86" s="150" t="n"/>
      <c r="HM86" s="150" t="n"/>
      <c r="HN86" s="150" t="n"/>
      <c r="HO86" s="150" t="n"/>
      <c r="HP86" s="150" t="n"/>
      <c r="HQ86" s="150" t="n"/>
      <c r="HR86" s="150" t="n"/>
      <c r="HS86" s="150" t="n"/>
      <c r="HT86" s="150" t="n"/>
      <c r="HU86" s="150" t="n"/>
      <c r="HV86" s="150" t="n"/>
      <c r="HW86" s="150" t="n"/>
      <c r="HX86" s="150" t="n"/>
      <c r="HY86" s="150" t="n"/>
    </row>
    <row customFormat="1" customHeight="1" ht="11.25" r="87" s="108">
      <c r="A87" s="108" t="inlineStr">
        <is>
          <t>K190754006 DARIUS</t>
        </is>
      </c>
      <c r="B87" s="108" t="inlineStr">
        <is>
          <t>Final</t>
        </is>
      </c>
      <c r="C87" s="126" t="inlineStr">
        <is>
          <t>-</t>
        </is>
      </c>
      <c r="D87" s="127" t="n">
        <v>1</v>
      </c>
      <c r="G87" s="108" t="inlineStr">
        <is>
          <t>Mens</t>
        </is>
      </c>
      <c r="H87" s="108" t="inlineStr">
        <is>
          <t>Tee S/S</t>
        </is>
      </c>
      <c r="I87" s="108" t="inlineStr">
        <is>
          <t>K190754006</t>
        </is>
      </c>
      <c r="J87" s="108" t="inlineStr">
        <is>
          <t>DARIUS</t>
        </is>
      </c>
      <c r="K87" s="108" t="inlineStr">
        <is>
          <t xml:space="preserve">BORDEAUX </t>
        </is>
      </c>
      <c r="L87" s="108" t="inlineStr">
        <is>
          <t>FYROM</t>
        </is>
      </c>
      <c r="M87" s="108" t="inlineStr">
        <is>
          <t>Uni Textiles</t>
        </is>
      </c>
      <c r="N87" s="108" t="inlineStr">
        <is>
          <t>New Power Textiles</t>
        </is>
      </c>
      <c r="P87" s="108" t="inlineStr">
        <is>
          <t>Konington</t>
        </is>
      </c>
      <c r="R87" s="108" t="inlineStr">
        <is>
          <t>Asteri</t>
        </is>
      </c>
      <c r="T87" s="108" t="inlineStr">
        <is>
          <t>Asteri</t>
        </is>
      </c>
      <c r="U87" s="108" t="inlineStr">
        <is>
          <t>Hellas Cotton</t>
        </is>
      </c>
      <c r="V87" s="128" t="inlineStr">
        <is>
          <t>C/O AW18 JERSEY</t>
        </is>
      </c>
      <c r="W87" s="147" t="n"/>
      <c r="X87" s="147" t="n"/>
      <c r="Y87" s="108">
        <f>+WEEKNUM(X87)</f>
        <v/>
      </c>
      <c r="Z87" s="129" t="n">
        <v>9.199999999999999</v>
      </c>
      <c r="AA87" s="129" t="n">
        <v>23.98</v>
      </c>
      <c r="AB87" s="129">
        <f>AH87/100*80</f>
        <v/>
      </c>
      <c r="AC87" s="129">
        <f>AE87/100*80</f>
        <v/>
      </c>
      <c r="AD87" s="129">
        <f>AH87*AA87</f>
        <v/>
      </c>
      <c r="AE87" s="129">
        <f>AH87*AA87/100*75</f>
        <v/>
      </c>
      <c r="AF87" s="129">
        <f>AI87*AA87/100*75</f>
        <v/>
      </c>
      <c r="AG87" s="130" t="n"/>
      <c r="AH87" s="108" t="n">
        <v>86</v>
      </c>
      <c r="AI87" s="108" t="n">
        <v>204</v>
      </c>
      <c r="AJ87" s="112" t="n">
        <v>78</v>
      </c>
      <c r="AK87" s="115">
        <f>AI87*Z87</f>
        <v/>
      </c>
      <c r="AL87" s="115" t="n"/>
      <c r="AM87" s="111" t="n"/>
      <c r="AN87" s="129" t="n"/>
      <c r="AO87" s="150" t="inlineStr">
        <is>
          <t>30 DAYS NETT</t>
        </is>
      </c>
      <c r="AP87" s="150" t="inlineStr">
        <is>
          <t>TRUCK</t>
        </is>
      </c>
      <c r="AQ87" s="135" t="n">
        <v>43546</v>
      </c>
      <c r="AR87" s="111">
        <f>+WEEKNUM(AQ87)</f>
        <v/>
      </c>
      <c r="AS87" s="135" t="n">
        <v>43602</v>
      </c>
      <c r="AT87" s="111">
        <f>+WEEKNUM(AS87)</f>
        <v/>
      </c>
      <c r="AU87" s="233" t="n">
        <v>43602</v>
      </c>
      <c r="AV87" s="108">
        <f>+WEEKNUM(AU87)</f>
        <v/>
      </c>
      <c r="AW87" s="136" t="n">
        <v>43609</v>
      </c>
      <c r="AX87" s="108">
        <f>+WEEKNUM(AW87)</f>
        <v/>
      </c>
      <c r="AY87" s="136">
        <f>AW87+4</f>
        <v/>
      </c>
      <c r="AZ87" s="108">
        <f>+WEEKNUM(AY87)</f>
        <v/>
      </c>
      <c r="BA87" s="136">
        <f>AU87+30</f>
        <v/>
      </c>
      <c r="BB87" s="108">
        <f>+WEEKNUM(BA87)</f>
        <v/>
      </c>
      <c r="BC87" s="136" t="n">
        <v>43609</v>
      </c>
      <c r="BD87" s="108">
        <f>+WEEKNUM(BC87)</f>
        <v/>
      </c>
      <c r="BE87" s="136">
        <f>BC87+6</f>
        <v/>
      </c>
      <c r="BF87" s="108">
        <f>+WEEKNUM(BE87)</f>
        <v/>
      </c>
      <c r="BG87" s="108">
        <f>AV87-BD87</f>
        <v/>
      </c>
      <c r="BH87" s="108" t="n">
        <v>209</v>
      </c>
      <c r="BI87" s="108">
        <f>BH87-AI87</f>
        <v/>
      </c>
      <c r="BJ87" s="131">
        <f>BH87/AI87-1</f>
        <v/>
      </c>
      <c r="BK87" s="108">
        <f>BD87-Y87</f>
        <v/>
      </c>
      <c r="BL87" s="108">
        <f>BD87-AR87</f>
        <v/>
      </c>
      <c r="BM87" s="108" t="n">
        <v>24</v>
      </c>
      <c r="BP87" s="108" t="inlineStr">
        <is>
          <t>YES</t>
        </is>
      </c>
      <c r="BQ87" s="150" t="n"/>
      <c r="BR87" s="150" t="n"/>
      <c r="BS87" s="150" t="n"/>
      <c r="BT87" s="150" t="n"/>
      <c r="BU87" s="150" t="n"/>
      <c r="BV87" s="150" t="n"/>
      <c r="BW87" s="150" t="n"/>
      <c r="BX87" s="150" t="n"/>
      <c r="BY87" s="150" t="n"/>
      <c r="BZ87" s="150" t="n"/>
      <c r="CA87" s="150" t="n"/>
      <c r="CB87" s="150" t="n"/>
      <c r="CC87" s="150" t="n"/>
      <c r="CD87" s="150" t="n"/>
      <c r="CE87" s="150" t="n"/>
      <c r="CF87" s="150" t="n"/>
      <c r="CG87" s="150" t="n"/>
      <c r="CH87" s="150" t="n"/>
      <c r="CI87" s="150" t="n"/>
      <c r="CJ87" s="150" t="n"/>
      <c r="CK87" s="150" t="n"/>
      <c r="CL87" s="150" t="n"/>
      <c r="CM87" s="150" t="n"/>
      <c r="CN87" s="150" t="n"/>
      <c r="CO87" s="150" t="n"/>
      <c r="CP87" s="150" t="n"/>
      <c r="CQ87" s="150" t="n"/>
      <c r="CR87" s="150" t="n"/>
      <c r="CS87" s="150" t="n"/>
      <c r="CT87" s="150" t="n"/>
      <c r="CU87" s="150" t="n"/>
      <c r="CV87" s="150" t="n"/>
      <c r="CW87" s="150" t="n"/>
      <c r="CX87" s="150" t="n"/>
      <c r="CY87" s="150" t="n"/>
      <c r="CZ87" s="150" t="n"/>
      <c r="DA87" s="150" t="n"/>
      <c r="DB87" s="150" t="n"/>
      <c r="DC87" s="150" t="n"/>
      <c r="DD87" s="150" t="n"/>
      <c r="DE87" s="150" t="n"/>
      <c r="DF87" s="150" t="n"/>
      <c r="DG87" s="150" t="n"/>
      <c r="DH87" s="150" t="n"/>
      <c r="DI87" s="150" t="n"/>
      <c r="DJ87" s="150" t="n"/>
      <c r="DK87" s="150" t="n"/>
      <c r="DL87" s="150" t="n"/>
      <c r="DM87" s="150" t="n"/>
      <c r="DN87" s="150" t="n"/>
      <c r="DO87" s="150" t="n"/>
      <c r="DP87" s="150" t="n"/>
      <c r="DQ87" s="150" t="n"/>
      <c r="DR87" s="150" t="n"/>
      <c r="DS87" s="150" t="n"/>
      <c r="DT87" s="150" t="n"/>
      <c r="DU87" s="150" t="n"/>
      <c r="DV87" s="150" t="n"/>
      <c r="DW87" s="150" t="n"/>
      <c r="DX87" s="150" t="n"/>
      <c r="DY87" s="150" t="n"/>
      <c r="DZ87" s="150" t="n"/>
      <c r="EA87" s="150" t="n"/>
      <c r="EB87" s="150" t="n"/>
      <c r="EC87" s="150" t="n"/>
      <c r="ED87" s="150" t="n"/>
      <c r="EE87" s="150" t="n"/>
      <c r="EF87" s="150" t="n"/>
      <c r="EG87" s="150" t="n"/>
      <c r="EH87" s="150" t="n"/>
      <c r="EI87" s="150" t="n"/>
      <c r="EJ87" s="150" t="n"/>
      <c r="EK87" s="150" t="n"/>
      <c r="EL87" s="150" t="n"/>
      <c r="EM87" s="150" t="n"/>
      <c r="EN87" s="150" t="n"/>
      <c r="EO87" s="150" t="n"/>
      <c r="EP87" s="150" t="n"/>
      <c r="EQ87" s="150" t="n"/>
      <c r="ER87" s="150" t="n"/>
      <c r="ES87" s="150" t="n"/>
      <c r="ET87" s="150" t="n"/>
      <c r="EU87" s="150" t="n"/>
      <c r="EV87" s="150" t="n"/>
      <c r="EW87" s="150" t="n"/>
      <c r="EX87" s="150" t="n"/>
      <c r="EY87" s="150" t="n"/>
      <c r="EZ87" s="150" t="n"/>
      <c r="FA87" s="150" t="n"/>
      <c r="FB87" s="150" t="n"/>
      <c r="FC87" s="150" t="n"/>
      <c r="FD87" s="150" t="n"/>
      <c r="FE87" s="150" t="n"/>
      <c r="FF87" s="150" t="n"/>
      <c r="FG87" s="150" t="n"/>
      <c r="FH87" s="150" t="n"/>
      <c r="FI87" s="150" t="n"/>
      <c r="FJ87" s="150" t="n"/>
      <c r="FK87" s="150" t="n"/>
      <c r="FL87" s="150" t="n"/>
      <c r="FM87" s="150" t="n"/>
      <c r="FN87" s="150" t="n"/>
      <c r="FO87" s="150" t="n"/>
      <c r="FP87" s="150" t="n"/>
      <c r="FQ87" s="150" t="n"/>
      <c r="FR87" s="150" t="n"/>
      <c r="FS87" s="150" t="n"/>
      <c r="FT87" s="150" t="n"/>
      <c r="FU87" s="150" t="n"/>
      <c r="FV87" s="150" t="n"/>
      <c r="FW87" s="150" t="n"/>
      <c r="FX87" s="150" t="n"/>
      <c r="FY87" s="150" t="n"/>
      <c r="FZ87" s="150" t="n"/>
      <c r="GA87" s="150" t="n"/>
      <c r="GB87" s="150" t="n"/>
      <c r="GC87" s="150" t="n"/>
      <c r="GD87" s="150" t="n"/>
      <c r="GE87" s="150" t="n"/>
      <c r="GF87" s="150" t="n"/>
      <c r="GG87" s="150" t="n"/>
      <c r="GH87" s="150" t="n"/>
      <c r="GI87" s="150" t="n"/>
      <c r="GJ87" s="150" t="n"/>
      <c r="GK87" s="150" t="n"/>
      <c r="GL87" s="150" t="n"/>
      <c r="GM87" s="150" t="n"/>
      <c r="GN87" s="150" t="n"/>
      <c r="GO87" s="150" t="n"/>
      <c r="GP87" s="150" t="n"/>
      <c r="GQ87" s="150" t="n"/>
      <c r="GR87" s="150" t="n"/>
      <c r="GS87" s="150" t="n"/>
      <c r="GT87" s="150" t="n"/>
      <c r="GU87" s="150" t="n"/>
      <c r="GV87" s="150" t="n"/>
      <c r="GW87" s="150" t="n"/>
      <c r="GX87" s="150" t="n"/>
      <c r="GY87" s="150" t="n"/>
      <c r="GZ87" s="150" t="n"/>
      <c r="HA87" s="150" t="n"/>
      <c r="HB87" s="150" t="n"/>
      <c r="HC87" s="150" t="n"/>
      <c r="HD87" s="150" t="n"/>
      <c r="HE87" s="150" t="n"/>
      <c r="HF87" s="150" t="n"/>
      <c r="HG87" s="150" t="n"/>
      <c r="HH87" s="150" t="n"/>
      <c r="HI87" s="150" t="n"/>
      <c r="HJ87" s="150" t="n"/>
      <c r="HK87" s="150" t="n"/>
      <c r="HL87" s="150" t="n"/>
      <c r="HM87" s="150" t="n"/>
      <c r="HN87" s="150" t="n"/>
      <c r="HO87" s="150" t="n"/>
      <c r="HP87" s="150" t="n"/>
      <c r="HQ87" s="150" t="n"/>
      <c r="HR87" s="150" t="n"/>
      <c r="HS87" s="150" t="n"/>
      <c r="HT87" s="150" t="n"/>
      <c r="HU87" s="150" t="n"/>
      <c r="HV87" s="150" t="n"/>
      <c r="HW87" s="150" t="n"/>
      <c r="HX87" s="150" t="n"/>
      <c r="HY87" s="150" t="n"/>
    </row>
    <row customFormat="1" customHeight="1" ht="11.25" r="88" s="108">
      <c r="A88" s="108" t="inlineStr">
        <is>
          <t>K190754011 DARIUS</t>
        </is>
      </c>
      <c r="B88" s="108" t="inlineStr">
        <is>
          <t>Final</t>
        </is>
      </c>
      <c r="C88" s="126" t="inlineStr">
        <is>
          <t>-</t>
        </is>
      </c>
      <c r="D88" s="127" t="n">
        <v>1</v>
      </c>
      <c r="G88" s="108" t="inlineStr">
        <is>
          <t>Mens</t>
        </is>
      </c>
      <c r="H88" s="108" t="inlineStr">
        <is>
          <t>Tee S/S</t>
        </is>
      </c>
      <c r="I88" s="108" t="inlineStr">
        <is>
          <t>K190754011</t>
        </is>
      </c>
      <c r="J88" s="108" t="inlineStr">
        <is>
          <t>DARIUS</t>
        </is>
      </c>
      <c r="K88" s="108" t="inlineStr">
        <is>
          <t>WHITE BASEBALL</t>
        </is>
      </c>
      <c r="L88" s="108" t="inlineStr">
        <is>
          <t>FYROM</t>
        </is>
      </c>
      <c r="M88" s="108" t="inlineStr">
        <is>
          <t>Uni Textiles</t>
        </is>
      </c>
      <c r="N88" s="108" t="inlineStr">
        <is>
          <t>New Power Textiles</t>
        </is>
      </c>
      <c r="P88" s="108" t="inlineStr">
        <is>
          <t>Konington</t>
        </is>
      </c>
      <c r="R88" s="108" t="inlineStr">
        <is>
          <t>Asteri</t>
        </is>
      </c>
      <c r="T88" s="108" t="inlineStr">
        <is>
          <t>Asteri</t>
        </is>
      </c>
      <c r="U88" s="108" t="inlineStr">
        <is>
          <t>Hellas Cotton</t>
        </is>
      </c>
      <c r="V88" s="128" t="inlineStr">
        <is>
          <t>C/O AW18 JERSEY</t>
        </is>
      </c>
      <c r="W88" s="147" t="n"/>
      <c r="X88" s="147" t="n"/>
      <c r="Y88" s="108">
        <f>+WEEKNUM(X88)</f>
        <v/>
      </c>
      <c r="Z88" s="129" t="n">
        <v>8.9</v>
      </c>
      <c r="AA88" s="129" t="n">
        <v>19.98</v>
      </c>
      <c r="AB88" s="129">
        <f>AH88/100*80</f>
        <v/>
      </c>
      <c r="AC88" s="129">
        <f>AE88/100*80</f>
        <v/>
      </c>
      <c r="AD88" s="129">
        <f>AH88*AA88</f>
        <v/>
      </c>
      <c r="AE88" s="129">
        <f>AH88*AA88/100*75</f>
        <v/>
      </c>
      <c r="AF88" s="129">
        <f>AI88*AA88/100*75</f>
        <v/>
      </c>
      <c r="AG88" s="130" t="n"/>
      <c r="AH88" s="108" t="n">
        <v>97</v>
      </c>
      <c r="AI88" s="108" t="n">
        <v>203</v>
      </c>
      <c r="AJ88" s="112" t="n">
        <v>78</v>
      </c>
      <c r="AK88" s="115">
        <f>AI88*Z88</f>
        <v/>
      </c>
      <c r="AL88" s="115" t="n"/>
      <c r="AM88" s="111" t="n"/>
      <c r="AN88" s="129" t="n"/>
      <c r="AO88" s="150" t="inlineStr">
        <is>
          <t>30 DAYS NETT</t>
        </is>
      </c>
      <c r="AP88" s="150" t="inlineStr">
        <is>
          <t>TRUCK</t>
        </is>
      </c>
      <c r="AQ88" s="135" t="n">
        <v>43546</v>
      </c>
      <c r="AR88" s="111">
        <f>+WEEKNUM(AQ88)</f>
        <v/>
      </c>
      <c r="AS88" s="135" t="n">
        <v>43692</v>
      </c>
      <c r="AT88" s="111">
        <f>+WEEKNUM(AS88)</f>
        <v/>
      </c>
      <c r="AU88" s="233" t="n">
        <v>43602</v>
      </c>
      <c r="AV88" s="108">
        <f>+WEEKNUM(AU88)</f>
        <v/>
      </c>
      <c r="AW88" s="136" t="n">
        <v>43609</v>
      </c>
      <c r="AX88" s="108">
        <f>+WEEKNUM(AW88)</f>
        <v/>
      </c>
      <c r="AY88" s="136">
        <f>AW88+4</f>
        <v/>
      </c>
      <c r="AZ88" s="108">
        <f>+WEEKNUM(AY88)</f>
        <v/>
      </c>
      <c r="BA88" s="136">
        <f>AU88+30</f>
        <v/>
      </c>
      <c r="BB88" s="108">
        <f>+WEEKNUM(BA88)</f>
        <v/>
      </c>
      <c r="BC88" s="136" t="n">
        <v>43609</v>
      </c>
      <c r="BD88" s="108">
        <f>+WEEKNUM(BC88)</f>
        <v/>
      </c>
      <c r="BE88" s="136">
        <f>BC88+6</f>
        <v/>
      </c>
      <c r="BF88" s="108">
        <f>+WEEKNUM(BE88)</f>
        <v/>
      </c>
      <c r="BG88" s="108">
        <f>AV88-BD88</f>
        <v/>
      </c>
      <c r="BH88" s="108" t="n">
        <v>206</v>
      </c>
      <c r="BI88" s="108">
        <f>BH88-AI88</f>
        <v/>
      </c>
      <c r="BJ88" s="131">
        <f>BH88/AI88-1</f>
        <v/>
      </c>
      <c r="BK88" s="108">
        <f>BD88-Y88</f>
        <v/>
      </c>
      <c r="BL88" s="108">
        <f>BD88-AR88</f>
        <v/>
      </c>
      <c r="BM88" s="108" t="n">
        <v>24</v>
      </c>
      <c r="BP88" s="108" t="inlineStr">
        <is>
          <t>YES</t>
        </is>
      </c>
      <c r="BQ88" s="150" t="n"/>
      <c r="BR88" s="150" t="n"/>
      <c r="BS88" s="150" t="n"/>
      <c r="BT88" s="150" t="n"/>
      <c r="BU88" s="150" t="n"/>
      <c r="BV88" s="150" t="n"/>
      <c r="BW88" s="150" t="n"/>
      <c r="BX88" s="150" t="n"/>
      <c r="BY88" s="150" t="n"/>
      <c r="BZ88" s="150" t="n"/>
      <c r="CA88" s="150" t="n"/>
      <c r="CB88" s="150" t="n"/>
      <c r="CC88" s="150" t="n"/>
      <c r="CD88" s="150" t="n"/>
      <c r="CE88" s="150" t="n"/>
      <c r="CF88" s="150" t="n"/>
      <c r="CG88" s="150" t="n"/>
      <c r="CH88" s="150" t="n"/>
      <c r="CI88" s="150" t="n"/>
      <c r="CJ88" s="150" t="n"/>
      <c r="CK88" s="150" t="n"/>
      <c r="CL88" s="150" t="n"/>
      <c r="CM88" s="150" t="n"/>
      <c r="CN88" s="150" t="n"/>
      <c r="CO88" s="150" t="n"/>
      <c r="CP88" s="150" t="n"/>
      <c r="CQ88" s="150" t="n"/>
      <c r="CR88" s="150" t="n"/>
      <c r="CS88" s="150" t="n"/>
      <c r="CT88" s="150" t="n"/>
      <c r="CU88" s="150" t="n"/>
      <c r="CV88" s="150" t="n"/>
      <c r="CW88" s="150" t="n"/>
      <c r="CX88" s="150" t="n"/>
      <c r="CY88" s="150" t="n"/>
      <c r="CZ88" s="150" t="n"/>
      <c r="DA88" s="150" t="n"/>
      <c r="DB88" s="150" t="n"/>
      <c r="DC88" s="150" t="n"/>
      <c r="DD88" s="150" t="n"/>
      <c r="DE88" s="150" t="n"/>
      <c r="DF88" s="150" t="n"/>
      <c r="DG88" s="150" t="n"/>
      <c r="DH88" s="150" t="n"/>
      <c r="DI88" s="150" t="n"/>
      <c r="DJ88" s="150" t="n"/>
      <c r="DK88" s="150" t="n"/>
      <c r="DL88" s="150" t="n"/>
      <c r="DM88" s="150" t="n"/>
      <c r="DN88" s="150" t="n"/>
      <c r="DO88" s="150" t="n"/>
      <c r="DP88" s="150" t="n"/>
      <c r="DQ88" s="150" t="n"/>
      <c r="DR88" s="150" t="n"/>
      <c r="DS88" s="150" t="n"/>
      <c r="DT88" s="150" t="n"/>
      <c r="DU88" s="150" t="n"/>
      <c r="DV88" s="150" t="n"/>
      <c r="DW88" s="150" t="n"/>
      <c r="DX88" s="150" t="n"/>
      <c r="DY88" s="150" t="n"/>
      <c r="DZ88" s="150" t="n"/>
      <c r="EA88" s="150" t="n"/>
      <c r="EB88" s="150" t="n"/>
      <c r="EC88" s="150" t="n"/>
      <c r="ED88" s="150" t="n"/>
      <c r="EE88" s="150" t="n"/>
      <c r="EF88" s="150" t="n"/>
      <c r="EG88" s="150" t="n"/>
      <c r="EH88" s="150" t="n"/>
      <c r="EI88" s="150" t="n"/>
      <c r="EJ88" s="150" t="n"/>
      <c r="EK88" s="150" t="n"/>
      <c r="EL88" s="150" t="n"/>
      <c r="EM88" s="150" t="n"/>
      <c r="EN88" s="150" t="n"/>
      <c r="EO88" s="150" t="n"/>
      <c r="EP88" s="150" t="n"/>
      <c r="EQ88" s="150" t="n"/>
      <c r="ER88" s="150" t="n"/>
      <c r="ES88" s="150" t="n"/>
      <c r="ET88" s="150" t="n"/>
      <c r="EU88" s="150" t="n"/>
      <c r="EV88" s="150" t="n"/>
      <c r="EW88" s="150" t="n"/>
      <c r="EX88" s="150" t="n"/>
      <c r="EY88" s="150" t="n"/>
      <c r="EZ88" s="150" t="n"/>
      <c r="FA88" s="150" t="n"/>
      <c r="FB88" s="150" t="n"/>
      <c r="FC88" s="150" t="n"/>
      <c r="FD88" s="150" t="n"/>
      <c r="FE88" s="150" t="n"/>
      <c r="FF88" s="150" t="n"/>
      <c r="FG88" s="150" t="n"/>
      <c r="FH88" s="150" t="n"/>
      <c r="FI88" s="150" t="n"/>
      <c r="FJ88" s="150" t="n"/>
      <c r="FK88" s="150" t="n"/>
      <c r="FL88" s="150" t="n"/>
      <c r="FM88" s="150" t="n"/>
      <c r="FN88" s="150" t="n"/>
      <c r="FO88" s="150" t="n"/>
      <c r="FP88" s="150" t="n"/>
      <c r="FQ88" s="150" t="n"/>
      <c r="FR88" s="150" t="n"/>
      <c r="FS88" s="150" t="n"/>
      <c r="FT88" s="150" t="n"/>
      <c r="FU88" s="150" t="n"/>
      <c r="FV88" s="150" t="n"/>
      <c r="FW88" s="150" t="n"/>
      <c r="FX88" s="150" t="n"/>
      <c r="FY88" s="150" t="n"/>
      <c r="FZ88" s="150" t="n"/>
      <c r="GA88" s="150" t="n"/>
      <c r="GB88" s="150" t="n"/>
      <c r="GC88" s="150" t="n"/>
      <c r="GD88" s="150" t="n"/>
      <c r="GE88" s="150" t="n"/>
      <c r="GF88" s="150" t="n"/>
      <c r="GG88" s="150" t="n"/>
      <c r="GH88" s="150" t="n"/>
      <c r="GI88" s="150" t="n"/>
      <c r="GJ88" s="150" t="n"/>
      <c r="GK88" s="150" t="n"/>
      <c r="GL88" s="150" t="n"/>
      <c r="GM88" s="150" t="n"/>
      <c r="GN88" s="150" t="n"/>
      <c r="GO88" s="150" t="n"/>
      <c r="GP88" s="150" t="n"/>
      <c r="GQ88" s="150" t="n"/>
      <c r="GR88" s="150" t="n"/>
      <c r="GS88" s="150" t="n"/>
      <c r="GT88" s="150" t="n"/>
      <c r="GU88" s="150" t="n"/>
      <c r="GV88" s="150" t="n"/>
      <c r="GW88" s="150" t="n"/>
      <c r="GX88" s="150" t="n"/>
      <c r="GY88" s="150" t="n"/>
      <c r="GZ88" s="150" t="n"/>
      <c r="HA88" s="150" t="n"/>
      <c r="HB88" s="150" t="n"/>
      <c r="HC88" s="150" t="n"/>
      <c r="HD88" s="150" t="n"/>
      <c r="HE88" s="150" t="n"/>
      <c r="HF88" s="150" t="n"/>
      <c r="HG88" s="150" t="n"/>
      <c r="HH88" s="150" t="n"/>
      <c r="HI88" s="150" t="n"/>
      <c r="HJ88" s="150" t="n"/>
      <c r="HK88" s="150" t="n"/>
      <c r="HL88" s="150" t="n"/>
      <c r="HM88" s="150" t="n"/>
      <c r="HN88" s="150" t="n"/>
      <c r="HO88" s="150" t="n"/>
      <c r="HP88" s="150" t="n"/>
      <c r="HQ88" s="150" t="n"/>
      <c r="HR88" s="150" t="n"/>
      <c r="HS88" s="150" t="n"/>
      <c r="HT88" s="150" t="n"/>
      <c r="HU88" s="150" t="n"/>
      <c r="HV88" s="150" t="n"/>
      <c r="HW88" s="150" t="n"/>
      <c r="HX88" s="150" t="n"/>
      <c r="HY88" s="150" t="n"/>
    </row>
    <row customFormat="1" customHeight="1" ht="11.25" r="89" s="108">
      <c r="A89" s="108" t="inlineStr">
        <is>
          <t>K190754012 DARIUS</t>
        </is>
      </c>
      <c r="B89" s="108" t="inlineStr">
        <is>
          <t>Final</t>
        </is>
      </c>
      <c r="C89" s="126" t="inlineStr">
        <is>
          <t>-</t>
        </is>
      </c>
      <c r="D89" s="127" t="n">
        <v>1</v>
      </c>
      <c r="G89" s="108" t="inlineStr">
        <is>
          <t>Mens</t>
        </is>
      </c>
      <c r="H89" s="108" t="inlineStr">
        <is>
          <t>Tee S/S</t>
        </is>
      </c>
      <c r="I89" s="108" t="inlineStr">
        <is>
          <t>K190754012</t>
        </is>
      </c>
      <c r="J89" s="108" t="inlineStr">
        <is>
          <t>DARIUS</t>
        </is>
      </c>
      <c r="K89" s="108" t="inlineStr">
        <is>
          <t>WHITE BULL</t>
        </is>
      </c>
      <c r="L89" s="108" t="inlineStr">
        <is>
          <t>FYROM</t>
        </is>
      </c>
      <c r="M89" s="108" t="inlineStr">
        <is>
          <t>Uni Textiles</t>
        </is>
      </c>
      <c r="N89" s="108" t="inlineStr">
        <is>
          <t>New Power Textiles</t>
        </is>
      </c>
      <c r="P89" s="108" t="inlineStr">
        <is>
          <t>Konington</t>
        </is>
      </c>
      <c r="R89" s="108" t="inlineStr">
        <is>
          <t>Asteri</t>
        </is>
      </c>
      <c r="T89" s="108" t="inlineStr">
        <is>
          <t>Asteri</t>
        </is>
      </c>
      <c r="U89" s="108" t="inlineStr">
        <is>
          <t>Hellas Cotton</t>
        </is>
      </c>
      <c r="V89" s="128" t="inlineStr">
        <is>
          <t>C/O AW18 JERSEY</t>
        </is>
      </c>
      <c r="W89" s="147" t="n"/>
      <c r="X89" s="147" t="n"/>
      <c r="Y89" s="108">
        <f>+WEEKNUM(X89)</f>
        <v/>
      </c>
      <c r="Z89" s="129" t="n">
        <v>8.9</v>
      </c>
      <c r="AA89" s="129" t="n">
        <v>19.98</v>
      </c>
      <c r="AB89" s="129">
        <f>AH89/100*80</f>
        <v/>
      </c>
      <c r="AC89" s="129">
        <f>AE89/100*80</f>
        <v/>
      </c>
      <c r="AD89" s="129">
        <f>AH89*AA89</f>
        <v/>
      </c>
      <c r="AE89" s="129">
        <f>AH89*AA89/100*75</f>
        <v/>
      </c>
      <c r="AF89" s="129">
        <f>AI89*AA89/100*75</f>
        <v/>
      </c>
      <c r="AG89" s="130" t="n"/>
      <c r="AH89" s="108" t="n">
        <v>84</v>
      </c>
      <c r="AI89" s="108" t="n">
        <v>203</v>
      </c>
      <c r="AJ89" s="112" t="n">
        <v>78</v>
      </c>
      <c r="AK89" s="115">
        <f>AI89*Z89</f>
        <v/>
      </c>
      <c r="AL89" s="115" t="n"/>
      <c r="AM89" s="111" t="n"/>
      <c r="AN89" s="129" t="n"/>
      <c r="AO89" s="150" t="inlineStr">
        <is>
          <t>30 DAYS NETT</t>
        </is>
      </c>
      <c r="AP89" s="150" t="inlineStr">
        <is>
          <t>TRUCK</t>
        </is>
      </c>
      <c r="AQ89" s="135" t="n">
        <v>43546</v>
      </c>
      <c r="AR89" s="111">
        <f>+WEEKNUM(AQ89)</f>
        <v/>
      </c>
      <c r="AS89" s="135" t="n">
        <v>43602</v>
      </c>
      <c r="AT89" s="111">
        <f>+WEEKNUM(AS89)</f>
        <v/>
      </c>
      <c r="AU89" s="233" t="n">
        <v>43602</v>
      </c>
      <c r="AV89" s="108">
        <f>+WEEKNUM(AU89)</f>
        <v/>
      </c>
      <c r="AW89" s="136" t="n">
        <v>43609</v>
      </c>
      <c r="AX89" s="108">
        <f>+WEEKNUM(AW89)</f>
        <v/>
      </c>
      <c r="AY89" s="136">
        <f>AW89+4</f>
        <v/>
      </c>
      <c r="AZ89" s="108">
        <f>+WEEKNUM(AY89)</f>
        <v/>
      </c>
      <c r="BA89" s="136">
        <f>AU89+30</f>
        <v/>
      </c>
      <c r="BB89" s="108">
        <f>+WEEKNUM(BA89)</f>
        <v/>
      </c>
      <c r="BC89" s="136" t="n">
        <v>43609</v>
      </c>
      <c r="BD89" s="108">
        <f>+WEEKNUM(BC89)</f>
        <v/>
      </c>
      <c r="BE89" s="136">
        <f>BC89+6</f>
        <v/>
      </c>
      <c r="BF89" s="108">
        <f>+WEEKNUM(BE89)</f>
        <v/>
      </c>
      <c r="BG89" s="108">
        <f>AV89-BD89</f>
        <v/>
      </c>
      <c r="BH89" s="108" t="n">
        <v>206</v>
      </c>
      <c r="BI89" s="108">
        <f>BH89-AI89</f>
        <v/>
      </c>
      <c r="BJ89" s="131">
        <f>BH89/AI89-1</f>
        <v/>
      </c>
      <c r="BK89" s="108">
        <f>BD89-Y89</f>
        <v/>
      </c>
      <c r="BL89" s="108">
        <f>BD89-AR89</f>
        <v/>
      </c>
      <c r="BM89" s="108" t="n">
        <v>24</v>
      </c>
      <c r="BP89" s="108" t="inlineStr">
        <is>
          <t>YES</t>
        </is>
      </c>
      <c r="BQ89" s="150" t="n"/>
      <c r="BR89" s="150" t="n"/>
      <c r="BS89" s="150" t="n"/>
      <c r="BT89" s="150" t="n"/>
      <c r="BU89" s="150" t="n"/>
      <c r="BV89" s="150" t="n"/>
      <c r="BW89" s="150" t="n"/>
      <c r="BX89" s="150" t="n"/>
      <c r="BY89" s="150" t="n"/>
      <c r="BZ89" s="150" t="n"/>
      <c r="CA89" s="150" t="n"/>
      <c r="CB89" s="150" t="n"/>
      <c r="CC89" s="150" t="n"/>
      <c r="CD89" s="150" t="n"/>
      <c r="CE89" s="150" t="n"/>
      <c r="CF89" s="150" t="n"/>
      <c r="CG89" s="150" t="n"/>
      <c r="CH89" s="150" t="n"/>
      <c r="CI89" s="150" t="n"/>
      <c r="CJ89" s="150" t="n"/>
      <c r="CK89" s="150" t="n"/>
      <c r="CL89" s="150" t="n"/>
      <c r="CM89" s="150" t="n"/>
      <c r="CN89" s="150" t="n"/>
      <c r="CO89" s="150" t="n"/>
      <c r="CP89" s="150" t="n"/>
      <c r="CQ89" s="150" t="n"/>
      <c r="CR89" s="150" t="n"/>
      <c r="CS89" s="150" t="n"/>
      <c r="CT89" s="150" t="n"/>
      <c r="CU89" s="150" t="n"/>
      <c r="CV89" s="150" t="n"/>
      <c r="CW89" s="150" t="n"/>
      <c r="CX89" s="150" t="n"/>
      <c r="CY89" s="150" t="n"/>
      <c r="CZ89" s="150" t="n"/>
      <c r="DA89" s="150" t="n"/>
      <c r="DB89" s="150" t="n"/>
      <c r="DC89" s="150" t="n"/>
      <c r="DD89" s="150" t="n"/>
      <c r="DE89" s="150" t="n"/>
      <c r="DF89" s="150" t="n"/>
      <c r="DG89" s="150" t="n"/>
      <c r="DH89" s="150" t="n"/>
      <c r="DI89" s="150" t="n"/>
      <c r="DJ89" s="150" t="n"/>
      <c r="DK89" s="150" t="n"/>
      <c r="DL89" s="150" t="n"/>
      <c r="DM89" s="150" t="n"/>
      <c r="DN89" s="150" t="n"/>
      <c r="DO89" s="150" t="n"/>
      <c r="DP89" s="150" t="n"/>
      <c r="DQ89" s="150" t="n"/>
      <c r="DR89" s="150" t="n"/>
      <c r="DS89" s="150" t="n"/>
      <c r="DT89" s="150" t="n"/>
      <c r="DU89" s="150" t="n"/>
      <c r="DV89" s="150" t="n"/>
      <c r="DW89" s="150" t="n"/>
      <c r="DX89" s="150" t="n"/>
      <c r="DY89" s="150" t="n"/>
      <c r="DZ89" s="150" t="n"/>
      <c r="EA89" s="150" t="n"/>
      <c r="EB89" s="150" t="n"/>
      <c r="EC89" s="150" t="n"/>
      <c r="ED89" s="150" t="n"/>
      <c r="EE89" s="150" t="n"/>
      <c r="EF89" s="150" t="n"/>
      <c r="EG89" s="150" t="n"/>
      <c r="EH89" s="150" t="n"/>
      <c r="EI89" s="150" t="n"/>
      <c r="EJ89" s="150" t="n"/>
      <c r="EK89" s="150" t="n"/>
      <c r="EL89" s="150" t="n"/>
      <c r="EM89" s="150" t="n"/>
      <c r="EN89" s="150" t="n"/>
      <c r="EO89" s="150" t="n"/>
      <c r="EP89" s="150" t="n"/>
      <c r="EQ89" s="150" t="n"/>
      <c r="ER89" s="150" t="n"/>
      <c r="ES89" s="150" t="n"/>
      <c r="ET89" s="150" t="n"/>
      <c r="EU89" s="150" t="n"/>
      <c r="EV89" s="150" t="n"/>
      <c r="EW89" s="150" t="n"/>
      <c r="EX89" s="150" t="n"/>
      <c r="EY89" s="150" t="n"/>
      <c r="EZ89" s="150" t="n"/>
      <c r="FA89" s="150" t="n"/>
      <c r="FB89" s="150" t="n"/>
      <c r="FC89" s="150" t="n"/>
      <c r="FD89" s="150" t="n"/>
      <c r="FE89" s="150" t="n"/>
      <c r="FF89" s="150" t="n"/>
      <c r="FG89" s="150" t="n"/>
      <c r="FH89" s="150" t="n"/>
      <c r="FI89" s="150" t="n"/>
      <c r="FJ89" s="150" t="n"/>
      <c r="FK89" s="150" t="n"/>
      <c r="FL89" s="150" t="n"/>
      <c r="FM89" s="150" t="n"/>
      <c r="FN89" s="150" t="n"/>
      <c r="FO89" s="150" t="n"/>
      <c r="FP89" s="150" t="n"/>
      <c r="FQ89" s="150" t="n"/>
      <c r="FR89" s="150" t="n"/>
      <c r="FS89" s="150" t="n"/>
      <c r="FT89" s="150" t="n"/>
      <c r="FU89" s="150" t="n"/>
      <c r="FV89" s="150" t="n"/>
      <c r="FW89" s="150" t="n"/>
      <c r="FX89" s="150" t="n"/>
      <c r="FY89" s="150" t="n"/>
      <c r="FZ89" s="150" t="n"/>
      <c r="GA89" s="150" t="n"/>
      <c r="GB89" s="150" t="n"/>
      <c r="GC89" s="150" t="n"/>
      <c r="GD89" s="150" t="n"/>
      <c r="GE89" s="150" t="n"/>
      <c r="GF89" s="150" t="n"/>
      <c r="GG89" s="150" t="n"/>
      <c r="GH89" s="150" t="n"/>
      <c r="GI89" s="150" t="n"/>
      <c r="GJ89" s="150" t="n"/>
      <c r="GK89" s="150" t="n"/>
      <c r="GL89" s="150" t="n"/>
      <c r="GM89" s="150" t="n"/>
      <c r="GN89" s="150" t="n"/>
      <c r="GO89" s="150" t="n"/>
      <c r="GP89" s="150" t="n"/>
      <c r="GQ89" s="150" t="n"/>
      <c r="GR89" s="150" t="n"/>
      <c r="GS89" s="150" t="n"/>
      <c r="GT89" s="150" t="n"/>
      <c r="GU89" s="150" t="n"/>
      <c r="GV89" s="150" t="n"/>
      <c r="GW89" s="150" t="n"/>
      <c r="GX89" s="150" t="n"/>
      <c r="GY89" s="150" t="n"/>
      <c r="GZ89" s="150" t="n"/>
      <c r="HA89" s="150" t="n"/>
      <c r="HB89" s="150" t="n"/>
      <c r="HC89" s="150" t="n"/>
      <c r="HD89" s="150" t="n"/>
      <c r="HE89" s="150" t="n"/>
      <c r="HF89" s="150" t="n"/>
      <c r="HG89" s="150" t="n"/>
      <c r="HH89" s="150" t="n"/>
      <c r="HI89" s="150" t="n"/>
      <c r="HJ89" s="150" t="n"/>
      <c r="HK89" s="150" t="n"/>
      <c r="HL89" s="150" t="n"/>
      <c r="HM89" s="150" t="n"/>
      <c r="HN89" s="150" t="n"/>
      <c r="HO89" s="150" t="n"/>
      <c r="HP89" s="150" t="n"/>
      <c r="HQ89" s="150" t="n"/>
      <c r="HR89" s="150" t="n"/>
      <c r="HS89" s="150" t="n"/>
      <c r="HT89" s="150" t="n"/>
      <c r="HU89" s="150" t="n"/>
      <c r="HV89" s="150" t="n"/>
      <c r="HW89" s="150" t="n"/>
      <c r="HX89" s="150" t="n"/>
      <c r="HY89" s="150" t="n"/>
    </row>
    <row customFormat="1" customHeight="1" ht="11.25" r="90" s="108">
      <c r="A90" s="108" t="inlineStr">
        <is>
          <t>K190754014 DARIUS</t>
        </is>
      </c>
      <c r="B90" s="108" t="inlineStr">
        <is>
          <t>Final</t>
        </is>
      </c>
      <c r="C90" s="126" t="inlineStr">
        <is>
          <t>-</t>
        </is>
      </c>
      <c r="D90" s="127" t="n">
        <v>2</v>
      </c>
      <c r="G90" s="108" t="inlineStr">
        <is>
          <t>Mens</t>
        </is>
      </c>
      <c r="H90" s="108" t="inlineStr">
        <is>
          <t>Tee S/S</t>
        </is>
      </c>
      <c r="I90" s="108" t="inlineStr">
        <is>
          <t>K190754014</t>
        </is>
      </c>
      <c r="J90" s="108" t="inlineStr">
        <is>
          <t>DARIUS</t>
        </is>
      </c>
      <c r="K90" s="108" t="inlineStr">
        <is>
          <t>RED MOUNTAIN FLAG</t>
        </is>
      </c>
      <c r="L90" s="108" t="inlineStr">
        <is>
          <t>FYROM</t>
        </is>
      </c>
      <c r="M90" s="108" t="inlineStr">
        <is>
          <t>Uni Textiles</t>
        </is>
      </c>
      <c r="N90" s="108" t="inlineStr">
        <is>
          <t>New Power Textiles</t>
        </is>
      </c>
      <c r="P90" s="108" t="inlineStr">
        <is>
          <t>Konington</t>
        </is>
      </c>
      <c r="R90" s="108" t="inlineStr">
        <is>
          <t>Asteri</t>
        </is>
      </c>
      <c r="T90" s="108" t="inlineStr">
        <is>
          <t>Asteri</t>
        </is>
      </c>
      <c r="U90" s="108" t="inlineStr">
        <is>
          <t>Hellas Cotton</t>
        </is>
      </c>
      <c r="V90" s="128" t="inlineStr">
        <is>
          <t>C/O AW18 JERSEY</t>
        </is>
      </c>
      <c r="W90" s="147" t="n"/>
      <c r="X90" s="147" t="n"/>
      <c r="Y90" s="108">
        <f>+WEEKNUM(X90)</f>
        <v/>
      </c>
      <c r="Z90" s="129" t="n">
        <v>9.199999999999999</v>
      </c>
      <c r="AA90" s="129" t="n">
        <v>19.98</v>
      </c>
      <c r="AB90" s="129">
        <f>AH90/100*80</f>
        <v/>
      </c>
      <c r="AC90" s="129">
        <f>AE90/100*80</f>
        <v/>
      </c>
      <c r="AD90" s="129">
        <f>AH90*AA90</f>
        <v/>
      </c>
      <c r="AE90" s="129">
        <f>AH90*AA90/100*75</f>
        <v/>
      </c>
      <c r="AF90" s="129">
        <f>AI90*AA90/100*75</f>
        <v/>
      </c>
      <c r="AG90" s="130" t="n"/>
      <c r="AH90" s="108" t="n">
        <v>145</v>
      </c>
      <c r="AI90" s="108" t="n">
        <v>203</v>
      </c>
      <c r="AJ90" s="112" t="n">
        <v>78</v>
      </c>
      <c r="AK90" s="115">
        <f>AI90*Z90</f>
        <v/>
      </c>
      <c r="AL90" s="115" t="n"/>
      <c r="AM90" s="111" t="n"/>
      <c r="AN90" s="232" t="n"/>
      <c r="AO90" s="150" t="inlineStr">
        <is>
          <t>30 DAYS NETT</t>
        </is>
      </c>
      <c r="AP90" s="150" t="inlineStr">
        <is>
          <t>TRUCK</t>
        </is>
      </c>
      <c r="AQ90" s="135" t="n">
        <v>43546</v>
      </c>
      <c r="AR90" s="111">
        <f>+WEEKNUM(AQ90)</f>
        <v/>
      </c>
      <c r="AS90" s="135" t="n">
        <v>43602</v>
      </c>
      <c r="AT90" s="111">
        <f>+WEEKNUM(AS90)</f>
        <v/>
      </c>
      <c r="AU90" s="233" t="n">
        <v>43602</v>
      </c>
      <c r="AV90" s="150">
        <f>+WEEKNUM(AU90)</f>
        <v/>
      </c>
      <c r="AW90" s="136" t="n">
        <v>43637</v>
      </c>
      <c r="AX90" s="108">
        <f>+WEEKNUM(AW90)</f>
        <v/>
      </c>
      <c r="AY90" s="136">
        <f>AW90+4</f>
        <v/>
      </c>
      <c r="AZ90" s="108">
        <f>+WEEKNUM(AY90)</f>
        <v/>
      </c>
      <c r="BA90" s="136">
        <f>AU90+30</f>
        <v/>
      </c>
      <c r="BB90" s="108">
        <f>+WEEKNUM(BA90)</f>
        <v/>
      </c>
      <c r="BC90" s="136" t="n">
        <v>43637</v>
      </c>
      <c r="BD90" s="108">
        <f>+WEEKNUM(BC90)</f>
        <v/>
      </c>
      <c r="BE90" s="136">
        <f>BC90+6</f>
        <v/>
      </c>
      <c r="BF90" s="108">
        <f>+WEEKNUM(BE90)</f>
        <v/>
      </c>
      <c r="BG90" s="108">
        <f>AV90-BD90</f>
        <v/>
      </c>
      <c r="BH90" s="108" t="n">
        <v>203</v>
      </c>
      <c r="BI90" s="108">
        <f>BH90-AI90</f>
        <v/>
      </c>
      <c r="BJ90" s="131">
        <f>BH90/AI90-1</f>
        <v/>
      </c>
      <c r="BK90" s="108">
        <f>BD90-Y90</f>
        <v/>
      </c>
      <c r="BL90" s="108">
        <f>BD90-AR90</f>
        <v/>
      </c>
      <c r="BM90" s="108" t="n">
        <v>24</v>
      </c>
      <c r="BO90" s="108" t="inlineStr">
        <is>
          <t>Production issue: bulk to be remade ex fty 21/06</t>
        </is>
      </c>
      <c r="BP90" s="108" t="inlineStr">
        <is>
          <t>YES</t>
        </is>
      </c>
    </row>
    <row customFormat="1" customHeight="1" ht="11.25" r="91" s="150">
      <c r="A91" s="108" t="inlineStr">
        <is>
          <t>K190754017 DARIUS</t>
        </is>
      </c>
      <c r="B91" s="108" t="inlineStr">
        <is>
          <t>Final</t>
        </is>
      </c>
      <c r="C91" s="126" t="inlineStr">
        <is>
          <t>-</t>
        </is>
      </c>
      <c r="D91" s="127" t="n">
        <v>2</v>
      </c>
      <c r="E91" s="108" t="inlineStr">
        <is>
          <t>BULK</t>
        </is>
      </c>
      <c r="F91" s="108" t="n"/>
      <c r="G91" s="108" t="inlineStr">
        <is>
          <t>Mens</t>
        </is>
      </c>
      <c r="H91" s="108" t="inlineStr">
        <is>
          <t>Tee S/S</t>
        </is>
      </c>
      <c r="I91" s="108" t="inlineStr">
        <is>
          <t>K190754017</t>
        </is>
      </c>
      <c r="J91" s="108" t="inlineStr">
        <is>
          <t>DARIUS</t>
        </is>
      </c>
      <c r="K91" s="108" t="inlineStr">
        <is>
          <t>GREY MELEE FUJI</t>
        </is>
      </c>
      <c r="L91" s="108" t="inlineStr">
        <is>
          <t>FYROM</t>
        </is>
      </c>
      <c r="M91" s="108" t="inlineStr">
        <is>
          <t>Uni Textiles</t>
        </is>
      </c>
      <c r="N91" s="108" t="inlineStr">
        <is>
          <t>New Power Textiles</t>
        </is>
      </c>
      <c r="O91" s="108" t="n"/>
      <c r="P91" s="108" t="inlineStr">
        <is>
          <t>Konington</t>
        </is>
      </c>
      <c r="Q91" s="108" t="n"/>
      <c r="R91" s="108" t="inlineStr">
        <is>
          <t>Asteri</t>
        </is>
      </c>
      <c r="S91" s="108" t="n"/>
      <c r="T91" s="108" t="inlineStr">
        <is>
          <t>Asteri</t>
        </is>
      </c>
      <c r="U91" s="108" t="inlineStr">
        <is>
          <t>Hellas Cotton</t>
        </is>
      </c>
      <c r="V91" s="108" t="inlineStr">
        <is>
          <t>150gr NEW  COLOR CODE APCP-G8023</t>
        </is>
      </c>
      <c r="W91" s="147" t="n"/>
      <c r="X91" s="147" t="n"/>
      <c r="Y91" s="108">
        <f>+WEEKNUM(X91)</f>
        <v/>
      </c>
      <c r="Z91" s="129" t="n">
        <v>10.3</v>
      </c>
      <c r="AA91" s="129" t="n">
        <v>23.98</v>
      </c>
      <c r="AB91" s="129">
        <f>AH91/100*80</f>
        <v/>
      </c>
      <c r="AC91" s="129">
        <f>AE91/100*80</f>
        <v/>
      </c>
      <c r="AD91" s="129">
        <f>AH91*AA91</f>
        <v/>
      </c>
      <c r="AE91" s="129">
        <f>AH91*AA91/100*75</f>
        <v/>
      </c>
      <c r="AF91" s="129">
        <f>AI91*AA91/100*75</f>
        <v/>
      </c>
      <c r="AG91" s="130" t="n"/>
      <c r="AH91" s="108" t="n">
        <v>135</v>
      </c>
      <c r="AI91" s="108" t="n">
        <v>204</v>
      </c>
      <c r="AJ91" s="126" t="n">
        <v>78</v>
      </c>
      <c r="AK91" s="129">
        <f>AI91*Z91</f>
        <v/>
      </c>
      <c r="AL91" s="129" t="n"/>
      <c r="AM91" s="108" t="n"/>
      <c r="AN91" s="129" t="n"/>
      <c r="AO91" s="108" t="inlineStr">
        <is>
          <t>30 DAYS NETT</t>
        </is>
      </c>
      <c r="AP91" s="108" t="inlineStr">
        <is>
          <t>TRUCK</t>
        </is>
      </c>
      <c r="AQ91" s="136" t="n">
        <v>43546</v>
      </c>
      <c r="AR91" s="108">
        <f>+WEEKNUM(AQ91)</f>
        <v/>
      </c>
      <c r="AS91" s="136" t="n">
        <v>43602</v>
      </c>
      <c r="AT91" s="108">
        <f>+WEEKNUM(AS91)</f>
        <v/>
      </c>
      <c r="AU91" s="136" t="n">
        <v>43602</v>
      </c>
      <c r="AV91" s="108">
        <f>+WEEKNUM(AU91)</f>
        <v/>
      </c>
      <c r="AW91" s="136" t="n">
        <v>43616</v>
      </c>
      <c r="AX91" s="108">
        <f>+WEEKNUM(AW91)</f>
        <v/>
      </c>
      <c r="AY91" s="136">
        <f>AW91+4</f>
        <v/>
      </c>
      <c r="AZ91" s="108">
        <f>+WEEKNUM(AY91)</f>
        <v/>
      </c>
      <c r="BA91" s="136">
        <f>AU91+30</f>
        <v/>
      </c>
      <c r="BB91" s="108">
        <f>+WEEKNUM(BA91)</f>
        <v/>
      </c>
      <c r="BC91" s="136" t="n">
        <v>43616</v>
      </c>
      <c r="BD91" s="108">
        <f>+WEEKNUM(BC91)</f>
        <v/>
      </c>
      <c r="BE91" s="136">
        <f>BC91+6</f>
        <v/>
      </c>
      <c r="BF91" s="108">
        <f>+WEEKNUM(BE91)</f>
        <v/>
      </c>
      <c r="BG91" s="108">
        <f>AV91-BD91</f>
        <v/>
      </c>
      <c r="BH91" s="108" t="n">
        <v>200</v>
      </c>
      <c r="BI91" s="108">
        <f>BH91-AI91</f>
        <v/>
      </c>
      <c r="BJ91" s="131">
        <f>BH91/AI91-1</f>
        <v/>
      </c>
      <c r="BK91" s="108">
        <f>BD91-Y91</f>
        <v/>
      </c>
      <c r="BL91" s="108">
        <f>BD91-AR91</f>
        <v/>
      </c>
      <c r="BM91" s="108" t="n">
        <v>24</v>
      </c>
      <c r="BN91" s="108" t="n"/>
      <c r="BO91" s="108" t="n"/>
      <c r="BP91" s="108" t="inlineStr">
        <is>
          <t>YES</t>
        </is>
      </c>
    </row>
    <row customFormat="1" customHeight="1" ht="11.25" r="92" s="108">
      <c r="A92" s="108" t="inlineStr">
        <is>
          <t>K190754017 DARIUS</t>
        </is>
      </c>
      <c r="B92" s="108" t="inlineStr">
        <is>
          <t>Final</t>
        </is>
      </c>
      <c r="C92" s="126" t="inlineStr">
        <is>
          <t>-</t>
        </is>
      </c>
      <c r="D92" s="127" t="n">
        <v>2</v>
      </c>
      <c r="E92" s="108" t="inlineStr">
        <is>
          <t>ASOS</t>
        </is>
      </c>
      <c r="G92" s="108" t="inlineStr">
        <is>
          <t>Mens</t>
        </is>
      </c>
      <c r="H92" s="108" t="inlineStr">
        <is>
          <t>Tee S/S</t>
        </is>
      </c>
      <c r="I92" s="108" t="inlineStr">
        <is>
          <t>K190754017</t>
        </is>
      </c>
      <c r="J92" s="108" t="inlineStr">
        <is>
          <t>DARIUS</t>
        </is>
      </c>
      <c r="K92" s="108" t="inlineStr">
        <is>
          <t>GREY MELEE FUJI</t>
        </is>
      </c>
      <c r="L92" s="108" t="inlineStr">
        <is>
          <t>FYROM</t>
        </is>
      </c>
      <c r="M92" s="108" t="inlineStr">
        <is>
          <t>Uni Textiles</t>
        </is>
      </c>
      <c r="N92" s="108" t="inlineStr">
        <is>
          <t>New Power Textiles</t>
        </is>
      </c>
      <c r="P92" s="108" t="inlineStr">
        <is>
          <t>Konington</t>
        </is>
      </c>
      <c r="R92" s="108" t="inlineStr">
        <is>
          <t>Asteri</t>
        </is>
      </c>
      <c r="T92" s="108" t="inlineStr">
        <is>
          <t>Asteri</t>
        </is>
      </c>
      <c r="U92" s="108" t="inlineStr">
        <is>
          <t>Hellas Cotton</t>
        </is>
      </c>
      <c r="V92" s="108" t="inlineStr">
        <is>
          <t>150gr NEW  COLOR CODE APCP-G8023</t>
        </is>
      </c>
      <c r="W92" s="147" t="n"/>
      <c r="X92" s="147" t="n"/>
      <c r="Y92" s="108">
        <f>+WEEKNUM(X92)</f>
        <v/>
      </c>
      <c r="Z92" s="129" t="n">
        <v>10.3</v>
      </c>
      <c r="AA92" s="129" t="n">
        <v>23.98</v>
      </c>
      <c r="AB92" s="129">
        <f>AH92/100*80</f>
        <v/>
      </c>
      <c r="AC92" s="129">
        <f>AE92/100*80</f>
        <v/>
      </c>
      <c r="AD92" s="129">
        <f>AH92*AA92</f>
        <v/>
      </c>
      <c r="AE92" s="129">
        <f>AH92*AA92/100*75</f>
        <v/>
      </c>
      <c r="AF92" s="129">
        <f>AI92*AA92/100*75</f>
        <v/>
      </c>
      <c r="AG92" s="130" t="n"/>
      <c r="AH92" s="108" t="n">
        <v>150</v>
      </c>
      <c r="AI92" s="108" t="n">
        <v>150</v>
      </c>
      <c r="AJ92" s="126" t="n">
        <v>78</v>
      </c>
      <c r="AK92" s="129">
        <f>AI92*Z92</f>
        <v/>
      </c>
      <c r="AL92" s="129" t="n"/>
      <c r="AN92" s="129" t="n"/>
      <c r="AO92" s="108" t="inlineStr">
        <is>
          <t>30 DAYS NETT</t>
        </is>
      </c>
      <c r="AP92" s="108" t="inlineStr">
        <is>
          <t>TRUCK</t>
        </is>
      </c>
      <c r="AQ92" s="136" t="n">
        <v>43546</v>
      </c>
      <c r="AR92" s="108">
        <f>+WEEKNUM(AQ92)</f>
        <v/>
      </c>
      <c r="AS92" s="136" t="n">
        <v>43602</v>
      </c>
      <c r="AT92" s="108">
        <f>+WEEKNUM(AS92)</f>
        <v/>
      </c>
      <c r="AU92" s="136" t="n">
        <v>43602</v>
      </c>
      <c r="AV92" s="108">
        <f>+WEEKNUM(AU92)</f>
        <v/>
      </c>
      <c r="AW92" s="136" t="n">
        <v>43616</v>
      </c>
      <c r="AX92" s="108">
        <f>+WEEKNUM(AW92)</f>
        <v/>
      </c>
      <c r="AY92" s="136">
        <f>AW92+4</f>
        <v/>
      </c>
      <c r="AZ92" s="108">
        <f>+WEEKNUM(AY92)</f>
        <v/>
      </c>
      <c r="BA92" s="136">
        <f>AU92+30</f>
        <v/>
      </c>
      <c r="BB92" s="108">
        <f>+WEEKNUM(BA92)</f>
        <v/>
      </c>
      <c r="BC92" s="136" t="n">
        <v>43616</v>
      </c>
      <c r="BD92" s="108">
        <f>+WEEKNUM(BC92)</f>
        <v/>
      </c>
      <c r="BE92" s="136">
        <f>BC92+6</f>
        <v/>
      </c>
      <c r="BF92" s="108">
        <f>+WEEKNUM(BE92)</f>
        <v/>
      </c>
      <c r="BG92" s="108">
        <f>AV92-BD92</f>
        <v/>
      </c>
      <c r="BH92" s="108" t="n">
        <v>150</v>
      </c>
      <c r="BI92" s="108">
        <f>BH92-AI92</f>
        <v/>
      </c>
      <c r="BJ92" s="131">
        <f>BH92/AI92-1</f>
        <v/>
      </c>
      <c r="BK92" s="108">
        <f>BD92-Y92</f>
        <v/>
      </c>
      <c r="BL92" s="108">
        <f>BD92-AR92</f>
        <v/>
      </c>
      <c r="BM92" s="108" t="n">
        <v>24</v>
      </c>
      <c r="BP92" s="108" t="inlineStr">
        <is>
          <t>YES</t>
        </is>
      </c>
      <c r="BQ92" s="150" t="n"/>
      <c r="BR92" s="150" t="n"/>
      <c r="BS92" s="150" t="n"/>
      <c r="BT92" s="150" t="n"/>
      <c r="BU92" s="150" t="n"/>
      <c r="BV92" s="150" t="n"/>
      <c r="BW92" s="150" t="n"/>
      <c r="BX92" s="150" t="n"/>
      <c r="BY92" s="150" t="n"/>
      <c r="BZ92" s="150" t="n"/>
      <c r="CA92" s="150" t="n"/>
      <c r="CB92" s="150" t="n"/>
      <c r="CC92" s="150" t="n"/>
      <c r="CD92" s="150" t="n"/>
      <c r="CE92" s="150" t="n"/>
      <c r="CF92" s="150" t="n"/>
      <c r="CG92" s="150" t="n"/>
      <c r="CH92" s="150" t="n"/>
      <c r="CI92" s="150" t="n"/>
      <c r="CJ92" s="150" t="n"/>
      <c r="CK92" s="150" t="n"/>
      <c r="CL92" s="150" t="n"/>
      <c r="CM92" s="150" t="n"/>
      <c r="CN92" s="150" t="n"/>
      <c r="CO92" s="150" t="n"/>
      <c r="CP92" s="150" t="n"/>
      <c r="CQ92" s="150" t="n"/>
      <c r="CR92" s="150" t="n"/>
      <c r="CS92" s="150" t="n"/>
      <c r="CT92" s="150" t="n"/>
      <c r="CU92" s="150" t="n"/>
      <c r="CV92" s="150" t="n"/>
      <c r="CW92" s="150" t="n"/>
      <c r="CX92" s="150" t="n"/>
      <c r="CY92" s="150" t="n"/>
      <c r="CZ92" s="150" t="n"/>
      <c r="DA92" s="150" t="n"/>
      <c r="DB92" s="150" t="n"/>
      <c r="DC92" s="150" t="n"/>
      <c r="DD92" s="150" t="n"/>
      <c r="DE92" s="150" t="n"/>
      <c r="DF92" s="150" t="n"/>
      <c r="DG92" s="150" t="n"/>
      <c r="DH92" s="150" t="n"/>
      <c r="DI92" s="150" t="n"/>
      <c r="DJ92" s="150" t="n"/>
      <c r="DK92" s="150" t="n"/>
      <c r="DL92" s="150" t="n"/>
      <c r="DM92" s="150" t="n"/>
      <c r="DN92" s="150" t="n"/>
      <c r="DO92" s="150" t="n"/>
      <c r="DP92" s="150" t="n"/>
      <c r="DQ92" s="150" t="n"/>
      <c r="DR92" s="150" t="n"/>
      <c r="DS92" s="150" t="n"/>
      <c r="DT92" s="150" t="n"/>
      <c r="DU92" s="150" t="n"/>
      <c r="DV92" s="150" t="n"/>
      <c r="DW92" s="150" t="n"/>
      <c r="DX92" s="150" t="n"/>
      <c r="DY92" s="150" t="n"/>
      <c r="DZ92" s="150" t="n"/>
      <c r="EA92" s="150" t="n"/>
      <c r="EB92" s="150" t="n"/>
      <c r="EC92" s="150" t="n"/>
      <c r="ED92" s="150" t="n"/>
      <c r="EE92" s="150" t="n"/>
      <c r="EF92" s="150" t="n"/>
      <c r="EG92" s="150" t="n"/>
      <c r="EH92" s="150" t="n"/>
      <c r="EI92" s="150" t="n"/>
      <c r="EJ92" s="150" t="n"/>
      <c r="EK92" s="150" t="n"/>
      <c r="EL92" s="150" t="n"/>
      <c r="EM92" s="150" t="n"/>
      <c r="EN92" s="150" t="n"/>
      <c r="EO92" s="150" t="n"/>
      <c r="EP92" s="150" t="n"/>
      <c r="EQ92" s="150" t="n"/>
      <c r="ER92" s="150" t="n"/>
      <c r="ES92" s="150" t="n"/>
      <c r="ET92" s="150" t="n"/>
      <c r="EU92" s="150" t="n"/>
      <c r="EV92" s="150" t="n"/>
      <c r="EW92" s="150" t="n"/>
      <c r="EX92" s="150" t="n"/>
      <c r="EY92" s="150" t="n"/>
      <c r="EZ92" s="150" t="n"/>
      <c r="FA92" s="150" t="n"/>
      <c r="FB92" s="150" t="n"/>
      <c r="FC92" s="150" t="n"/>
      <c r="FD92" s="150" t="n"/>
      <c r="FE92" s="150" t="n"/>
      <c r="FF92" s="150" t="n"/>
      <c r="FG92" s="150" t="n"/>
      <c r="FH92" s="150" t="n"/>
      <c r="FI92" s="150" t="n"/>
      <c r="FJ92" s="150" t="n"/>
      <c r="FK92" s="150" t="n"/>
      <c r="FL92" s="150" t="n"/>
      <c r="FM92" s="150" t="n"/>
      <c r="FN92" s="150" t="n"/>
      <c r="FO92" s="150" t="n"/>
      <c r="FP92" s="150" t="n"/>
      <c r="FQ92" s="150" t="n"/>
      <c r="FR92" s="150" t="n"/>
      <c r="FS92" s="150" t="n"/>
      <c r="FT92" s="150" t="n"/>
      <c r="FU92" s="150" t="n"/>
      <c r="FV92" s="150" t="n"/>
      <c r="FW92" s="150" t="n"/>
      <c r="FX92" s="150" t="n"/>
      <c r="FY92" s="150" t="n"/>
      <c r="FZ92" s="150" t="n"/>
      <c r="GA92" s="150" t="n"/>
      <c r="GB92" s="150" t="n"/>
      <c r="GC92" s="150" t="n"/>
      <c r="GD92" s="150" t="n"/>
      <c r="GE92" s="150" t="n"/>
      <c r="GF92" s="150" t="n"/>
      <c r="GG92" s="150" t="n"/>
      <c r="GH92" s="150" t="n"/>
      <c r="GI92" s="150" t="n"/>
      <c r="GJ92" s="150" t="n"/>
      <c r="GK92" s="150" t="n"/>
      <c r="GL92" s="150" t="n"/>
      <c r="GM92" s="150" t="n"/>
      <c r="GN92" s="150" t="n"/>
      <c r="GO92" s="150" t="n"/>
      <c r="GP92" s="150" t="n"/>
      <c r="GQ92" s="150" t="n"/>
      <c r="GR92" s="150" t="n"/>
      <c r="GS92" s="150" t="n"/>
      <c r="GT92" s="150" t="n"/>
      <c r="GU92" s="150" t="n"/>
      <c r="GV92" s="150" t="n"/>
      <c r="GW92" s="150" t="n"/>
      <c r="GX92" s="150" t="n"/>
      <c r="GY92" s="150" t="n"/>
      <c r="GZ92" s="150" t="n"/>
      <c r="HA92" s="150" t="n"/>
      <c r="HB92" s="150" t="n"/>
      <c r="HC92" s="150" t="n"/>
      <c r="HD92" s="150" t="n"/>
      <c r="HE92" s="150" t="n"/>
      <c r="HF92" s="150" t="n"/>
      <c r="HG92" s="150" t="n"/>
      <c r="HH92" s="150" t="n"/>
      <c r="HI92" s="150" t="n"/>
      <c r="HJ92" s="150" t="n"/>
      <c r="HK92" s="150" t="n"/>
      <c r="HL92" s="150" t="n"/>
      <c r="HM92" s="150" t="n"/>
      <c r="HN92" s="150" t="n"/>
      <c r="HO92" s="150" t="n"/>
      <c r="HP92" s="150" t="n"/>
      <c r="HQ92" s="150" t="n"/>
      <c r="HR92" s="150" t="n"/>
      <c r="HS92" s="150" t="n"/>
      <c r="HT92" s="150" t="n"/>
      <c r="HU92" s="150" t="n"/>
      <c r="HV92" s="150" t="n"/>
      <c r="HW92" s="150" t="n"/>
      <c r="HX92" s="150" t="n"/>
      <c r="HY92" s="150" t="n"/>
    </row>
    <row customFormat="1" customHeight="1" ht="11.25" r="93" s="150">
      <c r="A93" s="108" t="inlineStr">
        <is>
          <t>K190755005 NARA</t>
        </is>
      </c>
      <c r="B93" s="108" t="inlineStr">
        <is>
          <t>Final</t>
        </is>
      </c>
      <c r="C93" s="126" t="inlineStr">
        <is>
          <t>-</t>
        </is>
      </c>
      <c r="D93" s="127" t="n">
        <v>1</v>
      </c>
      <c r="E93" s="108" t="n"/>
      <c r="F93" s="108" t="n"/>
      <c r="G93" s="108" t="inlineStr">
        <is>
          <t>Mens</t>
        </is>
      </c>
      <c r="H93" s="108" t="inlineStr">
        <is>
          <t>Sweat</t>
        </is>
      </c>
      <c r="I93" s="108" t="inlineStr">
        <is>
          <t>K190755005</t>
        </is>
      </c>
      <c r="J93" s="108" t="inlineStr">
        <is>
          <t>NARA</t>
        </is>
      </c>
      <c r="K93" s="108" t="inlineStr">
        <is>
          <t xml:space="preserve">GREY MELEE KOIBOY </t>
        </is>
      </c>
      <c r="L93" s="108" t="inlineStr">
        <is>
          <t>FYROM</t>
        </is>
      </c>
      <c r="M93" s="108" t="inlineStr">
        <is>
          <t>Uni Textiles</t>
        </is>
      </c>
      <c r="N93" s="108" t="inlineStr">
        <is>
          <t>New Power Textiles</t>
        </is>
      </c>
      <c r="O93" s="108" t="n"/>
      <c r="P93" s="108" t="inlineStr">
        <is>
          <t>Konington</t>
        </is>
      </c>
      <c r="Q93" s="108" t="n"/>
      <c r="R93" s="108" t="inlineStr">
        <is>
          <t>Asteri</t>
        </is>
      </c>
      <c r="S93" s="108" t="n"/>
      <c r="T93" s="108" t="inlineStr">
        <is>
          <t>Asteri</t>
        </is>
      </c>
      <c r="U93" s="108" t="inlineStr">
        <is>
          <t>Hellas Cotton</t>
        </is>
      </c>
      <c r="V93" s="128" t="inlineStr">
        <is>
          <t>150gr NEW  COLOR CODE APCP-G8023</t>
        </is>
      </c>
      <c r="W93" s="147" t="n"/>
      <c r="X93" s="147" t="n"/>
      <c r="Y93" s="108">
        <f>+WEEKNUM(X93)</f>
        <v/>
      </c>
      <c r="Z93" s="129" t="n">
        <v>21.5</v>
      </c>
      <c r="AA93" s="129" t="n">
        <v>47.98</v>
      </c>
      <c r="AB93" s="129">
        <f>AH93/100*80</f>
        <v/>
      </c>
      <c r="AC93" s="129">
        <f>AE93/100*80</f>
        <v/>
      </c>
      <c r="AD93" s="129">
        <f>AH93*AA93</f>
        <v/>
      </c>
      <c r="AE93" s="129">
        <f>AH93*AA93/100*75</f>
        <v/>
      </c>
      <c r="AF93" s="129">
        <f>AI93*AA93/100*75</f>
        <v/>
      </c>
      <c r="AG93" s="130" t="n"/>
      <c r="AH93" s="108" t="n">
        <v>177</v>
      </c>
      <c r="AI93" s="108" t="n">
        <v>227</v>
      </c>
      <c r="AJ93" s="126" t="n">
        <v>78</v>
      </c>
      <c r="AK93" s="129">
        <f>AI93*Z93</f>
        <v/>
      </c>
      <c r="AL93" s="129" t="n"/>
      <c r="AM93" s="108" t="n"/>
      <c r="AN93" s="129" t="n"/>
      <c r="AO93" s="108" t="inlineStr">
        <is>
          <t>30 DAYS NETT</t>
        </is>
      </c>
      <c r="AP93" s="108" t="inlineStr">
        <is>
          <t>TRUCK</t>
        </is>
      </c>
      <c r="AQ93" s="136" t="n">
        <v>43546</v>
      </c>
      <c r="AR93" s="108">
        <f>+WEEKNUM(AQ93)</f>
        <v/>
      </c>
      <c r="AS93" s="136" t="n">
        <v>43602</v>
      </c>
      <c r="AT93" s="108">
        <f>+WEEKNUM(AS93)</f>
        <v/>
      </c>
      <c r="AU93" s="136" t="n">
        <v>43602</v>
      </c>
      <c r="AV93" s="108">
        <f>+WEEKNUM(AU93)</f>
        <v/>
      </c>
      <c r="AW93" s="136" t="n">
        <v>43616</v>
      </c>
      <c r="AX93" s="108">
        <f>+WEEKNUM(AW93)</f>
        <v/>
      </c>
      <c r="AY93" s="136">
        <f>AW93+4</f>
        <v/>
      </c>
      <c r="AZ93" s="108">
        <f>+WEEKNUM(AY93)</f>
        <v/>
      </c>
      <c r="BA93" s="136">
        <f>AU93+30</f>
        <v/>
      </c>
      <c r="BB93" s="108">
        <f>+WEEKNUM(BA93)</f>
        <v/>
      </c>
      <c r="BC93" s="136" t="n">
        <v>43616</v>
      </c>
      <c r="BD93" s="108">
        <f>+WEEKNUM(BC93)</f>
        <v/>
      </c>
      <c r="BE93" s="136">
        <f>BC93+6</f>
        <v/>
      </c>
      <c r="BF93" s="108">
        <f>+WEEKNUM(BE93)</f>
        <v/>
      </c>
      <c r="BG93" s="108">
        <f>AV93-BD93</f>
        <v/>
      </c>
      <c r="BH93" s="108" t="n">
        <v>221</v>
      </c>
      <c r="BI93" s="108">
        <f>BH93-AI93</f>
        <v/>
      </c>
      <c r="BJ93" s="131">
        <f>BH93/AI93-1</f>
        <v/>
      </c>
      <c r="BK93" s="108">
        <f>BD93-Y93</f>
        <v/>
      </c>
      <c r="BL93" s="108">
        <f>BD93-AR93</f>
        <v/>
      </c>
      <c r="BM93" s="108" t="n">
        <v>24</v>
      </c>
      <c r="BN93" s="108" t="n"/>
      <c r="BO93" s="108" t="n"/>
      <c r="BP93" s="108" t="inlineStr">
        <is>
          <t>YES</t>
        </is>
      </c>
    </row>
    <row customFormat="1" customHeight="1" ht="11.25" r="94" s="108">
      <c r="A94" s="108" t="inlineStr">
        <is>
          <t>K190755006 NARA</t>
        </is>
      </c>
      <c r="B94" s="108" t="inlineStr">
        <is>
          <t>Final</t>
        </is>
      </c>
      <c r="C94" s="126" t="inlineStr">
        <is>
          <t>-</t>
        </is>
      </c>
      <c r="D94" s="127" t="n">
        <v>2</v>
      </c>
      <c r="E94" s="108" t="inlineStr">
        <is>
          <t>BULK</t>
        </is>
      </c>
      <c r="G94" s="108" t="inlineStr">
        <is>
          <t>Mens</t>
        </is>
      </c>
      <c r="H94" s="108" t="inlineStr">
        <is>
          <t>Sweat</t>
        </is>
      </c>
      <c r="I94" s="108" t="inlineStr">
        <is>
          <t>K190755006</t>
        </is>
      </c>
      <c r="J94" s="108" t="inlineStr">
        <is>
          <t>NARA</t>
        </is>
      </c>
      <c r="K94" s="108" t="inlineStr">
        <is>
          <t>YELLOW MOUNTAIN FLAG</t>
        </is>
      </c>
      <c r="L94" s="108" t="inlineStr">
        <is>
          <t>FYROM</t>
        </is>
      </c>
      <c r="M94" s="108" t="inlineStr">
        <is>
          <t>Uni Textiles</t>
        </is>
      </c>
      <c r="N94" s="108" t="inlineStr">
        <is>
          <t>New Power Textiles</t>
        </is>
      </c>
      <c r="P94" s="108" t="inlineStr">
        <is>
          <t>Konington</t>
        </is>
      </c>
      <c r="R94" s="108" t="inlineStr">
        <is>
          <t>Asteri</t>
        </is>
      </c>
      <c r="T94" s="108" t="inlineStr">
        <is>
          <t>Asteri</t>
        </is>
      </c>
      <c r="U94" s="108" t="inlineStr">
        <is>
          <t>Hellas Cotton</t>
        </is>
      </c>
      <c r="V94" s="128" t="inlineStr">
        <is>
          <t>195228150000002 (AW18 SWEAT FABRIC QUALITY)</t>
        </is>
      </c>
      <c r="W94" s="147" t="n"/>
      <c r="X94" s="147" t="n"/>
      <c r="Y94" s="108">
        <f>+WEEKNUM(X94)</f>
        <v/>
      </c>
      <c r="Z94" s="129" t="n">
        <v>19.9</v>
      </c>
      <c r="AA94" s="129" t="n">
        <v>47.98</v>
      </c>
      <c r="AB94" s="129">
        <f>AH94/100*80</f>
        <v/>
      </c>
      <c r="AC94" s="129">
        <f>AE94/100*80</f>
        <v/>
      </c>
      <c r="AD94" s="129">
        <f>AH94*AA94</f>
        <v/>
      </c>
      <c r="AE94" s="129">
        <f>AH94*AA94/100*75</f>
        <v/>
      </c>
      <c r="AF94" s="129">
        <f>AI94*AA94/100*75</f>
        <v/>
      </c>
      <c r="AG94" s="130" t="n"/>
      <c r="AH94" s="108" t="n">
        <v>72</v>
      </c>
      <c r="AI94" s="108" t="n">
        <v>155</v>
      </c>
      <c r="AJ94" s="112" t="n">
        <v>78</v>
      </c>
      <c r="AK94" s="115">
        <f>AI94*Z94</f>
        <v/>
      </c>
      <c r="AL94" s="115" t="n"/>
      <c r="AM94" s="111" t="n"/>
      <c r="AN94" s="232" t="n"/>
      <c r="AO94" s="150" t="inlineStr">
        <is>
          <t>30 DAYS NETT</t>
        </is>
      </c>
      <c r="AP94" s="150" t="inlineStr">
        <is>
          <t>TRUCK</t>
        </is>
      </c>
      <c r="AQ94" s="135" t="n">
        <v>43546</v>
      </c>
      <c r="AR94" s="111">
        <f>+WEEKNUM(AQ94)</f>
        <v/>
      </c>
      <c r="AS94" s="135" t="n">
        <v>43602</v>
      </c>
      <c r="AT94" s="111">
        <f>+WEEKNUM(AS94)</f>
        <v/>
      </c>
      <c r="AU94" s="233" t="n">
        <v>43602</v>
      </c>
      <c r="AV94" s="150">
        <f>+WEEKNUM(AU94)</f>
        <v/>
      </c>
      <c r="AW94" s="326" t="n">
        <v>43609</v>
      </c>
      <c r="AX94" s="329">
        <f>+WEEKNUM(AW94)</f>
        <v/>
      </c>
      <c r="AY94" s="326">
        <f>AW94+4</f>
        <v/>
      </c>
      <c r="AZ94" s="329">
        <f>+WEEKNUM(AY94)</f>
        <v/>
      </c>
      <c r="BA94" s="136">
        <f>AU94+30</f>
        <v/>
      </c>
      <c r="BB94" s="108">
        <f>+WEEKNUM(BA94)</f>
        <v/>
      </c>
      <c r="BC94" s="326" t="n">
        <v>43609</v>
      </c>
      <c r="BD94" s="329">
        <f>+WEEKNUM(BC94)</f>
        <v/>
      </c>
      <c r="BE94" s="136">
        <f>BC94+6</f>
        <v/>
      </c>
      <c r="BF94" s="108">
        <f>+WEEKNUM(BE94)</f>
        <v/>
      </c>
      <c r="BG94" s="108">
        <f>AV94-BD94</f>
        <v/>
      </c>
      <c r="BH94" s="149">
        <f>122+23</f>
        <v/>
      </c>
      <c r="BI94" s="149">
        <f>BH94-AI94</f>
        <v/>
      </c>
      <c r="BJ94" s="131">
        <f>BH94/AI94-1</f>
        <v/>
      </c>
      <c r="BK94" s="108">
        <f>BD94-Y94</f>
        <v/>
      </c>
      <c r="BL94" s="108">
        <f>BD94-AR94</f>
        <v/>
      </c>
      <c r="BM94" s="108" t="n">
        <v>24</v>
      </c>
      <c r="BO94" s="108" t="inlineStr">
        <is>
          <t>REPLENSHMENT OF 23 PCS SHIPPED 21-6</t>
        </is>
      </c>
      <c r="BP94" s="108" t="inlineStr">
        <is>
          <t>YES</t>
        </is>
      </c>
    </row>
    <row customFormat="1" customHeight="1" ht="11.25" r="95" s="150">
      <c r="A95" s="108" t="inlineStr">
        <is>
          <t>K190755006 NARA</t>
        </is>
      </c>
      <c r="B95" s="108" t="inlineStr">
        <is>
          <t>Final</t>
        </is>
      </c>
      <c r="C95" s="126" t="inlineStr">
        <is>
          <t>-</t>
        </is>
      </c>
      <c r="D95" s="127" t="n">
        <v>2</v>
      </c>
      <c r="E95" s="108" t="inlineStr">
        <is>
          <t>ZALANDO</t>
        </is>
      </c>
      <c r="F95" s="108" t="n"/>
      <c r="G95" s="108" t="inlineStr">
        <is>
          <t>Mens</t>
        </is>
      </c>
      <c r="H95" s="108" t="inlineStr">
        <is>
          <t>Sweat</t>
        </is>
      </c>
      <c r="I95" s="108" t="inlineStr">
        <is>
          <t>K190755006</t>
        </is>
      </c>
      <c r="J95" s="108" t="inlineStr">
        <is>
          <t>NARA</t>
        </is>
      </c>
      <c r="K95" s="108" t="inlineStr">
        <is>
          <t>YELLOW MOUNTAIN FLAG</t>
        </is>
      </c>
      <c r="L95" s="108" t="inlineStr">
        <is>
          <t>FYROM</t>
        </is>
      </c>
      <c r="M95" s="108" t="inlineStr">
        <is>
          <t>Uni Textiles</t>
        </is>
      </c>
      <c r="N95" s="108" t="inlineStr">
        <is>
          <t>New Power Textiles</t>
        </is>
      </c>
      <c r="O95" s="108" t="n"/>
      <c r="P95" s="108" t="inlineStr">
        <is>
          <t>Konington</t>
        </is>
      </c>
      <c r="Q95" s="108" t="n"/>
      <c r="R95" s="108" t="inlineStr">
        <is>
          <t>Asteri</t>
        </is>
      </c>
      <c r="S95" s="108" t="n"/>
      <c r="T95" s="108" t="inlineStr">
        <is>
          <t>Asteri</t>
        </is>
      </c>
      <c r="U95" s="108" t="inlineStr">
        <is>
          <t>Hellas Cotton</t>
        </is>
      </c>
      <c r="V95" s="128" t="inlineStr">
        <is>
          <t>195228150000002 (AW18 SWEAT FABRIC QUALITY)</t>
        </is>
      </c>
      <c r="W95" s="147" t="n"/>
      <c r="X95" s="147" t="n"/>
      <c r="Y95" s="108">
        <f>+WEEKNUM(X95)</f>
        <v/>
      </c>
      <c r="Z95" s="129" t="n">
        <v>19.9</v>
      </c>
      <c r="AA95" s="129" t="n">
        <v>47.98</v>
      </c>
      <c r="AB95" s="129">
        <f>AH95/100*80</f>
        <v/>
      </c>
      <c r="AC95" s="129">
        <f>AE95/100*80</f>
        <v/>
      </c>
      <c r="AD95" s="129">
        <f>AH95*AA95</f>
        <v/>
      </c>
      <c r="AE95" s="129">
        <f>AH95*AA95/100*75</f>
        <v/>
      </c>
      <c r="AF95" s="129">
        <f>AI95*AA95/100*75</f>
        <v/>
      </c>
      <c r="AG95" s="130" t="n"/>
      <c r="AH95" s="108" t="n">
        <v>50</v>
      </c>
      <c r="AI95" s="108" t="n">
        <v>50</v>
      </c>
      <c r="AJ95" s="126" t="n">
        <v>78</v>
      </c>
      <c r="AK95" s="129">
        <f>AI95*Z95</f>
        <v/>
      </c>
      <c r="AL95" s="129" t="n"/>
      <c r="AM95" s="108" t="n"/>
      <c r="AN95" s="129" t="n"/>
      <c r="AO95" s="150" t="inlineStr">
        <is>
          <t>30 DAYS NETT</t>
        </is>
      </c>
      <c r="AP95" s="150" t="inlineStr">
        <is>
          <t>TRUCK</t>
        </is>
      </c>
      <c r="AQ95" s="135" t="n">
        <v>43546</v>
      </c>
      <c r="AR95" s="111">
        <f>+WEEKNUM(AQ95)</f>
        <v/>
      </c>
      <c r="AS95" s="135" t="n">
        <v>43602</v>
      </c>
      <c r="AT95" s="111">
        <f>+WEEKNUM(AS95)</f>
        <v/>
      </c>
      <c r="AU95" s="233" t="n">
        <v>43602</v>
      </c>
      <c r="AV95" s="108">
        <f>+WEEKNUM(AU95)</f>
        <v/>
      </c>
      <c r="AW95" s="136" t="n">
        <v>43609</v>
      </c>
      <c r="AX95" s="108">
        <f>+WEEKNUM(AW95)</f>
        <v/>
      </c>
      <c r="AY95" s="136">
        <f>AW95+4</f>
        <v/>
      </c>
      <c r="AZ95" s="108">
        <f>+WEEKNUM(AY95)</f>
        <v/>
      </c>
      <c r="BA95" s="136">
        <f>AU95+30</f>
        <v/>
      </c>
      <c r="BB95" s="108">
        <f>+WEEKNUM(BA95)</f>
        <v/>
      </c>
      <c r="BC95" s="136" t="n">
        <v>43609</v>
      </c>
      <c r="BD95" s="108">
        <f>+WEEKNUM(BC95)</f>
        <v/>
      </c>
      <c r="BE95" s="136">
        <f>BC95+6</f>
        <v/>
      </c>
      <c r="BF95" s="108">
        <f>+WEEKNUM(BE95)</f>
        <v/>
      </c>
      <c r="BG95" s="108">
        <f>AV95-BD95</f>
        <v/>
      </c>
      <c r="BH95" s="108" t="n">
        <v>50</v>
      </c>
      <c r="BI95" s="108">
        <f>BH95-AI95</f>
        <v/>
      </c>
      <c r="BJ95" s="131">
        <f>BH95/AI95-1</f>
        <v/>
      </c>
      <c r="BK95" s="108">
        <f>BD95-Y95</f>
        <v/>
      </c>
      <c r="BL95" s="108">
        <f>BD95-AR95</f>
        <v/>
      </c>
      <c r="BM95" s="108" t="n">
        <v>24</v>
      </c>
      <c r="BN95" s="108" t="n"/>
      <c r="BO95" s="108" t="n"/>
      <c r="BP95" s="108" t="inlineStr">
        <is>
          <t>YES</t>
        </is>
      </c>
    </row>
    <row customFormat="1" customHeight="1" ht="11.25" r="96" s="150">
      <c r="A96" s="108" t="inlineStr">
        <is>
          <t>K190755007 NARA</t>
        </is>
      </c>
      <c r="B96" s="108" t="inlineStr">
        <is>
          <t>Final</t>
        </is>
      </c>
      <c r="C96" s="126" t="inlineStr">
        <is>
          <t>-</t>
        </is>
      </c>
      <c r="D96" s="127" t="n">
        <v>2</v>
      </c>
      <c r="E96" s="108" t="n"/>
      <c r="F96" s="108" t="n"/>
      <c r="G96" s="108" t="inlineStr">
        <is>
          <t>Mens</t>
        </is>
      </c>
      <c r="H96" s="108" t="inlineStr">
        <is>
          <t>Sweat</t>
        </is>
      </c>
      <c r="I96" s="108" t="inlineStr">
        <is>
          <t>K190755007</t>
        </is>
      </c>
      <c r="J96" s="108" t="inlineStr">
        <is>
          <t>NARA</t>
        </is>
      </c>
      <c r="K96" s="108" t="inlineStr">
        <is>
          <t>RED MOUNTAIN FLAG</t>
        </is>
      </c>
      <c r="L96" s="108" t="inlineStr">
        <is>
          <t>FYROM</t>
        </is>
      </c>
      <c r="M96" s="108" t="inlineStr">
        <is>
          <t>Uni Textiles</t>
        </is>
      </c>
      <c r="N96" s="108" t="inlineStr">
        <is>
          <t>New Power Textiles</t>
        </is>
      </c>
      <c r="O96" s="108" t="n"/>
      <c r="P96" s="108" t="inlineStr">
        <is>
          <t>Konington</t>
        </is>
      </c>
      <c r="Q96" s="108" t="n"/>
      <c r="R96" s="108" t="inlineStr">
        <is>
          <t>Asteri</t>
        </is>
      </c>
      <c r="S96" s="108" t="n"/>
      <c r="T96" s="108" t="inlineStr">
        <is>
          <t>Asteri</t>
        </is>
      </c>
      <c r="U96" s="108" t="inlineStr">
        <is>
          <t>Hellas Cotton</t>
        </is>
      </c>
      <c r="V96" s="128" t="inlineStr">
        <is>
          <t>195228150000002 (AW18 SWEAT FABRIC QUALITY)</t>
        </is>
      </c>
      <c r="W96" s="147" t="n"/>
      <c r="X96" s="147" t="n"/>
      <c r="Y96" s="108">
        <f>+WEEKNUM(X96)</f>
        <v/>
      </c>
      <c r="Z96" s="129" t="n">
        <v>19.9</v>
      </c>
      <c r="AA96" s="129" t="n">
        <v>47.98</v>
      </c>
      <c r="AB96" s="129">
        <f>AH96/100*80</f>
        <v/>
      </c>
      <c r="AC96" s="129">
        <f>AE96/100*80</f>
        <v/>
      </c>
      <c r="AD96" s="129">
        <f>AH96*AA96</f>
        <v/>
      </c>
      <c r="AE96" s="129">
        <f>AH96*AA96/100*75</f>
        <v/>
      </c>
      <c r="AF96" s="129">
        <f>AI96*AA96/100*75</f>
        <v/>
      </c>
      <c r="AG96" s="130" t="n"/>
      <c r="AH96" s="108" t="n">
        <v>116</v>
      </c>
      <c r="AI96" s="108" t="n">
        <v>155</v>
      </c>
      <c r="AJ96" s="126" t="n">
        <v>78</v>
      </c>
      <c r="AK96" s="129">
        <f>AI96*Z96</f>
        <v/>
      </c>
      <c r="AL96" s="129" t="n"/>
      <c r="AM96" s="108" t="n"/>
      <c r="AN96" s="129" t="n"/>
      <c r="AO96" s="150" t="inlineStr">
        <is>
          <t>30 DAYS NETT</t>
        </is>
      </c>
      <c r="AP96" s="150" t="inlineStr">
        <is>
          <t>TRUCK</t>
        </is>
      </c>
      <c r="AQ96" s="135" t="n">
        <v>43546</v>
      </c>
      <c r="AR96" s="111">
        <f>+WEEKNUM(AQ96)</f>
        <v/>
      </c>
      <c r="AS96" s="135" t="n">
        <v>43602</v>
      </c>
      <c r="AT96" s="111">
        <f>+WEEKNUM(AS96)</f>
        <v/>
      </c>
      <c r="AU96" s="233" t="n">
        <v>43602</v>
      </c>
      <c r="AV96" s="108">
        <f>+WEEKNUM(AU96)</f>
        <v/>
      </c>
      <c r="AW96" s="136" t="n">
        <v>43609</v>
      </c>
      <c r="AX96" s="108">
        <f>+WEEKNUM(AW96)</f>
        <v/>
      </c>
      <c r="AY96" s="136">
        <f>AW96+4</f>
        <v/>
      </c>
      <c r="AZ96" s="108">
        <f>+WEEKNUM(AY96)</f>
        <v/>
      </c>
      <c r="BA96" s="136">
        <f>AU96+30</f>
        <v/>
      </c>
      <c r="BB96" s="108">
        <f>+WEEKNUM(BA96)</f>
        <v/>
      </c>
      <c r="BC96" s="136" t="n">
        <v>43609</v>
      </c>
      <c r="BD96" s="108">
        <f>+WEEKNUM(BC96)</f>
        <v/>
      </c>
      <c r="BE96" s="136">
        <f>BC96+6</f>
        <v/>
      </c>
      <c r="BF96" s="108">
        <f>+WEEKNUM(BE96)</f>
        <v/>
      </c>
      <c r="BG96" s="108">
        <f>AV96-BD96</f>
        <v/>
      </c>
      <c r="BH96" s="108" t="n">
        <v>133</v>
      </c>
      <c r="BI96" s="108">
        <f>BH96-AI96</f>
        <v/>
      </c>
      <c r="BJ96" s="131">
        <f>BH96/AI96-1</f>
        <v/>
      </c>
      <c r="BK96" s="108">
        <f>BD96-Y96</f>
        <v/>
      </c>
      <c r="BL96" s="108">
        <f>BD96-AR96</f>
        <v/>
      </c>
      <c r="BM96" s="108" t="n">
        <v>24</v>
      </c>
      <c r="BN96" s="108" t="n"/>
      <c r="BO96" s="108" t="n"/>
      <c r="BP96" s="108" t="inlineStr">
        <is>
          <t>YES</t>
        </is>
      </c>
    </row>
    <row customFormat="1" customHeight="1" ht="11.25" r="97" s="150">
      <c r="A97" s="108" t="inlineStr">
        <is>
          <t>K190755013 PARNELL</t>
        </is>
      </c>
      <c r="B97" s="108" t="inlineStr">
        <is>
          <t>Final</t>
        </is>
      </c>
      <c r="C97" s="126" t="inlineStr">
        <is>
          <t>-</t>
        </is>
      </c>
      <c r="D97" s="127" t="n">
        <v>2</v>
      </c>
      <c r="E97" s="108" t="n"/>
      <c r="F97" s="108" t="n"/>
      <c r="G97" s="108" t="inlineStr">
        <is>
          <t>Mens</t>
        </is>
      </c>
      <c r="H97" s="108" t="inlineStr">
        <is>
          <t>Sweat</t>
        </is>
      </c>
      <c r="I97" s="108" t="inlineStr">
        <is>
          <t>K190755013</t>
        </is>
      </c>
      <c r="J97" s="108" t="inlineStr">
        <is>
          <t>PARNELL</t>
        </is>
      </c>
      <c r="K97" s="108" t="inlineStr">
        <is>
          <t>NAVY MOUNTAIN</t>
        </is>
      </c>
      <c r="L97" s="108" t="inlineStr">
        <is>
          <t>FYROM</t>
        </is>
      </c>
      <c r="M97" s="108" t="inlineStr">
        <is>
          <t>Uni Textiles</t>
        </is>
      </c>
      <c r="N97" s="108" t="inlineStr">
        <is>
          <t>New Power Textiles</t>
        </is>
      </c>
      <c r="O97" s="108" t="n"/>
      <c r="P97" s="108" t="inlineStr">
        <is>
          <t>Konington</t>
        </is>
      </c>
      <c r="Q97" s="108" t="n"/>
      <c r="R97" s="108" t="inlineStr">
        <is>
          <t>Asteri</t>
        </is>
      </c>
      <c r="S97" s="108" t="n"/>
      <c r="T97" s="108" t="inlineStr">
        <is>
          <t>Asteri</t>
        </is>
      </c>
      <c r="U97" s="108" t="inlineStr">
        <is>
          <t>Hellas Cotton</t>
        </is>
      </c>
      <c r="V97" s="128" t="inlineStr">
        <is>
          <t>195228150000002 (AW18 SWEAT FABRIC QUALITY)</t>
        </is>
      </c>
      <c r="W97" s="147" t="n"/>
      <c r="X97" s="147" t="n"/>
      <c r="Y97" s="108">
        <f>+WEEKNUM(X97)</f>
        <v/>
      </c>
      <c r="Z97" s="129" t="n">
        <v>18.2</v>
      </c>
      <c r="AA97" s="129" t="n">
        <v>39.98</v>
      </c>
      <c r="AB97" s="129">
        <f>AH97/100*80</f>
        <v/>
      </c>
      <c r="AC97" s="129">
        <f>AE97/100*80</f>
        <v/>
      </c>
      <c r="AD97" s="129">
        <f>AH97*AA97</f>
        <v/>
      </c>
      <c r="AE97" s="129">
        <f>AH97*AA97/100*75</f>
        <v/>
      </c>
      <c r="AF97" s="129">
        <f>AI97*AA97/100*75</f>
        <v/>
      </c>
      <c r="AG97" s="130" t="n"/>
      <c r="AH97" s="108" t="n">
        <v>200</v>
      </c>
      <c r="AI97" s="108" t="n">
        <v>253</v>
      </c>
      <c r="AJ97" s="126" t="n">
        <v>78</v>
      </c>
      <c r="AK97" s="129">
        <f>AI97*Z97</f>
        <v/>
      </c>
      <c r="AL97" s="129" t="n"/>
      <c r="AM97" s="108" t="n"/>
      <c r="AN97" s="129" t="n"/>
      <c r="AO97" s="150" t="inlineStr">
        <is>
          <t>30 DAYS NETT</t>
        </is>
      </c>
      <c r="AP97" s="150" t="inlineStr">
        <is>
          <t>TRUCK</t>
        </is>
      </c>
      <c r="AQ97" s="135" t="n">
        <v>43546</v>
      </c>
      <c r="AR97" s="111">
        <f>+WEEKNUM(AQ97)</f>
        <v/>
      </c>
      <c r="AS97" s="135" t="n">
        <v>43602</v>
      </c>
      <c r="AT97" s="111">
        <f>+WEEKNUM(AS97)</f>
        <v/>
      </c>
      <c r="AU97" s="233" t="n">
        <v>43602</v>
      </c>
      <c r="AV97" s="108">
        <f>+WEEKNUM(AU97)</f>
        <v/>
      </c>
      <c r="AW97" s="136" t="n">
        <v>43609</v>
      </c>
      <c r="AX97" s="108">
        <f>+WEEKNUM(AW97)</f>
        <v/>
      </c>
      <c r="AY97" s="136">
        <f>AW97+4</f>
        <v/>
      </c>
      <c r="AZ97" s="108">
        <f>+WEEKNUM(AY97)</f>
        <v/>
      </c>
      <c r="BA97" s="136">
        <f>AU97+30</f>
        <v/>
      </c>
      <c r="BB97" s="108">
        <f>+WEEKNUM(BA97)</f>
        <v/>
      </c>
      <c r="BC97" s="136" t="n">
        <v>43609</v>
      </c>
      <c r="BD97" s="108">
        <f>+WEEKNUM(BC97)</f>
        <v/>
      </c>
      <c r="BE97" s="136">
        <f>BC97+6</f>
        <v/>
      </c>
      <c r="BF97" s="108">
        <f>+WEEKNUM(BE97)</f>
        <v/>
      </c>
      <c r="BG97" s="108">
        <f>AV97-BD97</f>
        <v/>
      </c>
      <c r="BH97" s="108" t="n">
        <v>257</v>
      </c>
      <c r="BI97" s="108">
        <f>BH97-AI97</f>
        <v/>
      </c>
      <c r="BJ97" s="131">
        <f>BH97/AI97-1</f>
        <v/>
      </c>
      <c r="BK97" s="108">
        <f>BD97-Y97</f>
        <v/>
      </c>
      <c r="BL97" s="108">
        <f>BD97-AR97</f>
        <v/>
      </c>
      <c r="BM97" s="108" t="n">
        <v>24</v>
      </c>
      <c r="BN97" s="108" t="n"/>
      <c r="BO97" s="111" t="inlineStr">
        <is>
          <t>PL MISSING</t>
        </is>
      </c>
      <c r="BP97" s="108" t="inlineStr">
        <is>
          <t>YES</t>
        </is>
      </c>
    </row>
    <row customFormat="1" customHeight="1" ht="11.25" r="98" s="150">
      <c r="A98" s="108" t="inlineStr">
        <is>
          <t>K190755014 PARNELL</t>
        </is>
      </c>
      <c r="B98" s="108" t="inlineStr">
        <is>
          <t>Final</t>
        </is>
      </c>
      <c r="C98" s="126" t="inlineStr">
        <is>
          <t>-</t>
        </is>
      </c>
      <c r="D98" s="127" t="n">
        <v>1</v>
      </c>
      <c r="E98" s="108" t="n"/>
      <c r="F98" s="108" t="n"/>
      <c r="G98" s="108" t="inlineStr">
        <is>
          <t>Mens</t>
        </is>
      </c>
      <c r="H98" s="108" t="inlineStr">
        <is>
          <t>Sweat</t>
        </is>
      </c>
      <c r="I98" s="108" t="inlineStr">
        <is>
          <t>K190755014</t>
        </is>
      </c>
      <c r="J98" s="108" t="inlineStr">
        <is>
          <t>PARNELL</t>
        </is>
      </c>
      <c r="K98" s="108" t="inlineStr">
        <is>
          <t>BLACK COWBOY</t>
        </is>
      </c>
      <c r="L98" s="108" t="inlineStr">
        <is>
          <t>FYROM</t>
        </is>
      </c>
      <c r="M98" s="108" t="inlineStr">
        <is>
          <t>Uni Textiles</t>
        </is>
      </c>
      <c r="N98" s="108" t="inlineStr">
        <is>
          <t>New Power Textiles</t>
        </is>
      </c>
      <c r="O98" s="108" t="n"/>
      <c r="P98" s="108" t="inlineStr">
        <is>
          <t>Konington</t>
        </is>
      </c>
      <c r="Q98" s="108" t="n"/>
      <c r="R98" s="108" t="inlineStr">
        <is>
          <t>Asteri</t>
        </is>
      </c>
      <c r="S98" s="108" t="n"/>
      <c r="T98" s="108" t="inlineStr">
        <is>
          <t>Asteri</t>
        </is>
      </c>
      <c r="U98" s="108" t="inlineStr">
        <is>
          <t>Hellas Cotton</t>
        </is>
      </c>
      <c r="V98" s="128" t="inlineStr">
        <is>
          <t>195228150000002 (AW18 SWEAT FABRIC QUALITY)</t>
        </is>
      </c>
      <c r="W98" s="147" t="n"/>
      <c r="X98" s="147" t="n"/>
      <c r="Y98" s="108">
        <f>+WEEKNUM(X98)</f>
        <v/>
      </c>
      <c r="Z98" s="129" t="n">
        <v>18.4</v>
      </c>
      <c r="AA98" s="129" t="n">
        <v>39.98</v>
      </c>
      <c r="AB98" s="129">
        <f>AH98/100*80</f>
        <v/>
      </c>
      <c r="AC98" s="129">
        <f>AE98/100*80</f>
        <v/>
      </c>
      <c r="AD98" s="129">
        <f>AH98*AA98</f>
        <v/>
      </c>
      <c r="AE98" s="129">
        <f>AH98*AA98/100*75</f>
        <v/>
      </c>
      <c r="AF98" s="129">
        <f>AI98*AA98/100*75</f>
        <v/>
      </c>
      <c r="AG98" s="130" t="n"/>
      <c r="AH98" s="108" t="n">
        <v>102</v>
      </c>
      <c r="AI98" s="108" t="n">
        <v>204</v>
      </c>
      <c r="AJ98" s="126" t="n">
        <v>78</v>
      </c>
      <c r="AK98" s="129">
        <f>AI98*Z98</f>
        <v/>
      </c>
      <c r="AL98" s="129" t="n"/>
      <c r="AM98" s="108" t="n"/>
      <c r="AN98" s="129" t="n"/>
      <c r="AO98" s="150" t="inlineStr">
        <is>
          <t>30 DAYS NETT</t>
        </is>
      </c>
      <c r="AP98" s="150" t="inlineStr">
        <is>
          <t>TRUCK</t>
        </is>
      </c>
      <c r="AQ98" s="135" t="n">
        <v>43546</v>
      </c>
      <c r="AR98" s="111">
        <f>+WEEKNUM(AQ98)</f>
        <v/>
      </c>
      <c r="AS98" s="135" t="n">
        <v>43602</v>
      </c>
      <c r="AT98" s="111">
        <f>+WEEKNUM(AS98)</f>
        <v/>
      </c>
      <c r="AU98" s="233" t="n">
        <v>43602</v>
      </c>
      <c r="AV98" s="108">
        <f>+WEEKNUM(AU98)</f>
        <v/>
      </c>
      <c r="AW98" s="136" t="n">
        <v>43609</v>
      </c>
      <c r="AX98" s="108">
        <f>+WEEKNUM(AW98)</f>
        <v/>
      </c>
      <c r="AY98" s="136">
        <f>AW98+4</f>
        <v/>
      </c>
      <c r="AZ98" s="108">
        <f>+WEEKNUM(AY98)</f>
        <v/>
      </c>
      <c r="BA98" s="136">
        <f>AU98+30</f>
        <v/>
      </c>
      <c r="BB98" s="108">
        <f>+WEEKNUM(BA98)</f>
        <v/>
      </c>
      <c r="BC98" s="136" t="n">
        <v>43609</v>
      </c>
      <c r="BD98" s="108">
        <f>+WEEKNUM(BC98)</f>
        <v/>
      </c>
      <c r="BE98" s="136">
        <f>BC98+6</f>
        <v/>
      </c>
      <c r="BF98" s="108">
        <f>+WEEKNUM(BE98)</f>
        <v/>
      </c>
      <c r="BG98" s="108">
        <f>AV98-BD98</f>
        <v/>
      </c>
      <c r="BH98" s="108" t="n">
        <v>193</v>
      </c>
      <c r="BI98" s="108">
        <f>BH98-AI98</f>
        <v/>
      </c>
      <c r="BJ98" s="131">
        <f>BH98/AI98-1</f>
        <v/>
      </c>
      <c r="BK98" s="108">
        <f>BD98-Y98</f>
        <v/>
      </c>
      <c r="BL98" s="108">
        <f>BD98-AR98</f>
        <v/>
      </c>
      <c r="BM98" s="108" t="n">
        <v>24</v>
      </c>
      <c r="BN98" s="108" t="n"/>
      <c r="BO98" s="108" t="n"/>
      <c r="BP98" s="108" t="inlineStr">
        <is>
          <t>YES</t>
        </is>
      </c>
    </row>
    <row customHeight="1" ht="11.25" r="99">
      <c r="A99" s="108" t="inlineStr">
        <is>
          <t>K190701112 JUNO HIGH</t>
        </is>
      </c>
      <c r="B99" s="108" t="inlineStr">
        <is>
          <t>Pre-Buy</t>
        </is>
      </c>
      <c r="C99" s="126" t="inlineStr">
        <is>
          <t>-</t>
        </is>
      </c>
      <c r="D99" s="127" t="n">
        <v>1</v>
      </c>
      <c r="E99" s="108" t="n"/>
      <c r="F99" s="108" t="n"/>
      <c r="G99" s="108" t="inlineStr">
        <is>
          <t>Womens</t>
        </is>
      </c>
      <c r="H99" s="108" t="inlineStr">
        <is>
          <t>Jeans</t>
        </is>
      </c>
      <c r="I99" s="108" t="inlineStr">
        <is>
          <t>K190701112</t>
        </is>
      </c>
      <c r="J99" s="108" t="inlineStr">
        <is>
          <t>JUNO HIGH</t>
        </is>
      </c>
      <c r="K99" s="108" t="inlineStr">
        <is>
          <t>NESTA OD BLACK USED</t>
        </is>
      </c>
      <c r="L99" s="108" t="inlineStr">
        <is>
          <t>Tunisia</t>
        </is>
      </c>
      <c r="M99" s="108" t="inlineStr">
        <is>
          <t>Artlab</t>
        </is>
      </c>
      <c r="N99" s="108" t="inlineStr">
        <is>
          <t>Elleti Group</t>
        </is>
      </c>
      <c r="O99" s="108" t="inlineStr">
        <is>
          <t>Elleti</t>
        </is>
      </c>
      <c r="P99" s="108" t="inlineStr">
        <is>
          <t>Elleti</t>
        </is>
      </c>
      <c r="Q99" s="108" t="inlineStr">
        <is>
          <t>Nice One</t>
        </is>
      </c>
      <c r="R99" s="108" t="inlineStr">
        <is>
          <t>Nice One</t>
        </is>
      </c>
      <c r="S99" s="108" t="inlineStr">
        <is>
          <t>Elleti</t>
        </is>
      </c>
      <c r="T99" s="108" t="inlineStr">
        <is>
          <t>Elleti</t>
        </is>
      </c>
      <c r="U99" s="108" t="inlineStr">
        <is>
          <t>Calik</t>
        </is>
      </c>
      <c r="V99" s="82" t="inlineStr">
        <is>
          <t>71060D Soho TP nesta blue OD black organic + recycled</t>
        </is>
      </c>
      <c r="Y99" s="150">
        <f>+WEEKNUM(X99)</f>
        <v/>
      </c>
      <c r="Z99" s="232" t="n">
        <v>27.8</v>
      </c>
      <c r="AA99" s="232" t="n">
        <v>63.98</v>
      </c>
      <c r="AB99" s="232">
        <f>AH99/100*80</f>
        <v/>
      </c>
      <c r="AC99" t="n"/>
      <c r="AD99" s="232">
        <f>AH99*AA99</f>
        <v/>
      </c>
      <c r="AE99" s="121" t="n"/>
      <c r="AF99" s="121">
        <f>AI99*AA99</f>
        <v/>
      </c>
      <c r="AG99" s="130" t="n"/>
      <c r="AH99" s="108" t="n">
        <v>43</v>
      </c>
      <c r="AI99" s="108" t="n">
        <v>208</v>
      </c>
      <c r="AJ99" s="126" t="n">
        <v>68</v>
      </c>
      <c r="AK99" s="129">
        <f>AI99*Z99</f>
        <v/>
      </c>
      <c r="AL99" s="129" t="n"/>
      <c r="AM99" s="108" t="n"/>
      <c r="AN99" s="129" t="n"/>
      <c r="AO99" s="108" t="inlineStr">
        <is>
          <t>90 DAYS NETT</t>
        </is>
      </c>
      <c r="AP99" s="108" t="inlineStr">
        <is>
          <t>TRUCK</t>
        </is>
      </c>
      <c r="AQ99" s="136" t="n">
        <v>43507</v>
      </c>
      <c r="AR99" s="108">
        <f>+WEEKNUM(AQ99)</f>
        <v/>
      </c>
      <c r="AS99" s="136" t="n">
        <v>43596</v>
      </c>
      <c r="AT99" s="108">
        <f>+WEEKNUM(AS99)</f>
        <v/>
      </c>
      <c r="AU99" s="136" t="n">
        <v>43595</v>
      </c>
      <c r="AV99" s="108">
        <f>+WEEKNUM(AU99)</f>
        <v/>
      </c>
      <c r="AW99" s="136" t="n">
        <v>43609</v>
      </c>
      <c r="AX99" s="108">
        <f>+WEEKNUM(AW99)</f>
        <v/>
      </c>
      <c r="AY99" s="136">
        <f>AW99+4</f>
        <v/>
      </c>
      <c r="AZ99" s="108">
        <f>+WEEKNUM(AY99)</f>
        <v/>
      </c>
      <c r="BA99" s="136">
        <f>AU99+90</f>
        <v/>
      </c>
      <c r="BB99" s="108">
        <f>+WEEKNUM(BA99)</f>
        <v/>
      </c>
      <c r="BC99" s="136" t="n">
        <v>43615</v>
      </c>
      <c r="BD99" s="108">
        <f>+WEEKNUM(BC99)</f>
        <v/>
      </c>
      <c r="BE99" s="136">
        <f>BC99+4</f>
        <v/>
      </c>
      <c r="BF99" s="108">
        <f>+WEEKNUM(BE99)</f>
        <v/>
      </c>
      <c r="BG99" s="108">
        <f>AV99-BD99</f>
        <v/>
      </c>
      <c r="BH99" s="108" t="n">
        <v>195</v>
      </c>
      <c r="BI99" s="108">
        <f>BH99-AI99</f>
        <v/>
      </c>
      <c r="BJ99" s="131">
        <f>BH99/AI99-1</f>
        <v/>
      </c>
      <c r="BK99" s="108">
        <f>BD99-Y99</f>
        <v/>
      </c>
      <c r="BL99" s="108">
        <f>BD99-AR99</f>
        <v/>
      </c>
      <c r="BM99" s="108" t="n">
        <v>24</v>
      </c>
      <c r="BN99" s="108" t="n"/>
      <c r="BO99" s="108" t="n"/>
      <c r="BP99" s="108" t="inlineStr">
        <is>
          <t>YES</t>
        </is>
      </c>
      <c r="BQ99" s="150" t="n"/>
      <c r="BR99" s="150" t="n"/>
      <c r="BS99" s="150" t="n"/>
      <c r="BT99" s="150" t="n"/>
      <c r="BU99" s="150" t="n"/>
      <c r="BV99" s="150" t="n"/>
      <c r="BW99" s="150" t="n"/>
      <c r="BX99" s="150" t="n"/>
      <c r="BY99" s="150" t="n"/>
      <c r="BZ99" s="150" t="n"/>
      <c r="CA99" s="150" t="n"/>
      <c r="CB99" s="150" t="n"/>
      <c r="CC99" s="150" t="n"/>
      <c r="CD99" s="150" t="n"/>
      <c r="CE99" s="150" t="n"/>
      <c r="CF99" s="150" t="n"/>
      <c r="CG99" s="150" t="n"/>
      <c r="CH99" s="150" t="n"/>
      <c r="CI99" s="150" t="n"/>
      <c r="CJ99" s="150" t="n"/>
      <c r="CK99" s="150" t="n"/>
      <c r="CL99" s="150" t="n"/>
      <c r="CM99" s="150" t="n"/>
      <c r="CN99" s="150" t="n"/>
      <c r="CO99" s="150" t="n"/>
      <c r="CP99" s="150" t="n"/>
      <c r="CQ99" s="150" t="n"/>
      <c r="CR99" s="150" t="n"/>
      <c r="CS99" s="150" t="n"/>
      <c r="CT99" s="150" t="n"/>
      <c r="CU99" s="150" t="n"/>
      <c r="CV99" s="150" t="n"/>
      <c r="CW99" s="150" t="n"/>
      <c r="CX99" s="150" t="n"/>
      <c r="CY99" s="150" t="n"/>
      <c r="CZ99" s="150" t="n"/>
      <c r="DA99" s="150" t="n"/>
      <c r="DB99" s="150" t="n"/>
      <c r="DC99" s="150" t="n"/>
      <c r="DD99" s="150" t="n"/>
      <c r="DE99" s="150" t="n"/>
      <c r="DF99" s="150" t="n"/>
      <c r="DG99" s="150" t="n"/>
      <c r="DH99" s="150" t="n"/>
      <c r="DI99" s="150" t="n"/>
      <c r="DJ99" s="150" t="n"/>
      <c r="DK99" s="150" t="n"/>
      <c r="DL99" s="150" t="n"/>
      <c r="DM99" s="150" t="n"/>
      <c r="DN99" s="150" t="n"/>
      <c r="DO99" s="150" t="n"/>
      <c r="DP99" s="150" t="n"/>
      <c r="DQ99" s="150" t="n"/>
      <c r="DR99" s="150" t="n"/>
      <c r="DS99" s="150" t="n"/>
      <c r="DT99" s="150" t="n"/>
      <c r="DU99" s="150" t="n"/>
      <c r="DV99" s="150" t="n"/>
      <c r="DW99" s="150" t="n"/>
      <c r="DX99" s="150" t="n"/>
      <c r="DY99" s="150" t="n"/>
      <c r="DZ99" s="150" t="n"/>
      <c r="EA99" s="150" t="n"/>
      <c r="EB99" s="150" t="n"/>
      <c r="EC99" s="150" t="n"/>
      <c r="ED99" s="150" t="n"/>
      <c r="EE99" s="150" t="n"/>
      <c r="EF99" s="150" t="n"/>
      <c r="EG99" s="150" t="n"/>
      <c r="EH99" s="150" t="n"/>
      <c r="EI99" s="150" t="n"/>
      <c r="EJ99" s="150" t="n"/>
      <c r="EK99" s="150" t="n"/>
      <c r="EL99" s="150" t="n"/>
      <c r="EM99" s="150" t="n"/>
      <c r="EN99" s="150" t="n"/>
      <c r="EO99" s="150" t="n"/>
      <c r="EP99" s="150" t="n"/>
      <c r="EQ99" s="150" t="n"/>
      <c r="ER99" s="150" t="n"/>
      <c r="ES99" s="150" t="n"/>
      <c r="ET99" s="150" t="n"/>
      <c r="EU99" s="150" t="n"/>
      <c r="EV99" s="150" t="n"/>
      <c r="EW99" s="150" t="n"/>
      <c r="EX99" s="150" t="n"/>
      <c r="EY99" s="150" t="n"/>
      <c r="EZ99" s="150" t="n"/>
      <c r="FA99" s="150" t="n"/>
      <c r="FB99" s="150" t="n"/>
      <c r="FC99" s="150" t="n"/>
      <c r="FD99" s="150" t="n"/>
      <c r="FE99" s="150" t="n"/>
      <c r="FF99" s="150" t="n"/>
      <c r="FG99" s="150" t="n"/>
      <c r="FH99" s="150" t="n"/>
      <c r="FI99" s="150" t="n"/>
      <c r="FJ99" s="150" t="n"/>
      <c r="FK99" s="150" t="n"/>
      <c r="FL99" s="150" t="n"/>
      <c r="FM99" s="150" t="n"/>
      <c r="FN99" s="150" t="n"/>
      <c r="FO99" s="150" t="n"/>
      <c r="FP99" s="150" t="n"/>
      <c r="FQ99" s="150" t="n"/>
      <c r="FR99" s="150" t="n"/>
      <c r="FS99" s="150" t="n"/>
      <c r="FT99" s="150" t="n"/>
      <c r="FU99" s="150" t="n"/>
      <c r="FV99" s="150" t="n"/>
      <c r="FW99" s="150" t="n"/>
      <c r="FX99" s="150" t="n"/>
      <c r="FY99" s="150" t="n"/>
      <c r="FZ99" s="150" t="n"/>
      <c r="GA99" s="150" t="n"/>
      <c r="GB99" s="150" t="n"/>
      <c r="GC99" s="150" t="n"/>
      <c r="GD99" s="150" t="n"/>
      <c r="GE99" s="150" t="n"/>
      <c r="GF99" s="150" t="n"/>
      <c r="GG99" s="150" t="n"/>
      <c r="GH99" s="150" t="n"/>
      <c r="GI99" s="150" t="n"/>
      <c r="GJ99" s="150" t="n"/>
      <c r="GK99" s="150" t="n"/>
      <c r="GL99" s="150" t="n"/>
      <c r="GM99" s="150" t="n"/>
      <c r="GN99" s="150" t="n"/>
      <c r="GO99" s="150" t="n"/>
      <c r="GP99" s="150" t="n"/>
      <c r="GQ99" s="150" t="n"/>
      <c r="GR99" s="150" t="n"/>
      <c r="GS99" s="150" t="n"/>
      <c r="GT99" s="150" t="n"/>
      <c r="GU99" s="150" t="n"/>
      <c r="GV99" s="150" t="n"/>
      <c r="GW99" s="150" t="n"/>
      <c r="GX99" s="150" t="n"/>
      <c r="GY99" s="150" t="n"/>
      <c r="GZ99" s="150" t="n"/>
      <c r="HA99" s="150" t="n"/>
      <c r="HB99" s="150" t="n"/>
      <c r="HC99" s="150" t="n"/>
      <c r="HD99" s="150" t="n"/>
      <c r="HE99" s="150" t="n"/>
      <c r="HF99" s="150" t="n"/>
      <c r="HG99" s="150" t="n"/>
      <c r="HH99" s="150" t="n"/>
      <c r="HI99" s="150" t="n"/>
      <c r="HJ99" s="150" t="n"/>
      <c r="HK99" s="150" t="n"/>
      <c r="HL99" s="150" t="n"/>
      <c r="HM99" s="150" t="n"/>
      <c r="HN99" s="150" t="n"/>
      <c r="HO99" s="150" t="n"/>
      <c r="HP99" s="150" t="n"/>
      <c r="HQ99" s="150" t="n"/>
      <c r="HR99" s="150" t="n"/>
      <c r="HS99" s="150" t="n"/>
      <c r="HT99" s="150" t="n"/>
      <c r="HU99" s="150" t="n"/>
      <c r="HV99" s="150" t="n"/>
      <c r="HW99" s="150" t="n"/>
      <c r="HX99" s="150" t="n"/>
      <c r="HY99" s="150" t="n"/>
    </row>
    <row customHeight="1" ht="11.25" r="100">
      <c r="A100" s="108" t="inlineStr">
        <is>
          <t>K190701601 ALICE</t>
        </is>
      </c>
      <c r="B100" s="108" t="inlineStr">
        <is>
          <t>Pre-Buy</t>
        </is>
      </c>
      <c r="C100" s="126" t="inlineStr">
        <is>
          <t>-</t>
        </is>
      </c>
      <c r="D100" s="127" t="n">
        <v>1</v>
      </c>
      <c r="E100" s="108" t="n"/>
      <c r="F100" s="108" t="n"/>
      <c r="G100" s="108" t="inlineStr">
        <is>
          <t>Womens</t>
        </is>
      </c>
      <c r="H100" s="108" t="inlineStr">
        <is>
          <t>Jeans</t>
        </is>
      </c>
      <c r="I100" s="108" t="inlineStr">
        <is>
          <t>K190701601</t>
        </is>
      </c>
      <c r="J100" s="108" t="inlineStr">
        <is>
          <t>ALICE</t>
        </is>
      </c>
      <c r="K100" s="108" t="inlineStr">
        <is>
          <t>VINTAGE WORN</t>
        </is>
      </c>
      <c r="L100" s="108" t="inlineStr">
        <is>
          <t>Tunisia</t>
        </is>
      </c>
      <c r="M100" s="108" t="inlineStr">
        <is>
          <t>Artlab</t>
        </is>
      </c>
      <c r="N100" s="108" t="inlineStr">
        <is>
          <t>Elleti Group</t>
        </is>
      </c>
      <c r="O100" s="108" t="inlineStr">
        <is>
          <t>Elleti</t>
        </is>
      </c>
      <c r="P100" s="108" t="inlineStr">
        <is>
          <t>Elleti</t>
        </is>
      </c>
      <c r="Q100" s="108" t="inlineStr">
        <is>
          <t>Nice One</t>
        </is>
      </c>
      <c r="R100" s="108" t="inlineStr">
        <is>
          <t>Nice One</t>
        </is>
      </c>
      <c r="S100" s="108" t="inlineStr">
        <is>
          <t>Elleti</t>
        </is>
      </c>
      <c r="T100" s="108" t="inlineStr">
        <is>
          <t>Elleti</t>
        </is>
      </c>
      <c r="U100" s="108" t="inlineStr">
        <is>
          <t>Orta</t>
        </is>
      </c>
      <c r="V100" s="82" t="n">
        <v>9575</v>
      </c>
      <c r="Y100" s="150">
        <f>+WEEKNUM(X100)</f>
        <v/>
      </c>
      <c r="Z100" s="232" t="n">
        <v>31.1</v>
      </c>
      <c r="AA100" s="232" t="n">
        <v>67.97999999999999</v>
      </c>
      <c r="AB100" s="232">
        <f>AH100/100*80</f>
        <v/>
      </c>
      <c r="AC100" s="232">
        <f>AE100/100*80</f>
        <v/>
      </c>
      <c r="AD100" s="232">
        <f>AH100*AA100</f>
        <v/>
      </c>
      <c r="AE100" s="121">
        <f>AH100*AA100/100*75</f>
        <v/>
      </c>
      <c r="AF100" s="121">
        <f>AI100*AA100</f>
        <v/>
      </c>
      <c r="AG100" s="130" t="n"/>
      <c r="AH100" s="108" t="n">
        <v>172</v>
      </c>
      <c r="AI100" s="108" t="n">
        <v>260</v>
      </c>
      <c r="AJ100" s="126" t="n">
        <v>68</v>
      </c>
      <c r="AK100" s="129">
        <f>AI100*Z100</f>
        <v/>
      </c>
      <c r="AL100" s="129" t="n"/>
      <c r="AM100" s="108" t="n"/>
      <c r="AN100" s="129" t="n"/>
      <c r="AO100" s="108" t="inlineStr">
        <is>
          <t>90 DAYS NETT</t>
        </is>
      </c>
      <c r="AP100" s="108" t="inlineStr">
        <is>
          <t>TRUCK</t>
        </is>
      </c>
      <c r="AQ100" s="136" t="n">
        <v>43507</v>
      </c>
      <c r="AR100" s="108">
        <f>+WEEKNUM(AQ100)</f>
        <v/>
      </c>
      <c r="AS100" s="136" t="n">
        <v>43596</v>
      </c>
      <c r="AT100" s="108">
        <f>+WEEKNUM(AS100)</f>
        <v/>
      </c>
      <c r="AU100" s="136" t="n">
        <v>43595</v>
      </c>
      <c r="AV100" s="108">
        <f>+WEEKNUM(AU100)</f>
        <v/>
      </c>
      <c r="AW100" s="136" t="n">
        <v>43609</v>
      </c>
      <c r="AX100" s="108">
        <f>+WEEKNUM(AW100)</f>
        <v/>
      </c>
      <c r="AY100" s="136">
        <f>AW100+4</f>
        <v/>
      </c>
      <c r="AZ100" s="108">
        <f>+WEEKNUM(AY100)</f>
        <v/>
      </c>
      <c r="BA100" s="136">
        <f>AU100+90</f>
        <v/>
      </c>
      <c r="BB100" s="108">
        <f>+WEEKNUM(BA100)</f>
        <v/>
      </c>
      <c r="BC100" s="136" t="n">
        <v>43615</v>
      </c>
      <c r="BD100" s="108">
        <f>+WEEKNUM(BC100)</f>
        <v/>
      </c>
      <c r="BE100" s="136">
        <f>BC100+4</f>
        <v/>
      </c>
      <c r="BF100" s="108">
        <f>+WEEKNUM(BE100)</f>
        <v/>
      </c>
      <c r="BG100" s="108">
        <f>AV100-BD100</f>
        <v/>
      </c>
      <c r="BH100" s="108" t="n">
        <v>261</v>
      </c>
      <c r="BI100" s="108">
        <f>BH100-AI100</f>
        <v/>
      </c>
      <c r="BJ100" s="131">
        <f>BH100/AI100-1</f>
        <v/>
      </c>
      <c r="BK100" s="108">
        <f>BD100-Y100</f>
        <v/>
      </c>
      <c r="BL100" s="108">
        <f>BD100-AR100</f>
        <v/>
      </c>
      <c r="BM100" s="108" t="n">
        <v>24</v>
      </c>
      <c r="BN100" s="108" t="n"/>
      <c r="BO100" s="108" t="n"/>
      <c r="BP100" s="108" t="inlineStr">
        <is>
          <t>YES</t>
        </is>
      </c>
      <c r="BQ100" s="150" t="n"/>
      <c r="BR100" s="150" t="n"/>
      <c r="BS100" s="150" t="n"/>
      <c r="BT100" s="150" t="n"/>
      <c r="BU100" s="150" t="n"/>
      <c r="BV100" s="150" t="n"/>
      <c r="BW100" s="150" t="n"/>
      <c r="BX100" s="150" t="n"/>
      <c r="BY100" s="150" t="n"/>
      <c r="BZ100" s="150" t="n"/>
      <c r="CA100" s="150" t="n"/>
      <c r="CB100" s="150" t="n"/>
      <c r="CC100" s="150" t="n"/>
      <c r="CD100" s="150" t="n"/>
      <c r="CE100" s="150" t="n"/>
      <c r="CF100" s="150" t="n"/>
      <c r="CG100" s="150" t="n"/>
      <c r="CH100" s="150" t="n"/>
      <c r="CI100" s="150" t="n"/>
      <c r="CJ100" s="150" t="n"/>
      <c r="CK100" s="150" t="n"/>
      <c r="CL100" s="150" t="n"/>
      <c r="CM100" s="150" t="n"/>
      <c r="CN100" s="150" t="n"/>
      <c r="CO100" s="150" t="n"/>
      <c r="CP100" s="150" t="n"/>
      <c r="CQ100" s="150" t="n"/>
      <c r="CR100" s="150" t="n"/>
      <c r="CS100" s="150" t="n"/>
      <c r="CT100" s="150" t="n"/>
      <c r="CU100" s="150" t="n"/>
      <c r="CV100" s="150" t="n"/>
      <c r="CW100" s="150" t="n"/>
      <c r="CX100" s="150" t="n"/>
      <c r="CY100" s="150" t="n"/>
      <c r="CZ100" s="150" t="n"/>
      <c r="DA100" s="150" t="n"/>
      <c r="DB100" s="150" t="n"/>
      <c r="DC100" s="150" t="n"/>
      <c r="DD100" s="150" t="n"/>
      <c r="DE100" s="150" t="n"/>
      <c r="DF100" s="150" t="n"/>
      <c r="DG100" s="150" t="n"/>
      <c r="DH100" s="150" t="n"/>
      <c r="DI100" s="150" t="n"/>
      <c r="DJ100" s="150" t="n"/>
      <c r="DK100" s="150" t="n"/>
      <c r="DL100" s="150" t="n"/>
      <c r="DM100" s="150" t="n"/>
      <c r="DN100" s="150" t="n"/>
      <c r="DO100" s="150" t="n"/>
      <c r="DP100" s="150" t="n"/>
      <c r="DQ100" s="150" t="n"/>
      <c r="DR100" s="150" t="n"/>
      <c r="DS100" s="150" t="n"/>
      <c r="DT100" s="150" t="n"/>
      <c r="DU100" s="150" t="n"/>
      <c r="DV100" s="150" t="n"/>
      <c r="DW100" s="150" t="n"/>
      <c r="DX100" s="150" t="n"/>
      <c r="DY100" s="150" t="n"/>
      <c r="DZ100" s="150" t="n"/>
      <c r="EA100" s="150" t="n"/>
      <c r="EB100" s="150" t="n"/>
      <c r="EC100" s="150" t="n"/>
      <c r="ED100" s="150" t="n"/>
      <c r="EE100" s="150" t="n"/>
      <c r="EF100" s="150" t="n"/>
      <c r="EG100" s="150" t="n"/>
      <c r="EH100" s="150" t="n"/>
      <c r="EI100" s="150" t="n"/>
      <c r="EJ100" s="150" t="n"/>
      <c r="EK100" s="150" t="n"/>
      <c r="EL100" s="150" t="n"/>
      <c r="EM100" s="150" t="n"/>
      <c r="EN100" s="150" t="n"/>
      <c r="EO100" s="150" t="n"/>
      <c r="EP100" s="150" t="n"/>
      <c r="EQ100" s="150" t="n"/>
      <c r="ER100" s="150" t="n"/>
      <c r="ES100" s="150" t="n"/>
      <c r="ET100" s="150" t="n"/>
      <c r="EU100" s="150" t="n"/>
      <c r="EV100" s="150" t="n"/>
      <c r="EW100" s="150" t="n"/>
      <c r="EX100" s="150" t="n"/>
      <c r="EY100" s="150" t="n"/>
      <c r="EZ100" s="150" t="n"/>
      <c r="FA100" s="150" t="n"/>
      <c r="FB100" s="150" t="n"/>
      <c r="FC100" s="150" t="n"/>
      <c r="FD100" s="150" t="n"/>
      <c r="FE100" s="150" t="n"/>
      <c r="FF100" s="150" t="n"/>
      <c r="FG100" s="150" t="n"/>
      <c r="FH100" s="150" t="n"/>
      <c r="FI100" s="150" t="n"/>
      <c r="FJ100" s="150" t="n"/>
      <c r="FK100" s="150" t="n"/>
      <c r="FL100" s="150" t="n"/>
      <c r="FM100" s="150" t="n"/>
      <c r="FN100" s="150" t="n"/>
      <c r="FO100" s="150" t="n"/>
      <c r="FP100" s="150" t="n"/>
      <c r="FQ100" s="150" t="n"/>
      <c r="FR100" s="150" t="n"/>
      <c r="FS100" s="150" t="n"/>
      <c r="FT100" s="150" t="n"/>
      <c r="FU100" s="150" t="n"/>
      <c r="FV100" s="150" t="n"/>
      <c r="FW100" s="150" t="n"/>
      <c r="FX100" s="150" t="n"/>
      <c r="FY100" s="150" t="n"/>
      <c r="FZ100" s="150" t="n"/>
      <c r="GA100" s="150" t="n"/>
      <c r="GB100" s="150" t="n"/>
      <c r="GC100" s="150" t="n"/>
      <c r="GD100" s="150" t="n"/>
      <c r="GE100" s="150" t="n"/>
      <c r="GF100" s="150" t="n"/>
      <c r="GG100" s="150" t="n"/>
      <c r="GH100" s="150" t="n"/>
      <c r="GI100" s="150" t="n"/>
      <c r="GJ100" s="150" t="n"/>
      <c r="GK100" s="150" t="n"/>
      <c r="GL100" s="150" t="n"/>
      <c r="GM100" s="150" t="n"/>
      <c r="GN100" s="150" t="n"/>
      <c r="GO100" s="150" t="n"/>
      <c r="GP100" s="150" t="n"/>
      <c r="GQ100" s="150" t="n"/>
      <c r="GR100" s="150" t="n"/>
      <c r="GS100" s="150" t="n"/>
      <c r="GT100" s="150" t="n"/>
      <c r="GU100" s="150" t="n"/>
      <c r="GV100" s="150" t="n"/>
      <c r="GW100" s="150" t="n"/>
      <c r="GX100" s="150" t="n"/>
      <c r="GY100" s="150" t="n"/>
      <c r="GZ100" s="150" t="n"/>
      <c r="HA100" s="150" t="n"/>
      <c r="HB100" s="150" t="n"/>
      <c r="HC100" s="150" t="n"/>
      <c r="HD100" s="150" t="n"/>
      <c r="HE100" s="150" t="n"/>
      <c r="HF100" s="150" t="n"/>
      <c r="HG100" s="150" t="n"/>
      <c r="HH100" s="150" t="n"/>
      <c r="HI100" s="150" t="n"/>
      <c r="HJ100" s="150" t="n"/>
      <c r="HK100" s="150" t="n"/>
      <c r="HL100" s="150" t="n"/>
      <c r="HM100" s="150" t="n"/>
      <c r="HN100" s="150" t="n"/>
      <c r="HO100" s="150" t="n"/>
      <c r="HP100" s="150" t="n"/>
      <c r="HQ100" s="150" t="n"/>
      <c r="HR100" s="150" t="n"/>
      <c r="HS100" s="150" t="n"/>
      <c r="HT100" s="150" t="n"/>
      <c r="HU100" s="150" t="n"/>
      <c r="HV100" s="150" t="n"/>
      <c r="HW100" s="150" t="n"/>
      <c r="HX100" s="150" t="n"/>
      <c r="HY100" s="150" t="n"/>
    </row>
    <row customHeight="1" ht="11.25" r="101">
      <c r="A101" s="108" t="inlineStr">
        <is>
          <t>K190751205 CHARLES</t>
        </is>
      </c>
      <c r="B101" s="108" t="inlineStr">
        <is>
          <t>Pre-Buy</t>
        </is>
      </c>
      <c r="C101" s="126" t="inlineStr">
        <is>
          <t>-</t>
        </is>
      </c>
      <c r="D101" s="127" t="n">
        <v>1</v>
      </c>
      <c r="E101" s="108" t="n"/>
      <c r="F101" s="108" t="n"/>
      <c r="G101" s="108" t="inlineStr">
        <is>
          <t>Mens</t>
        </is>
      </c>
      <c r="H101" s="108" t="inlineStr">
        <is>
          <t>Jeans</t>
        </is>
      </c>
      <c r="I101" s="108" t="inlineStr">
        <is>
          <t>K190751205</t>
        </is>
      </c>
      <c r="J101" s="108" t="inlineStr">
        <is>
          <t>CHARLES</t>
        </is>
      </c>
      <c r="K101" s="108" t="inlineStr">
        <is>
          <t>NESTA OD BLACK USED</t>
        </is>
      </c>
      <c r="L101" s="108" t="inlineStr">
        <is>
          <t>Tunisia</t>
        </is>
      </c>
      <c r="M101" s="108" t="inlineStr">
        <is>
          <t>Artlab</t>
        </is>
      </c>
      <c r="N101" s="108" t="inlineStr">
        <is>
          <t>Elleti Group</t>
        </is>
      </c>
      <c r="O101" s="108" t="inlineStr">
        <is>
          <t>Elleti</t>
        </is>
      </c>
      <c r="P101" s="108" t="inlineStr">
        <is>
          <t>Elleti</t>
        </is>
      </c>
      <c r="Q101" s="108" t="inlineStr">
        <is>
          <t>Nice One</t>
        </is>
      </c>
      <c r="R101" s="108" t="inlineStr">
        <is>
          <t>Nice One</t>
        </is>
      </c>
      <c r="S101" s="108" t="inlineStr">
        <is>
          <t>Elleti</t>
        </is>
      </c>
      <c r="T101" s="108" t="inlineStr">
        <is>
          <t>Elleti</t>
        </is>
      </c>
      <c r="U101" s="108" t="inlineStr">
        <is>
          <t>Calik</t>
        </is>
      </c>
      <c r="V101" s="82" t="inlineStr">
        <is>
          <t>71060D Soho TP nesta blue OD black organic + recycled</t>
        </is>
      </c>
      <c r="Y101" s="150">
        <f>+WEEKNUM(X101)</f>
        <v/>
      </c>
      <c r="Z101" s="232" t="n">
        <v>29.8</v>
      </c>
      <c r="AA101" s="232" t="n">
        <v>67.97999999999999</v>
      </c>
      <c r="AB101" s="232">
        <f>AH101/100*80</f>
        <v/>
      </c>
      <c r="AC101" t="n"/>
      <c r="AD101" s="232">
        <f>AH101*AA101</f>
        <v/>
      </c>
      <c r="AE101" s="121" t="n"/>
      <c r="AF101" s="121">
        <f>AI101*AA101</f>
        <v/>
      </c>
      <c r="AG101" s="130" t="n"/>
      <c r="AH101" s="108" t="n">
        <v>24</v>
      </c>
      <c r="AI101" s="108" t="n">
        <v>204</v>
      </c>
      <c r="AJ101" s="126" t="n">
        <v>69</v>
      </c>
      <c r="AK101" s="129">
        <f>AI101*Z101</f>
        <v/>
      </c>
      <c r="AL101" s="129" t="n"/>
      <c r="AM101" s="108" t="n"/>
      <c r="AN101" s="129" t="n"/>
      <c r="AO101" s="108" t="inlineStr">
        <is>
          <t>90 DAYS NETT</t>
        </is>
      </c>
      <c r="AP101" s="108" t="inlineStr">
        <is>
          <t>TRUCK</t>
        </is>
      </c>
      <c r="AQ101" s="136" t="n">
        <v>43507</v>
      </c>
      <c r="AR101" s="108">
        <f>+WEEKNUM(AQ101)</f>
        <v/>
      </c>
      <c r="AS101" s="136" t="n">
        <v>43596</v>
      </c>
      <c r="AT101" s="108">
        <f>+WEEKNUM(AS101)</f>
        <v/>
      </c>
      <c r="AU101" s="136" t="n">
        <v>43602</v>
      </c>
      <c r="AV101" s="108">
        <f>+WEEKNUM(AU101)</f>
        <v/>
      </c>
      <c r="AW101" s="136" t="n">
        <v>43609</v>
      </c>
      <c r="AX101" s="108">
        <f>+WEEKNUM(AW101)</f>
        <v/>
      </c>
      <c r="AY101" s="136">
        <f>AW101+4</f>
        <v/>
      </c>
      <c r="AZ101" s="108">
        <f>+WEEKNUM(AY101)</f>
        <v/>
      </c>
      <c r="BA101" s="136">
        <f>AU101+90</f>
        <v/>
      </c>
      <c r="BB101" s="108">
        <f>+WEEKNUM(BA101)</f>
        <v/>
      </c>
      <c r="BC101" s="136" t="n">
        <v>43615</v>
      </c>
      <c r="BD101" s="108">
        <f>+WEEKNUM(BC101)</f>
        <v/>
      </c>
      <c r="BE101" s="136">
        <f>BC101+4</f>
        <v/>
      </c>
      <c r="BF101" s="108">
        <f>+WEEKNUM(BE101)</f>
        <v/>
      </c>
      <c r="BG101" s="108">
        <f>AV101-BD101</f>
        <v/>
      </c>
      <c r="BH101" s="108" t="n">
        <v>179</v>
      </c>
      <c r="BI101" s="108">
        <f>BH101-AI101</f>
        <v/>
      </c>
      <c r="BJ101" s="131">
        <f>BH101/AI101-1</f>
        <v/>
      </c>
      <c r="BK101" s="108">
        <f>BD101-Y101</f>
        <v/>
      </c>
      <c r="BL101" s="108">
        <f>BD101-AR101</f>
        <v/>
      </c>
      <c r="BM101" s="108" t="n">
        <v>24</v>
      </c>
      <c r="BN101" s="108" t="n"/>
      <c r="BO101" s="108" t="n"/>
      <c r="BP101" s="108" t="inlineStr">
        <is>
          <t>YES</t>
        </is>
      </c>
      <c r="BQ101" s="150" t="n"/>
      <c r="BR101" s="150" t="n"/>
      <c r="BS101" s="150" t="n"/>
      <c r="BT101" s="150" t="n"/>
      <c r="BU101" s="150" t="n"/>
      <c r="BV101" s="150" t="n"/>
      <c r="BW101" s="150" t="n"/>
      <c r="BX101" s="150" t="n"/>
      <c r="BY101" s="150" t="n"/>
      <c r="BZ101" s="150" t="n"/>
      <c r="CA101" s="150" t="n"/>
      <c r="CB101" s="150" t="n"/>
      <c r="CC101" s="150" t="n"/>
      <c r="CD101" s="150" t="n"/>
      <c r="CE101" s="150" t="n"/>
      <c r="CF101" s="150" t="n"/>
      <c r="CG101" s="150" t="n"/>
      <c r="CH101" s="150" t="n"/>
      <c r="CI101" s="150" t="n"/>
      <c r="CJ101" s="150" t="n"/>
      <c r="CK101" s="150" t="n"/>
      <c r="CL101" s="150" t="n"/>
      <c r="CM101" s="150" t="n"/>
      <c r="CN101" s="150" t="n"/>
      <c r="CO101" s="150" t="n"/>
      <c r="CP101" s="150" t="n"/>
      <c r="CQ101" s="150" t="n"/>
      <c r="CR101" s="150" t="n"/>
      <c r="CS101" s="150" t="n"/>
      <c r="CT101" s="150" t="n"/>
      <c r="CU101" s="150" t="n"/>
      <c r="CV101" s="150" t="n"/>
      <c r="CW101" s="150" t="n"/>
      <c r="CX101" s="150" t="n"/>
      <c r="CY101" s="150" t="n"/>
      <c r="CZ101" s="150" t="n"/>
      <c r="DA101" s="150" t="n"/>
      <c r="DB101" s="150" t="n"/>
      <c r="DC101" s="150" t="n"/>
      <c r="DD101" s="150" t="n"/>
      <c r="DE101" s="150" t="n"/>
      <c r="DF101" s="150" t="n"/>
      <c r="DG101" s="150" t="n"/>
      <c r="DH101" s="150" t="n"/>
      <c r="DI101" s="150" t="n"/>
      <c r="DJ101" s="150" t="n"/>
      <c r="DK101" s="150" t="n"/>
      <c r="DL101" s="150" t="n"/>
      <c r="DM101" s="150" t="n"/>
      <c r="DN101" s="150" t="n"/>
      <c r="DO101" s="150" t="n"/>
      <c r="DP101" s="150" t="n"/>
      <c r="DQ101" s="150" t="n"/>
      <c r="DR101" s="150" t="n"/>
      <c r="DS101" s="150" t="n"/>
      <c r="DT101" s="150" t="n"/>
      <c r="DU101" s="150" t="n"/>
      <c r="DV101" s="150" t="n"/>
      <c r="DW101" s="150" t="n"/>
      <c r="DX101" s="150" t="n"/>
      <c r="DY101" s="150" t="n"/>
      <c r="DZ101" s="150" t="n"/>
      <c r="EA101" s="150" t="n"/>
      <c r="EB101" s="150" t="n"/>
      <c r="EC101" s="150" t="n"/>
      <c r="ED101" s="150" t="n"/>
      <c r="EE101" s="150" t="n"/>
      <c r="EF101" s="150" t="n"/>
      <c r="EG101" s="150" t="n"/>
      <c r="EH101" s="150" t="n"/>
      <c r="EI101" s="150" t="n"/>
      <c r="EJ101" s="150" t="n"/>
      <c r="EK101" s="150" t="n"/>
      <c r="EL101" s="150" t="n"/>
      <c r="EM101" s="150" t="n"/>
      <c r="EN101" s="150" t="n"/>
      <c r="EO101" s="150" t="n"/>
      <c r="EP101" s="150" t="n"/>
      <c r="EQ101" s="150" t="n"/>
      <c r="ER101" s="150" t="n"/>
      <c r="ES101" s="150" t="n"/>
      <c r="ET101" s="150" t="n"/>
      <c r="EU101" s="150" t="n"/>
      <c r="EV101" s="150" t="n"/>
      <c r="EW101" s="150" t="n"/>
      <c r="EX101" s="150" t="n"/>
      <c r="EY101" s="150" t="n"/>
      <c r="EZ101" s="150" t="n"/>
      <c r="FA101" s="150" t="n"/>
      <c r="FB101" s="150" t="n"/>
      <c r="FC101" s="150" t="n"/>
      <c r="FD101" s="150" t="n"/>
      <c r="FE101" s="150" t="n"/>
      <c r="FF101" s="150" t="n"/>
      <c r="FG101" s="150" t="n"/>
      <c r="FH101" s="150" t="n"/>
      <c r="FI101" s="150" t="n"/>
      <c r="FJ101" s="150" t="n"/>
      <c r="FK101" s="150" t="n"/>
      <c r="FL101" s="150" t="n"/>
      <c r="FM101" s="150" t="n"/>
      <c r="FN101" s="150" t="n"/>
      <c r="FO101" s="150" t="n"/>
      <c r="FP101" s="150" t="n"/>
      <c r="FQ101" s="150" t="n"/>
      <c r="FR101" s="150" t="n"/>
      <c r="FS101" s="150" t="n"/>
      <c r="FT101" s="150" t="n"/>
      <c r="FU101" s="150" t="n"/>
      <c r="FV101" s="150" t="n"/>
      <c r="FW101" s="150" t="n"/>
      <c r="FX101" s="150" t="n"/>
      <c r="FY101" s="150" t="n"/>
      <c r="FZ101" s="150" t="n"/>
      <c r="GA101" s="150" t="n"/>
      <c r="GB101" s="150" t="n"/>
      <c r="GC101" s="150" t="n"/>
      <c r="GD101" s="150" t="n"/>
      <c r="GE101" s="150" t="n"/>
      <c r="GF101" s="150" t="n"/>
      <c r="GG101" s="150" t="n"/>
      <c r="GH101" s="150" t="n"/>
      <c r="GI101" s="150" t="n"/>
      <c r="GJ101" s="150" t="n"/>
      <c r="GK101" s="150" t="n"/>
      <c r="GL101" s="150" t="n"/>
      <c r="GM101" s="150" t="n"/>
      <c r="GN101" s="150" t="n"/>
      <c r="GO101" s="150" t="n"/>
      <c r="GP101" s="150" t="n"/>
      <c r="GQ101" s="150" t="n"/>
      <c r="GR101" s="150" t="n"/>
      <c r="GS101" s="150" t="n"/>
      <c r="GT101" s="150" t="n"/>
      <c r="GU101" s="150" t="n"/>
      <c r="GV101" s="150" t="n"/>
      <c r="GW101" s="150" t="n"/>
      <c r="GX101" s="150" t="n"/>
      <c r="GY101" s="150" t="n"/>
      <c r="GZ101" s="150" t="n"/>
      <c r="HA101" s="150" t="n"/>
      <c r="HB101" s="150" t="n"/>
      <c r="HC101" s="150" t="n"/>
      <c r="HD101" s="150" t="n"/>
      <c r="HE101" s="150" t="n"/>
      <c r="HF101" s="150" t="n"/>
      <c r="HG101" s="150" t="n"/>
      <c r="HH101" s="150" t="n"/>
      <c r="HI101" s="150" t="n"/>
      <c r="HJ101" s="150" t="n"/>
      <c r="HK101" s="150" t="n"/>
      <c r="HL101" s="150" t="n"/>
      <c r="HM101" s="150" t="n"/>
      <c r="HN101" s="150" t="n"/>
      <c r="HO101" s="150" t="n"/>
      <c r="HP101" s="150" t="n"/>
      <c r="HQ101" s="150" t="n"/>
      <c r="HR101" s="150" t="n"/>
      <c r="HS101" s="150" t="n"/>
      <c r="HT101" s="150" t="n"/>
      <c r="HU101" s="150" t="n"/>
      <c r="HV101" s="150" t="n"/>
      <c r="HW101" s="150" t="n"/>
      <c r="HX101" s="150" t="n"/>
      <c r="HY101" s="150" t="n"/>
    </row>
    <row customHeight="1" ht="11.25" r="102">
      <c r="A102" s="108" t="inlineStr">
        <is>
          <t>K190751303 JOHN</t>
        </is>
      </c>
      <c r="B102" s="108" t="inlineStr">
        <is>
          <t>Pre-Buy</t>
        </is>
      </c>
      <c r="C102" s="126" t="inlineStr">
        <is>
          <t>-</t>
        </is>
      </c>
      <c r="D102" s="127" t="n">
        <v>1</v>
      </c>
      <c r="E102" s="108" t="n"/>
      <c r="F102" s="108" t="n"/>
      <c r="G102" s="108" t="inlineStr">
        <is>
          <t>Mens</t>
        </is>
      </c>
      <c r="H102" s="108" t="inlineStr">
        <is>
          <t>Jeans</t>
        </is>
      </c>
      <c r="I102" s="108" t="inlineStr">
        <is>
          <t>K190751303</t>
        </is>
      </c>
      <c r="J102" s="108" t="inlineStr">
        <is>
          <t>JOHN</t>
        </is>
      </c>
      <c r="K102" s="108" t="inlineStr">
        <is>
          <t>NESTA BLUE CREASED</t>
        </is>
      </c>
      <c r="L102" s="108" t="inlineStr">
        <is>
          <t>Tunisia</t>
        </is>
      </c>
      <c r="M102" s="108" t="inlineStr">
        <is>
          <t>Artlab</t>
        </is>
      </c>
      <c r="N102" s="108" t="inlineStr">
        <is>
          <t>Elleti Group</t>
        </is>
      </c>
      <c r="O102" s="108" t="inlineStr">
        <is>
          <t>Elleti</t>
        </is>
      </c>
      <c r="P102" s="108" t="inlineStr">
        <is>
          <t>Elleti</t>
        </is>
      </c>
      <c r="Q102" s="108" t="inlineStr">
        <is>
          <t>Nice One</t>
        </is>
      </c>
      <c r="R102" s="108" t="inlineStr">
        <is>
          <t>Nice One</t>
        </is>
      </c>
      <c r="S102" s="108" t="inlineStr">
        <is>
          <t>Elleti</t>
        </is>
      </c>
      <c r="T102" s="108" t="inlineStr">
        <is>
          <t>Elleti</t>
        </is>
      </c>
      <c r="U102" s="108" t="inlineStr">
        <is>
          <t>Calik</t>
        </is>
      </c>
      <c r="V102" s="82" t="inlineStr">
        <is>
          <t>71060D Soho TP nesta blue OD black organic + recycled</t>
        </is>
      </c>
      <c r="Y102" s="150">
        <f>+WEEKNUM(X102)</f>
        <v/>
      </c>
      <c r="Z102" s="232" t="n">
        <v>30.9</v>
      </c>
      <c r="AA102" s="232" t="n">
        <v>67.97999999999999</v>
      </c>
      <c r="AB102" s="232">
        <f>AH102/100*80</f>
        <v/>
      </c>
      <c r="AC102" t="n"/>
      <c r="AD102" s="232">
        <f>AH102*AA102</f>
        <v/>
      </c>
      <c r="AE102" s="121" t="n"/>
      <c r="AF102" s="121">
        <f>AI102*AA102</f>
        <v/>
      </c>
      <c r="AG102" s="130" t="n"/>
      <c r="AH102" s="108" t="n">
        <v>138</v>
      </c>
      <c r="AI102" s="108" t="n">
        <v>211</v>
      </c>
      <c r="AJ102" s="126" t="n">
        <v>68</v>
      </c>
      <c r="AK102" s="129">
        <f>AI102*Z102</f>
        <v/>
      </c>
      <c r="AL102" s="129" t="n"/>
      <c r="AM102" s="108" t="n"/>
      <c r="AN102" s="129" t="n"/>
      <c r="AO102" s="108" t="inlineStr">
        <is>
          <t>90 DAYS NETT</t>
        </is>
      </c>
      <c r="AP102" s="108" t="inlineStr">
        <is>
          <t>TRUCK</t>
        </is>
      </c>
      <c r="AQ102" s="136" t="n">
        <v>43507</v>
      </c>
      <c r="AR102" s="108">
        <f>+WEEKNUM(AQ102)</f>
        <v/>
      </c>
      <c r="AS102" s="136" t="n">
        <v>43596</v>
      </c>
      <c r="AT102" s="108">
        <f>+WEEKNUM(AS102)</f>
        <v/>
      </c>
      <c r="AU102" s="136" t="n">
        <v>43602</v>
      </c>
      <c r="AV102" s="108">
        <f>+WEEKNUM(AU102)</f>
        <v/>
      </c>
      <c r="AW102" s="136" t="n">
        <v>43609</v>
      </c>
      <c r="AX102" s="108">
        <f>+WEEKNUM(AW102)</f>
        <v/>
      </c>
      <c r="AY102" s="136">
        <f>AW102+4</f>
        <v/>
      </c>
      <c r="AZ102" s="108">
        <f>+WEEKNUM(AY102)</f>
        <v/>
      </c>
      <c r="BA102" s="136">
        <f>AU102+90</f>
        <v/>
      </c>
      <c r="BB102" s="108">
        <f>+WEEKNUM(BA102)</f>
        <v/>
      </c>
      <c r="BC102" s="136" t="n">
        <v>43615</v>
      </c>
      <c r="BD102" s="108">
        <f>+WEEKNUM(BC102)</f>
        <v/>
      </c>
      <c r="BE102" s="136">
        <f>BC102+4</f>
        <v/>
      </c>
      <c r="BF102" s="108">
        <f>+WEEKNUM(BE102)</f>
        <v/>
      </c>
      <c r="BG102" s="108">
        <f>AV102-BD102</f>
        <v/>
      </c>
      <c r="BH102" s="108" t="n">
        <v>199</v>
      </c>
      <c r="BI102" s="108">
        <f>BH102-AI102</f>
        <v/>
      </c>
      <c r="BJ102" s="131">
        <f>BH102/AI102-1</f>
        <v/>
      </c>
      <c r="BK102" s="108">
        <f>BD102-Y102</f>
        <v/>
      </c>
      <c r="BL102" s="108">
        <f>BD102-AR102</f>
        <v/>
      </c>
      <c r="BM102" s="108" t="n">
        <v>24</v>
      </c>
      <c r="BN102" s="108" t="n"/>
      <c r="BO102" s="108" t="n"/>
      <c r="BP102" s="108" t="inlineStr">
        <is>
          <t>YES</t>
        </is>
      </c>
      <c r="BQ102" s="150" t="n"/>
      <c r="BR102" s="150" t="n"/>
      <c r="BS102" s="150" t="n"/>
      <c r="BT102" s="150" t="n"/>
      <c r="BU102" s="150" t="n"/>
      <c r="BV102" s="150" t="n"/>
      <c r="BW102" s="150" t="n"/>
      <c r="BX102" s="150" t="n"/>
      <c r="BY102" s="150" t="n"/>
      <c r="BZ102" s="150" t="n"/>
      <c r="CA102" s="150" t="n"/>
      <c r="CB102" s="150" t="n"/>
      <c r="CC102" s="150" t="n"/>
      <c r="CD102" s="150" t="n"/>
      <c r="CE102" s="150" t="n"/>
      <c r="CF102" s="150" t="n"/>
      <c r="CG102" s="150" t="n"/>
      <c r="CH102" s="150" t="n"/>
      <c r="CI102" s="150" t="n"/>
      <c r="CJ102" s="150" t="n"/>
      <c r="CK102" s="150" t="n"/>
      <c r="CL102" s="150" t="n"/>
      <c r="CM102" s="150" t="n"/>
      <c r="CN102" s="150" t="n"/>
      <c r="CO102" s="150" t="n"/>
      <c r="CP102" s="150" t="n"/>
      <c r="CQ102" s="150" t="n"/>
      <c r="CR102" s="150" t="n"/>
      <c r="CS102" s="150" t="n"/>
      <c r="CT102" s="150" t="n"/>
      <c r="CU102" s="150" t="n"/>
      <c r="CV102" s="150" t="n"/>
      <c r="CW102" s="150" t="n"/>
      <c r="CX102" s="150" t="n"/>
      <c r="CY102" s="150" t="n"/>
      <c r="CZ102" s="150" t="n"/>
      <c r="DA102" s="150" t="n"/>
      <c r="DB102" s="150" t="n"/>
      <c r="DC102" s="150" t="n"/>
      <c r="DD102" s="150" t="n"/>
      <c r="DE102" s="150" t="n"/>
      <c r="DF102" s="150" t="n"/>
      <c r="DG102" s="150" t="n"/>
      <c r="DH102" s="150" t="n"/>
      <c r="DI102" s="150" t="n"/>
      <c r="DJ102" s="150" t="n"/>
      <c r="DK102" s="150" t="n"/>
      <c r="DL102" s="150" t="n"/>
      <c r="DM102" s="150" t="n"/>
      <c r="DN102" s="150" t="n"/>
      <c r="DO102" s="150" t="n"/>
      <c r="DP102" s="150" t="n"/>
      <c r="DQ102" s="150" t="n"/>
      <c r="DR102" s="150" t="n"/>
      <c r="DS102" s="150" t="n"/>
      <c r="DT102" s="150" t="n"/>
      <c r="DU102" s="150" t="n"/>
      <c r="DV102" s="150" t="n"/>
      <c r="DW102" s="150" t="n"/>
      <c r="DX102" s="150" t="n"/>
      <c r="DY102" s="150" t="n"/>
      <c r="DZ102" s="150" t="n"/>
      <c r="EA102" s="150" t="n"/>
      <c r="EB102" s="150" t="n"/>
      <c r="EC102" s="150" t="n"/>
      <c r="ED102" s="150" t="n"/>
      <c r="EE102" s="150" t="n"/>
      <c r="EF102" s="150" t="n"/>
      <c r="EG102" s="150" t="n"/>
      <c r="EH102" s="150" t="n"/>
      <c r="EI102" s="150" t="n"/>
      <c r="EJ102" s="150" t="n"/>
      <c r="EK102" s="150" t="n"/>
      <c r="EL102" s="150" t="n"/>
      <c r="EM102" s="150" t="n"/>
      <c r="EN102" s="150" t="n"/>
      <c r="EO102" s="150" t="n"/>
      <c r="EP102" s="150" t="n"/>
      <c r="EQ102" s="150" t="n"/>
      <c r="ER102" s="150" t="n"/>
      <c r="ES102" s="150" t="n"/>
      <c r="ET102" s="150" t="n"/>
      <c r="EU102" s="150" t="n"/>
      <c r="EV102" s="150" t="n"/>
      <c r="EW102" s="150" t="n"/>
      <c r="EX102" s="150" t="n"/>
      <c r="EY102" s="150" t="n"/>
      <c r="EZ102" s="150" t="n"/>
      <c r="FA102" s="150" t="n"/>
      <c r="FB102" s="150" t="n"/>
      <c r="FC102" s="150" t="n"/>
      <c r="FD102" s="150" t="n"/>
      <c r="FE102" s="150" t="n"/>
      <c r="FF102" s="150" t="n"/>
      <c r="FG102" s="150" t="n"/>
      <c r="FH102" s="150" t="n"/>
      <c r="FI102" s="150" t="n"/>
      <c r="FJ102" s="150" t="n"/>
      <c r="FK102" s="150" t="n"/>
      <c r="FL102" s="150" t="n"/>
      <c r="FM102" s="150" t="n"/>
      <c r="FN102" s="150" t="n"/>
      <c r="FO102" s="150" t="n"/>
      <c r="FP102" s="150" t="n"/>
      <c r="FQ102" s="150" t="n"/>
      <c r="FR102" s="150" t="n"/>
      <c r="FS102" s="150" t="n"/>
      <c r="FT102" s="150" t="n"/>
      <c r="FU102" s="150" t="n"/>
      <c r="FV102" s="150" t="n"/>
      <c r="FW102" s="150" t="n"/>
      <c r="FX102" s="150" t="n"/>
      <c r="FY102" s="150" t="n"/>
      <c r="FZ102" s="150" t="n"/>
      <c r="GA102" s="150" t="n"/>
      <c r="GB102" s="150" t="n"/>
      <c r="GC102" s="150" t="n"/>
      <c r="GD102" s="150" t="n"/>
      <c r="GE102" s="150" t="n"/>
      <c r="GF102" s="150" t="n"/>
      <c r="GG102" s="150" t="n"/>
      <c r="GH102" s="150" t="n"/>
      <c r="GI102" s="150" t="n"/>
      <c r="GJ102" s="150" t="n"/>
      <c r="GK102" s="150" t="n"/>
      <c r="GL102" s="150" t="n"/>
      <c r="GM102" s="150" t="n"/>
      <c r="GN102" s="150" t="n"/>
      <c r="GO102" s="150" t="n"/>
      <c r="GP102" s="150" t="n"/>
      <c r="GQ102" s="150" t="n"/>
      <c r="GR102" s="150" t="n"/>
      <c r="GS102" s="150" t="n"/>
      <c r="GT102" s="150" t="n"/>
      <c r="GU102" s="150" t="n"/>
      <c r="GV102" s="150" t="n"/>
      <c r="GW102" s="150" t="n"/>
      <c r="GX102" s="150" t="n"/>
      <c r="GY102" s="150" t="n"/>
      <c r="GZ102" s="150" t="n"/>
      <c r="HA102" s="150" t="n"/>
      <c r="HB102" s="150" t="n"/>
      <c r="HC102" s="150" t="n"/>
      <c r="HD102" s="150" t="n"/>
      <c r="HE102" s="150" t="n"/>
      <c r="HF102" s="150" t="n"/>
      <c r="HG102" s="150" t="n"/>
      <c r="HH102" s="150" t="n"/>
      <c r="HI102" s="150" t="n"/>
      <c r="HJ102" s="150" t="n"/>
      <c r="HK102" s="150" t="n"/>
      <c r="HL102" s="150" t="n"/>
      <c r="HM102" s="150" t="n"/>
      <c r="HN102" s="150" t="n"/>
      <c r="HO102" s="150" t="n"/>
      <c r="HP102" s="150" t="n"/>
      <c r="HQ102" s="150" t="n"/>
      <c r="HR102" s="150" t="n"/>
      <c r="HS102" s="150" t="n"/>
      <c r="HT102" s="150" t="n"/>
      <c r="HU102" s="150" t="n"/>
      <c r="HV102" s="150" t="n"/>
      <c r="HW102" s="150" t="n"/>
      <c r="HX102" s="150" t="n"/>
      <c r="HY102" s="150" t="n"/>
    </row>
    <row customHeight="1" ht="11.25" r="103">
      <c r="A103" s="108" t="inlineStr">
        <is>
          <t>K190751901 THOR CROPPED</t>
        </is>
      </c>
      <c r="B103" s="108" t="inlineStr">
        <is>
          <t>Pre-Buy</t>
        </is>
      </c>
      <c r="C103" s="126" t="inlineStr">
        <is>
          <t>-</t>
        </is>
      </c>
      <c r="D103" s="127" t="n">
        <v>1</v>
      </c>
      <c r="E103" s="108" t="n"/>
      <c r="F103" s="108" t="n"/>
      <c r="G103" s="108" t="inlineStr">
        <is>
          <t>Mens</t>
        </is>
      </c>
      <c r="H103" s="108" t="inlineStr">
        <is>
          <t>Jeans</t>
        </is>
      </c>
      <c r="I103" s="108" t="inlineStr">
        <is>
          <t>K190751901</t>
        </is>
      </c>
      <c r="J103" s="108" t="inlineStr">
        <is>
          <t>THOR CROPPED</t>
        </is>
      </c>
      <c r="K103" s="108" t="inlineStr">
        <is>
          <t>VINTAGE STITCH &amp; REPAIR</t>
        </is>
      </c>
      <c r="L103" s="108" t="inlineStr">
        <is>
          <t>Tunisia</t>
        </is>
      </c>
      <c r="M103" s="108" t="inlineStr">
        <is>
          <t>Artlab</t>
        </is>
      </c>
      <c r="N103" s="108" t="inlineStr">
        <is>
          <t>Elleti Group</t>
        </is>
      </c>
      <c r="O103" s="108" t="inlineStr">
        <is>
          <t>Elleti</t>
        </is>
      </c>
      <c r="P103" s="108" t="inlineStr">
        <is>
          <t>Elleti</t>
        </is>
      </c>
      <c r="Q103" s="108" t="inlineStr">
        <is>
          <t>Nice One</t>
        </is>
      </c>
      <c r="R103" s="108" t="inlineStr">
        <is>
          <t>Nice One</t>
        </is>
      </c>
      <c r="S103" s="108" t="inlineStr">
        <is>
          <t>Elleti</t>
        </is>
      </c>
      <c r="T103" s="108" t="inlineStr">
        <is>
          <t>Elleti</t>
        </is>
      </c>
      <c r="U103" s="108" t="inlineStr">
        <is>
          <t>Orta</t>
        </is>
      </c>
      <c r="V103" s="82" t="n">
        <v>9575</v>
      </c>
      <c r="Y103" s="150">
        <f>+WEEKNUM(X103)</f>
        <v/>
      </c>
      <c r="Z103" s="232" t="n">
        <v>40.5</v>
      </c>
      <c r="AA103" s="232" t="n">
        <v>99.97999999999999</v>
      </c>
      <c r="AB103" s="232">
        <f>AH103/100*80</f>
        <v/>
      </c>
      <c r="AC103" s="232">
        <f>AE103/100*80</f>
        <v/>
      </c>
      <c r="AD103" s="232">
        <f>AH103*AA103</f>
        <v/>
      </c>
      <c r="AE103" s="121">
        <f>AH103*AA103/100*75</f>
        <v/>
      </c>
      <c r="AF103" s="121">
        <f>AI103*AA103</f>
        <v/>
      </c>
      <c r="AG103" s="130" t="n"/>
      <c r="AH103" s="108" t="n">
        <v>26</v>
      </c>
      <c r="AI103" s="108" t="n">
        <v>105</v>
      </c>
      <c r="AJ103" s="126" t="n">
        <v>68</v>
      </c>
      <c r="AK103" s="129">
        <f>AI103*Z103</f>
        <v/>
      </c>
      <c r="AL103" s="129" t="n"/>
      <c r="AM103" s="108" t="n"/>
      <c r="AN103" s="129" t="n"/>
      <c r="AO103" s="108" t="inlineStr">
        <is>
          <t>90 DAYS NETT</t>
        </is>
      </c>
      <c r="AP103" s="108" t="inlineStr">
        <is>
          <t>TRUCK</t>
        </is>
      </c>
      <c r="AQ103" s="136" t="n">
        <v>43507</v>
      </c>
      <c r="AR103" s="108">
        <f>+WEEKNUM(AQ103)</f>
        <v/>
      </c>
      <c r="AS103" s="136" t="n">
        <v>43596</v>
      </c>
      <c r="AT103" s="108">
        <f>+WEEKNUM(AS103)</f>
        <v/>
      </c>
      <c r="AU103" s="136" t="n">
        <v>43602</v>
      </c>
      <c r="AV103" s="108">
        <f>+WEEKNUM(AU103)</f>
        <v/>
      </c>
      <c r="AW103" s="136" t="n">
        <v>43609</v>
      </c>
      <c r="AX103" s="108">
        <f>+WEEKNUM(AW103)</f>
        <v/>
      </c>
      <c r="AY103" s="136">
        <f>AW103+4</f>
        <v/>
      </c>
      <c r="AZ103" s="108">
        <f>+WEEKNUM(AY103)</f>
        <v/>
      </c>
      <c r="BA103" s="136">
        <f>AU103+90</f>
        <v/>
      </c>
      <c r="BB103" s="108">
        <f>+WEEKNUM(BA103)</f>
        <v/>
      </c>
      <c r="BC103" s="136" t="n">
        <v>43615</v>
      </c>
      <c r="BD103" s="108">
        <f>+WEEKNUM(BC103)</f>
        <v/>
      </c>
      <c r="BE103" s="136">
        <f>BC103+4</f>
        <v/>
      </c>
      <c r="BF103" s="108">
        <f>+WEEKNUM(BE103)</f>
        <v/>
      </c>
      <c r="BG103" s="108">
        <f>AV103-BD103</f>
        <v/>
      </c>
      <c r="BH103" s="108" t="n">
        <v>101</v>
      </c>
      <c r="BI103" s="108">
        <f>BH103-AI103</f>
        <v/>
      </c>
      <c r="BJ103" s="131">
        <f>BH103/AI103-1</f>
        <v/>
      </c>
      <c r="BK103" s="108">
        <f>BD103-Y103</f>
        <v/>
      </c>
      <c r="BL103" s="108">
        <f>BD103-AR103</f>
        <v/>
      </c>
      <c r="BM103" s="108" t="n">
        <v>24</v>
      </c>
      <c r="BN103" s="108" t="n"/>
      <c r="BO103" s="108" t="n"/>
      <c r="BP103" s="108" t="inlineStr">
        <is>
          <t>YES</t>
        </is>
      </c>
      <c r="BQ103" s="150" t="n"/>
      <c r="BR103" s="150" t="n"/>
      <c r="BS103" s="150" t="n"/>
      <c r="BT103" s="150" t="n"/>
      <c r="BU103" s="150" t="n"/>
      <c r="BV103" s="150" t="n"/>
      <c r="BW103" s="150" t="n"/>
      <c r="BX103" s="150" t="n"/>
      <c r="BY103" s="150" t="n"/>
      <c r="BZ103" s="150" t="n"/>
      <c r="CA103" s="150" t="n"/>
      <c r="CB103" s="150" t="n"/>
      <c r="CC103" s="150" t="n"/>
      <c r="CD103" s="150" t="n"/>
      <c r="CE103" s="150" t="n"/>
      <c r="CF103" s="150" t="n"/>
      <c r="CG103" s="150" t="n"/>
      <c r="CH103" s="150" t="n"/>
      <c r="CI103" s="150" t="n"/>
      <c r="CJ103" s="150" t="n"/>
      <c r="CK103" s="150" t="n"/>
      <c r="CL103" s="150" t="n"/>
      <c r="CM103" s="150" t="n"/>
      <c r="CN103" s="150" t="n"/>
      <c r="CO103" s="150" t="n"/>
      <c r="CP103" s="150" t="n"/>
      <c r="CQ103" s="150" t="n"/>
      <c r="CR103" s="150" t="n"/>
      <c r="CS103" s="150" t="n"/>
      <c r="CT103" s="150" t="n"/>
      <c r="CU103" s="150" t="n"/>
      <c r="CV103" s="150" t="n"/>
      <c r="CW103" s="150" t="n"/>
      <c r="CX103" s="150" t="n"/>
      <c r="CY103" s="150" t="n"/>
      <c r="CZ103" s="150" t="n"/>
      <c r="DA103" s="150" t="n"/>
      <c r="DB103" s="150" t="n"/>
      <c r="DC103" s="150" t="n"/>
      <c r="DD103" s="150" t="n"/>
      <c r="DE103" s="150" t="n"/>
      <c r="DF103" s="150" t="n"/>
      <c r="DG103" s="150" t="n"/>
      <c r="DH103" s="150" t="n"/>
      <c r="DI103" s="150" t="n"/>
      <c r="DJ103" s="150" t="n"/>
      <c r="DK103" s="150" t="n"/>
      <c r="DL103" s="150" t="n"/>
      <c r="DM103" s="150" t="n"/>
      <c r="DN103" s="150" t="n"/>
      <c r="DO103" s="150" t="n"/>
      <c r="DP103" s="150" t="n"/>
      <c r="DQ103" s="150" t="n"/>
      <c r="DR103" s="150" t="n"/>
      <c r="DS103" s="150" t="n"/>
      <c r="DT103" s="150" t="n"/>
      <c r="DU103" s="150" t="n"/>
      <c r="DV103" s="150" t="n"/>
      <c r="DW103" s="150" t="n"/>
      <c r="DX103" s="150" t="n"/>
      <c r="DY103" s="150" t="n"/>
      <c r="DZ103" s="150" t="n"/>
      <c r="EA103" s="150" t="n"/>
      <c r="EB103" s="150" t="n"/>
      <c r="EC103" s="150" t="n"/>
      <c r="ED103" s="150" t="n"/>
      <c r="EE103" s="150" t="n"/>
      <c r="EF103" s="150" t="n"/>
      <c r="EG103" s="150" t="n"/>
      <c r="EH103" s="150" t="n"/>
      <c r="EI103" s="150" t="n"/>
      <c r="EJ103" s="150" t="n"/>
      <c r="EK103" s="150" t="n"/>
      <c r="EL103" s="150" t="n"/>
      <c r="EM103" s="150" t="n"/>
      <c r="EN103" s="150" t="n"/>
      <c r="EO103" s="150" t="n"/>
      <c r="EP103" s="150" t="n"/>
      <c r="EQ103" s="150" t="n"/>
      <c r="ER103" s="150" t="n"/>
      <c r="ES103" s="150" t="n"/>
      <c r="ET103" s="150" t="n"/>
      <c r="EU103" s="150" t="n"/>
      <c r="EV103" s="150" t="n"/>
      <c r="EW103" s="150" t="n"/>
      <c r="EX103" s="150" t="n"/>
      <c r="EY103" s="150" t="n"/>
      <c r="EZ103" s="150" t="n"/>
      <c r="FA103" s="150" t="n"/>
      <c r="FB103" s="150" t="n"/>
      <c r="FC103" s="150" t="n"/>
      <c r="FD103" s="150" t="n"/>
      <c r="FE103" s="150" t="n"/>
      <c r="FF103" s="150" t="n"/>
      <c r="FG103" s="150" t="n"/>
      <c r="FH103" s="150" t="n"/>
      <c r="FI103" s="150" t="n"/>
      <c r="FJ103" s="150" t="n"/>
      <c r="FK103" s="150" t="n"/>
      <c r="FL103" s="150" t="n"/>
      <c r="FM103" s="150" t="n"/>
      <c r="FN103" s="150" t="n"/>
      <c r="FO103" s="150" t="n"/>
      <c r="FP103" s="150" t="n"/>
      <c r="FQ103" s="150" t="n"/>
      <c r="FR103" s="150" t="n"/>
      <c r="FS103" s="150" t="n"/>
      <c r="FT103" s="150" t="n"/>
      <c r="FU103" s="150" t="n"/>
      <c r="FV103" s="150" t="n"/>
      <c r="FW103" s="150" t="n"/>
      <c r="FX103" s="150" t="n"/>
      <c r="FY103" s="150" t="n"/>
      <c r="FZ103" s="150" t="n"/>
      <c r="GA103" s="150" t="n"/>
      <c r="GB103" s="150" t="n"/>
      <c r="GC103" s="150" t="n"/>
      <c r="GD103" s="150" t="n"/>
      <c r="GE103" s="150" t="n"/>
      <c r="GF103" s="150" t="n"/>
      <c r="GG103" s="150" t="n"/>
      <c r="GH103" s="150" t="n"/>
      <c r="GI103" s="150" t="n"/>
      <c r="GJ103" s="150" t="n"/>
      <c r="GK103" s="150" t="n"/>
      <c r="GL103" s="150" t="n"/>
      <c r="GM103" s="150" t="n"/>
      <c r="GN103" s="150" t="n"/>
      <c r="GO103" s="150" t="n"/>
      <c r="GP103" s="150" t="n"/>
      <c r="GQ103" s="150" t="n"/>
      <c r="GR103" s="150" t="n"/>
      <c r="GS103" s="150" t="n"/>
      <c r="GT103" s="150" t="n"/>
      <c r="GU103" s="150" t="n"/>
      <c r="GV103" s="150" t="n"/>
      <c r="GW103" s="150" t="n"/>
      <c r="GX103" s="150" t="n"/>
      <c r="GY103" s="150" t="n"/>
      <c r="GZ103" s="150" t="n"/>
      <c r="HA103" s="150" t="n"/>
      <c r="HB103" s="150" t="n"/>
      <c r="HC103" s="150" t="n"/>
      <c r="HD103" s="150" t="n"/>
      <c r="HE103" s="150" t="n"/>
      <c r="HF103" s="150" t="n"/>
      <c r="HG103" s="150" t="n"/>
      <c r="HH103" s="150" t="n"/>
      <c r="HI103" s="150" t="n"/>
      <c r="HJ103" s="150" t="n"/>
      <c r="HK103" s="150" t="n"/>
      <c r="HL103" s="150" t="n"/>
      <c r="HM103" s="150" t="n"/>
      <c r="HN103" s="150" t="n"/>
      <c r="HO103" s="150" t="n"/>
      <c r="HP103" s="150" t="n"/>
      <c r="HQ103" s="150" t="n"/>
      <c r="HR103" s="150" t="n"/>
      <c r="HS103" s="150" t="n"/>
      <c r="HT103" s="150" t="n"/>
      <c r="HU103" s="150" t="n"/>
      <c r="HV103" s="150" t="n"/>
      <c r="HW103" s="150" t="n"/>
      <c r="HX103" s="150" t="n"/>
      <c r="HY103" s="150" t="n"/>
    </row>
    <row customHeight="1" ht="11.25" r="104">
      <c r="A104" s="108" t="inlineStr">
        <is>
          <t>K190701103 JUNO</t>
        </is>
      </c>
      <c r="B104" s="108" t="inlineStr">
        <is>
          <t>Pre-Buy</t>
        </is>
      </c>
      <c r="C104" s="126" t="inlineStr">
        <is>
          <t>-</t>
        </is>
      </c>
      <c r="D104" s="127" t="n">
        <v>1</v>
      </c>
      <c r="E104" s="108" t="inlineStr">
        <is>
          <t>BULK</t>
        </is>
      </c>
      <c r="F104" s="108" t="n"/>
      <c r="G104" s="108" t="inlineStr">
        <is>
          <t>Womens</t>
        </is>
      </c>
      <c r="H104" s="108" t="inlineStr">
        <is>
          <t>Jeans</t>
        </is>
      </c>
      <c r="I104" s="108" t="inlineStr">
        <is>
          <t>K190701103</t>
        </is>
      </c>
      <c r="J104" s="108" t="inlineStr">
        <is>
          <t>JUNO</t>
        </is>
      </c>
      <c r="K104" s="108" t="inlineStr">
        <is>
          <t>DARK OD BLACK</t>
        </is>
      </c>
      <c r="L104" s="108" t="inlineStr">
        <is>
          <t>Tunisia</t>
        </is>
      </c>
      <c r="M104" s="108" t="inlineStr">
        <is>
          <t>Artlab</t>
        </is>
      </c>
      <c r="N104" s="108" t="inlineStr">
        <is>
          <t>Art Lab S.a.r.l.</t>
        </is>
      </c>
      <c r="O104" s="108" t="inlineStr">
        <is>
          <t>IWT</t>
        </is>
      </c>
      <c r="P104" s="108" t="n"/>
      <c r="Q104" s="108" t="inlineStr">
        <is>
          <t>Nice One</t>
        </is>
      </c>
      <c r="R104" s="108" t="n"/>
      <c r="S104" s="108" t="inlineStr">
        <is>
          <t>Lamak</t>
        </is>
      </c>
      <c r="T104" s="108" t="n"/>
      <c r="U104" s="108" t="inlineStr">
        <is>
          <t>Calik</t>
        </is>
      </c>
      <c r="V104" s="128" t="inlineStr">
        <is>
          <t>71060D Soho TP nesta blue OD black organic + recycled</t>
        </is>
      </c>
      <c r="Y104" s="150">
        <f>+WEEKNUM(X104)</f>
        <v/>
      </c>
      <c r="Z104" s="232" t="n">
        <v>21.95</v>
      </c>
      <c r="AA104" s="232" t="n">
        <v>51.98</v>
      </c>
      <c r="AB104" s="232">
        <f>AH104/100*80</f>
        <v/>
      </c>
      <c r="AC104" t="n"/>
      <c r="AD104" s="232">
        <f>AH104*AA104</f>
        <v/>
      </c>
      <c r="AE104" s="121" t="n"/>
      <c r="AF104" s="121">
        <f>AI104*AA104</f>
        <v/>
      </c>
      <c r="AH104" s="108" t="n">
        <v>619</v>
      </c>
      <c r="AI104" s="108" t="n">
        <v>355</v>
      </c>
      <c r="AJ104" s="230" t="n">
        <v>69</v>
      </c>
      <c r="AK104" s="232">
        <f>AI104*Z104</f>
        <v/>
      </c>
      <c r="AO104" s="150" t="inlineStr">
        <is>
          <t>90 DAYS NETT</t>
        </is>
      </c>
      <c r="AP104" s="150" t="inlineStr">
        <is>
          <t>TRUCK</t>
        </is>
      </c>
      <c r="AQ104" s="233" t="n">
        <v>43507</v>
      </c>
      <c r="AR104" s="150">
        <f>+WEEKNUM(AQ104)</f>
        <v/>
      </c>
      <c r="AS104" s="233" t="n">
        <v>43596</v>
      </c>
      <c r="AT104" s="150">
        <f>+WEEKNUM(AS104)</f>
        <v/>
      </c>
      <c r="AU104" s="233" t="n">
        <v>43610</v>
      </c>
      <c r="AV104" s="108">
        <f>+WEEKNUM(AU104)</f>
        <v/>
      </c>
      <c r="AW104" s="136" t="n">
        <v>43610</v>
      </c>
      <c r="AX104" s="108">
        <f>+WEEKNUM(AW104)</f>
        <v/>
      </c>
      <c r="AY104" s="136">
        <f>AW104+4</f>
        <v/>
      </c>
      <c r="AZ104" s="108">
        <f>+WEEKNUM(AY104)</f>
        <v/>
      </c>
      <c r="BA104" s="136">
        <f>AU104+90</f>
        <v/>
      </c>
      <c r="BB104" s="108">
        <f>+WEEKNUM(BA104)</f>
        <v/>
      </c>
      <c r="BC104" s="136" t="n">
        <v>43610</v>
      </c>
      <c r="BD104" s="108">
        <f>+WEEKNUM(BC104)</f>
        <v/>
      </c>
      <c r="BE104" s="136">
        <f>BC104+4</f>
        <v/>
      </c>
      <c r="BF104" s="108">
        <f>+WEEKNUM(BE104)</f>
        <v/>
      </c>
      <c r="BG104" s="108">
        <f>AV104-BD104</f>
        <v/>
      </c>
      <c r="BH104" s="108" t="n">
        <v>357</v>
      </c>
      <c r="BI104" s="108">
        <f>BH104-AI104</f>
        <v/>
      </c>
      <c r="BJ104" s="131">
        <f>BH104/AI104-1</f>
        <v/>
      </c>
      <c r="BK104" s="108">
        <f>BD104-Y104</f>
        <v/>
      </c>
      <c r="BL104" s="108">
        <f>BD104-AR104</f>
        <v/>
      </c>
      <c r="BM104" s="108" t="n">
        <v>24</v>
      </c>
      <c r="BN104" s="108" t="n"/>
      <c r="BO104" s="108" t="n"/>
      <c r="BP104" s="108" t="inlineStr">
        <is>
          <t>YES</t>
        </is>
      </c>
      <c r="BQ104" s="150" t="n"/>
      <c r="BR104" s="150" t="n"/>
      <c r="BS104" s="150" t="n"/>
      <c r="BT104" s="150" t="n"/>
      <c r="BU104" s="150" t="n"/>
      <c r="BV104" s="150" t="n"/>
      <c r="BW104" s="150" t="n"/>
      <c r="BX104" s="150" t="n"/>
      <c r="BY104" s="150" t="n"/>
      <c r="BZ104" s="150" t="n"/>
      <c r="CA104" s="150" t="n"/>
      <c r="CB104" s="150" t="n"/>
      <c r="CC104" s="150" t="n"/>
      <c r="CD104" s="150" t="n"/>
      <c r="CE104" s="150" t="n"/>
      <c r="CF104" s="150" t="n"/>
      <c r="CG104" s="150" t="n"/>
      <c r="CH104" s="150" t="n"/>
      <c r="CI104" s="150" t="n"/>
      <c r="CJ104" s="150" t="n"/>
      <c r="CK104" s="150" t="n"/>
      <c r="CL104" s="150" t="n"/>
      <c r="CM104" s="150" t="n"/>
      <c r="CN104" s="150" t="n"/>
      <c r="CO104" s="150" t="n"/>
      <c r="CP104" s="150" t="n"/>
      <c r="CQ104" s="150" t="n"/>
      <c r="CR104" s="150" t="n"/>
      <c r="CS104" s="150" t="n"/>
      <c r="CT104" s="150" t="n"/>
      <c r="CU104" s="150" t="n"/>
      <c r="CV104" s="150" t="n"/>
      <c r="CW104" s="150" t="n"/>
      <c r="CX104" s="150" t="n"/>
      <c r="CY104" s="150" t="n"/>
      <c r="CZ104" s="150" t="n"/>
      <c r="DA104" s="150" t="n"/>
      <c r="DB104" s="150" t="n"/>
      <c r="DC104" s="150" t="n"/>
      <c r="DD104" s="150" t="n"/>
      <c r="DE104" s="150" t="n"/>
      <c r="DF104" s="150" t="n"/>
      <c r="DG104" s="150" t="n"/>
      <c r="DH104" s="150" t="n"/>
      <c r="DI104" s="150" t="n"/>
      <c r="DJ104" s="150" t="n"/>
      <c r="DK104" s="150" t="n"/>
      <c r="DL104" s="150" t="n"/>
      <c r="DM104" s="150" t="n"/>
      <c r="DN104" s="150" t="n"/>
      <c r="DO104" s="150" t="n"/>
      <c r="DP104" s="150" t="n"/>
      <c r="DQ104" s="150" t="n"/>
      <c r="DR104" s="150" t="n"/>
      <c r="DS104" s="150" t="n"/>
      <c r="DT104" s="150" t="n"/>
      <c r="DU104" s="150" t="n"/>
      <c r="DV104" s="150" t="n"/>
      <c r="DW104" s="150" t="n"/>
      <c r="DX104" s="150" t="n"/>
      <c r="DY104" s="150" t="n"/>
      <c r="DZ104" s="150" t="n"/>
      <c r="EA104" s="150" t="n"/>
      <c r="EB104" s="150" t="n"/>
      <c r="EC104" s="150" t="n"/>
      <c r="ED104" s="150" t="n"/>
      <c r="EE104" s="150" t="n"/>
      <c r="EF104" s="150" t="n"/>
      <c r="EG104" s="150" t="n"/>
      <c r="EH104" s="150" t="n"/>
      <c r="EI104" s="150" t="n"/>
      <c r="EJ104" s="150" t="n"/>
      <c r="EK104" s="150" t="n"/>
      <c r="EL104" s="150" t="n"/>
      <c r="EM104" s="150" t="n"/>
      <c r="EN104" s="150" t="n"/>
      <c r="EO104" s="150" t="n"/>
      <c r="EP104" s="150" t="n"/>
      <c r="EQ104" s="150" t="n"/>
      <c r="ER104" s="150" t="n"/>
      <c r="ES104" s="150" t="n"/>
      <c r="ET104" s="150" t="n"/>
      <c r="EU104" s="150" t="n"/>
      <c r="EV104" s="150" t="n"/>
      <c r="EW104" s="150" t="n"/>
      <c r="EX104" s="150" t="n"/>
      <c r="EY104" s="150" t="n"/>
      <c r="EZ104" s="150" t="n"/>
      <c r="FA104" s="150" t="n"/>
      <c r="FB104" s="150" t="n"/>
      <c r="FC104" s="150" t="n"/>
      <c r="FD104" s="150" t="n"/>
      <c r="FE104" s="150" t="n"/>
      <c r="FF104" s="150" t="n"/>
      <c r="FG104" s="150" t="n"/>
      <c r="FH104" s="150" t="n"/>
      <c r="FI104" s="150" t="n"/>
      <c r="FJ104" s="150" t="n"/>
      <c r="FK104" s="150" t="n"/>
      <c r="FL104" s="150" t="n"/>
      <c r="FM104" s="150" t="n"/>
      <c r="FN104" s="150" t="n"/>
      <c r="FO104" s="150" t="n"/>
      <c r="FP104" s="150" t="n"/>
      <c r="FQ104" s="150" t="n"/>
      <c r="FR104" s="150" t="n"/>
      <c r="FS104" s="150" t="n"/>
      <c r="FT104" s="150" t="n"/>
      <c r="FU104" s="150" t="n"/>
      <c r="FV104" s="150" t="n"/>
      <c r="FW104" s="150" t="n"/>
      <c r="FX104" s="150" t="n"/>
      <c r="FY104" s="150" t="n"/>
      <c r="FZ104" s="150" t="n"/>
      <c r="GA104" s="150" t="n"/>
      <c r="GB104" s="150" t="n"/>
      <c r="GC104" s="150" t="n"/>
      <c r="GD104" s="150" t="n"/>
      <c r="GE104" s="150" t="n"/>
      <c r="GF104" s="150" t="n"/>
      <c r="GG104" s="150" t="n"/>
      <c r="GH104" s="150" t="n"/>
      <c r="GI104" s="150" t="n"/>
      <c r="GJ104" s="150" t="n"/>
      <c r="GK104" s="150" t="n"/>
      <c r="GL104" s="150" t="n"/>
      <c r="GM104" s="150" t="n"/>
      <c r="GN104" s="150" t="n"/>
      <c r="GO104" s="150" t="n"/>
      <c r="GP104" s="150" t="n"/>
      <c r="GQ104" s="150" t="n"/>
      <c r="GR104" s="150" t="n"/>
      <c r="GS104" s="150" t="n"/>
      <c r="GT104" s="150" t="n"/>
      <c r="GU104" s="150" t="n"/>
      <c r="GV104" s="150" t="n"/>
      <c r="GW104" s="150" t="n"/>
      <c r="GX104" s="150" t="n"/>
      <c r="GY104" s="150" t="n"/>
      <c r="GZ104" s="150" t="n"/>
      <c r="HA104" s="150" t="n"/>
      <c r="HB104" s="150" t="n"/>
      <c r="HC104" s="150" t="n"/>
      <c r="HD104" s="150" t="n"/>
      <c r="HE104" s="150" t="n"/>
      <c r="HF104" s="150" t="n"/>
      <c r="HG104" s="150" t="n"/>
      <c r="HH104" s="150" t="n"/>
      <c r="HI104" s="150" t="n"/>
      <c r="HJ104" s="150" t="n"/>
      <c r="HK104" s="150" t="n"/>
      <c r="HL104" s="150" t="n"/>
      <c r="HM104" s="150" t="n"/>
      <c r="HN104" s="150" t="n"/>
      <c r="HO104" s="150" t="n"/>
      <c r="HP104" s="150" t="n"/>
      <c r="HQ104" s="150" t="n"/>
      <c r="HR104" s="150" t="n"/>
      <c r="HS104" s="150" t="n"/>
      <c r="HT104" s="150" t="n"/>
      <c r="HU104" s="150" t="n"/>
      <c r="HV104" s="150" t="n"/>
      <c r="HW104" s="150" t="n"/>
      <c r="HX104" s="150" t="n"/>
      <c r="HY104" s="150" t="n"/>
    </row>
    <row customHeight="1" ht="11.25" r="105">
      <c r="A105" s="108" t="inlineStr">
        <is>
          <t>K190701103 JUNO</t>
        </is>
      </c>
      <c r="B105" s="108" t="inlineStr">
        <is>
          <t>Pre-Buy</t>
        </is>
      </c>
      <c r="C105" s="126" t="inlineStr">
        <is>
          <t>-</t>
        </is>
      </c>
      <c r="D105" s="127" t="n">
        <v>1</v>
      </c>
      <c r="E105" s="108" t="inlineStr">
        <is>
          <t>ZALANDO</t>
        </is>
      </c>
      <c r="F105" s="108" t="n"/>
      <c r="G105" s="108" t="inlineStr">
        <is>
          <t>Womens</t>
        </is>
      </c>
      <c r="H105" s="108" t="inlineStr">
        <is>
          <t>Jeans</t>
        </is>
      </c>
      <c r="I105" s="108" t="inlineStr">
        <is>
          <t>K190701103</t>
        </is>
      </c>
      <c r="J105" s="108" t="inlineStr">
        <is>
          <t>JUNO</t>
        </is>
      </c>
      <c r="K105" s="108" t="inlineStr">
        <is>
          <t>DARK OD BLACK</t>
        </is>
      </c>
      <c r="L105" s="108" t="inlineStr">
        <is>
          <t>Tunisia</t>
        </is>
      </c>
      <c r="M105" s="108" t="inlineStr">
        <is>
          <t>Artlab</t>
        </is>
      </c>
      <c r="N105" s="108" t="inlineStr">
        <is>
          <t>Art Lab S.a.r.l.</t>
        </is>
      </c>
      <c r="O105" s="108" t="inlineStr">
        <is>
          <t>IWT</t>
        </is>
      </c>
      <c r="P105" s="108" t="n"/>
      <c r="Q105" s="108" t="inlineStr">
        <is>
          <t>Nice One</t>
        </is>
      </c>
      <c r="R105" s="108" t="n"/>
      <c r="S105" s="108" t="inlineStr">
        <is>
          <t>Lamak</t>
        </is>
      </c>
      <c r="T105" s="108" t="n"/>
      <c r="U105" s="108" t="inlineStr">
        <is>
          <t>Calik</t>
        </is>
      </c>
      <c r="V105" s="128" t="inlineStr">
        <is>
          <t>71060D Soho TP nesta blue OD black organic + recycled</t>
        </is>
      </c>
      <c r="Y105" s="150">
        <f>+WEEKNUM(X105)</f>
        <v/>
      </c>
      <c r="Z105" s="232" t="n">
        <v>21.95</v>
      </c>
      <c r="AA105" s="232" t="n">
        <v>51.98</v>
      </c>
      <c r="AB105" s="232">
        <f>AH105/100*80</f>
        <v/>
      </c>
      <c r="AC105" t="n"/>
      <c r="AD105" s="232">
        <f>AH105*AA105</f>
        <v/>
      </c>
      <c r="AE105" s="121" t="n"/>
      <c r="AF105" s="121">
        <f>AI105*AA105</f>
        <v/>
      </c>
      <c r="AH105" s="108" t="n">
        <v>60</v>
      </c>
      <c r="AI105" s="108" t="n">
        <v>60</v>
      </c>
      <c r="AJ105" s="230" t="n">
        <v>69</v>
      </c>
      <c r="AK105" s="232">
        <f>AI105*Z105</f>
        <v/>
      </c>
      <c r="AO105" s="150" t="inlineStr">
        <is>
          <t>90 DAYS NETT</t>
        </is>
      </c>
      <c r="AP105" s="150" t="inlineStr">
        <is>
          <t>TRUCK</t>
        </is>
      </c>
      <c r="AQ105" s="233" t="n">
        <v>43507</v>
      </c>
      <c r="AR105" s="150">
        <f>+WEEKNUM(AQ105)</f>
        <v/>
      </c>
      <c r="AS105" s="233" t="n">
        <v>43596</v>
      </c>
      <c r="AT105" s="150">
        <f>+WEEKNUM(AS105)</f>
        <v/>
      </c>
      <c r="AU105" s="233" t="n">
        <v>43610</v>
      </c>
      <c r="AV105" s="108">
        <f>+WEEKNUM(AU105)</f>
        <v/>
      </c>
      <c r="AW105" s="136" t="n">
        <v>43610</v>
      </c>
      <c r="AX105" s="108">
        <f>+WEEKNUM(AW105)</f>
        <v/>
      </c>
      <c r="AY105" s="136">
        <f>AW105+4</f>
        <v/>
      </c>
      <c r="AZ105" s="108">
        <f>+WEEKNUM(AY105)</f>
        <v/>
      </c>
      <c r="BA105" s="136">
        <f>AU105+90</f>
        <v/>
      </c>
      <c r="BB105" s="108">
        <f>+WEEKNUM(BA105)</f>
        <v/>
      </c>
      <c r="BC105" s="136" t="n">
        <v>43610</v>
      </c>
      <c r="BD105" s="108">
        <f>+WEEKNUM(BC105)</f>
        <v/>
      </c>
      <c r="BE105" s="136">
        <f>BC105+4</f>
        <v/>
      </c>
      <c r="BF105" s="108">
        <f>+WEEKNUM(BE105)</f>
        <v/>
      </c>
      <c r="BG105" s="108">
        <f>AV105-BD105</f>
        <v/>
      </c>
      <c r="BH105" s="108" t="n">
        <v>60</v>
      </c>
      <c r="BI105" s="108">
        <f>BH105-AI105</f>
        <v/>
      </c>
      <c r="BJ105" s="131">
        <f>BH105/AI105-1</f>
        <v/>
      </c>
      <c r="BK105" s="108">
        <f>BD105-Y105</f>
        <v/>
      </c>
      <c r="BL105" s="108">
        <f>BD105-AR105</f>
        <v/>
      </c>
      <c r="BM105" s="108" t="n">
        <v>24</v>
      </c>
      <c r="BN105" s="108" t="n"/>
      <c r="BO105" s="108" t="n"/>
      <c r="BP105" s="108" t="inlineStr">
        <is>
          <t>YES</t>
        </is>
      </c>
      <c r="BQ105" s="150" t="n"/>
      <c r="BR105" s="150" t="n"/>
      <c r="BS105" s="150" t="n"/>
      <c r="BT105" s="150" t="n"/>
      <c r="BU105" s="150" t="n"/>
      <c r="BV105" s="150" t="n"/>
      <c r="BW105" s="150" t="n"/>
      <c r="BX105" s="150" t="n"/>
      <c r="BY105" s="150" t="n"/>
      <c r="BZ105" s="150" t="n"/>
      <c r="CA105" s="150" t="n"/>
      <c r="CB105" s="150" t="n"/>
      <c r="CC105" s="150" t="n"/>
      <c r="CD105" s="150" t="n"/>
      <c r="CE105" s="150" t="n"/>
      <c r="CF105" s="150" t="n"/>
      <c r="CG105" s="150" t="n"/>
      <c r="CH105" s="150" t="n"/>
      <c r="CI105" s="150" t="n"/>
      <c r="CJ105" s="150" t="n"/>
      <c r="CK105" s="150" t="n"/>
      <c r="CL105" s="150" t="n"/>
      <c r="CM105" s="150" t="n"/>
      <c r="CN105" s="150" t="n"/>
      <c r="CO105" s="150" t="n"/>
      <c r="CP105" s="150" t="n"/>
      <c r="CQ105" s="150" t="n"/>
      <c r="CR105" s="150" t="n"/>
      <c r="CS105" s="150" t="n"/>
      <c r="CT105" s="150" t="n"/>
      <c r="CU105" s="150" t="n"/>
      <c r="CV105" s="150" t="n"/>
      <c r="CW105" s="150" t="n"/>
      <c r="CX105" s="150" t="n"/>
      <c r="CY105" s="150" t="n"/>
      <c r="CZ105" s="150" t="n"/>
      <c r="DA105" s="150" t="n"/>
      <c r="DB105" s="150" t="n"/>
      <c r="DC105" s="150" t="n"/>
      <c r="DD105" s="150" t="n"/>
      <c r="DE105" s="150" t="n"/>
      <c r="DF105" s="150" t="n"/>
      <c r="DG105" s="150" t="n"/>
      <c r="DH105" s="150" t="n"/>
      <c r="DI105" s="150" t="n"/>
      <c r="DJ105" s="150" t="n"/>
      <c r="DK105" s="150" t="n"/>
      <c r="DL105" s="150" t="n"/>
      <c r="DM105" s="150" t="n"/>
      <c r="DN105" s="150" t="n"/>
      <c r="DO105" s="150" t="n"/>
      <c r="DP105" s="150" t="n"/>
      <c r="DQ105" s="150" t="n"/>
      <c r="DR105" s="150" t="n"/>
      <c r="DS105" s="150" t="n"/>
      <c r="DT105" s="150" t="n"/>
      <c r="DU105" s="150" t="n"/>
      <c r="DV105" s="150" t="n"/>
      <c r="DW105" s="150" t="n"/>
      <c r="DX105" s="150" t="n"/>
      <c r="DY105" s="150" t="n"/>
      <c r="DZ105" s="150" t="n"/>
      <c r="EA105" s="150" t="n"/>
      <c r="EB105" s="150" t="n"/>
      <c r="EC105" s="150" t="n"/>
      <c r="ED105" s="150" t="n"/>
      <c r="EE105" s="150" t="n"/>
      <c r="EF105" s="150" t="n"/>
      <c r="EG105" s="150" t="n"/>
      <c r="EH105" s="150" t="n"/>
      <c r="EI105" s="150" t="n"/>
      <c r="EJ105" s="150" t="n"/>
      <c r="EK105" s="150" t="n"/>
      <c r="EL105" s="150" t="n"/>
      <c r="EM105" s="150" t="n"/>
      <c r="EN105" s="150" t="n"/>
      <c r="EO105" s="150" t="n"/>
      <c r="EP105" s="150" t="n"/>
      <c r="EQ105" s="150" t="n"/>
      <c r="ER105" s="150" t="n"/>
      <c r="ES105" s="150" t="n"/>
      <c r="ET105" s="150" t="n"/>
      <c r="EU105" s="150" t="n"/>
      <c r="EV105" s="150" t="n"/>
      <c r="EW105" s="150" t="n"/>
      <c r="EX105" s="150" t="n"/>
      <c r="EY105" s="150" t="n"/>
      <c r="EZ105" s="150" t="n"/>
      <c r="FA105" s="150" t="n"/>
      <c r="FB105" s="150" t="n"/>
      <c r="FC105" s="150" t="n"/>
      <c r="FD105" s="150" t="n"/>
      <c r="FE105" s="150" t="n"/>
      <c r="FF105" s="150" t="n"/>
      <c r="FG105" s="150" t="n"/>
      <c r="FH105" s="150" t="n"/>
      <c r="FI105" s="150" t="n"/>
      <c r="FJ105" s="150" t="n"/>
      <c r="FK105" s="150" t="n"/>
      <c r="FL105" s="150" t="n"/>
      <c r="FM105" s="150" t="n"/>
      <c r="FN105" s="150" t="n"/>
      <c r="FO105" s="150" t="n"/>
      <c r="FP105" s="150" t="n"/>
      <c r="FQ105" s="150" t="n"/>
      <c r="FR105" s="150" t="n"/>
      <c r="FS105" s="150" t="n"/>
      <c r="FT105" s="150" t="n"/>
      <c r="FU105" s="150" t="n"/>
      <c r="FV105" s="150" t="n"/>
      <c r="FW105" s="150" t="n"/>
      <c r="FX105" s="150" t="n"/>
      <c r="FY105" s="150" t="n"/>
      <c r="FZ105" s="150" t="n"/>
      <c r="GA105" s="150" t="n"/>
      <c r="GB105" s="150" t="n"/>
      <c r="GC105" s="150" t="n"/>
      <c r="GD105" s="150" t="n"/>
      <c r="GE105" s="150" t="n"/>
      <c r="GF105" s="150" t="n"/>
      <c r="GG105" s="150" t="n"/>
      <c r="GH105" s="150" t="n"/>
      <c r="GI105" s="150" t="n"/>
      <c r="GJ105" s="150" t="n"/>
      <c r="GK105" s="150" t="n"/>
      <c r="GL105" s="150" t="n"/>
      <c r="GM105" s="150" t="n"/>
      <c r="GN105" s="150" t="n"/>
      <c r="GO105" s="150" t="n"/>
      <c r="GP105" s="150" t="n"/>
      <c r="GQ105" s="150" t="n"/>
      <c r="GR105" s="150" t="n"/>
      <c r="GS105" s="150" t="n"/>
      <c r="GT105" s="150" t="n"/>
      <c r="GU105" s="150" t="n"/>
      <c r="GV105" s="150" t="n"/>
      <c r="GW105" s="150" t="n"/>
      <c r="GX105" s="150" t="n"/>
      <c r="GY105" s="150" t="n"/>
      <c r="GZ105" s="150" t="n"/>
      <c r="HA105" s="150" t="n"/>
      <c r="HB105" s="150" t="n"/>
      <c r="HC105" s="150" t="n"/>
      <c r="HD105" s="150" t="n"/>
      <c r="HE105" s="150" t="n"/>
      <c r="HF105" s="150" t="n"/>
      <c r="HG105" s="150" t="n"/>
      <c r="HH105" s="150" t="n"/>
      <c r="HI105" s="150" t="n"/>
      <c r="HJ105" s="150" t="n"/>
      <c r="HK105" s="150" t="n"/>
      <c r="HL105" s="150" t="n"/>
      <c r="HM105" s="150" t="n"/>
      <c r="HN105" s="150" t="n"/>
      <c r="HO105" s="150" t="n"/>
      <c r="HP105" s="150" t="n"/>
      <c r="HQ105" s="150" t="n"/>
      <c r="HR105" s="150" t="n"/>
      <c r="HS105" s="150" t="n"/>
      <c r="HT105" s="150" t="n"/>
      <c r="HU105" s="150" t="n"/>
      <c r="HV105" s="150" t="n"/>
      <c r="HW105" s="150" t="n"/>
      <c r="HX105" s="150" t="n"/>
      <c r="HY105" s="150" t="n"/>
    </row>
    <row customHeight="1" ht="11.25" r="106">
      <c r="A106" s="246" t="inlineStr">
        <is>
          <t>K190701300 CHRISTINA HIGH</t>
        </is>
      </c>
      <c r="B106" s="108" t="inlineStr">
        <is>
          <t>Final</t>
        </is>
      </c>
      <c r="C106" s="126" t="inlineStr">
        <is>
          <t>-</t>
        </is>
      </c>
      <c r="D106" s="127" t="n">
        <v>2</v>
      </c>
      <c r="E106" s="108" t="n"/>
      <c r="F106" s="108" t="n"/>
      <c r="G106" s="108" t="inlineStr">
        <is>
          <t>Womens</t>
        </is>
      </c>
      <c r="H106" s="108" t="inlineStr">
        <is>
          <t>Jeans</t>
        </is>
      </c>
      <c r="I106" s="108" t="inlineStr">
        <is>
          <t>K190701300</t>
        </is>
      </c>
      <c r="J106" s="246" t="inlineStr">
        <is>
          <t>CHRISTINA HIGH</t>
        </is>
      </c>
      <c r="K106" s="246" t="inlineStr">
        <is>
          <t>MYLA MEDIUM USED</t>
        </is>
      </c>
      <c r="L106" s="108" t="inlineStr">
        <is>
          <t>Tunisia</t>
        </is>
      </c>
      <c r="M106" s="108" t="inlineStr">
        <is>
          <t>Artlab</t>
        </is>
      </c>
      <c r="N106" s="108" t="inlineStr">
        <is>
          <t>Art Lab S.a.r.l.</t>
        </is>
      </c>
      <c r="O106" s="108" t="inlineStr">
        <is>
          <t>IWT</t>
        </is>
      </c>
      <c r="P106" s="108" t="inlineStr">
        <is>
          <t>IWT</t>
        </is>
      </c>
      <c r="Q106" s="108" t="inlineStr">
        <is>
          <t>Nice One</t>
        </is>
      </c>
      <c r="R106" s="108" t="inlineStr">
        <is>
          <t>Nice One</t>
        </is>
      </c>
      <c r="S106" s="108" t="inlineStr">
        <is>
          <t>Lamak</t>
        </is>
      </c>
      <c r="T106" s="108" t="inlineStr">
        <is>
          <t>LAMAK</t>
        </is>
      </c>
      <c r="U106" s="108" t="inlineStr">
        <is>
          <t>Calik</t>
        </is>
      </c>
      <c r="V106" s="128" t="inlineStr">
        <is>
          <t>71283D Myla liber blue organic + recycled</t>
        </is>
      </c>
      <c r="W106" s="147" t="n"/>
      <c r="X106" s="147" t="n"/>
      <c r="Y106" s="108">
        <f>+WEEKNUM(X106)</f>
        <v/>
      </c>
      <c r="Z106" s="129" t="n">
        <v>23.7</v>
      </c>
      <c r="AA106" s="129" t="n">
        <v>55.98</v>
      </c>
      <c r="AB106" s="129">
        <f>AH106/100*80</f>
        <v/>
      </c>
      <c r="AC106" s="129">
        <f>AE106/100*80</f>
        <v/>
      </c>
      <c r="AD106" s="129">
        <f>AH106*AA106</f>
        <v/>
      </c>
      <c r="AE106" s="129">
        <f>AH106*AA106/100*75</f>
        <v/>
      </c>
      <c r="AF106" s="129">
        <f>AI106*AA106/100*75</f>
        <v/>
      </c>
      <c r="AG106" s="130" t="n"/>
      <c r="AH106" s="108" t="n">
        <v>345</v>
      </c>
      <c r="AI106" s="108" t="n">
        <v>415</v>
      </c>
      <c r="AJ106" s="126" t="n">
        <v>76</v>
      </c>
      <c r="AK106" s="129">
        <f>AI106*Z106</f>
        <v/>
      </c>
      <c r="AO106" s="150" t="inlineStr">
        <is>
          <t>90 DAYS NETT</t>
        </is>
      </c>
      <c r="AP106" s="150" t="inlineStr">
        <is>
          <t>TRUCK</t>
        </is>
      </c>
      <c r="AQ106" s="233" t="n">
        <v>43546</v>
      </c>
      <c r="AR106" s="150">
        <f>+WEEKNUM(AQ106)</f>
        <v/>
      </c>
      <c r="AS106" s="233" t="inlineStr">
        <is>
          <t>ASAP</t>
        </is>
      </c>
      <c r="AU106" s="136" t="n">
        <v>43617</v>
      </c>
      <c r="AV106" s="108">
        <f>+WEEKNUM(AU106)</f>
        <v/>
      </c>
      <c r="AW106" s="136" t="n">
        <v>43645</v>
      </c>
      <c r="AX106" s="108">
        <f>+WEEKNUM(AW106)</f>
        <v/>
      </c>
      <c r="AY106" s="136">
        <f>AW106+4</f>
        <v/>
      </c>
      <c r="AZ106" s="108">
        <f>+WEEKNUM(AY106)</f>
        <v/>
      </c>
      <c r="BA106" s="136">
        <f>AU106+90</f>
        <v/>
      </c>
      <c r="BB106" s="108">
        <f>+WEEKNUM(BA106)</f>
        <v/>
      </c>
      <c r="BC106" s="136" t="n">
        <v>43645</v>
      </c>
      <c r="BD106" s="108">
        <f>+WEEKNUM(BC106)</f>
        <v/>
      </c>
      <c r="BE106" s="136">
        <f>BC106+4</f>
        <v/>
      </c>
      <c r="BF106" s="108">
        <f>+WEEKNUM(BE106)</f>
        <v/>
      </c>
      <c r="BG106" s="108">
        <f>AV106-BD106</f>
        <v/>
      </c>
      <c r="BH106" s="108" t="n">
        <v>416</v>
      </c>
      <c r="BI106" s="108">
        <f>BH106-AI106</f>
        <v/>
      </c>
      <c r="BJ106" s="131">
        <f>BH106/AI106-1</f>
        <v/>
      </c>
      <c r="BK106" s="108">
        <f>BD106-Y106</f>
        <v/>
      </c>
      <c r="BL106" s="108">
        <f>BD106-AR106</f>
        <v/>
      </c>
      <c r="BM106" s="108" t="n">
        <v>24</v>
      </c>
      <c r="BN106" s="108" t="n"/>
      <c r="BO106" s="108" t="n"/>
      <c r="BP106" s="108" t="inlineStr">
        <is>
          <t>YES</t>
        </is>
      </c>
      <c r="BQ106" s="150" t="n"/>
      <c r="BR106" s="150" t="n"/>
      <c r="BS106" s="150" t="n"/>
      <c r="BT106" s="150" t="n"/>
      <c r="BU106" s="150" t="n"/>
      <c r="BV106" s="150" t="n"/>
      <c r="BW106" s="150" t="n"/>
      <c r="BX106" s="150" t="n"/>
      <c r="BY106" s="150" t="n"/>
      <c r="BZ106" s="150" t="n"/>
      <c r="CA106" s="150" t="n"/>
      <c r="CB106" s="150" t="n"/>
      <c r="CC106" s="150" t="n"/>
      <c r="CD106" s="150" t="n"/>
      <c r="CE106" s="150" t="n"/>
      <c r="CF106" s="150" t="n"/>
      <c r="CG106" s="150" t="n"/>
      <c r="CH106" s="150" t="n"/>
      <c r="CI106" s="150" t="n"/>
      <c r="CJ106" s="150" t="n"/>
      <c r="CK106" s="150" t="n"/>
      <c r="CL106" s="150" t="n"/>
      <c r="CM106" s="150" t="n"/>
      <c r="CN106" s="150" t="n"/>
      <c r="CO106" s="150" t="n"/>
      <c r="CP106" s="150" t="n"/>
      <c r="CQ106" s="150" t="n"/>
      <c r="CR106" s="150" t="n"/>
      <c r="CS106" s="150" t="n"/>
      <c r="CT106" s="150" t="n"/>
      <c r="CU106" s="150" t="n"/>
      <c r="CV106" s="150" t="n"/>
      <c r="CW106" s="150" t="n"/>
      <c r="CX106" s="150" t="n"/>
      <c r="CY106" s="150" t="n"/>
      <c r="CZ106" s="150" t="n"/>
      <c r="DA106" s="150" t="n"/>
      <c r="DB106" s="150" t="n"/>
      <c r="DC106" s="150" t="n"/>
      <c r="DD106" s="150" t="n"/>
      <c r="DE106" s="150" t="n"/>
      <c r="DF106" s="150" t="n"/>
      <c r="DG106" s="150" t="n"/>
      <c r="DH106" s="150" t="n"/>
      <c r="DI106" s="150" t="n"/>
      <c r="DJ106" s="150" t="n"/>
      <c r="DK106" s="150" t="n"/>
      <c r="DL106" s="150" t="n"/>
      <c r="DM106" s="150" t="n"/>
      <c r="DN106" s="150" t="n"/>
      <c r="DO106" s="150" t="n"/>
      <c r="DP106" s="150" t="n"/>
      <c r="DQ106" s="150" t="n"/>
      <c r="DR106" s="150" t="n"/>
      <c r="DS106" s="150" t="n"/>
      <c r="DT106" s="150" t="n"/>
      <c r="DU106" s="150" t="n"/>
      <c r="DV106" s="150" t="n"/>
      <c r="DW106" s="150" t="n"/>
      <c r="DX106" s="150" t="n"/>
      <c r="DY106" s="150" t="n"/>
      <c r="DZ106" s="150" t="n"/>
      <c r="EA106" s="150" t="n"/>
      <c r="EB106" s="150" t="n"/>
      <c r="EC106" s="150" t="n"/>
      <c r="ED106" s="150" t="n"/>
      <c r="EE106" s="150" t="n"/>
      <c r="EF106" s="150" t="n"/>
      <c r="EG106" s="150" t="n"/>
      <c r="EH106" s="150" t="n"/>
      <c r="EI106" s="150" t="n"/>
      <c r="EJ106" s="150" t="n"/>
      <c r="EK106" s="150" t="n"/>
      <c r="EL106" s="150" t="n"/>
      <c r="EM106" s="150" t="n"/>
      <c r="EN106" s="150" t="n"/>
      <c r="EO106" s="150" t="n"/>
      <c r="EP106" s="150" t="n"/>
      <c r="EQ106" s="150" t="n"/>
      <c r="ER106" s="150" t="n"/>
      <c r="ES106" s="150" t="n"/>
      <c r="ET106" s="150" t="n"/>
      <c r="EU106" s="150" t="n"/>
      <c r="EV106" s="150" t="n"/>
      <c r="EW106" s="150" t="n"/>
      <c r="EX106" s="150" t="n"/>
      <c r="EY106" s="150" t="n"/>
      <c r="EZ106" s="150" t="n"/>
      <c r="FA106" s="150" t="n"/>
      <c r="FB106" s="150" t="n"/>
      <c r="FC106" s="150" t="n"/>
      <c r="FD106" s="150" t="n"/>
      <c r="FE106" s="150" t="n"/>
      <c r="FF106" s="150" t="n"/>
      <c r="FG106" s="150" t="n"/>
      <c r="FH106" s="150" t="n"/>
      <c r="FI106" s="150" t="n"/>
      <c r="FJ106" s="150" t="n"/>
      <c r="FK106" s="150" t="n"/>
      <c r="FL106" s="150" t="n"/>
      <c r="FM106" s="150" t="n"/>
      <c r="FN106" s="150" t="n"/>
      <c r="FO106" s="150" t="n"/>
      <c r="FP106" s="150" t="n"/>
      <c r="FQ106" s="150" t="n"/>
      <c r="FR106" s="150" t="n"/>
      <c r="FS106" s="150" t="n"/>
      <c r="FT106" s="150" t="n"/>
      <c r="FU106" s="150" t="n"/>
      <c r="FV106" s="150" t="n"/>
      <c r="FW106" s="150" t="n"/>
      <c r="FX106" s="150" t="n"/>
      <c r="FY106" s="150" t="n"/>
      <c r="FZ106" s="150" t="n"/>
      <c r="GA106" s="150" t="n"/>
      <c r="GB106" s="150" t="n"/>
      <c r="GC106" s="150" t="n"/>
      <c r="GD106" s="150" t="n"/>
      <c r="GE106" s="150" t="n"/>
      <c r="GF106" s="150" t="n"/>
      <c r="GG106" s="150" t="n"/>
      <c r="GH106" s="150" t="n"/>
      <c r="GI106" s="150" t="n"/>
      <c r="GJ106" s="150" t="n"/>
      <c r="GK106" s="150" t="n"/>
      <c r="GL106" s="150" t="n"/>
      <c r="GM106" s="150" t="n"/>
      <c r="GN106" s="150" t="n"/>
      <c r="GO106" s="150" t="n"/>
      <c r="GP106" s="150" t="n"/>
      <c r="GQ106" s="150" t="n"/>
      <c r="GR106" s="150" t="n"/>
      <c r="GS106" s="150" t="n"/>
      <c r="GT106" s="150" t="n"/>
      <c r="GU106" s="150" t="n"/>
      <c r="GV106" s="150" t="n"/>
      <c r="GW106" s="150" t="n"/>
      <c r="GX106" s="150" t="n"/>
      <c r="GY106" s="150" t="n"/>
      <c r="GZ106" s="150" t="n"/>
      <c r="HA106" s="150" t="n"/>
      <c r="HB106" s="150" t="n"/>
      <c r="HC106" s="150" t="n"/>
      <c r="HD106" s="150" t="n"/>
      <c r="HE106" s="150" t="n"/>
      <c r="HF106" s="150" t="n"/>
      <c r="HG106" s="150" t="n"/>
      <c r="HH106" s="150" t="n"/>
      <c r="HI106" s="150" t="n"/>
      <c r="HJ106" s="150" t="n"/>
      <c r="HK106" s="150" t="n"/>
      <c r="HL106" s="150" t="n"/>
      <c r="HM106" s="150" t="n"/>
      <c r="HN106" s="150" t="n"/>
      <c r="HO106" s="150" t="n"/>
      <c r="HP106" s="150" t="n"/>
      <c r="HQ106" s="150" t="n"/>
      <c r="HR106" s="150" t="n"/>
      <c r="HS106" s="150" t="n"/>
      <c r="HT106" s="150" t="n"/>
      <c r="HU106" s="150" t="n"/>
      <c r="HV106" s="150" t="n"/>
      <c r="HW106" s="150" t="n"/>
      <c r="HX106" s="150" t="n"/>
      <c r="HY106" s="150" t="n"/>
    </row>
    <row customHeight="1" ht="11.25" r="107">
      <c r="A107" s="246" t="inlineStr">
        <is>
          <t>K190701301 CHRISTINA HIGH</t>
        </is>
      </c>
      <c r="B107" s="108" t="inlineStr">
        <is>
          <t>Final</t>
        </is>
      </c>
      <c r="C107" s="126" t="inlineStr">
        <is>
          <t>-</t>
        </is>
      </c>
      <c r="D107" s="127" t="n">
        <v>2</v>
      </c>
      <c r="E107" s="108" t="n"/>
      <c r="F107" s="108" t="n"/>
      <c r="G107" s="108" t="inlineStr">
        <is>
          <t>Womens</t>
        </is>
      </c>
      <c r="H107" s="108" t="inlineStr">
        <is>
          <t>Jeans</t>
        </is>
      </c>
      <c r="I107" s="108" t="inlineStr">
        <is>
          <t>K190701301</t>
        </is>
      </c>
      <c r="J107" s="108" t="inlineStr">
        <is>
          <t>CHRISTINA HIGH</t>
        </is>
      </c>
      <c r="K107" s="108" t="inlineStr">
        <is>
          <t>MYLA DUSTY BLUE</t>
        </is>
      </c>
      <c r="L107" s="108" t="inlineStr">
        <is>
          <t>Tunisia</t>
        </is>
      </c>
      <c r="M107" s="108" t="inlineStr">
        <is>
          <t>Artlab</t>
        </is>
      </c>
      <c r="N107" s="108" t="inlineStr">
        <is>
          <t>Art Lab S.a.r.l.</t>
        </is>
      </c>
      <c r="O107" s="108" t="inlineStr">
        <is>
          <t>IWT</t>
        </is>
      </c>
      <c r="P107" s="108" t="inlineStr">
        <is>
          <t>IWT</t>
        </is>
      </c>
      <c r="Q107" s="108" t="inlineStr">
        <is>
          <t>Nice One</t>
        </is>
      </c>
      <c r="R107" s="108" t="inlineStr">
        <is>
          <t>Nice One</t>
        </is>
      </c>
      <c r="S107" s="108" t="inlineStr">
        <is>
          <t>Lamak</t>
        </is>
      </c>
      <c r="T107" s="108" t="inlineStr">
        <is>
          <t>LAMAK</t>
        </is>
      </c>
      <c r="U107" s="108" t="inlineStr">
        <is>
          <t>Calik</t>
        </is>
      </c>
      <c r="V107" s="108" t="inlineStr">
        <is>
          <t>71283D Myla liber blue organic + recycled</t>
        </is>
      </c>
      <c r="Y107" s="150">
        <f>+WEEKNUM(X107)</f>
        <v/>
      </c>
      <c r="Z107" s="232" t="n">
        <v>22.2</v>
      </c>
      <c r="AA107" s="232" t="n">
        <v>51.98</v>
      </c>
      <c r="AB107" s="232">
        <f>AH107/100*80</f>
        <v/>
      </c>
      <c r="AC107" s="232">
        <f>AE107/100*80</f>
        <v/>
      </c>
      <c r="AD107" s="232">
        <f>AH107*AA107</f>
        <v/>
      </c>
      <c r="AE107" s="121">
        <f>AH107*AA107/100*75</f>
        <v/>
      </c>
      <c r="AF107" s="121">
        <f>AI107*AA107/100*75</f>
        <v/>
      </c>
      <c r="AH107" s="108" t="n">
        <v>211</v>
      </c>
      <c r="AI107" s="108" t="n">
        <v>250</v>
      </c>
      <c r="AJ107" s="230" t="n">
        <v>76</v>
      </c>
      <c r="AK107" s="232">
        <f>AI107*Z107</f>
        <v/>
      </c>
      <c r="AO107" s="150" t="inlineStr">
        <is>
          <t>90 DAYS NETT</t>
        </is>
      </c>
      <c r="AP107" s="150" t="inlineStr">
        <is>
          <t>TRUCK</t>
        </is>
      </c>
      <c r="AQ107" s="233" t="n">
        <v>43546</v>
      </c>
      <c r="AR107" s="150">
        <f>+WEEKNUM(AQ107)</f>
        <v/>
      </c>
      <c r="AS107" s="233" t="inlineStr">
        <is>
          <t>ASAP</t>
        </is>
      </c>
      <c r="AU107" s="233" t="n">
        <v>43603</v>
      </c>
      <c r="AV107" s="108">
        <f>+WEEKNUM(AU107)</f>
        <v/>
      </c>
      <c r="AW107" s="136" t="n">
        <v>43610</v>
      </c>
      <c r="AX107" s="108">
        <f>+WEEKNUM(AW107)</f>
        <v/>
      </c>
      <c r="AY107" s="136">
        <f>AW107+4</f>
        <v/>
      </c>
      <c r="AZ107" s="108">
        <f>+WEEKNUM(AY107)</f>
        <v/>
      </c>
      <c r="BA107" s="136">
        <f>AU107+90</f>
        <v/>
      </c>
      <c r="BB107" s="108">
        <f>+WEEKNUM(BA107)</f>
        <v/>
      </c>
      <c r="BC107" s="136" t="n">
        <v>43610</v>
      </c>
      <c r="BD107" s="108">
        <f>+WEEKNUM(BC107)</f>
        <v/>
      </c>
      <c r="BE107" s="136">
        <f>BC107+4</f>
        <v/>
      </c>
      <c r="BF107" s="108">
        <f>+WEEKNUM(BE107)</f>
        <v/>
      </c>
      <c r="BG107" s="108">
        <f>AV107-BD107</f>
        <v/>
      </c>
      <c r="BH107" s="108" t="n">
        <v>248</v>
      </c>
      <c r="BI107" s="108">
        <f>BH107-AI107</f>
        <v/>
      </c>
      <c r="BJ107" s="131">
        <f>BH107/AI107-1</f>
        <v/>
      </c>
      <c r="BK107" s="108">
        <f>BD107-Y107</f>
        <v/>
      </c>
      <c r="BL107" s="108">
        <f>BD107-AR107</f>
        <v/>
      </c>
      <c r="BM107" s="108" t="n">
        <v>24</v>
      </c>
      <c r="BN107" s="108" t="n"/>
      <c r="BO107" s="108" t="n"/>
      <c r="BP107" s="108" t="inlineStr">
        <is>
          <t>YES</t>
        </is>
      </c>
      <c r="BQ107" s="150" t="n"/>
      <c r="BR107" s="150" t="n"/>
      <c r="BS107" s="150" t="n"/>
      <c r="BT107" s="150" t="n"/>
      <c r="BU107" s="150" t="n"/>
      <c r="BV107" s="150" t="n"/>
      <c r="BW107" s="150" t="n"/>
      <c r="BX107" s="150" t="n"/>
      <c r="BY107" s="150" t="n"/>
      <c r="BZ107" s="150" t="n"/>
      <c r="CA107" s="150" t="n"/>
      <c r="CB107" s="150" t="n"/>
      <c r="CC107" s="150" t="n"/>
      <c r="CD107" s="150" t="n"/>
      <c r="CE107" s="150" t="n"/>
      <c r="CF107" s="150" t="n"/>
      <c r="CG107" s="150" t="n"/>
      <c r="CH107" s="150" t="n"/>
      <c r="CI107" s="150" t="n"/>
      <c r="CJ107" s="150" t="n"/>
      <c r="CK107" s="150" t="n"/>
      <c r="CL107" s="150" t="n"/>
      <c r="CM107" s="150" t="n"/>
      <c r="CN107" s="150" t="n"/>
      <c r="CO107" s="150" t="n"/>
      <c r="CP107" s="150" t="n"/>
      <c r="CQ107" s="150" t="n"/>
      <c r="CR107" s="150" t="n"/>
      <c r="CS107" s="150" t="n"/>
      <c r="CT107" s="150" t="n"/>
      <c r="CU107" s="150" t="n"/>
      <c r="CV107" s="150" t="n"/>
      <c r="CW107" s="150" t="n"/>
      <c r="CX107" s="150" t="n"/>
      <c r="CY107" s="150" t="n"/>
      <c r="CZ107" s="150" t="n"/>
      <c r="DA107" s="150" t="n"/>
      <c r="DB107" s="150" t="n"/>
      <c r="DC107" s="150" t="n"/>
      <c r="DD107" s="150" t="n"/>
      <c r="DE107" s="150" t="n"/>
      <c r="DF107" s="150" t="n"/>
      <c r="DG107" s="150" t="n"/>
      <c r="DH107" s="150" t="n"/>
      <c r="DI107" s="150" t="n"/>
      <c r="DJ107" s="150" t="n"/>
      <c r="DK107" s="150" t="n"/>
      <c r="DL107" s="150" t="n"/>
      <c r="DM107" s="150" t="n"/>
      <c r="DN107" s="150" t="n"/>
      <c r="DO107" s="150" t="n"/>
      <c r="DP107" s="150" t="n"/>
      <c r="DQ107" s="150" t="n"/>
      <c r="DR107" s="150" t="n"/>
      <c r="DS107" s="150" t="n"/>
      <c r="DT107" s="150" t="n"/>
      <c r="DU107" s="150" t="n"/>
      <c r="DV107" s="150" t="n"/>
      <c r="DW107" s="150" t="n"/>
      <c r="DX107" s="150" t="n"/>
      <c r="DY107" s="150" t="n"/>
      <c r="DZ107" s="150" t="n"/>
      <c r="EA107" s="150" t="n"/>
      <c r="EB107" s="150" t="n"/>
      <c r="EC107" s="150" t="n"/>
      <c r="ED107" s="150" t="n"/>
      <c r="EE107" s="150" t="n"/>
      <c r="EF107" s="150" t="n"/>
      <c r="EG107" s="150" t="n"/>
      <c r="EH107" s="150" t="n"/>
      <c r="EI107" s="150" t="n"/>
      <c r="EJ107" s="150" t="n"/>
      <c r="EK107" s="150" t="n"/>
      <c r="EL107" s="150" t="n"/>
      <c r="EM107" s="150" t="n"/>
      <c r="EN107" s="150" t="n"/>
      <c r="EO107" s="150" t="n"/>
      <c r="EP107" s="150" t="n"/>
      <c r="EQ107" s="150" t="n"/>
      <c r="ER107" s="150" t="n"/>
      <c r="ES107" s="150" t="n"/>
      <c r="ET107" s="150" t="n"/>
      <c r="EU107" s="150" t="n"/>
      <c r="EV107" s="150" t="n"/>
      <c r="EW107" s="150" t="n"/>
      <c r="EX107" s="150" t="n"/>
      <c r="EY107" s="150" t="n"/>
      <c r="EZ107" s="150" t="n"/>
      <c r="FA107" s="150" t="n"/>
      <c r="FB107" s="150" t="n"/>
      <c r="FC107" s="150" t="n"/>
      <c r="FD107" s="150" t="n"/>
      <c r="FE107" s="150" t="n"/>
      <c r="FF107" s="150" t="n"/>
      <c r="FG107" s="150" t="n"/>
      <c r="FH107" s="150" t="n"/>
      <c r="FI107" s="150" t="n"/>
      <c r="FJ107" s="150" t="n"/>
      <c r="FK107" s="150" t="n"/>
      <c r="FL107" s="150" t="n"/>
      <c r="FM107" s="150" t="n"/>
      <c r="FN107" s="150" t="n"/>
      <c r="FO107" s="150" t="n"/>
      <c r="FP107" s="150" t="n"/>
      <c r="FQ107" s="150" t="n"/>
      <c r="FR107" s="150" t="n"/>
      <c r="FS107" s="150" t="n"/>
      <c r="FT107" s="150" t="n"/>
      <c r="FU107" s="150" t="n"/>
      <c r="FV107" s="150" t="n"/>
      <c r="FW107" s="150" t="n"/>
      <c r="FX107" s="150" t="n"/>
      <c r="FY107" s="150" t="n"/>
      <c r="FZ107" s="150" t="n"/>
      <c r="GA107" s="150" t="n"/>
      <c r="GB107" s="150" t="n"/>
      <c r="GC107" s="150" t="n"/>
      <c r="GD107" s="150" t="n"/>
      <c r="GE107" s="150" t="n"/>
      <c r="GF107" s="150" t="n"/>
      <c r="GG107" s="150" t="n"/>
      <c r="GH107" s="150" t="n"/>
      <c r="GI107" s="150" t="n"/>
      <c r="GJ107" s="150" t="n"/>
      <c r="GK107" s="150" t="n"/>
      <c r="GL107" s="150" t="n"/>
      <c r="GM107" s="150" t="n"/>
      <c r="GN107" s="150" t="n"/>
      <c r="GO107" s="150" t="n"/>
      <c r="GP107" s="150" t="n"/>
      <c r="GQ107" s="150" t="n"/>
      <c r="GR107" s="150" t="n"/>
      <c r="GS107" s="150" t="n"/>
      <c r="GT107" s="150" t="n"/>
      <c r="GU107" s="150" t="n"/>
      <c r="GV107" s="150" t="n"/>
      <c r="GW107" s="150" t="n"/>
      <c r="GX107" s="150" t="n"/>
      <c r="GY107" s="150" t="n"/>
      <c r="GZ107" s="150" t="n"/>
      <c r="HA107" s="150" t="n"/>
      <c r="HB107" s="150" t="n"/>
      <c r="HC107" s="150" t="n"/>
      <c r="HD107" s="150" t="n"/>
      <c r="HE107" s="150" t="n"/>
      <c r="HF107" s="150" t="n"/>
      <c r="HG107" s="150" t="n"/>
      <c r="HH107" s="150" t="n"/>
      <c r="HI107" s="150" t="n"/>
      <c r="HJ107" s="150" t="n"/>
      <c r="HK107" s="150" t="n"/>
      <c r="HL107" s="150" t="n"/>
      <c r="HM107" s="150" t="n"/>
      <c r="HN107" s="150" t="n"/>
      <c r="HO107" s="150" t="n"/>
      <c r="HP107" s="150" t="n"/>
      <c r="HQ107" s="150" t="n"/>
      <c r="HR107" s="150" t="n"/>
      <c r="HS107" s="150" t="n"/>
      <c r="HT107" s="150" t="n"/>
      <c r="HU107" s="150" t="n"/>
      <c r="HV107" s="150" t="n"/>
      <c r="HW107" s="150" t="n"/>
      <c r="HX107" s="150" t="n"/>
      <c r="HY107" s="150" t="n"/>
    </row>
    <row customHeight="1" ht="11.25" r="108">
      <c r="A108" s="246" t="inlineStr">
        <is>
          <t>K190701404 EMI</t>
        </is>
      </c>
      <c r="B108" s="108" t="inlineStr">
        <is>
          <t>Final</t>
        </is>
      </c>
      <c r="C108" s="126" t="inlineStr">
        <is>
          <t>-</t>
        </is>
      </c>
      <c r="D108" s="127" t="n">
        <v>1</v>
      </c>
      <c r="E108" s="108" t="n"/>
      <c r="F108" s="108" t="n"/>
      <c r="G108" s="108" t="inlineStr">
        <is>
          <t>Womens</t>
        </is>
      </c>
      <c r="H108" s="108" t="inlineStr">
        <is>
          <t>Jeans</t>
        </is>
      </c>
      <c r="I108" s="108" t="inlineStr">
        <is>
          <t>K190701404</t>
        </is>
      </c>
      <c r="J108" s="108" t="inlineStr">
        <is>
          <t>EMI</t>
        </is>
      </c>
      <c r="K108" s="108" t="inlineStr">
        <is>
          <t>RINSE</t>
        </is>
      </c>
      <c r="L108" s="108" t="inlineStr">
        <is>
          <t>Tunisia</t>
        </is>
      </c>
      <c r="M108" s="108" t="inlineStr">
        <is>
          <t>Artlab</t>
        </is>
      </c>
      <c r="N108" s="108" t="inlineStr">
        <is>
          <t>Art Lab S.a.r.l.</t>
        </is>
      </c>
      <c r="O108" s="108" t="inlineStr">
        <is>
          <t>IWT</t>
        </is>
      </c>
      <c r="P108" s="108" t="inlineStr">
        <is>
          <t>IWT</t>
        </is>
      </c>
      <c r="Q108" s="108" t="inlineStr">
        <is>
          <t>Nice One</t>
        </is>
      </c>
      <c r="R108" s="108" t="inlineStr">
        <is>
          <t>Nice One</t>
        </is>
      </c>
      <c r="S108" s="108" t="inlineStr">
        <is>
          <t>Lamak</t>
        </is>
      </c>
      <c r="T108" s="108" t="inlineStr">
        <is>
          <t>LAMAK</t>
        </is>
      </c>
      <c r="U108" s="108" t="inlineStr">
        <is>
          <t>Orta</t>
        </is>
      </c>
      <c r="V108" s="128" t="inlineStr">
        <is>
          <t>9541B-43</t>
        </is>
      </c>
      <c r="Y108" s="150">
        <f>+WEEKNUM(X108)</f>
        <v/>
      </c>
      <c r="Z108" s="232" t="n">
        <v>17.4</v>
      </c>
      <c r="AA108" s="232" t="n">
        <v>39.98</v>
      </c>
      <c r="AB108" s="232">
        <f>AH108/100*80</f>
        <v/>
      </c>
      <c r="AC108" s="232">
        <f>AE108/100*80</f>
        <v/>
      </c>
      <c r="AD108" s="232">
        <f>AH108*AA108</f>
        <v/>
      </c>
      <c r="AE108" s="121">
        <f>AH108*AA108/100*75</f>
        <v/>
      </c>
      <c r="AF108" s="121">
        <f>AI108*AA108/100*75</f>
        <v/>
      </c>
      <c r="AH108" s="108" t="n">
        <v>374</v>
      </c>
      <c r="AI108" s="111" t="n">
        <v>460</v>
      </c>
      <c r="AJ108" s="230" t="n">
        <v>76</v>
      </c>
      <c r="AK108" s="232">
        <f>AI108*Z108</f>
        <v/>
      </c>
      <c r="AO108" s="150" t="inlineStr">
        <is>
          <t>90 DAYS NETT</t>
        </is>
      </c>
      <c r="AP108" s="150" t="inlineStr">
        <is>
          <t>TRUCK</t>
        </is>
      </c>
      <c r="AQ108" s="233" t="n">
        <v>43546</v>
      </c>
      <c r="AR108" s="150">
        <f>+WEEKNUM(AQ108)</f>
        <v/>
      </c>
      <c r="AS108" s="233" t="inlineStr">
        <is>
          <t>ASAP</t>
        </is>
      </c>
      <c r="AU108" s="233" t="n">
        <v>43603</v>
      </c>
      <c r="AV108" s="108">
        <f>+WEEKNUM(AU108)</f>
        <v/>
      </c>
      <c r="AW108" s="136" t="n">
        <v>43610</v>
      </c>
      <c r="AX108" s="108">
        <f>+WEEKNUM(AW108)</f>
        <v/>
      </c>
      <c r="AY108" s="136">
        <f>AW108+4</f>
        <v/>
      </c>
      <c r="AZ108" s="108">
        <f>+WEEKNUM(AY108)</f>
        <v/>
      </c>
      <c r="BA108" s="136">
        <f>AU108+90</f>
        <v/>
      </c>
      <c r="BB108" s="108">
        <f>+WEEKNUM(BA108)</f>
        <v/>
      </c>
      <c r="BC108" s="136" t="n">
        <v>43610</v>
      </c>
      <c r="BD108" s="108">
        <f>+WEEKNUM(BC108)</f>
        <v/>
      </c>
      <c r="BE108" s="136">
        <f>BC108+4</f>
        <v/>
      </c>
      <c r="BF108" s="108">
        <f>+WEEKNUM(BE108)</f>
        <v/>
      </c>
      <c r="BG108" s="108">
        <f>AV108-BD108</f>
        <v/>
      </c>
      <c r="BH108" s="108" t="n">
        <v>476</v>
      </c>
      <c r="BI108" s="108">
        <f>BH108-AI108</f>
        <v/>
      </c>
      <c r="BJ108" s="131">
        <f>BH108/AI108-1</f>
        <v/>
      </c>
      <c r="BK108" s="108">
        <f>BD108-Y108</f>
        <v/>
      </c>
      <c r="BL108" s="108">
        <f>BD108-AR108</f>
        <v/>
      </c>
      <c r="BM108" s="108" t="n">
        <v>24</v>
      </c>
      <c r="BN108" s="108" t="n"/>
      <c r="BO108" s="108" t="n"/>
      <c r="BP108" s="108" t="inlineStr">
        <is>
          <t>YES</t>
        </is>
      </c>
      <c r="BQ108" s="150" t="n"/>
      <c r="BR108" s="150" t="n"/>
      <c r="BS108" s="150" t="n"/>
      <c r="BT108" s="150" t="n"/>
      <c r="BU108" s="150" t="n"/>
      <c r="BV108" s="150" t="n"/>
      <c r="BW108" s="150" t="n"/>
      <c r="BX108" s="150" t="n"/>
      <c r="BY108" s="150" t="n"/>
      <c r="BZ108" s="150" t="n"/>
      <c r="CA108" s="150" t="n"/>
      <c r="CB108" s="150" t="n"/>
      <c r="CC108" s="150" t="n"/>
      <c r="CD108" s="150" t="n"/>
      <c r="CE108" s="150" t="n"/>
      <c r="CF108" s="150" t="n"/>
      <c r="CG108" s="150" t="n"/>
      <c r="CH108" s="150" t="n"/>
      <c r="CI108" s="150" t="n"/>
      <c r="CJ108" s="150" t="n"/>
      <c r="CK108" s="150" t="n"/>
      <c r="CL108" s="150" t="n"/>
      <c r="CM108" s="150" t="n"/>
      <c r="CN108" s="150" t="n"/>
      <c r="CO108" s="150" t="n"/>
      <c r="CP108" s="150" t="n"/>
      <c r="CQ108" s="150" t="n"/>
      <c r="CR108" s="150" t="n"/>
      <c r="CS108" s="150" t="n"/>
      <c r="CT108" s="150" t="n"/>
      <c r="CU108" s="150" t="n"/>
      <c r="CV108" s="150" t="n"/>
      <c r="CW108" s="150" t="n"/>
      <c r="CX108" s="150" t="n"/>
      <c r="CY108" s="150" t="n"/>
      <c r="CZ108" s="150" t="n"/>
      <c r="DA108" s="150" t="n"/>
      <c r="DB108" s="150" t="n"/>
      <c r="DC108" s="150" t="n"/>
      <c r="DD108" s="150" t="n"/>
      <c r="DE108" s="150" t="n"/>
      <c r="DF108" s="150" t="n"/>
      <c r="DG108" s="150" t="n"/>
      <c r="DH108" s="150" t="n"/>
      <c r="DI108" s="150" t="n"/>
      <c r="DJ108" s="150" t="n"/>
      <c r="DK108" s="150" t="n"/>
      <c r="DL108" s="150" t="n"/>
      <c r="DM108" s="150" t="n"/>
      <c r="DN108" s="150" t="n"/>
      <c r="DO108" s="150" t="n"/>
      <c r="DP108" s="150" t="n"/>
      <c r="DQ108" s="150" t="n"/>
      <c r="DR108" s="150" t="n"/>
      <c r="DS108" s="150" t="n"/>
      <c r="DT108" s="150" t="n"/>
      <c r="DU108" s="150" t="n"/>
      <c r="DV108" s="150" t="n"/>
      <c r="DW108" s="150" t="n"/>
      <c r="DX108" s="150" t="n"/>
      <c r="DY108" s="150" t="n"/>
      <c r="DZ108" s="150" t="n"/>
      <c r="EA108" s="150" t="n"/>
      <c r="EB108" s="150" t="n"/>
      <c r="EC108" s="150" t="n"/>
      <c r="ED108" s="150" t="n"/>
      <c r="EE108" s="150" t="n"/>
      <c r="EF108" s="150" t="n"/>
      <c r="EG108" s="150" t="n"/>
      <c r="EH108" s="150" t="n"/>
      <c r="EI108" s="150" t="n"/>
      <c r="EJ108" s="150" t="n"/>
      <c r="EK108" s="150" t="n"/>
      <c r="EL108" s="150" t="n"/>
      <c r="EM108" s="150" t="n"/>
      <c r="EN108" s="150" t="n"/>
      <c r="EO108" s="150" t="n"/>
      <c r="EP108" s="150" t="n"/>
      <c r="EQ108" s="150" t="n"/>
      <c r="ER108" s="150" t="n"/>
      <c r="ES108" s="150" t="n"/>
      <c r="ET108" s="150" t="n"/>
      <c r="EU108" s="150" t="n"/>
      <c r="EV108" s="150" t="n"/>
      <c r="EW108" s="150" t="n"/>
      <c r="EX108" s="150" t="n"/>
      <c r="EY108" s="150" t="n"/>
      <c r="EZ108" s="150" t="n"/>
      <c r="FA108" s="150" t="n"/>
      <c r="FB108" s="150" t="n"/>
      <c r="FC108" s="150" t="n"/>
      <c r="FD108" s="150" t="n"/>
      <c r="FE108" s="150" t="n"/>
      <c r="FF108" s="150" t="n"/>
      <c r="FG108" s="150" t="n"/>
      <c r="FH108" s="150" t="n"/>
      <c r="FI108" s="150" t="n"/>
      <c r="FJ108" s="150" t="n"/>
      <c r="FK108" s="150" t="n"/>
      <c r="FL108" s="150" t="n"/>
      <c r="FM108" s="150" t="n"/>
      <c r="FN108" s="150" t="n"/>
      <c r="FO108" s="150" t="n"/>
      <c r="FP108" s="150" t="n"/>
      <c r="FQ108" s="150" t="n"/>
      <c r="FR108" s="150" t="n"/>
      <c r="FS108" s="150" t="n"/>
      <c r="FT108" s="150" t="n"/>
      <c r="FU108" s="150" t="n"/>
      <c r="FV108" s="150" t="n"/>
      <c r="FW108" s="150" t="n"/>
      <c r="FX108" s="150" t="n"/>
      <c r="FY108" s="150" t="n"/>
      <c r="FZ108" s="150" t="n"/>
      <c r="GA108" s="150" t="n"/>
      <c r="GB108" s="150" t="n"/>
      <c r="GC108" s="150" t="n"/>
      <c r="GD108" s="150" t="n"/>
      <c r="GE108" s="150" t="n"/>
      <c r="GF108" s="150" t="n"/>
      <c r="GG108" s="150" t="n"/>
      <c r="GH108" s="150" t="n"/>
      <c r="GI108" s="150" t="n"/>
      <c r="GJ108" s="150" t="n"/>
      <c r="GK108" s="150" t="n"/>
      <c r="GL108" s="150" t="n"/>
      <c r="GM108" s="150" t="n"/>
      <c r="GN108" s="150" t="n"/>
      <c r="GO108" s="150" t="n"/>
      <c r="GP108" s="150" t="n"/>
      <c r="GQ108" s="150" t="n"/>
      <c r="GR108" s="150" t="n"/>
      <c r="GS108" s="150" t="n"/>
      <c r="GT108" s="150" t="n"/>
      <c r="GU108" s="150" t="n"/>
      <c r="GV108" s="150" t="n"/>
      <c r="GW108" s="150" t="n"/>
      <c r="GX108" s="150" t="n"/>
      <c r="GY108" s="150" t="n"/>
      <c r="GZ108" s="150" t="n"/>
      <c r="HA108" s="150" t="n"/>
      <c r="HB108" s="150" t="n"/>
      <c r="HC108" s="150" t="n"/>
      <c r="HD108" s="150" t="n"/>
      <c r="HE108" s="150" t="n"/>
      <c r="HF108" s="150" t="n"/>
      <c r="HG108" s="150" t="n"/>
      <c r="HH108" s="150" t="n"/>
      <c r="HI108" s="150" t="n"/>
      <c r="HJ108" s="150" t="n"/>
      <c r="HK108" s="150" t="n"/>
      <c r="HL108" s="150" t="n"/>
      <c r="HM108" s="150" t="n"/>
      <c r="HN108" s="150" t="n"/>
      <c r="HO108" s="150" t="n"/>
      <c r="HP108" s="150" t="n"/>
      <c r="HQ108" s="150" t="n"/>
      <c r="HR108" s="150" t="n"/>
      <c r="HS108" s="150" t="n"/>
      <c r="HT108" s="150" t="n"/>
      <c r="HU108" s="150" t="n"/>
      <c r="HV108" s="150" t="n"/>
      <c r="HW108" s="150" t="n"/>
      <c r="HX108" s="150" t="n"/>
      <c r="HY108" s="150" t="n"/>
    </row>
    <row customHeight="1" ht="11.25" r="109">
      <c r="A109" s="108" t="inlineStr">
        <is>
          <t>K190701600 ALICE</t>
        </is>
      </c>
      <c r="B109" s="108" t="inlineStr">
        <is>
          <t>Pre-Buy</t>
        </is>
      </c>
      <c r="C109" s="126" t="inlineStr">
        <is>
          <t>-</t>
        </is>
      </c>
      <c r="D109" s="127" t="n">
        <v>1</v>
      </c>
      <c r="E109" s="108" t="inlineStr">
        <is>
          <t>BULK</t>
        </is>
      </c>
      <c r="F109" s="108" t="n"/>
      <c r="G109" s="108" t="inlineStr">
        <is>
          <t>Womens</t>
        </is>
      </c>
      <c r="H109" s="108" t="inlineStr">
        <is>
          <t>Jeans</t>
        </is>
      </c>
      <c r="I109" s="108" t="inlineStr">
        <is>
          <t>K190701600</t>
        </is>
      </c>
      <c r="J109" s="108" t="inlineStr">
        <is>
          <t>ALICE</t>
        </is>
      </c>
      <c r="K109" s="108" t="inlineStr">
        <is>
          <t>GLEEN LIGHT</t>
        </is>
      </c>
      <c r="L109" s="108" t="inlineStr">
        <is>
          <t>Tunisia</t>
        </is>
      </c>
      <c r="M109" s="108" t="inlineStr">
        <is>
          <t>Artlab</t>
        </is>
      </c>
      <c r="N109" s="108" t="inlineStr">
        <is>
          <t>Art Lab S.a.r.l.</t>
        </is>
      </c>
      <c r="O109" s="108" t="inlineStr">
        <is>
          <t>IWT</t>
        </is>
      </c>
      <c r="P109" s="108" t="n"/>
      <c r="Q109" s="108" t="inlineStr">
        <is>
          <t>Nice One</t>
        </is>
      </c>
      <c r="R109" s="108" t="n"/>
      <c r="S109" s="108" t="inlineStr">
        <is>
          <t>Lamak</t>
        </is>
      </c>
      <c r="T109" s="108" t="n"/>
      <c r="U109" s="108" t="inlineStr">
        <is>
          <t>Calik</t>
        </is>
      </c>
      <c r="V109" s="128" t="inlineStr">
        <is>
          <t>71159D Gleen liber blue organic + recycled</t>
        </is>
      </c>
      <c r="Y109" s="150">
        <f>+WEEKNUM(X109)</f>
        <v/>
      </c>
      <c r="Z109" s="232" t="n">
        <v>24.3</v>
      </c>
      <c r="AA109" s="232" t="n">
        <v>55.98</v>
      </c>
      <c r="AB109" s="232">
        <f>AH109/100*80</f>
        <v/>
      </c>
      <c r="AC109" t="n"/>
      <c r="AD109" s="232">
        <f>AH109*AA109</f>
        <v/>
      </c>
      <c r="AE109" s="121" t="n"/>
      <c r="AF109" s="121">
        <f>AI109*AA109</f>
        <v/>
      </c>
      <c r="AH109" s="108" t="n">
        <v>271</v>
      </c>
      <c r="AI109" s="111" t="n">
        <v>350</v>
      </c>
      <c r="AJ109" s="230" t="n">
        <v>69</v>
      </c>
      <c r="AK109" s="232">
        <f>AI109*Z109</f>
        <v/>
      </c>
      <c r="AO109" s="150" t="inlineStr">
        <is>
          <t>90 DAYS NETT</t>
        </is>
      </c>
      <c r="AP109" s="150" t="inlineStr">
        <is>
          <t>TRUCK</t>
        </is>
      </c>
      <c r="AQ109" s="233" t="n">
        <v>43507</v>
      </c>
      <c r="AR109" s="150">
        <f>+WEEKNUM(AQ109)</f>
        <v/>
      </c>
      <c r="AS109" s="233" t="n">
        <v>43596</v>
      </c>
      <c r="AT109" s="150">
        <f>+WEEKNUM(AS109)</f>
        <v/>
      </c>
      <c r="AU109" s="233" t="n">
        <v>43610</v>
      </c>
      <c r="AV109" s="108">
        <f>+WEEKNUM(AU109)</f>
        <v/>
      </c>
      <c r="AW109" s="136" t="n">
        <v>43610</v>
      </c>
      <c r="AX109" s="108">
        <f>+WEEKNUM(AW109)</f>
        <v/>
      </c>
      <c r="AY109" s="136">
        <f>AW109+4</f>
        <v/>
      </c>
      <c r="AZ109" s="108">
        <f>+WEEKNUM(AY109)</f>
        <v/>
      </c>
      <c r="BA109" s="136">
        <f>AU109+90</f>
        <v/>
      </c>
      <c r="BB109" s="108">
        <f>+WEEKNUM(BA109)</f>
        <v/>
      </c>
      <c r="BC109" s="136" t="n">
        <v>43610</v>
      </c>
      <c r="BD109" s="108">
        <f>+WEEKNUM(BC109)</f>
        <v/>
      </c>
      <c r="BE109" s="136">
        <f>BC109+4</f>
        <v/>
      </c>
      <c r="BF109" s="108">
        <f>+WEEKNUM(BE109)</f>
        <v/>
      </c>
      <c r="BG109" s="108">
        <f>AV109-BD109</f>
        <v/>
      </c>
      <c r="BH109" s="108" t="n">
        <v>354</v>
      </c>
      <c r="BI109" s="108">
        <f>BH109-AI109</f>
        <v/>
      </c>
      <c r="BJ109" s="131">
        <f>BH109/AI109-1</f>
        <v/>
      </c>
      <c r="BK109" s="108">
        <f>BD109-Y109</f>
        <v/>
      </c>
      <c r="BL109" s="108">
        <f>BD109-AR109</f>
        <v/>
      </c>
      <c r="BM109" s="108" t="n">
        <v>24</v>
      </c>
      <c r="BN109" s="108" t="n"/>
      <c r="BO109" s="108" t="n"/>
      <c r="BP109" s="108" t="inlineStr">
        <is>
          <t>Yes</t>
        </is>
      </c>
      <c r="BQ109" s="150" t="n"/>
      <c r="BR109" s="150" t="n"/>
      <c r="BS109" s="150" t="n"/>
      <c r="BT109" s="150" t="n"/>
      <c r="BU109" s="150" t="n"/>
      <c r="BV109" s="150" t="n"/>
      <c r="BW109" s="150" t="n"/>
      <c r="BX109" s="150" t="n"/>
      <c r="BY109" s="150" t="n"/>
      <c r="BZ109" s="150" t="n"/>
      <c r="CA109" s="150" t="n"/>
      <c r="CB109" s="150" t="n"/>
      <c r="CC109" s="150" t="n"/>
      <c r="CD109" s="150" t="n"/>
      <c r="CE109" s="150" t="n"/>
      <c r="CF109" s="150" t="n"/>
      <c r="CG109" s="150" t="n"/>
      <c r="CH109" s="150" t="n"/>
      <c r="CI109" s="150" t="n"/>
      <c r="CJ109" s="150" t="n"/>
      <c r="CK109" s="150" t="n"/>
      <c r="CL109" s="150" t="n"/>
      <c r="CM109" s="150" t="n"/>
      <c r="CN109" s="150" t="n"/>
      <c r="CO109" s="150" t="n"/>
      <c r="CP109" s="150" t="n"/>
      <c r="CQ109" s="150" t="n"/>
      <c r="CR109" s="150" t="n"/>
      <c r="CS109" s="150" t="n"/>
      <c r="CT109" s="150" t="n"/>
      <c r="CU109" s="150" t="n"/>
      <c r="CV109" s="150" t="n"/>
      <c r="CW109" s="150" t="n"/>
      <c r="CX109" s="150" t="n"/>
      <c r="CY109" s="150" t="n"/>
      <c r="CZ109" s="150" t="n"/>
      <c r="DA109" s="150" t="n"/>
      <c r="DB109" s="150" t="n"/>
      <c r="DC109" s="150" t="n"/>
      <c r="DD109" s="150" t="n"/>
      <c r="DE109" s="150" t="n"/>
      <c r="DF109" s="150" t="n"/>
      <c r="DG109" s="150" t="n"/>
      <c r="DH109" s="150" t="n"/>
      <c r="DI109" s="150" t="n"/>
      <c r="DJ109" s="150" t="n"/>
      <c r="DK109" s="150" t="n"/>
      <c r="DL109" s="150" t="n"/>
      <c r="DM109" s="150" t="n"/>
      <c r="DN109" s="150" t="n"/>
      <c r="DO109" s="150" t="n"/>
      <c r="DP109" s="150" t="n"/>
      <c r="DQ109" s="150" t="n"/>
      <c r="DR109" s="150" t="n"/>
      <c r="DS109" s="150" t="n"/>
      <c r="DT109" s="150" t="n"/>
      <c r="DU109" s="150" t="n"/>
      <c r="DV109" s="150" t="n"/>
      <c r="DW109" s="150" t="n"/>
      <c r="DX109" s="150" t="n"/>
      <c r="DY109" s="150" t="n"/>
      <c r="DZ109" s="150" t="n"/>
      <c r="EA109" s="150" t="n"/>
      <c r="EB109" s="150" t="n"/>
      <c r="EC109" s="150" t="n"/>
      <c r="ED109" s="150" t="n"/>
      <c r="EE109" s="150" t="n"/>
      <c r="EF109" s="150" t="n"/>
      <c r="EG109" s="150" t="n"/>
      <c r="EH109" s="150" t="n"/>
      <c r="EI109" s="150" t="n"/>
      <c r="EJ109" s="150" t="n"/>
      <c r="EK109" s="150" t="n"/>
      <c r="EL109" s="150" t="n"/>
      <c r="EM109" s="150" t="n"/>
      <c r="EN109" s="150" t="n"/>
      <c r="EO109" s="150" t="n"/>
      <c r="EP109" s="150" t="n"/>
      <c r="EQ109" s="150" t="n"/>
      <c r="ER109" s="150" t="n"/>
      <c r="ES109" s="150" t="n"/>
      <c r="ET109" s="150" t="n"/>
      <c r="EU109" s="150" t="n"/>
      <c r="EV109" s="150" t="n"/>
      <c r="EW109" s="150" t="n"/>
      <c r="EX109" s="150" t="n"/>
      <c r="EY109" s="150" t="n"/>
      <c r="EZ109" s="150" t="n"/>
      <c r="FA109" s="150" t="n"/>
      <c r="FB109" s="150" t="n"/>
      <c r="FC109" s="150" t="n"/>
      <c r="FD109" s="150" t="n"/>
      <c r="FE109" s="150" t="n"/>
      <c r="FF109" s="150" t="n"/>
      <c r="FG109" s="150" t="n"/>
      <c r="FH109" s="150" t="n"/>
      <c r="FI109" s="150" t="n"/>
      <c r="FJ109" s="150" t="n"/>
      <c r="FK109" s="150" t="n"/>
      <c r="FL109" s="150" t="n"/>
      <c r="FM109" s="150" t="n"/>
      <c r="FN109" s="150" t="n"/>
      <c r="FO109" s="150" t="n"/>
      <c r="FP109" s="150" t="n"/>
      <c r="FQ109" s="150" t="n"/>
      <c r="FR109" s="150" t="n"/>
      <c r="FS109" s="150" t="n"/>
      <c r="FT109" s="150" t="n"/>
      <c r="FU109" s="150" t="n"/>
      <c r="FV109" s="150" t="n"/>
      <c r="FW109" s="150" t="n"/>
      <c r="FX109" s="150" t="n"/>
      <c r="FY109" s="150" t="n"/>
      <c r="FZ109" s="150" t="n"/>
      <c r="GA109" s="150" t="n"/>
      <c r="GB109" s="150" t="n"/>
      <c r="GC109" s="150" t="n"/>
      <c r="GD109" s="150" t="n"/>
      <c r="GE109" s="150" t="n"/>
      <c r="GF109" s="150" t="n"/>
      <c r="GG109" s="150" t="n"/>
      <c r="GH109" s="150" t="n"/>
      <c r="GI109" s="150" t="n"/>
      <c r="GJ109" s="150" t="n"/>
      <c r="GK109" s="150" t="n"/>
      <c r="GL109" s="150" t="n"/>
      <c r="GM109" s="150" t="n"/>
      <c r="GN109" s="150" t="n"/>
      <c r="GO109" s="150" t="n"/>
      <c r="GP109" s="150" t="n"/>
      <c r="GQ109" s="150" t="n"/>
      <c r="GR109" s="150" t="n"/>
      <c r="GS109" s="150" t="n"/>
      <c r="GT109" s="150" t="n"/>
      <c r="GU109" s="150" t="n"/>
      <c r="GV109" s="150" t="n"/>
      <c r="GW109" s="150" t="n"/>
      <c r="GX109" s="150" t="n"/>
      <c r="GY109" s="150" t="n"/>
      <c r="GZ109" s="150" t="n"/>
      <c r="HA109" s="150" t="n"/>
      <c r="HB109" s="150" t="n"/>
      <c r="HC109" s="150" t="n"/>
      <c r="HD109" s="150" t="n"/>
      <c r="HE109" s="150" t="n"/>
      <c r="HF109" s="150" t="n"/>
      <c r="HG109" s="150" t="n"/>
      <c r="HH109" s="150" t="n"/>
      <c r="HI109" s="150" t="n"/>
      <c r="HJ109" s="150" t="n"/>
      <c r="HK109" s="150" t="n"/>
      <c r="HL109" s="150" t="n"/>
      <c r="HM109" s="150" t="n"/>
      <c r="HN109" s="150" t="n"/>
      <c r="HO109" s="150" t="n"/>
      <c r="HP109" s="150" t="n"/>
      <c r="HQ109" s="150" t="n"/>
      <c r="HR109" s="150" t="n"/>
      <c r="HS109" s="150" t="n"/>
      <c r="HT109" s="150" t="n"/>
      <c r="HU109" s="150" t="n"/>
      <c r="HV109" s="150" t="n"/>
      <c r="HW109" s="150" t="n"/>
      <c r="HX109" s="150" t="n"/>
      <c r="HY109" s="150" t="n"/>
    </row>
    <row customHeight="1" ht="11.25" r="110">
      <c r="A110" s="108" t="inlineStr">
        <is>
          <t>K190701600 ALICE</t>
        </is>
      </c>
      <c r="B110" s="108" t="inlineStr">
        <is>
          <t>Pre-Buy</t>
        </is>
      </c>
      <c r="C110" s="126" t="inlineStr">
        <is>
          <t>-</t>
        </is>
      </c>
      <c r="D110" s="127" t="n">
        <v>1</v>
      </c>
      <c r="E110" s="108" t="inlineStr">
        <is>
          <t>ZALANDO</t>
        </is>
      </c>
      <c r="F110" s="108" t="n"/>
      <c r="G110" s="108" t="inlineStr">
        <is>
          <t>Womens</t>
        </is>
      </c>
      <c r="H110" s="108" t="inlineStr">
        <is>
          <t>Jeans</t>
        </is>
      </c>
      <c r="I110" s="108" t="inlineStr">
        <is>
          <t>K190701600</t>
        </is>
      </c>
      <c r="J110" s="108" t="inlineStr">
        <is>
          <t>ALICE</t>
        </is>
      </c>
      <c r="K110" s="108" t="inlineStr">
        <is>
          <t>GLEEN LIGHT</t>
        </is>
      </c>
      <c r="L110" s="108" t="inlineStr">
        <is>
          <t>Tunisia</t>
        </is>
      </c>
      <c r="M110" s="108" t="inlineStr">
        <is>
          <t>Artlab</t>
        </is>
      </c>
      <c r="N110" s="108" t="inlineStr">
        <is>
          <t>Art Lab S.a.r.l.</t>
        </is>
      </c>
      <c r="O110" s="108" t="inlineStr">
        <is>
          <t>IWT</t>
        </is>
      </c>
      <c r="P110" s="108" t="n"/>
      <c r="Q110" s="108" t="inlineStr">
        <is>
          <t>Nice One</t>
        </is>
      </c>
      <c r="R110" s="108" t="n"/>
      <c r="S110" s="108" t="inlineStr">
        <is>
          <t>Lamak</t>
        </is>
      </c>
      <c r="T110" s="108" t="n"/>
      <c r="U110" s="108" t="inlineStr">
        <is>
          <t>Calik</t>
        </is>
      </c>
      <c r="V110" s="128" t="inlineStr">
        <is>
          <t>71159D Gleen liber blue organic + recycled</t>
        </is>
      </c>
      <c r="Y110" s="150">
        <f>+WEEKNUM(X110)</f>
        <v/>
      </c>
      <c r="Z110" s="232" t="n">
        <v>24.3</v>
      </c>
      <c r="AA110" s="232" t="n">
        <v>55.98</v>
      </c>
      <c r="AB110" s="232">
        <f>AH110/100*80</f>
        <v/>
      </c>
      <c r="AC110" t="n"/>
      <c r="AD110" s="232">
        <f>AH110*AA110</f>
        <v/>
      </c>
      <c r="AE110" s="121" t="n"/>
      <c r="AF110" s="121">
        <f>AI110*AA110</f>
        <v/>
      </c>
      <c r="AH110" s="108" t="n">
        <v>50</v>
      </c>
      <c r="AI110" s="108" t="n">
        <v>50</v>
      </c>
      <c r="AJ110" s="230" t="n">
        <v>69</v>
      </c>
      <c r="AK110" s="232">
        <f>AI110*Z110</f>
        <v/>
      </c>
      <c r="AO110" s="150" t="inlineStr">
        <is>
          <t>90 DAYS NETT</t>
        </is>
      </c>
      <c r="AP110" s="150" t="inlineStr">
        <is>
          <t>TRUCK</t>
        </is>
      </c>
      <c r="AQ110" s="233" t="n">
        <v>43507</v>
      </c>
      <c r="AR110" s="150">
        <f>+WEEKNUM(AQ110)</f>
        <v/>
      </c>
      <c r="AS110" s="233" t="n">
        <v>43596</v>
      </c>
      <c r="AT110" s="150">
        <f>+WEEKNUM(AS110)</f>
        <v/>
      </c>
      <c r="AU110" s="233" t="n">
        <v>43610</v>
      </c>
      <c r="AV110" s="108">
        <f>+WEEKNUM(AU110)</f>
        <v/>
      </c>
      <c r="AW110" s="136" t="n">
        <v>43610</v>
      </c>
      <c r="AX110" s="108">
        <f>+WEEKNUM(AW110)</f>
        <v/>
      </c>
      <c r="AY110" s="136">
        <f>AW110+4</f>
        <v/>
      </c>
      <c r="AZ110" s="108">
        <f>+WEEKNUM(AY110)</f>
        <v/>
      </c>
      <c r="BA110" s="136">
        <f>AU110+90</f>
        <v/>
      </c>
      <c r="BB110" s="108">
        <f>+WEEKNUM(BA110)</f>
        <v/>
      </c>
      <c r="BC110" s="136" t="n">
        <v>43610</v>
      </c>
      <c r="BD110" s="108">
        <f>+WEEKNUM(BC110)</f>
        <v/>
      </c>
      <c r="BE110" s="136">
        <f>BC110+4</f>
        <v/>
      </c>
      <c r="BF110" s="108">
        <f>+WEEKNUM(BE110)</f>
        <v/>
      </c>
      <c r="BG110" s="108">
        <f>AV110-BD110</f>
        <v/>
      </c>
      <c r="BH110" s="108" t="n">
        <v>50</v>
      </c>
      <c r="BI110" s="108">
        <f>BH110-AI110</f>
        <v/>
      </c>
      <c r="BJ110" s="131">
        <f>BH110/AI110-1</f>
        <v/>
      </c>
      <c r="BK110" s="108">
        <f>BD110-Y110</f>
        <v/>
      </c>
      <c r="BL110" s="108">
        <f>BD110-AR110</f>
        <v/>
      </c>
      <c r="BM110" s="108" t="n">
        <v>24</v>
      </c>
      <c r="BN110" s="108" t="n"/>
      <c r="BO110" s="108" t="n"/>
      <c r="BP110" s="108" t="inlineStr">
        <is>
          <t>Yes</t>
        </is>
      </c>
      <c r="BQ110" s="150" t="n"/>
      <c r="BR110" s="150" t="n"/>
      <c r="BS110" s="150" t="n"/>
      <c r="BT110" s="150" t="n"/>
      <c r="BU110" s="150" t="n"/>
      <c r="BV110" s="150" t="n"/>
      <c r="BW110" s="150" t="n"/>
      <c r="BX110" s="150" t="n"/>
      <c r="BY110" s="150" t="n"/>
      <c r="BZ110" s="150" t="n"/>
      <c r="CA110" s="150" t="n"/>
      <c r="CB110" s="150" t="n"/>
      <c r="CC110" s="150" t="n"/>
      <c r="CD110" s="150" t="n"/>
      <c r="CE110" s="150" t="n"/>
      <c r="CF110" s="150" t="n"/>
      <c r="CG110" s="150" t="n"/>
      <c r="CH110" s="150" t="n"/>
      <c r="CI110" s="150" t="n"/>
      <c r="CJ110" s="150" t="n"/>
      <c r="CK110" s="150" t="n"/>
      <c r="CL110" s="150" t="n"/>
      <c r="CM110" s="150" t="n"/>
      <c r="CN110" s="150" t="n"/>
      <c r="CO110" s="150" t="n"/>
      <c r="CP110" s="150" t="n"/>
      <c r="CQ110" s="150" t="n"/>
      <c r="CR110" s="150" t="n"/>
      <c r="CS110" s="150" t="n"/>
      <c r="CT110" s="150" t="n"/>
      <c r="CU110" s="150" t="n"/>
      <c r="CV110" s="150" t="n"/>
      <c r="CW110" s="150" t="n"/>
      <c r="CX110" s="150" t="n"/>
      <c r="CY110" s="150" t="n"/>
      <c r="CZ110" s="150" t="n"/>
      <c r="DA110" s="150" t="n"/>
      <c r="DB110" s="150" t="n"/>
      <c r="DC110" s="150" t="n"/>
      <c r="DD110" s="150" t="n"/>
      <c r="DE110" s="150" t="n"/>
      <c r="DF110" s="150" t="n"/>
      <c r="DG110" s="150" t="n"/>
      <c r="DH110" s="150" t="n"/>
      <c r="DI110" s="150" t="n"/>
      <c r="DJ110" s="150" t="n"/>
      <c r="DK110" s="150" t="n"/>
      <c r="DL110" s="150" t="n"/>
      <c r="DM110" s="150" t="n"/>
      <c r="DN110" s="150" t="n"/>
      <c r="DO110" s="150" t="n"/>
      <c r="DP110" s="150" t="n"/>
      <c r="DQ110" s="150" t="n"/>
      <c r="DR110" s="150" t="n"/>
      <c r="DS110" s="150" t="n"/>
      <c r="DT110" s="150" t="n"/>
      <c r="DU110" s="150" t="n"/>
      <c r="DV110" s="150" t="n"/>
      <c r="DW110" s="150" t="n"/>
      <c r="DX110" s="150" t="n"/>
      <c r="DY110" s="150" t="n"/>
      <c r="DZ110" s="150" t="n"/>
      <c r="EA110" s="150" t="n"/>
      <c r="EB110" s="150" t="n"/>
      <c r="EC110" s="150" t="n"/>
      <c r="ED110" s="150" t="n"/>
      <c r="EE110" s="150" t="n"/>
      <c r="EF110" s="150" t="n"/>
      <c r="EG110" s="150" t="n"/>
      <c r="EH110" s="150" t="n"/>
      <c r="EI110" s="150" t="n"/>
      <c r="EJ110" s="150" t="n"/>
      <c r="EK110" s="150" t="n"/>
      <c r="EL110" s="150" t="n"/>
      <c r="EM110" s="150" t="n"/>
      <c r="EN110" s="150" t="n"/>
      <c r="EO110" s="150" t="n"/>
      <c r="EP110" s="150" t="n"/>
      <c r="EQ110" s="150" t="n"/>
      <c r="ER110" s="150" t="n"/>
      <c r="ES110" s="150" t="n"/>
      <c r="ET110" s="150" t="n"/>
      <c r="EU110" s="150" t="n"/>
      <c r="EV110" s="150" t="n"/>
      <c r="EW110" s="150" t="n"/>
      <c r="EX110" s="150" t="n"/>
      <c r="EY110" s="150" t="n"/>
      <c r="EZ110" s="150" t="n"/>
      <c r="FA110" s="150" t="n"/>
      <c r="FB110" s="150" t="n"/>
      <c r="FC110" s="150" t="n"/>
      <c r="FD110" s="150" t="n"/>
      <c r="FE110" s="150" t="n"/>
      <c r="FF110" s="150" t="n"/>
      <c r="FG110" s="150" t="n"/>
      <c r="FH110" s="150" t="n"/>
      <c r="FI110" s="150" t="n"/>
      <c r="FJ110" s="150" t="n"/>
      <c r="FK110" s="150" t="n"/>
      <c r="FL110" s="150" t="n"/>
      <c r="FM110" s="150" t="n"/>
      <c r="FN110" s="150" t="n"/>
      <c r="FO110" s="150" t="n"/>
      <c r="FP110" s="150" t="n"/>
      <c r="FQ110" s="150" t="n"/>
      <c r="FR110" s="150" t="n"/>
      <c r="FS110" s="150" t="n"/>
      <c r="FT110" s="150" t="n"/>
      <c r="FU110" s="150" t="n"/>
      <c r="FV110" s="150" t="n"/>
      <c r="FW110" s="150" t="n"/>
      <c r="FX110" s="150" t="n"/>
      <c r="FY110" s="150" t="n"/>
      <c r="FZ110" s="150" t="n"/>
      <c r="GA110" s="150" t="n"/>
      <c r="GB110" s="150" t="n"/>
      <c r="GC110" s="150" t="n"/>
      <c r="GD110" s="150" t="n"/>
      <c r="GE110" s="150" t="n"/>
      <c r="GF110" s="150" t="n"/>
      <c r="GG110" s="150" t="n"/>
      <c r="GH110" s="150" t="n"/>
      <c r="GI110" s="150" t="n"/>
      <c r="GJ110" s="150" t="n"/>
      <c r="GK110" s="150" t="n"/>
      <c r="GL110" s="150" t="n"/>
      <c r="GM110" s="150" t="n"/>
      <c r="GN110" s="150" t="n"/>
      <c r="GO110" s="150" t="n"/>
      <c r="GP110" s="150" t="n"/>
      <c r="GQ110" s="150" t="n"/>
      <c r="GR110" s="150" t="n"/>
      <c r="GS110" s="150" t="n"/>
      <c r="GT110" s="150" t="n"/>
      <c r="GU110" s="150" t="n"/>
      <c r="GV110" s="150" t="n"/>
      <c r="GW110" s="150" t="n"/>
      <c r="GX110" s="150" t="n"/>
      <c r="GY110" s="150" t="n"/>
      <c r="GZ110" s="150" t="n"/>
      <c r="HA110" s="150" t="n"/>
      <c r="HB110" s="150" t="n"/>
      <c r="HC110" s="150" t="n"/>
      <c r="HD110" s="150" t="n"/>
      <c r="HE110" s="150" t="n"/>
      <c r="HF110" s="150" t="n"/>
      <c r="HG110" s="150" t="n"/>
      <c r="HH110" s="150" t="n"/>
      <c r="HI110" s="150" t="n"/>
      <c r="HJ110" s="150" t="n"/>
      <c r="HK110" s="150" t="n"/>
      <c r="HL110" s="150" t="n"/>
      <c r="HM110" s="150" t="n"/>
      <c r="HN110" s="150" t="n"/>
      <c r="HO110" s="150" t="n"/>
      <c r="HP110" s="150" t="n"/>
      <c r="HQ110" s="150" t="n"/>
      <c r="HR110" s="150" t="n"/>
      <c r="HS110" s="150" t="n"/>
      <c r="HT110" s="150" t="n"/>
      <c r="HU110" s="150" t="n"/>
      <c r="HV110" s="150" t="n"/>
      <c r="HW110" s="150" t="n"/>
      <c r="HX110" s="150" t="n"/>
      <c r="HY110" s="150" t="n"/>
    </row>
    <row customHeight="1" ht="11.25" r="111">
      <c r="A111" s="246" t="inlineStr">
        <is>
          <t>K190701800 LEILA RO</t>
        </is>
      </c>
      <c r="B111" s="108" t="inlineStr">
        <is>
          <t>Final</t>
        </is>
      </c>
      <c r="C111" s="126" t="inlineStr">
        <is>
          <t>-</t>
        </is>
      </c>
      <c r="D111" s="127" t="inlineStr">
        <is>
          <t>R/O</t>
        </is>
      </c>
      <c r="E111" s="108" t="n"/>
      <c r="F111" s="108" t="n"/>
      <c r="G111" s="108" t="inlineStr">
        <is>
          <t>Womens</t>
        </is>
      </c>
      <c r="H111" s="108" t="inlineStr">
        <is>
          <t>Jeans</t>
        </is>
      </c>
      <c r="I111" s="108" t="inlineStr">
        <is>
          <t>K190701800</t>
        </is>
      </c>
      <c r="J111" s="108" t="inlineStr">
        <is>
          <t>LEILA</t>
        </is>
      </c>
      <c r="K111" s="108" t="inlineStr">
        <is>
          <t>GLEEN INDIGO MARBLE</t>
        </is>
      </c>
      <c r="L111" s="108" t="inlineStr">
        <is>
          <t>Tunisia</t>
        </is>
      </c>
      <c r="M111" s="108" t="inlineStr">
        <is>
          <t>Artlab</t>
        </is>
      </c>
      <c r="N111" s="108" t="inlineStr">
        <is>
          <t>Art Lab S.a.r.l.</t>
        </is>
      </c>
      <c r="O111" s="108" t="inlineStr">
        <is>
          <t>IWT</t>
        </is>
      </c>
      <c r="P111" s="108" t="inlineStr">
        <is>
          <t>IWT</t>
        </is>
      </c>
      <c r="Q111" s="108" t="inlineStr">
        <is>
          <t>Nice One</t>
        </is>
      </c>
      <c r="R111" s="108" t="inlineStr">
        <is>
          <t>Nice One</t>
        </is>
      </c>
      <c r="S111" s="108" t="inlineStr">
        <is>
          <t>Lamak</t>
        </is>
      </c>
      <c r="T111" s="108" t="inlineStr">
        <is>
          <t>LAMAK</t>
        </is>
      </c>
      <c r="U111" s="108" t="inlineStr">
        <is>
          <t>Calik</t>
        </is>
      </c>
      <c r="V111" s="128" t="inlineStr">
        <is>
          <t>71159D Gleen liber blue organic + recycled</t>
        </is>
      </c>
      <c r="Y111" s="150">
        <f>+WEEKNUM(X111)</f>
        <v/>
      </c>
      <c r="Z111" s="232" t="n">
        <v>24.6</v>
      </c>
      <c r="AA111" s="232" t="n">
        <v>55.98</v>
      </c>
      <c r="AB111" s="232">
        <f>AH111/100*80</f>
        <v/>
      </c>
      <c r="AC111" t="n"/>
      <c r="AD111" s="232">
        <f>AH111*AA111</f>
        <v/>
      </c>
      <c r="AE111" s="121" t="n"/>
      <c r="AF111" s="121">
        <f>AI111*AA111</f>
        <v/>
      </c>
      <c r="AH111" s="108" t="n">
        <v>0</v>
      </c>
      <c r="AI111" s="108" t="n">
        <v>200</v>
      </c>
      <c r="AJ111" s="230" t="n">
        <v>72</v>
      </c>
      <c r="AK111" s="232">
        <f>AI111*Z111</f>
        <v/>
      </c>
      <c r="AO111" s="150" t="inlineStr">
        <is>
          <t>90 DAYS NETT</t>
        </is>
      </c>
      <c r="AP111" s="150" t="inlineStr">
        <is>
          <t>TRUCK</t>
        </is>
      </c>
      <c r="AQ111" s="233" t="n">
        <v>43507</v>
      </c>
      <c r="AR111" s="150">
        <f>+WEEKNUM(AQ111)</f>
        <v/>
      </c>
      <c r="AS111" s="233" t="n">
        <v>43596</v>
      </c>
      <c r="AT111" s="150">
        <f>+WEEKNUM(AS111)</f>
        <v/>
      </c>
      <c r="AU111" s="135" t="n">
        <v>43603</v>
      </c>
      <c r="AV111" s="108">
        <f>+WEEKNUM(AU111)</f>
        <v/>
      </c>
      <c r="AW111" s="136" t="n">
        <v>43610</v>
      </c>
      <c r="AX111" s="108">
        <f>+WEEKNUM(AW111)</f>
        <v/>
      </c>
      <c r="AY111" s="136">
        <f>AW111+4</f>
        <v/>
      </c>
      <c r="AZ111" s="108">
        <f>+WEEKNUM(AY111)</f>
        <v/>
      </c>
      <c r="BA111" s="136">
        <f>AU111+90</f>
        <v/>
      </c>
      <c r="BB111" s="108">
        <f>+WEEKNUM(BA111)</f>
        <v/>
      </c>
      <c r="BC111" s="136" t="n">
        <v>43610</v>
      </c>
      <c r="BD111" s="108">
        <f>+WEEKNUM(BC111)</f>
        <v/>
      </c>
      <c r="BE111" s="136">
        <f>BC111+4</f>
        <v/>
      </c>
      <c r="BF111" s="108">
        <f>+WEEKNUM(BE111)</f>
        <v/>
      </c>
      <c r="BG111" s="108">
        <f>AV111-BD111</f>
        <v/>
      </c>
      <c r="BH111" s="273" t="n">
        <v>194</v>
      </c>
      <c r="BI111" s="108">
        <f>BH111-AI111</f>
        <v/>
      </c>
      <c r="BJ111" s="131">
        <f>BH111/AI111-1</f>
        <v/>
      </c>
      <c r="BK111" s="108">
        <f>BD111-Y111</f>
        <v/>
      </c>
      <c r="BL111" s="108">
        <f>BD111-AR111</f>
        <v/>
      </c>
      <c r="BM111" s="108" t="n">
        <v>24</v>
      </c>
      <c r="BN111" s="108" t="n"/>
      <c r="BO111" s="108" t="n"/>
      <c r="BP111" s="108" t="inlineStr">
        <is>
          <t>Yes</t>
        </is>
      </c>
      <c r="BQ111" s="150" t="n"/>
      <c r="BR111" s="150" t="n"/>
      <c r="BS111" s="150" t="n"/>
      <c r="BT111" s="150" t="n"/>
      <c r="BU111" s="150" t="n"/>
      <c r="BV111" s="150" t="n"/>
      <c r="BW111" s="150" t="n"/>
      <c r="BX111" s="150" t="n"/>
      <c r="BY111" s="150" t="n"/>
      <c r="BZ111" s="150" t="n"/>
      <c r="CA111" s="150" t="n"/>
      <c r="CB111" s="150" t="n"/>
      <c r="CC111" s="150" t="n"/>
      <c r="CD111" s="150" t="n"/>
      <c r="CE111" s="150" t="n"/>
      <c r="CF111" s="150" t="n"/>
      <c r="CG111" s="150" t="n"/>
      <c r="CH111" s="150" t="n"/>
      <c r="CI111" s="150" t="n"/>
      <c r="CJ111" s="150" t="n"/>
      <c r="CK111" s="150" t="n"/>
      <c r="CL111" s="150" t="n"/>
      <c r="CM111" s="150" t="n"/>
      <c r="CN111" s="150" t="n"/>
      <c r="CO111" s="150" t="n"/>
      <c r="CP111" s="150" t="n"/>
      <c r="CQ111" s="150" t="n"/>
      <c r="CR111" s="150" t="n"/>
      <c r="CS111" s="150" t="n"/>
      <c r="CT111" s="150" t="n"/>
      <c r="CU111" s="150" t="n"/>
      <c r="CV111" s="150" t="n"/>
      <c r="CW111" s="150" t="n"/>
      <c r="CX111" s="150" t="n"/>
      <c r="CY111" s="150" t="n"/>
      <c r="CZ111" s="150" t="n"/>
      <c r="DA111" s="150" t="n"/>
      <c r="DB111" s="150" t="n"/>
      <c r="DC111" s="150" t="n"/>
      <c r="DD111" s="150" t="n"/>
      <c r="DE111" s="150" t="n"/>
      <c r="DF111" s="150" t="n"/>
      <c r="DG111" s="150" t="n"/>
      <c r="DH111" s="150" t="n"/>
      <c r="DI111" s="150" t="n"/>
      <c r="DJ111" s="150" t="n"/>
      <c r="DK111" s="150" t="n"/>
      <c r="DL111" s="150" t="n"/>
      <c r="DM111" s="150" t="n"/>
      <c r="DN111" s="150" t="n"/>
      <c r="DO111" s="150" t="n"/>
      <c r="DP111" s="150" t="n"/>
      <c r="DQ111" s="150" t="n"/>
      <c r="DR111" s="150" t="n"/>
      <c r="DS111" s="150" t="n"/>
      <c r="DT111" s="150" t="n"/>
      <c r="DU111" s="150" t="n"/>
      <c r="DV111" s="150" t="n"/>
      <c r="DW111" s="150" t="n"/>
      <c r="DX111" s="150" t="n"/>
      <c r="DY111" s="150" t="n"/>
      <c r="DZ111" s="150" t="n"/>
      <c r="EA111" s="150" t="n"/>
      <c r="EB111" s="150" t="n"/>
      <c r="EC111" s="150" t="n"/>
      <c r="ED111" s="150" t="n"/>
      <c r="EE111" s="150" t="n"/>
      <c r="EF111" s="150" t="n"/>
      <c r="EG111" s="150" t="n"/>
      <c r="EH111" s="150" t="n"/>
      <c r="EI111" s="150" t="n"/>
      <c r="EJ111" s="150" t="n"/>
      <c r="EK111" s="150" t="n"/>
      <c r="EL111" s="150" t="n"/>
      <c r="EM111" s="150" t="n"/>
      <c r="EN111" s="150" t="n"/>
      <c r="EO111" s="150" t="n"/>
      <c r="EP111" s="150" t="n"/>
      <c r="EQ111" s="150" t="n"/>
      <c r="ER111" s="150" t="n"/>
      <c r="ES111" s="150" t="n"/>
      <c r="ET111" s="150" t="n"/>
      <c r="EU111" s="150" t="n"/>
      <c r="EV111" s="150" t="n"/>
      <c r="EW111" s="150" t="n"/>
      <c r="EX111" s="150" t="n"/>
      <c r="EY111" s="150" t="n"/>
      <c r="EZ111" s="150" t="n"/>
      <c r="FA111" s="150" t="n"/>
      <c r="FB111" s="150" t="n"/>
      <c r="FC111" s="150" t="n"/>
      <c r="FD111" s="150" t="n"/>
      <c r="FE111" s="150" t="n"/>
      <c r="FF111" s="150" t="n"/>
      <c r="FG111" s="150" t="n"/>
      <c r="FH111" s="150" t="n"/>
      <c r="FI111" s="150" t="n"/>
      <c r="FJ111" s="150" t="n"/>
      <c r="FK111" s="150" t="n"/>
      <c r="FL111" s="150" t="n"/>
      <c r="FM111" s="150" t="n"/>
      <c r="FN111" s="150" t="n"/>
      <c r="FO111" s="150" t="n"/>
      <c r="FP111" s="150" t="n"/>
      <c r="FQ111" s="150" t="n"/>
      <c r="FR111" s="150" t="n"/>
      <c r="FS111" s="150" t="n"/>
      <c r="FT111" s="150" t="n"/>
      <c r="FU111" s="150" t="n"/>
      <c r="FV111" s="150" t="n"/>
      <c r="FW111" s="150" t="n"/>
      <c r="FX111" s="150" t="n"/>
      <c r="FY111" s="150" t="n"/>
      <c r="FZ111" s="150" t="n"/>
      <c r="GA111" s="150" t="n"/>
      <c r="GB111" s="150" t="n"/>
      <c r="GC111" s="150" t="n"/>
      <c r="GD111" s="150" t="n"/>
      <c r="GE111" s="150" t="n"/>
      <c r="GF111" s="150" t="n"/>
      <c r="GG111" s="150" t="n"/>
      <c r="GH111" s="150" t="n"/>
      <c r="GI111" s="150" t="n"/>
      <c r="GJ111" s="150" t="n"/>
      <c r="GK111" s="150" t="n"/>
      <c r="GL111" s="150" t="n"/>
      <c r="GM111" s="150" t="n"/>
      <c r="GN111" s="150" t="n"/>
      <c r="GO111" s="150" t="n"/>
      <c r="GP111" s="150" t="n"/>
      <c r="GQ111" s="150" t="n"/>
      <c r="GR111" s="150" t="n"/>
      <c r="GS111" s="150" t="n"/>
      <c r="GT111" s="150" t="n"/>
      <c r="GU111" s="150" t="n"/>
      <c r="GV111" s="150" t="n"/>
      <c r="GW111" s="150" t="n"/>
      <c r="GX111" s="150" t="n"/>
      <c r="GY111" s="150" t="n"/>
      <c r="GZ111" s="150" t="n"/>
      <c r="HA111" s="150" t="n"/>
      <c r="HB111" s="150" t="n"/>
      <c r="HC111" s="150" t="n"/>
      <c r="HD111" s="150" t="n"/>
      <c r="HE111" s="150" t="n"/>
      <c r="HF111" s="150" t="n"/>
      <c r="HG111" s="150" t="n"/>
      <c r="HH111" s="150" t="n"/>
      <c r="HI111" s="150" t="n"/>
      <c r="HJ111" s="150" t="n"/>
      <c r="HK111" s="150" t="n"/>
      <c r="HL111" s="150" t="n"/>
      <c r="HM111" s="150" t="n"/>
      <c r="HN111" s="150" t="n"/>
      <c r="HO111" s="150" t="n"/>
      <c r="HP111" s="150" t="n"/>
      <c r="HQ111" s="150" t="n"/>
      <c r="HR111" s="150" t="n"/>
      <c r="HS111" s="150" t="n"/>
      <c r="HT111" s="150" t="n"/>
      <c r="HU111" s="150" t="n"/>
      <c r="HV111" s="150" t="n"/>
      <c r="HW111" s="150" t="n"/>
      <c r="HX111" s="150" t="n"/>
      <c r="HY111" s="150" t="n"/>
    </row>
    <row customHeight="1" ht="11.25" r="112">
      <c r="A112" s="246" t="inlineStr">
        <is>
          <t>K190701801 LEILA RO</t>
        </is>
      </c>
      <c r="B112" s="108" t="inlineStr">
        <is>
          <t>Final</t>
        </is>
      </c>
      <c r="C112" s="126" t="inlineStr">
        <is>
          <t>-</t>
        </is>
      </c>
      <c r="D112" s="127" t="inlineStr">
        <is>
          <t>R/O</t>
        </is>
      </c>
      <c r="E112" s="108" t="n"/>
      <c r="F112" s="108" t="n"/>
      <c r="G112" s="108" t="inlineStr">
        <is>
          <t>Womens</t>
        </is>
      </c>
      <c r="H112" s="108" t="inlineStr">
        <is>
          <t>Jeans</t>
        </is>
      </c>
      <c r="I112" s="108" t="inlineStr">
        <is>
          <t>K190701801</t>
        </is>
      </c>
      <c r="J112" s="108" t="inlineStr">
        <is>
          <t>LEILA</t>
        </is>
      </c>
      <c r="K112" s="108" t="inlineStr">
        <is>
          <t>GLEEN RINSE</t>
        </is>
      </c>
      <c r="L112" s="108" t="inlineStr">
        <is>
          <t>Tunisia</t>
        </is>
      </c>
      <c r="M112" s="108" t="inlineStr">
        <is>
          <t>Artlab</t>
        </is>
      </c>
      <c r="N112" s="108" t="inlineStr">
        <is>
          <t>Art Lab S.a.r.l.</t>
        </is>
      </c>
      <c r="O112" s="108" t="inlineStr">
        <is>
          <t>IWT</t>
        </is>
      </c>
      <c r="P112" s="108" t="inlineStr">
        <is>
          <t>IWT</t>
        </is>
      </c>
      <c r="Q112" s="108" t="inlineStr">
        <is>
          <t>Nice One</t>
        </is>
      </c>
      <c r="R112" s="108" t="inlineStr">
        <is>
          <t>Nice One</t>
        </is>
      </c>
      <c r="S112" s="108" t="inlineStr">
        <is>
          <t>Lamak</t>
        </is>
      </c>
      <c r="T112" s="108" t="inlineStr">
        <is>
          <t>LAMAK</t>
        </is>
      </c>
      <c r="U112" s="108" t="inlineStr">
        <is>
          <t>Calik</t>
        </is>
      </c>
      <c r="V112" s="128" t="inlineStr">
        <is>
          <t>71159D Gleen liber blue organic + recycled</t>
        </is>
      </c>
      <c r="Y112" s="150">
        <f>+WEEKNUM(X112)</f>
        <v/>
      </c>
      <c r="Z112" s="232" t="n">
        <v>18.9</v>
      </c>
      <c r="AA112" s="232" t="n">
        <v>47.98</v>
      </c>
      <c r="AB112" s="232">
        <f>AH112/100*80</f>
        <v/>
      </c>
      <c r="AC112" t="n"/>
      <c r="AD112" s="232">
        <f>AH112*AA112</f>
        <v/>
      </c>
      <c r="AE112" s="121" t="n"/>
      <c r="AF112" s="121">
        <f>AI112*AA112</f>
        <v/>
      </c>
      <c r="AH112" s="108" t="n">
        <v>0</v>
      </c>
      <c r="AI112" s="108" t="n">
        <v>214</v>
      </c>
      <c r="AJ112" s="230" t="n">
        <v>72</v>
      </c>
      <c r="AK112" s="232">
        <f>AI112*Z112</f>
        <v/>
      </c>
      <c r="AO112" s="150" t="inlineStr">
        <is>
          <t>90 DAYS NETT</t>
        </is>
      </c>
      <c r="AP112" s="150" t="inlineStr">
        <is>
          <t>TRUCK</t>
        </is>
      </c>
      <c r="AQ112" s="233" t="n">
        <v>43507</v>
      </c>
      <c r="AR112" s="150">
        <f>+WEEKNUM(AQ112)</f>
        <v/>
      </c>
      <c r="AS112" s="233" t="n">
        <v>43596</v>
      </c>
      <c r="AT112" s="150">
        <f>+WEEKNUM(AS112)</f>
        <v/>
      </c>
      <c r="AU112" s="135" t="n">
        <v>43603</v>
      </c>
      <c r="AV112" s="108">
        <f>+WEEKNUM(AU112)</f>
        <v/>
      </c>
      <c r="AW112" s="136" t="n">
        <v>43610</v>
      </c>
      <c r="AX112" s="108">
        <f>+WEEKNUM(AW112)</f>
        <v/>
      </c>
      <c r="AY112" s="136">
        <f>AW112+4</f>
        <v/>
      </c>
      <c r="AZ112" s="108">
        <f>+WEEKNUM(AY112)</f>
        <v/>
      </c>
      <c r="BA112" s="136">
        <f>AU112+90</f>
        <v/>
      </c>
      <c r="BB112" s="108">
        <f>+WEEKNUM(BA112)</f>
        <v/>
      </c>
      <c r="BC112" s="136" t="n">
        <v>43610</v>
      </c>
      <c r="BD112" s="108">
        <f>+WEEKNUM(BC112)</f>
        <v/>
      </c>
      <c r="BE112" s="136">
        <f>BC112+4</f>
        <v/>
      </c>
      <c r="BF112" s="108">
        <f>+WEEKNUM(BE112)</f>
        <v/>
      </c>
      <c r="BG112" s="108">
        <f>AV112-BD112</f>
        <v/>
      </c>
      <c r="BH112" s="108" t="n">
        <v>222</v>
      </c>
      <c r="BI112" s="108">
        <f>BH112-AI112</f>
        <v/>
      </c>
      <c r="BJ112" s="131">
        <f>BH112/AI112-1</f>
        <v/>
      </c>
      <c r="BK112" s="108">
        <f>BD112-Y112</f>
        <v/>
      </c>
      <c r="BL112" s="108">
        <f>BD112-AR112</f>
        <v/>
      </c>
      <c r="BM112" s="108" t="n">
        <v>24</v>
      </c>
      <c r="BN112" s="108" t="n"/>
      <c r="BO112" s="108" t="n"/>
      <c r="BP112" s="108" t="inlineStr">
        <is>
          <t>Yes</t>
        </is>
      </c>
      <c r="BQ112" s="150" t="n"/>
      <c r="BR112" s="150" t="n"/>
      <c r="BS112" s="150" t="n"/>
      <c r="BT112" s="150" t="n"/>
      <c r="BU112" s="150" t="n"/>
      <c r="BV112" s="150" t="n"/>
      <c r="BW112" s="150" t="n"/>
      <c r="BX112" s="150" t="n"/>
      <c r="BY112" s="150" t="n"/>
      <c r="BZ112" s="150" t="n"/>
      <c r="CA112" s="150" t="n"/>
      <c r="CB112" s="150" t="n"/>
      <c r="CC112" s="150" t="n"/>
      <c r="CD112" s="150" t="n"/>
      <c r="CE112" s="150" t="n"/>
      <c r="CF112" s="150" t="n"/>
      <c r="CG112" s="150" t="n"/>
      <c r="CH112" s="150" t="n"/>
      <c r="CI112" s="150" t="n"/>
      <c r="CJ112" s="150" t="n"/>
      <c r="CK112" s="150" t="n"/>
      <c r="CL112" s="150" t="n"/>
      <c r="CM112" s="150" t="n"/>
      <c r="CN112" s="150" t="n"/>
      <c r="CO112" s="150" t="n"/>
      <c r="CP112" s="150" t="n"/>
      <c r="CQ112" s="150" t="n"/>
      <c r="CR112" s="150" t="n"/>
      <c r="CS112" s="150" t="n"/>
      <c r="CT112" s="150" t="n"/>
      <c r="CU112" s="150" t="n"/>
      <c r="CV112" s="150" t="n"/>
      <c r="CW112" s="150" t="n"/>
      <c r="CX112" s="150" t="n"/>
      <c r="CY112" s="150" t="n"/>
      <c r="CZ112" s="150" t="n"/>
      <c r="DA112" s="150" t="n"/>
      <c r="DB112" s="150" t="n"/>
      <c r="DC112" s="150" t="n"/>
      <c r="DD112" s="150" t="n"/>
      <c r="DE112" s="150" t="n"/>
      <c r="DF112" s="150" t="n"/>
      <c r="DG112" s="150" t="n"/>
      <c r="DH112" s="150" t="n"/>
      <c r="DI112" s="150" t="n"/>
      <c r="DJ112" s="150" t="n"/>
      <c r="DK112" s="150" t="n"/>
      <c r="DL112" s="150" t="n"/>
      <c r="DM112" s="150" t="n"/>
      <c r="DN112" s="150" t="n"/>
      <c r="DO112" s="150" t="n"/>
      <c r="DP112" s="150" t="n"/>
      <c r="DQ112" s="150" t="n"/>
      <c r="DR112" s="150" t="n"/>
      <c r="DS112" s="150" t="n"/>
      <c r="DT112" s="150" t="n"/>
      <c r="DU112" s="150" t="n"/>
      <c r="DV112" s="150" t="n"/>
      <c r="DW112" s="150" t="n"/>
      <c r="DX112" s="150" t="n"/>
      <c r="DY112" s="150" t="n"/>
      <c r="DZ112" s="150" t="n"/>
      <c r="EA112" s="150" t="n"/>
      <c r="EB112" s="150" t="n"/>
      <c r="EC112" s="150" t="n"/>
      <c r="ED112" s="150" t="n"/>
      <c r="EE112" s="150" t="n"/>
      <c r="EF112" s="150" t="n"/>
      <c r="EG112" s="150" t="n"/>
      <c r="EH112" s="150" t="n"/>
      <c r="EI112" s="150" t="n"/>
      <c r="EJ112" s="150" t="n"/>
      <c r="EK112" s="150" t="n"/>
      <c r="EL112" s="150" t="n"/>
      <c r="EM112" s="150" t="n"/>
      <c r="EN112" s="150" t="n"/>
      <c r="EO112" s="150" t="n"/>
      <c r="EP112" s="150" t="n"/>
      <c r="EQ112" s="150" t="n"/>
      <c r="ER112" s="150" t="n"/>
      <c r="ES112" s="150" t="n"/>
      <c r="ET112" s="150" t="n"/>
      <c r="EU112" s="150" t="n"/>
      <c r="EV112" s="150" t="n"/>
      <c r="EW112" s="150" t="n"/>
      <c r="EX112" s="150" t="n"/>
      <c r="EY112" s="150" t="n"/>
      <c r="EZ112" s="150" t="n"/>
      <c r="FA112" s="150" t="n"/>
      <c r="FB112" s="150" t="n"/>
      <c r="FC112" s="150" t="n"/>
      <c r="FD112" s="150" t="n"/>
      <c r="FE112" s="150" t="n"/>
      <c r="FF112" s="150" t="n"/>
      <c r="FG112" s="150" t="n"/>
      <c r="FH112" s="150" t="n"/>
      <c r="FI112" s="150" t="n"/>
      <c r="FJ112" s="150" t="n"/>
      <c r="FK112" s="150" t="n"/>
      <c r="FL112" s="150" t="n"/>
      <c r="FM112" s="150" t="n"/>
      <c r="FN112" s="150" t="n"/>
      <c r="FO112" s="150" t="n"/>
      <c r="FP112" s="150" t="n"/>
      <c r="FQ112" s="150" t="n"/>
      <c r="FR112" s="150" t="n"/>
      <c r="FS112" s="150" t="n"/>
      <c r="FT112" s="150" t="n"/>
      <c r="FU112" s="150" t="n"/>
      <c r="FV112" s="150" t="n"/>
      <c r="FW112" s="150" t="n"/>
      <c r="FX112" s="150" t="n"/>
      <c r="FY112" s="150" t="n"/>
      <c r="FZ112" s="150" t="n"/>
      <c r="GA112" s="150" t="n"/>
      <c r="GB112" s="150" t="n"/>
      <c r="GC112" s="150" t="n"/>
      <c r="GD112" s="150" t="n"/>
      <c r="GE112" s="150" t="n"/>
      <c r="GF112" s="150" t="n"/>
      <c r="GG112" s="150" t="n"/>
      <c r="GH112" s="150" t="n"/>
      <c r="GI112" s="150" t="n"/>
      <c r="GJ112" s="150" t="n"/>
      <c r="GK112" s="150" t="n"/>
      <c r="GL112" s="150" t="n"/>
      <c r="GM112" s="150" t="n"/>
      <c r="GN112" s="150" t="n"/>
      <c r="GO112" s="150" t="n"/>
      <c r="GP112" s="150" t="n"/>
      <c r="GQ112" s="150" t="n"/>
      <c r="GR112" s="150" t="n"/>
      <c r="GS112" s="150" t="n"/>
      <c r="GT112" s="150" t="n"/>
      <c r="GU112" s="150" t="n"/>
      <c r="GV112" s="150" t="n"/>
      <c r="GW112" s="150" t="n"/>
      <c r="GX112" s="150" t="n"/>
      <c r="GY112" s="150" t="n"/>
      <c r="GZ112" s="150" t="n"/>
      <c r="HA112" s="150" t="n"/>
      <c r="HB112" s="150" t="n"/>
      <c r="HC112" s="150" t="n"/>
      <c r="HD112" s="150" t="n"/>
      <c r="HE112" s="150" t="n"/>
      <c r="HF112" s="150" t="n"/>
      <c r="HG112" s="150" t="n"/>
      <c r="HH112" s="150" t="n"/>
      <c r="HI112" s="150" t="n"/>
      <c r="HJ112" s="150" t="n"/>
      <c r="HK112" s="150" t="n"/>
      <c r="HL112" s="150" t="n"/>
      <c r="HM112" s="150" t="n"/>
      <c r="HN112" s="150" t="n"/>
      <c r="HO112" s="150" t="n"/>
      <c r="HP112" s="150" t="n"/>
      <c r="HQ112" s="150" t="n"/>
      <c r="HR112" s="150" t="n"/>
      <c r="HS112" s="150" t="n"/>
      <c r="HT112" s="150" t="n"/>
      <c r="HU112" s="150" t="n"/>
      <c r="HV112" s="150" t="n"/>
      <c r="HW112" s="150" t="n"/>
      <c r="HX112" s="150" t="n"/>
      <c r="HY112" s="150" t="n"/>
    </row>
    <row customFormat="1" customHeight="1" ht="11.25" r="113" s="150">
      <c r="A113" s="246" t="inlineStr">
        <is>
          <t>K190751201 CHARLES</t>
        </is>
      </c>
      <c r="B113" s="108" t="inlineStr">
        <is>
          <t>Final</t>
        </is>
      </c>
      <c r="C113" s="126" t="inlineStr">
        <is>
          <t>-</t>
        </is>
      </c>
      <c r="D113" s="127" t="n">
        <v>2</v>
      </c>
      <c r="E113" s="108" t="inlineStr">
        <is>
          <t>BULK</t>
        </is>
      </c>
      <c r="F113" s="108" t="n"/>
      <c r="G113" s="108" t="inlineStr">
        <is>
          <t>Mens</t>
        </is>
      </c>
      <c r="H113" s="108" t="inlineStr">
        <is>
          <t>Jeans</t>
        </is>
      </c>
      <c r="I113" s="108" t="inlineStr">
        <is>
          <t>K190751201</t>
        </is>
      </c>
      <c r="J113" s="108" t="inlineStr">
        <is>
          <t>CHARLES</t>
        </is>
      </c>
      <c r="K113" s="108" t="inlineStr">
        <is>
          <t>MYLA MID USED</t>
        </is>
      </c>
      <c r="L113" s="108" t="inlineStr">
        <is>
          <t>Tunisia</t>
        </is>
      </c>
      <c r="M113" s="108" t="inlineStr">
        <is>
          <t>Artlab</t>
        </is>
      </c>
      <c r="N113" s="108" t="inlineStr">
        <is>
          <t>Art Lab S.a.r.l.</t>
        </is>
      </c>
      <c r="O113" s="108" t="inlineStr">
        <is>
          <t>IWT</t>
        </is>
      </c>
      <c r="P113" s="108" t="inlineStr">
        <is>
          <t>IWT</t>
        </is>
      </c>
      <c r="Q113" s="108" t="inlineStr">
        <is>
          <t>Nice One</t>
        </is>
      </c>
      <c r="R113" s="108" t="inlineStr">
        <is>
          <t>Nice One</t>
        </is>
      </c>
      <c r="S113" s="108" t="inlineStr">
        <is>
          <t>Lamak</t>
        </is>
      </c>
      <c r="T113" s="108" t="inlineStr">
        <is>
          <t>LAMAK</t>
        </is>
      </c>
      <c r="U113" s="108" t="inlineStr">
        <is>
          <t>Calik</t>
        </is>
      </c>
      <c r="V113" s="128" t="inlineStr">
        <is>
          <t>71283D Myla liber blue organic + recycled</t>
        </is>
      </c>
      <c r="W113" s="179" t="n"/>
      <c r="X113" s="179" t="n"/>
      <c r="Y113" s="150">
        <f>+WEEKNUM(X113)</f>
        <v/>
      </c>
      <c r="Z113" s="232" t="n">
        <v>24.5</v>
      </c>
      <c r="AA113" s="232" t="n">
        <v>55.98</v>
      </c>
      <c r="AB113" s="232">
        <f>AH113/100*80</f>
        <v/>
      </c>
      <c r="AC113" s="232">
        <f>AE113/100*80</f>
        <v/>
      </c>
      <c r="AD113" s="232">
        <f>AH113*AA113</f>
        <v/>
      </c>
      <c r="AE113" s="121">
        <f>AH113*AA113/100*75</f>
        <v/>
      </c>
      <c r="AF113" s="121">
        <f>AI113*AA113/100*75</f>
        <v/>
      </c>
      <c r="AG113" s="117" t="n"/>
      <c r="AH113" s="108" t="n">
        <v>358</v>
      </c>
      <c r="AI113" s="108" t="n">
        <v>445</v>
      </c>
      <c r="AJ113" s="230" t="n">
        <v>77</v>
      </c>
      <c r="AK113" s="232">
        <f>AI113*Z113</f>
        <v/>
      </c>
      <c r="AL113" s="232" t="n"/>
      <c r="AN113" s="232" t="n"/>
      <c r="AO113" s="150" t="inlineStr">
        <is>
          <t>90 DAYS NETT</t>
        </is>
      </c>
      <c r="AP113" s="150" t="inlineStr">
        <is>
          <t>TRUCK</t>
        </is>
      </c>
      <c r="AQ113" s="233" t="n">
        <v>43546</v>
      </c>
      <c r="AR113" s="150">
        <f>+WEEKNUM(AQ113)</f>
        <v/>
      </c>
      <c r="AS113" s="233" t="inlineStr">
        <is>
          <t>ASAP</t>
        </is>
      </c>
      <c r="AU113" s="233" t="n">
        <v>43617</v>
      </c>
      <c r="AV113" s="108">
        <f>+WEEKNUM(AU113)</f>
        <v/>
      </c>
      <c r="AW113" s="136" t="n">
        <v>43610</v>
      </c>
      <c r="AX113" s="108">
        <f>+WEEKNUM(AW113)</f>
        <v/>
      </c>
      <c r="AY113" s="136">
        <f>AW113+4</f>
        <v/>
      </c>
      <c r="AZ113" s="108">
        <f>+WEEKNUM(AY113)</f>
        <v/>
      </c>
      <c r="BA113" s="136">
        <f>AU113+90</f>
        <v/>
      </c>
      <c r="BB113" s="108">
        <f>+WEEKNUM(BA113)</f>
        <v/>
      </c>
      <c r="BC113" s="136" t="n">
        <v>43610</v>
      </c>
      <c r="BD113" s="108">
        <f>+WEEKNUM(BC113)</f>
        <v/>
      </c>
      <c r="BE113" s="136">
        <f>BC113+4</f>
        <v/>
      </c>
      <c r="BF113" s="108">
        <f>+WEEKNUM(BE113)</f>
        <v/>
      </c>
      <c r="BG113" s="108">
        <f>AV113-BD113</f>
        <v/>
      </c>
      <c r="BH113" s="108" t="n">
        <v>446</v>
      </c>
      <c r="BI113" s="108">
        <f>BH113-AI113</f>
        <v/>
      </c>
      <c r="BJ113" s="131">
        <f>BH113/AI113-1</f>
        <v/>
      </c>
      <c r="BK113" s="108">
        <f>BD113-Y113</f>
        <v/>
      </c>
      <c r="BL113" s="108">
        <f>BD113-AR113</f>
        <v/>
      </c>
      <c r="BM113" s="108" t="n">
        <v>24</v>
      </c>
      <c r="BN113" s="108" t="n"/>
      <c r="BO113" s="108" t="n"/>
      <c r="BP113" s="108" t="inlineStr">
        <is>
          <t>YES</t>
        </is>
      </c>
    </row>
    <row customFormat="1" customHeight="1" ht="11.25" r="114" s="150">
      <c r="A114" s="246" t="inlineStr">
        <is>
          <t>K190751201 CHARLES</t>
        </is>
      </c>
      <c r="B114" s="108" t="inlineStr">
        <is>
          <t>Final</t>
        </is>
      </c>
      <c r="C114" s="126" t="inlineStr">
        <is>
          <t>-</t>
        </is>
      </c>
      <c r="D114" s="127" t="n">
        <v>2</v>
      </c>
      <c r="E114" s="108" t="inlineStr">
        <is>
          <t>ZALANDO</t>
        </is>
      </c>
      <c r="F114" s="108" t="n"/>
      <c r="G114" s="108" t="inlineStr">
        <is>
          <t>Mens</t>
        </is>
      </c>
      <c r="H114" s="108" t="inlineStr">
        <is>
          <t>Jeans</t>
        </is>
      </c>
      <c r="I114" s="108" t="inlineStr">
        <is>
          <t>K190751201</t>
        </is>
      </c>
      <c r="J114" s="108" t="inlineStr">
        <is>
          <t>CHARLES</t>
        </is>
      </c>
      <c r="K114" s="108" t="inlineStr">
        <is>
          <t>MYLA MID USED</t>
        </is>
      </c>
      <c r="L114" s="108" t="inlineStr">
        <is>
          <t>Tunisia</t>
        </is>
      </c>
      <c r="M114" s="108" t="inlineStr">
        <is>
          <t>Artlab</t>
        </is>
      </c>
      <c r="N114" s="108" t="inlineStr">
        <is>
          <t>Art Lab S.a.r.l.</t>
        </is>
      </c>
      <c r="O114" s="108" t="inlineStr">
        <is>
          <t>IWT</t>
        </is>
      </c>
      <c r="P114" s="108" t="n"/>
      <c r="Q114" s="108" t="inlineStr">
        <is>
          <t>Nice One</t>
        </is>
      </c>
      <c r="R114" s="108" t="n"/>
      <c r="S114" s="108" t="inlineStr">
        <is>
          <t>Lamak</t>
        </is>
      </c>
      <c r="T114" s="108" t="n"/>
      <c r="U114" s="108" t="inlineStr">
        <is>
          <t>Calik</t>
        </is>
      </c>
      <c r="V114" s="128" t="inlineStr">
        <is>
          <t>71283D Myla liber blue organic + recycled</t>
        </is>
      </c>
      <c r="W114" s="179" t="n"/>
      <c r="X114" s="179" t="n"/>
      <c r="Y114" s="150">
        <f>+WEEKNUM(X114)</f>
        <v/>
      </c>
      <c r="Z114" s="232" t="n">
        <v>24.5</v>
      </c>
      <c r="AA114" s="232" t="n">
        <v>55.98</v>
      </c>
      <c r="AB114" s="232">
        <f>AH114/100*80</f>
        <v/>
      </c>
      <c r="AC114" s="232">
        <f>AE114/100*80</f>
        <v/>
      </c>
      <c r="AD114" s="232">
        <f>AH114*AA114</f>
        <v/>
      </c>
      <c r="AE114" s="121">
        <f>AH114*AA114/100*75</f>
        <v/>
      </c>
      <c r="AF114" s="121">
        <f>AI114*AA114/100*75</f>
        <v/>
      </c>
      <c r="AG114" s="117" t="n"/>
      <c r="AH114" s="108" t="n">
        <v>65</v>
      </c>
      <c r="AI114" s="108" t="n">
        <v>65</v>
      </c>
      <c r="AJ114" s="230" t="n">
        <v>77</v>
      </c>
      <c r="AK114" s="232">
        <f>AI114*Z114</f>
        <v/>
      </c>
      <c r="AL114" s="232" t="n"/>
      <c r="AN114" s="232" t="n"/>
      <c r="AO114" s="150" t="inlineStr">
        <is>
          <t>90 DAYS NETT</t>
        </is>
      </c>
      <c r="AP114" s="150" t="inlineStr">
        <is>
          <t>TRUCK</t>
        </is>
      </c>
      <c r="AQ114" s="233" t="n">
        <v>43546</v>
      </c>
      <c r="AR114" s="150">
        <f>+WEEKNUM(AQ114)</f>
        <v/>
      </c>
      <c r="AS114" s="233" t="inlineStr">
        <is>
          <t>ASAP</t>
        </is>
      </c>
      <c r="AU114" s="233" t="n">
        <v>43617</v>
      </c>
      <c r="AV114" s="108">
        <f>+WEEKNUM(AU114)</f>
        <v/>
      </c>
      <c r="AW114" s="136" t="n">
        <v>43610</v>
      </c>
      <c r="AX114" s="108">
        <f>+WEEKNUM(AW114)</f>
        <v/>
      </c>
      <c r="AY114" s="136">
        <f>AW114+4</f>
        <v/>
      </c>
      <c r="AZ114" s="108">
        <f>+WEEKNUM(AY114)</f>
        <v/>
      </c>
      <c r="BA114" s="136">
        <f>AU114+90</f>
        <v/>
      </c>
      <c r="BB114" s="108">
        <f>+WEEKNUM(BA114)</f>
        <v/>
      </c>
      <c r="BC114" s="136" t="n">
        <v>43610</v>
      </c>
      <c r="BD114" s="108">
        <f>+WEEKNUM(BC114)</f>
        <v/>
      </c>
      <c r="BE114" s="136">
        <f>BC114+4</f>
        <v/>
      </c>
      <c r="BF114" s="108">
        <f>+WEEKNUM(BE114)</f>
        <v/>
      </c>
      <c r="BG114" s="108">
        <f>AV114-BD114</f>
        <v/>
      </c>
      <c r="BH114" s="108" t="n">
        <v>65</v>
      </c>
      <c r="BI114" s="108">
        <f>BH114-AI114</f>
        <v/>
      </c>
      <c r="BJ114" s="131">
        <f>BH114/AI114-1</f>
        <v/>
      </c>
      <c r="BK114" s="108">
        <f>BD114-Y114</f>
        <v/>
      </c>
      <c r="BL114" s="108">
        <f>BD114-AR114</f>
        <v/>
      </c>
      <c r="BM114" s="108" t="n">
        <v>24</v>
      </c>
      <c r="BN114" s="108" t="n"/>
      <c r="BO114" s="108" t="n"/>
      <c r="BP114" s="108" t="inlineStr">
        <is>
          <t>YES</t>
        </is>
      </c>
    </row>
    <row customFormat="1" customHeight="1" ht="11.25" r="115" s="150">
      <c r="A115" s="246" t="inlineStr">
        <is>
          <t>K190751301 JOHN</t>
        </is>
      </c>
      <c r="B115" s="108" t="inlineStr">
        <is>
          <t>Final</t>
        </is>
      </c>
      <c r="C115" s="126" t="inlineStr">
        <is>
          <t>-</t>
        </is>
      </c>
      <c r="D115" s="127" t="n">
        <v>2</v>
      </c>
      <c r="E115" s="108" t="n"/>
      <c r="F115" s="108" t="n"/>
      <c r="G115" s="108" t="inlineStr">
        <is>
          <t>Mens</t>
        </is>
      </c>
      <c r="H115" s="108" t="inlineStr">
        <is>
          <t>Jeans</t>
        </is>
      </c>
      <c r="I115" s="108" t="inlineStr">
        <is>
          <t>K190751301</t>
        </is>
      </c>
      <c r="J115" s="108" t="inlineStr">
        <is>
          <t>JOHN</t>
        </is>
      </c>
      <c r="K115" s="108" t="inlineStr">
        <is>
          <t>MYLA MID WORN</t>
        </is>
      </c>
      <c r="L115" s="108" t="inlineStr">
        <is>
          <t>Tunisia</t>
        </is>
      </c>
      <c r="M115" s="108" t="inlineStr">
        <is>
          <t>Artlab</t>
        </is>
      </c>
      <c r="N115" s="108" t="inlineStr">
        <is>
          <t>Art Lab S.a.r.l.</t>
        </is>
      </c>
      <c r="O115" s="108" t="inlineStr">
        <is>
          <t>IWT</t>
        </is>
      </c>
      <c r="P115" s="108" t="inlineStr">
        <is>
          <t>IWT</t>
        </is>
      </c>
      <c r="Q115" s="108" t="inlineStr">
        <is>
          <t>Nice One</t>
        </is>
      </c>
      <c r="R115" s="108" t="inlineStr">
        <is>
          <t>Nice One</t>
        </is>
      </c>
      <c r="S115" s="108" t="inlineStr">
        <is>
          <t>Lamak</t>
        </is>
      </c>
      <c r="T115" s="108" t="inlineStr">
        <is>
          <t>LAMAK</t>
        </is>
      </c>
      <c r="U115" s="108" t="inlineStr">
        <is>
          <t>Calik</t>
        </is>
      </c>
      <c r="V115" s="128" t="inlineStr">
        <is>
          <t>71283D Myla liber blue organic + recycled</t>
        </is>
      </c>
      <c r="W115" s="179" t="n"/>
      <c r="X115" s="179" t="n"/>
      <c r="Y115" s="150">
        <f>+WEEKNUM(X115)</f>
        <v/>
      </c>
      <c r="Z115" s="232" t="n">
        <v>25.4</v>
      </c>
      <c r="AA115" s="232" t="n">
        <v>55.98</v>
      </c>
      <c r="AB115" s="232">
        <f>AH115/100*80</f>
        <v/>
      </c>
      <c r="AC115" s="232">
        <f>AE115/100*80</f>
        <v/>
      </c>
      <c r="AD115" s="232">
        <f>AH115*AA115</f>
        <v/>
      </c>
      <c r="AE115" s="121">
        <f>AH115*AA115/100*75</f>
        <v/>
      </c>
      <c r="AF115" s="121">
        <f>AI115*AA115/100*75</f>
        <v/>
      </c>
      <c r="AG115" s="117" t="n"/>
      <c r="AH115" s="108" t="n">
        <v>326</v>
      </c>
      <c r="AI115" s="108" t="n">
        <v>415</v>
      </c>
      <c r="AJ115" s="230" t="n">
        <v>77</v>
      </c>
      <c r="AK115" s="232">
        <f>AI115*Z115</f>
        <v/>
      </c>
      <c r="AL115" s="232" t="n"/>
      <c r="AN115" s="232" t="n"/>
      <c r="AO115" s="150" t="inlineStr">
        <is>
          <t>90 DAYS NETT</t>
        </is>
      </c>
      <c r="AP115" s="150" t="inlineStr">
        <is>
          <t>TRUCK</t>
        </is>
      </c>
      <c r="AQ115" s="233" t="n">
        <v>43546</v>
      </c>
      <c r="AR115" s="150">
        <f>+WEEKNUM(AQ115)</f>
        <v/>
      </c>
      <c r="AS115" s="233" t="inlineStr">
        <is>
          <t>ASAP</t>
        </is>
      </c>
      <c r="AU115" s="233" t="n">
        <v>43617</v>
      </c>
      <c r="AV115" s="108">
        <f>+WEEKNUM(AU115)</f>
        <v/>
      </c>
      <c r="AW115" s="136" t="n">
        <v>43610</v>
      </c>
      <c r="AX115" s="108">
        <f>+WEEKNUM(AW115)</f>
        <v/>
      </c>
      <c r="AY115" s="136">
        <f>AW115+4</f>
        <v/>
      </c>
      <c r="AZ115" s="108">
        <f>+WEEKNUM(AY115)</f>
        <v/>
      </c>
      <c r="BA115" s="136">
        <f>AU115+90</f>
        <v/>
      </c>
      <c r="BB115" s="108">
        <f>+WEEKNUM(BA115)</f>
        <v/>
      </c>
      <c r="BC115" s="136" t="n">
        <v>43610</v>
      </c>
      <c r="BD115" s="108">
        <f>+WEEKNUM(BC115)</f>
        <v/>
      </c>
      <c r="BE115" s="136">
        <f>BC115+4</f>
        <v/>
      </c>
      <c r="BF115" s="108">
        <f>+WEEKNUM(BE115)</f>
        <v/>
      </c>
      <c r="BG115" s="108">
        <f>AV115-BD115</f>
        <v/>
      </c>
      <c r="BH115" s="108" t="n">
        <v>408</v>
      </c>
      <c r="BI115" s="108">
        <f>BH115-AI115</f>
        <v/>
      </c>
      <c r="BJ115" s="131">
        <f>BH115/AI115-1</f>
        <v/>
      </c>
      <c r="BK115" s="108">
        <f>BD115-Y115</f>
        <v/>
      </c>
      <c r="BL115" s="108">
        <f>BD115-AR115</f>
        <v/>
      </c>
      <c r="BM115" s="108" t="n">
        <v>24</v>
      </c>
      <c r="BN115" s="108" t="n"/>
      <c r="BO115" s="108" t="n"/>
      <c r="BP115" s="108" t="inlineStr">
        <is>
          <t>YES</t>
        </is>
      </c>
    </row>
    <row customFormat="1" customHeight="1" ht="11.25" r="116" s="150">
      <c r="A116" s="108" t="inlineStr">
        <is>
          <t>K190751603 DANIEL</t>
        </is>
      </c>
      <c r="B116" s="108" t="inlineStr">
        <is>
          <t>Pre-Buy</t>
        </is>
      </c>
      <c r="C116" s="126" t="inlineStr">
        <is>
          <t>-</t>
        </is>
      </c>
      <c r="D116" s="127" t="n">
        <v>1</v>
      </c>
      <c r="E116" s="108" t="n"/>
      <c r="F116" s="108" t="n"/>
      <c r="G116" s="108" t="inlineStr">
        <is>
          <t>Mens</t>
        </is>
      </c>
      <c r="H116" s="108" t="inlineStr">
        <is>
          <t>Jeans</t>
        </is>
      </c>
      <c r="I116" s="108" t="inlineStr">
        <is>
          <t>K190751603</t>
        </is>
      </c>
      <c r="J116" s="108" t="inlineStr">
        <is>
          <t>DANIEL</t>
        </is>
      </c>
      <c r="K116" s="108" t="inlineStr">
        <is>
          <t>GLEEN MID SKY USED</t>
        </is>
      </c>
      <c r="L116" s="108" t="inlineStr">
        <is>
          <t>Tunisia</t>
        </is>
      </c>
      <c r="M116" s="108" t="inlineStr">
        <is>
          <t>Artlab</t>
        </is>
      </c>
      <c r="N116" s="108" t="inlineStr">
        <is>
          <t>Art Lab S.a.r.l.</t>
        </is>
      </c>
      <c r="O116" s="108" t="inlineStr">
        <is>
          <t>IWT</t>
        </is>
      </c>
      <c r="P116" s="108" t="n"/>
      <c r="Q116" s="108" t="inlineStr">
        <is>
          <t>Nice One</t>
        </is>
      </c>
      <c r="R116" s="108" t="n"/>
      <c r="S116" s="108" t="inlineStr">
        <is>
          <t>Lamak</t>
        </is>
      </c>
      <c r="T116" s="108" t="n"/>
      <c r="U116" s="108" t="inlineStr">
        <is>
          <t>Calik</t>
        </is>
      </c>
      <c r="V116" s="128" t="inlineStr">
        <is>
          <t>71159D Gleen liber blue organic + recycled</t>
        </is>
      </c>
      <c r="W116" s="179" t="n"/>
      <c r="X116" s="179" t="n"/>
      <c r="Y116" s="150">
        <f>+WEEKNUM(X116)</f>
        <v/>
      </c>
      <c r="Z116" s="232" t="n">
        <v>25</v>
      </c>
      <c r="AA116" s="232" t="n">
        <v>55.98</v>
      </c>
      <c r="AB116" s="232">
        <f>AH116/100*80</f>
        <v/>
      </c>
      <c r="AC116" s="232" t="n"/>
      <c r="AD116" s="232">
        <f>AH116*AA116</f>
        <v/>
      </c>
      <c r="AE116" s="121" t="n"/>
      <c r="AF116" s="121">
        <f>AI116*AA116</f>
        <v/>
      </c>
      <c r="AG116" s="117" t="n"/>
      <c r="AH116" s="108" t="n">
        <v>43</v>
      </c>
      <c r="AI116" s="108" t="n">
        <v>315</v>
      </c>
      <c r="AJ116" s="230" t="n">
        <v>69</v>
      </c>
      <c r="AK116" s="232">
        <f>AI116*Z116</f>
        <v/>
      </c>
      <c r="AL116" s="232" t="n"/>
      <c r="AN116" s="232" t="n"/>
      <c r="AO116" s="150" t="inlineStr">
        <is>
          <t>90 DAYS NETT</t>
        </is>
      </c>
      <c r="AP116" s="150" t="inlineStr">
        <is>
          <t>TRUCK</t>
        </is>
      </c>
      <c r="AQ116" s="233" t="n">
        <v>43507</v>
      </c>
      <c r="AR116" s="150">
        <f>+WEEKNUM(AQ116)</f>
        <v/>
      </c>
      <c r="AS116" s="233" t="n">
        <v>43596</v>
      </c>
      <c r="AT116" s="150">
        <f>+WEEKNUM(AS116)</f>
        <v/>
      </c>
      <c r="AU116" s="233" t="n">
        <v>43610</v>
      </c>
      <c r="AV116" s="108">
        <f>+WEEKNUM(AU116)</f>
        <v/>
      </c>
      <c r="AW116" s="136" t="n">
        <v>43610</v>
      </c>
      <c r="AX116" s="108">
        <f>+WEEKNUM(AW116)</f>
        <v/>
      </c>
      <c r="AY116" s="136">
        <f>AW116+4</f>
        <v/>
      </c>
      <c r="AZ116" s="108">
        <f>+WEEKNUM(AY116)</f>
        <v/>
      </c>
      <c r="BA116" s="136">
        <f>AU116+90</f>
        <v/>
      </c>
      <c r="BB116" s="108">
        <f>+WEEKNUM(BA116)</f>
        <v/>
      </c>
      <c r="BC116" s="136" t="n">
        <v>43610</v>
      </c>
      <c r="BD116" s="108">
        <f>+WEEKNUM(BC116)</f>
        <v/>
      </c>
      <c r="BE116" s="136">
        <f>BC116+4</f>
        <v/>
      </c>
      <c r="BF116" s="108">
        <f>+WEEKNUM(BE116)</f>
        <v/>
      </c>
      <c r="BG116" s="108">
        <f>AV116-BD116</f>
        <v/>
      </c>
      <c r="BH116" s="108" t="n">
        <v>315</v>
      </c>
      <c r="BI116" s="108">
        <f>BH116-AI116</f>
        <v/>
      </c>
      <c r="BJ116" s="131">
        <f>BH116/AI116-1</f>
        <v/>
      </c>
      <c r="BK116" s="108">
        <f>BD116-Y116</f>
        <v/>
      </c>
      <c r="BL116" s="108">
        <f>BD116-AR116</f>
        <v/>
      </c>
      <c r="BM116" s="108" t="n">
        <v>24</v>
      </c>
      <c r="BN116" s="108" t="n"/>
      <c r="BO116" s="108" t="n"/>
      <c r="BP116" s="108" t="inlineStr">
        <is>
          <t>YES</t>
        </is>
      </c>
    </row>
    <row customFormat="1" customHeight="1" ht="11.25" r="117" s="150">
      <c r="A117" s="108" t="inlineStr">
        <is>
          <t>K190751605 DANIEL</t>
        </is>
      </c>
      <c r="B117" s="108" t="inlineStr">
        <is>
          <t>Pre-Buy</t>
        </is>
      </c>
      <c r="C117" s="126" t="inlineStr">
        <is>
          <t>-</t>
        </is>
      </c>
      <c r="D117" s="127" t="n">
        <v>1</v>
      </c>
      <c r="E117" s="108" t="inlineStr">
        <is>
          <t>BULK</t>
        </is>
      </c>
      <c r="F117" s="108" t="n"/>
      <c r="G117" s="108" t="inlineStr">
        <is>
          <t>Mens</t>
        </is>
      </c>
      <c r="H117" s="108" t="inlineStr">
        <is>
          <t>Jeans</t>
        </is>
      </c>
      <c r="I117" s="108" t="inlineStr">
        <is>
          <t>K190751605</t>
        </is>
      </c>
      <c r="J117" s="108" t="inlineStr">
        <is>
          <t>DANIEL</t>
        </is>
      </c>
      <c r="K117" s="108" t="inlineStr">
        <is>
          <t>GLEEN DEEP MARBLE</t>
        </is>
      </c>
      <c r="L117" s="108" t="inlineStr">
        <is>
          <t>Tunisia</t>
        </is>
      </c>
      <c r="M117" s="108" t="inlineStr">
        <is>
          <t>Artlab</t>
        </is>
      </c>
      <c r="N117" s="108" t="inlineStr">
        <is>
          <t>Art Lab S.a.r.l.</t>
        </is>
      </c>
      <c r="O117" s="108" t="inlineStr">
        <is>
          <t>IWT</t>
        </is>
      </c>
      <c r="P117" s="108" t="n"/>
      <c r="Q117" s="108" t="inlineStr">
        <is>
          <t>Nice One</t>
        </is>
      </c>
      <c r="R117" s="108" t="n"/>
      <c r="S117" s="108" t="inlineStr">
        <is>
          <t>Lamak</t>
        </is>
      </c>
      <c r="T117" s="108" t="n"/>
      <c r="U117" s="108" t="inlineStr">
        <is>
          <t>Calik</t>
        </is>
      </c>
      <c r="V117" s="128" t="inlineStr">
        <is>
          <t>71159D Gleen liber blue organic + recycled</t>
        </is>
      </c>
      <c r="W117" s="179" t="n"/>
      <c r="X117" s="179" t="n"/>
      <c r="Y117" s="150">
        <f>+WEEKNUM(X117)</f>
        <v/>
      </c>
      <c r="Z117" s="232" t="n">
        <v>22.5</v>
      </c>
      <c r="AA117" s="232" t="n">
        <v>51.98</v>
      </c>
      <c r="AB117" s="232">
        <f>AH117/100*80</f>
        <v/>
      </c>
      <c r="AC117" s="232" t="n"/>
      <c r="AD117" s="232">
        <f>AH117*AA117</f>
        <v/>
      </c>
      <c r="AE117" s="121" t="n"/>
      <c r="AF117" s="121">
        <f>AI117*AA117</f>
        <v/>
      </c>
      <c r="AG117" s="117" t="n"/>
      <c r="AH117" s="108" t="n">
        <v>183</v>
      </c>
      <c r="AI117" s="108" t="n">
        <v>261</v>
      </c>
      <c r="AJ117" s="230" t="n">
        <v>69</v>
      </c>
      <c r="AK117" s="232">
        <f>AI117*Z117</f>
        <v/>
      </c>
      <c r="AL117" s="232" t="n"/>
      <c r="AN117" s="232" t="n"/>
      <c r="AO117" s="150" t="inlineStr">
        <is>
          <t>90 DAYS NETT</t>
        </is>
      </c>
      <c r="AP117" s="150" t="inlineStr">
        <is>
          <t>TRUCK</t>
        </is>
      </c>
      <c r="AQ117" s="233" t="n">
        <v>43507</v>
      </c>
      <c r="AR117" s="150">
        <f>+WEEKNUM(AQ117)</f>
        <v/>
      </c>
      <c r="AS117" s="233" t="n">
        <v>43596</v>
      </c>
      <c r="AT117" s="150">
        <f>+WEEKNUM(AS117)</f>
        <v/>
      </c>
      <c r="AU117" s="233" t="n">
        <v>43610</v>
      </c>
      <c r="AV117" s="108">
        <f>+WEEKNUM(AU117)</f>
        <v/>
      </c>
      <c r="AW117" s="136" t="n">
        <v>43610</v>
      </c>
      <c r="AX117" s="108">
        <f>+WEEKNUM(AW117)</f>
        <v/>
      </c>
      <c r="AY117" s="136">
        <f>AW117+4</f>
        <v/>
      </c>
      <c r="AZ117" s="108">
        <f>+WEEKNUM(AY117)</f>
        <v/>
      </c>
      <c r="BA117" s="136">
        <f>AU117+90</f>
        <v/>
      </c>
      <c r="BB117" s="108">
        <f>+WEEKNUM(BA117)</f>
        <v/>
      </c>
      <c r="BC117" s="136" t="n">
        <v>43610</v>
      </c>
      <c r="BD117" s="108">
        <f>+WEEKNUM(BC117)</f>
        <v/>
      </c>
      <c r="BE117" s="136">
        <f>BC117+4</f>
        <v/>
      </c>
      <c r="BF117" s="108">
        <f>+WEEKNUM(BE117)</f>
        <v/>
      </c>
      <c r="BG117" s="108">
        <f>AV117-BD117</f>
        <v/>
      </c>
      <c r="BH117" s="108" t="n">
        <v>269</v>
      </c>
      <c r="BI117" s="108">
        <f>BH117-AI117</f>
        <v/>
      </c>
      <c r="BJ117" s="131">
        <f>BH117/AI117-1</f>
        <v/>
      </c>
      <c r="BK117" s="108">
        <f>BD117-Y117</f>
        <v/>
      </c>
      <c r="BL117" s="108">
        <f>BD117-AR117</f>
        <v/>
      </c>
      <c r="BM117" s="108" t="n">
        <v>24</v>
      </c>
      <c r="BN117" s="108" t="n"/>
      <c r="BO117" s="108" t="n"/>
      <c r="BP117" s="108" t="inlineStr">
        <is>
          <t>YES</t>
        </is>
      </c>
    </row>
    <row customFormat="1" customHeight="1" ht="11.25" r="118" s="150">
      <c r="A118" s="108" t="inlineStr">
        <is>
          <t>K190751605 DANIEL</t>
        </is>
      </c>
      <c r="B118" s="108" t="inlineStr">
        <is>
          <t>Pre-Buy</t>
        </is>
      </c>
      <c r="C118" s="126" t="inlineStr">
        <is>
          <t>-</t>
        </is>
      </c>
      <c r="D118" s="127" t="n">
        <v>1</v>
      </c>
      <c r="E118" s="108" t="inlineStr">
        <is>
          <t>ZALANDO</t>
        </is>
      </c>
      <c r="F118" s="108" t="n"/>
      <c r="G118" s="108" t="inlineStr">
        <is>
          <t>Mens</t>
        </is>
      </c>
      <c r="H118" s="108" t="inlineStr">
        <is>
          <t>Jeans</t>
        </is>
      </c>
      <c r="I118" s="108" t="inlineStr">
        <is>
          <t>K190751605</t>
        </is>
      </c>
      <c r="J118" s="108" t="inlineStr">
        <is>
          <t>DANIEL</t>
        </is>
      </c>
      <c r="K118" s="108" t="inlineStr">
        <is>
          <t>GLEEN DEEP MARBLE</t>
        </is>
      </c>
      <c r="L118" s="108" t="inlineStr">
        <is>
          <t>Tunisia</t>
        </is>
      </c>
      <c r="M118" s="108" t="inlineStr">
        <is>
          <t>Artlab</t>
        </is>
      </c>
      <c r="N118" s="108" t="inlineStr">
        <is>
          <t>Art Lab S.a.r.l.</t>
        </is>
      </c>
      <c r="O118" s="108" t="inlineStr">
        <is>
          <t>IWT</t>
        </is>
      </c>
      <c r="P118" s="108" t="n"/>
      <c r="Q118" s="108" t="inlineStr">
        <is>
          <t>Nice One</t>
        </is>
      </c>
      <c r="R118" s="108" t="n"/>
      <c r="S118" s="108" t="inlineStr">
        <is>
          <t>Lamak</t>
        </is>
      </c>
      <c r="T118" s="108" t="n"/>
      <c r="U118" s="108" t="inlineStr">
        <is>
          <t>Calik</t>
        </is>
      </c>
      <c r="V118" s="128" t="inlineStr">
        <is>
          <t>71159D Gleen liber blue organic + recycled</t>
        </is>
      </c>
      <c r="W118" s="179" t="n"/>
      <c r="X118" s="179" t="n"/>
      <c r="Y118" s="150">
        <f>+WEEKNUM(X118)</f>
        <v/>
      </c>
      <c r="Z118" s="232" t="n">
        <v>22.5</v>
      </c>
      <c r="AA118" s="232" t="n">
        <v>51.98</v>
      </c>
      <c r="AB118" s="232">
        <f>AH118/100*80</f>
        <v/>
      </c>
      <c r="AC118" s="232" t="n"/>
      <c r="AD118" s="232">
        <f>AH118*AA118</f>
        <v/>
      </c>
      <c r="AE118" s="121" t="n"/>
      <c r="AF118" s="121">
        <f>AI118*AA118</f>
        <v/>
      </c>
      <c r="AG118" s="117" t="n"/>
      <c r="AH118" s="108" t="n">
        <v>55</v>
      </c>
      <c r="AI118" s="108" t="n">
        <v>55</v>
      </c>
      <c r="AJ118" s="230" t="n">
        <v>69</v>
      </c>
      <c r="AK118" s="232">
        <f>AI118*Z118</f>
        <v/>
      </c>
      <c r="AL118" s="232" t="n"/>
      <c r="AN118" s="232" t="n"/>
      <c r="AO118" s="150" t="inlineStr">
        <is>
          <t>90 DAYS NETT</t>
        </is>
      </c>
      <c r="AP118" s="150" t="inlineStr">
        <is>
          <t>TRUCK</t>
        </is>
      </c>
      <c r="AQ118" s="233" t="n">
        <v>43507</v>
      </c>
      <c r="AR118" s="150">
        <f>+WEEKNUM(AQ118)</f>
        <v/>
      </c>
      <c r="AS118" s="233" t="n">
        <v>43596</v>
      </c>
      <c r="AT118" s="150">
        <f>+WEEKNUM(AS118)</f>
        <v/>
      </c>
      <c r="AU118" s="233" t="n">
        <v>43610</v>
      </c>
      <c r="AV118" s="108">
        <f>+WEEKNUM(AU118)</f>
        <v/>
      </c>
      <c r="AW118" s="136" t="n">
        <v>43610</v>
      </c>
      <c r="AX118" s="108">
        <f>+WEEKNUM(AW118)</f>
        <v/>
      </c>
      <c r="AY118" s="136">
        <f>AW118+4</f>
        <v/>
      </c>
      <c r="AZ118" s="108">
        <f>+WEEKNUM(AY118)</f>
        <v/>
      </c>
      <c r="BA118" s="136">
        <f>AU118+90</f>
        <v/>
      </c>
      <c r="BB118" s="108">
        <f>+WEEKNUM(BA118)</f>
        <v/>
      </c>
      <c r="BC118" s="136" t="n">
        <v>43610</v>
      </c>
      <c r="BD118" s="108">
        <f>+WEEKNUM(BC118)</f>
        <v/>
      </c>
      <c r="BE118" s="136">
        <f>BC118+4</f>
        <v/>
      </c>
      <c r="BF118" s="108">
        <f>+WEEKNUM(BE118)</f>
        <v/>
      </c>
      <c r="BG118" s="108">
        <f>AV118-BD118</f>
        <v/>
      </c>
      <c r="BH118" s="108" t="n">
        <v>55</v>
      </c>
      <c r="BI118" s="108">
        <f>BH118-AI118</f>
        <v/>
      </c>
      <c r="BJ118" s="131">
        <f>BH118/AI118-1</f>
        <v/>
      </c>
      <c r="BK118" s="108">
        <f>BD118-Y118</f>
        <v/>
      </c>
      <c r="BL118" s="108">
        <f>BD118-AR118</f>
        <v/>
      </c>
      <c r="BM118" s="108" t="n">
        <v>24</v>
      </c>
      <c r="BN118" s="108" t="n"/>
      <c r="BO118" s="108" t="n"/>
      <c r="BP118" s="108" t="inlineStr">
        <is>
          <t>YES</t>
        </is>
      </c>
    </row>
    <row customFormat="1" customHeight="1" ht="11.25" r="119" s="108">
      <c r="A119" s="108" t="inlineStr">
        <is>
          <t>K190703000 CALLIOPE</t>
        </is>
      </c>
      <c r="B119" s="108" t="inlineStr">
        <is>
          <t>Final</t>
        </is>
      </c>
      <c r="C119" s="126" t="inlineStr">
        <is>
          <t>-</t>
        </is>
      </c>
      <c r="D119" s="127" t="n">
        <v>1</v>
      </c>
      <c r="G119" s="108" t="inlineStr">
        <is>
          <t>Womens</t>
        </is>
      </c>
      <c r="H119" s="108" t="inlineStr">
        <is>
          <t>Woven top</t>
        </is>
      </c>
      <c r="I119" s="108" t="inlineStr">
        <is>
          <t>K190703000</t>
        </is>
      </c>
      <c r="J119" s="108" t="inlineStr">
        <is>
          <t>CALLIOPE</t>
        </is>
      </c>
      <c r="K119" s="108" t="inlineStr">
        <is>
          <t>BLUE BLACK</t>
        </is>
      </c>
      <c r="L119" s="108" t="inlineStr">
        <is>
          <t>Bulgaria</t>
        </is>
      </c>
      <c r="M119" s="108" t="inlineStr">
        <is>
          <t>Uni Textiles</t>
        </is>
      </c>
      <c r="N119" s="108" t="inlineStr">
        <is>
          <t>Edward Jeans</t>
        </is>
      </c>
      <c r="O119" s="108" t="inlineStr">
        <is>
          <t>EDWARD 20/6/2019</t>
        </is>
      </c>
      <c r="P119" s="327" t="n">
        <v>43637</v>
      </c>
      <c r="Q119" s="108" t="inlineStr">
        <is>
          <t>RED 22 - 23/5/2019</t>
        </is>
      </c>
      <c r="R119" s="327" t="n">
        <v>43642</v>
      </c>
      <c r="S119" s="108" t="inlineStr">
        <is>
          <t>EDWARD 22/06/2019</t>
        </is>
      </c>
      <c r="T119" s="327" t="n">
        <v>43644</v>
      </c>
      <c r="U119" s="108" t="inlineStr">
        <is>
          <t>Textil Santanderina</t>
        </is>
      </c>
      <c r="V119" s="128" t="inlineStr">
        <is>
          <t>11166 BLUE BLACK (COLOUR 901) : Lenzing certif. nr: 11608792</t>
        </is>
      </c>
      <c r="W119" s="147" t="n">
        <v>43598</v>
      </c>
      <c r="X119" s="147" t="n">
        <v>43601</v>
      </c>
      <c r="Y119" s="108">
        <f>+WEEKNUM(X119)</f>
        <v/>
      </c>
      <c r="Z119" s="129" t="n">
        <v>25.5</v>
      </c>
      <c r="AA119" s="129" t="n">
        <v>55.98</v>
      </c>
      <c r="AB119" s="129">
        <f>AH119/100*80</f>
        <v/>
      </c>
      <c r="AC119" s="129">
        <f>AE119/100*80</f>
        <v/>
      </c>
      <c r="AD119" s="129">
        <f>AH119*AA119</f>
        <v/>
      </c>
      <c r="AE119" s="129">
        <f>AH119*AA119/100*75</f>
        <v/>
      </c>
      <c r="AF119" s="129">
        <f>AI119*AA119/100*75</f>
        <v/>
      </c>
      <c r="AG119" s="130" t="n"/>
      <c r="AH119" s="108" t="n">
        <v>80</v>
      </c>
      <c r="AI119" s="108" t="n">
        <v>151</v>
      </c>
      <c r="AJ119" s="126" t="n">
        <v>79</v>
      </c>
      <c r="AK119" s="129">
        <f>AI119*Z119</f>
        <v/>
      </c>
      <c r="AL119" s="129" t="n"/>
      <c r="AN119" s="129" t="n"/>
      <c r="AO119" s="108" t="inlineStr">
        <is>
          <t>30 DAYS NETT</t>
        </is>
      </c>
      <c r="AP119" s="108" t="inlineStr">
        <is>
          <t>TRUCK</t>
        </is>
      </c>
      <c r="AQ119" s="136" t="n">
        <v>43546</v>
      </c>
      <c r="AR119" s="108">
        <f>+WEEKNUM(AQ119)</f>
        <v/>
      </c>
      <c r="AS119" s="136" t="n">
        <v>43623</v>
      </c>
      <c r="AT119" s="108">
        <f>+WEEKNUM(AS119)</f>
        <v/>
      </c>
      <c r="AU119" s="136" t="n">
        <v>43623</v>
      </c>
      <c r="AV119" s="108">
        <f>+WEEKNUM(AU119)</f>
        <v/>
      </c>
      <c r="AW119" s="355" t="n">
        <v>43623</v>
      </c>
      <c r="AX119" s="108">
        <f>+WEEKNUM(AW119)</f>
        <v/>
      </c>
      <c r="AY119" s="326">
        <f>AW119+4</f>
        <v/>
      </c>
      <c r="AZ119" s="108">
        <f>+WEEKNUM(AY119)</f>
        <v/>
      </c>
      <c r="BA119" s="136">
        <f>AU119+30</f>
        <v/>
      </c>
      <c r="BB119" s="108">
        <f>+WEEKNUM(BA119)</f>
        <v/>
      </c>
      <c r="BC119" s="136" t="n">
        <v>43644</v>
      </c>
      <c r="BD119" s="108">
        <f>+WEEKNUM(BC119)</f>
        <v/>
      </c>
      <c r="BE119" s="327" t="n">
        <v>43650</v>
      </c>
      <c r="BF119" s="108">
        <f>+WEEKNUM(BE119)</f>
        <v/>
      </c>
      <c r="BG119" s="108">
        <f>AV119-BD119</f>
        <v/>
      </c>
      <c r="BH119" s="108" t="n">
        <v>164</v>
      </c>
      <c r="BI119" s="108">
        <f>BH119-AI119</f>
        <v/>
      </c>
      <c r="BJ119" s="131">
        <f>BH119/AI119-1</f>
        <v/>
      </c>
      <c r="BK119" s="108">
        <f>BD119-Y119</f>
        <v/>
      </c>
      <c r="BL119" s="108">
        <f>BD119-AR119</f>
        <v/>
      </c>
      <c r="BM119" s="108" t="n">
        <v>28</v>
      </c>
      <c r="BP119" s="108" t="inlineStr">
        <is>
          <t>YES</t>
        </is>
      </c>
    </row>
    <row customFormat="1" customHeight="1" ht="11.25" r="120" s="150">
      <c r="A120" s="150" t="inlineStr">
        <is>
          <t>K190703001 CALLIOPE</t>
        </is>
      </c>
      <c r="B120" s="150" t="inlineStr">
        <is>
          <t>Final</t>
        </is>
      </c>
      <c r="C120" s="230" t="inlineStr">
        <is>
          <t>-</t>
        </is>
      </c>
      <c r="D120" s="231" t="n">
        <v>1</v>
      </c>
      <c r="E120" s="150" t="inlineStr">
        <is>
          <t>BULK</t>
        </is>
      </c>
      <c r="G120" s="150" t="inlineStr">
        <is>
          <t>Womens</t>
        </is>
      </c>
      <c r="H120" s="150" t="inlineStr">
        <is>
          <t>Woven top</t>
        </is>
      </c>
      <c r="I120" s="150" t="inlineStr">
        <is>
          <t>K190703001</t>
        </is>
      </c>
      <c r="J120" s="150" t="inlineStr">
        <is>
          <t>CALLIOPE</t>
        </is>
      </c>
      <c r="K120" s="150" t="inlineStr">
        <is>
          <t>BURNT ORANGE</t>
        </is>
      </c>
      <c r="L120" s="150" t="inlineStr">
        <is>
          <t>Bulgaria</t>
        </is>
      </c>
      <c r="M120" s="150" t="inlineStr">
        <is>
          <t>Uni Textiles</t>
        </is>
      </c>
      <c r="N120" s="150" t="inlineStr">
        <is>
          <t>Edward Jeans</t>
        </is>
      </c>
      <c r="O120" s="150" t="inlineStr">
        <is>
          <t>EDWARD 20/6/2019</t>
        </is>
      </c>
      <c r="P120" s="261" t="n">
        <v>43637</v>
      </c>
      <c r="Q120" s="150" t="inlineStr">
        <is>
          <t>RED 22 - 23/5/2019</t>
        </is>
      </c>
      <c r="R120" s="261" t="n">
        <v>43642</v>
      </c>
      <c r="S120" s="150" t="inlineStr">
        <is>
          <t>EDWARD 22/06/2019</t>
        </is>
      </c>
      <c r="T120" s="261" t="n">
        <v>43644</v>
      </c>
      <c r="U120" s="111" t="inlineStr">
        <is>
          <t>Textil Santanderina</t>
        </is>
      </c>
      <c r="V120" s="114" t="inlineStr">
        <is>
          <t>7499 BURNT ORANGE - C33673</t>
        </is>
      </c>
      <c r="W120" s="179" t="n">
        <v>43598</v>
      </c>
      <c r="X120" s="179" t="n">
        <v>43601</v>
      </c>
      <c r="Y120" s="111">
        <f>+WEEKNUM(X120)</f>
        <v/>
      </c>
      <c r="Z120" s="115" t="n">
        <v>24.5</v>
      </c>
      <c r="AA120" s="115" t="n">
        <v>55.98</v>
      </c>
      <c r="AB120" s="115">
        <f>AH120/100*80</f>
        <v/>
      </c>
      <c r="AC120" s="115">
        <f>AE120/100*80</f>
        <v/>
      </c>
      <c r="AD120" s="115">
        <f>AH120*AA120</f>
        <v/>
      </c>
      <c r="AE120" s="115">
        <f>AH120*AA120/100*75</f>
        <v/>
      </c>
      <c r="AF120" s="115">
        <f>AI120*AA120/100*75</f>
        <v/>
      </c>
      <c r="AG120" s="118" t="n"/>
      <c r="AH120" s="150" t="n">
        <v>105</v>
      </c>
      <c r="AI120" s="150" t="n">
        <v>151</v>
      </c>
      <c r="AJ120" s="112" t="n">
        <v>79</v>
      </c>
      <c r="AK120" s="115">
        <f>AI120*Z120</f>
        <v/>
      </c>
      <c r="AL120" s="115" t="n"/>
      <c r="AM120" s="111" t="n"/>
      <c r="AN120" s="232" t="n"/>
      <c r="AO120" s="150" t="inlineStr">
        <is>
          <t>30 DAYS NETT</t>
        </is>
      </c>
      <c r="AP120" s="150" t="inlineStr">
        <is>
          <t>TRUCK</t>
        </is>
      </c>
      <c r="AQ120" s="135" t="n">
        <v>43546</v>
      </c>
      <c r="AR120" s="111">
        <f>+WEEKNUM(AQ120)</f>
        <v/>
      </c>
      <c r="AS120" s="135" t="n">
        <v>43623</v>
      </c>
      <c r="AT120" s="111">
        <f>+WEEKNUM(AS120)</f>
        <v/>
      </c>
      <c r="AU120" s="233" t="n">
        <v>43623</v>
      </c>
      <c r="AV120" s="150">
        <f>+WEEKNUM(AU120)</f>
        <v/>
      </c>
      <c r="AW120" s="355" t="n">
        <v>43623</v>
      </c>
      <c r="AX120" s="149">
        <f>+WEEKNUM(AW120)</f>
        <v/>
      </c>
      <c r="AY120" s="331">
        <f>AW120+4</f>
        <v/>
      </c>
      <c r="AZ120" s="150">
        <f>+WEEKNUM(AY120)</f>
        <v/>
      </c>
      <c r="BA120" s="233">
        <f>AU120+30</f>
        <v/>
      </c>
      <c r="BB120" s="150">
        <f>+WEEKNUM(BA120)</f>
        <v/>
      </c>
      <c r="BC120" s="233" t="n"/>
      <c r="BD120" s="150">
        <f>+WEEKNUM(BC120)</f>
        <v/>
      </c>
      <c r="BF120" s="150">
        <f>+WEEKNUM(BE120)</f>
        <v/>
      </c>
      <c r="BG120" s="150">
        <f>AV120-BD120</f>
        <v/>
      </c>
      <c r="BI120" s="150">
        <f>BH120-AI120</f>
        <v/>
      </c>
      <c r="BJ120" s="234">
        <f>BH120/AI120-1</f>
        <v/>
      </c>
      <c r="BK120" s="150">
        <f>BD120-Y120</f>
        <v/>
      </c>
      <c r="BL120" s="150">
        <f>BD120-AR120</f>
        <v/>
      </c>
      <c r="BM120" s="150" t="n">
        <v>28</v>
      </c>
    </row>
    <row customFormat="1" customHeight="1" ht="11.25" r="121" s="150">
      <c r="A121" s="150" t="inlineStr">
        <is>
          <t>K190703001 CALLIOPE</t>
        </is>
      </c>
      <c r="B121" s="150" t="inlineStr">
        <is>
          <t>Final</t>
        </is>
      </c>
      <c r="C121" s="230" t="inlineStr">
        <is>
          <t>-</t>
        </is>
      </c>
      <c r="D121" s="231" t="n">
        <v>1</v>
      </c>
      <c r="E121" s="150" t="inlineStr">
        <is>
          <t>ZALANDO</t>
        </is>
      </c>
      <c r="G121" s="150" t="inlineStr">
        <is>
          <t>Womens</t>
        </is>
      </c>
      <c r="H121" s="150" t="inlineStr">
        <is>
          <t>Woven top</t>
        </is>
      </c>
      <c r="I121" s="150" t="inlineStr">
        <is>
          <t>K190703001</t>
        </is>
      </c>
      <c r="J121" s="150" t="inlineStr">
        <is>
          <t>CALLIOPE</t>
        </is>
      </c>
      <c r="K121" s="150" t="inlineStr">
        <is>
          <t>BURNT ORANGE</t>
        </is>
      </c>
      <c r="L121" s="150" t="inlineStr">
        <is>
          <t>Bulgaria</t>
        </is>
      </c>
      <c r="M121" s="150" t="inlineStr">
        <is>
          <t>Uni Textiles</t>
        </is>
      </c>
      <c r="N121" s="150" t="inlineStr">
        <is>
          <t>Edward Jeans</t>
        </is>
      </c>
      <c r="O121" s="150" t="inlineStr">
        <is>
          <t>EDWARD 27/6/2019</t>
        </is>
      </c>
      <c r="P121" s="261" t="n">
        <v>43637</v>
      </c>
      <c r="Q121" s="150" t="inlineStr">
        <is>
          <t>RED 22 - 23/5/2019</t>
        </is>
      </c>
      <c r="R121" s="261" t="n">
        <v>43642</v>
      </c>
      <c r="S121" s="150" t="inlineStr">
        <is>
          <t>EDWARD 22/06/2019</t>
        </is>
      </c>
      <c r="T121" s="261" t="n">
        <v>43644</v>
      </c>
      <c r="U121" s="111" t="inlineStr">
        <is>
          <t>Textil Santanderina</t>
        </is>
      </c>
      <c r="V121" s="114" t="inlineStr">
        <is>
          <t>7499 BURNT ORANGE - C33673</t>
        </is>
      </c>
      <c r="W121" s="179" t="n">
        <v>43598</v>
      </c>
      <c r="X121" s="179" t="n">
        <v>43601</v>
      </c>
      <c r="Y121" s="111">
        <f>+WEEKNUM(X121)</f>
        <v/>
      </c>
      <c r="Z121" s="115" t="n">
        <v>24.5</v>
      </c>
      <c r="AA121" s="115" t="n">
        <v>55.98</v>
      </c>
      <c r="AB121" s="115">
        <f>AH121/100*80</f>
        <v/>
      </c>
      <c r="AC121" s="115">
        <f>AE121/100*80</f>
        <v/>
      </c>
      <c r="AD121" s="115">
        <f>AH121*AA121</f>
        <v/>
      </c>
      <c r="AE121" s="115">
        <f>AH121*AA121/100*75</f>
        <v/>
      </c>
      <c r="AF121" s="115">
        <f>AI121*AA121/100*75</f>
        <v/>
      </c>
      <c r="AG121" s="118" t="n"/>
      <c r="AH121" s="150" t="n">
        <v>50</v>
      </c>
      <c r="AI121" s="150" t="n">
        <v>50</v>
      </c>
      <c r="AJ121" s="112" t="n">
        <v>79</v>
      </c>
      <c r="AK121" s="115">
        <f>AI121*Z121</f>
        <v/>
      </c>
      <c r="AL121" s="115" t="n"/>
      <c r="AM121" s="111" t="n"/>
      <c r="AN121" s="232" t="n"/>
      <c r="AO121" s="150" t="inlineStr">
        <is>
          <t>30 DAYS NETT</t>
        </is>
      </c>
      <c r="AP121" s="150" t="inlineStr">
        <is>
          <t>TRUCK</t>
        </is>
      </c>
      <c r="AQ121" s="135" t="n">
        <v>43546</v>
      </c>
      <c r="AR121" s="111">
        <f>+WEEKNUM(AQ121)</f>
        <v/>
      </c>
      <c r="AS121" s="135" t="n">
        <v>43623</v>
      </c>
      <c r="AT121" s="111">
        <f>+WEEKNUM(AS121)</f>
        <v/>
      </c>
      <c r="AU121" s="233" t="n">
        <v>43623</v>
      </c>
      <c r="AV121" s="150">
        <f>+WEEKNUM(AU121)</f>
        <v/>
      </c>
      <c r="AW121" s="355" t="n">
        <v>43623</v>
      </c>
      <c r="AX121" s="149">
        <f>+WEEKNUM(AW121)</f>
        <v/>
      </c>
      <c r="AY121" s="331">
        <f>AW121+4</f>
        <v/>
      </c>
      <c r="AZ121" s="150">
        <f>+WEEKNUM(AY121)</f>
        <v/>
      </c>
      <c r="BA121" s="233">
        <f>AU121+30</f>
        <v/>
      </c>
      <c r="BB121" s="150">
        <f>+WEEKNUM(BA121)</f>
        <v/>
      </c>
      <c r="BC121" s="233" t="n"/>
      <c r="BD121" s="150">
        <f>+WEEKNUM(BC121)</f>
        <v/>
      </c>
      <c r="BF121" s="150">
        <f>+WEEKNUM(BE121)</f>
        <v/>
      </c>
      <c r="BG121" s="150">
        <f>AV121-BD121</f>
        <v/>
      </c>
      <c r="BI121" s="150">
        <f>BH121-AI121</f>
        <v/>
      </c>
      <c r="BJ121" s="234">
        <f>BH121/AI121-1</f>
        <v/>
      </c>
      <c r="BK121" s="150">
        <f>BD121-Y121</f>
        <v/>
      </c>
      <c r="BL121" s="150">
        <f>BD121-AR121</f>
        <v/>
      </c>
      <c r="BM121" s="150" t="n">
        <v>28</v>
      </c>
    </row>
    <row customFormat="1" customHeight="1" ht="11.25" r="122" s="108">
      <c r="A122" s="108" t="inlineStr">
        <is>
          <t>K190703030 TAJA</t>
        </is>
      </c>
      <c r="B122" s="108" t="inlineStr">
        <is>
          <t>Final</t>
        </is>
      </c>
      <c r="C122" s="126" t="inlineStr">
        <is>
          <t>-</t>
        </is>
      </c>
      <c r="D122" s="127" t="n">
        <v>2</v>
      </c>
      <c r="E122" s="108" t="inlineStr">
        <is>
          <t>BULK</t>
        </is>
      </c>
      <c r="G122" s="108" t="inlineStr">
        <is>
          <t>Womens</t>
        </is>
      </c>
      <c r="H122" s="108" t="inlineStr">
        <is>
          <t>Shirt L/S</t>
        </is>
      </c>
      <c r="I122" s="108" t="inlineStr">
        <is>
          <t>K190703030</t>
        </is>
      </c>
      <c r="J122" s="108" t="inlineStr">
        <is>
          <t>TAJA</t>
        </is>
      </c>
      <c r="K122" s="108" t="inlineStr">
        <is>
          <t>OLIVE DRAB</t>
        </is>
      </c>
      <c r="L122" s="108" t="inlineStr">
        <is>
          <t>Bulgaria</t>
        </is>
      </c>
      <c r="M122" s="108" t="inlineStr">
        <is>
          <t>Uni Textiles</t>
        </is>
      </c>
      <c r="N122" s="108" t="inlineStr">
        <is>
          <t>Edward Jeans</t>
        </is>
      </c>
      <c r="O122" s="108" t="inlineStr">
        <is>
          <t>EDWARD 10/6/2019</t>
        </is>
      </c>
      <c r="P122" s="327" t="n">
        <v>43629</v>
      </c>
      <c r="Q122" s="108" t="inlineStr">
        <is>
          <t>RED 22 - 17/5/2019</t>
        </is>
      </c>
      <c r="R122" s="327" t="n">
        <v>43625</v>
      </c>
      <c r="S122" s="108" t="inlineStr">
        <is>
          <t>EDWARD 14/06/2019</t>
        </is>
      </c>
      <c r="T122" s="327" t="n">
        <v>43641</v>
      </c>
      <c r="U122" s="108" t="inlineStr">
        <is>
          <t>Textil Santanderina</t>
        </is>
      </c>
      <c r="V122" s="128" t="inlineStr">
        <is>
          <t>7499 OLIVE DRAB - C65012</t>
        </is>
      </c>
      <c r="W122" s="147" t="n">
        <v>43598</v>
      </c>
      <c r="X122" s="147" t="n">
        <v>43601</v>
      </c>
      <c r="Y122" s="108">
        <f>+WEEKNUM(X122)</f>
        <v/>
      </c>
      <c r="Z122" s="129" t="n">
        <v>26</v>
      </c>
      <c r="AA122" s="129" t="n">
        <v>51.98</v>
      </c>
      <c r="AB122" s="129">
        <f>AH122/100*80</f>
        <v/>
      </c>
      <c r="AC122" s="129">
        <f>AE122/100*80</f>
        <v/>
      </c>
      <c r="AD122" s="129">
        <f>AH122*AA122</f>
        <v/>
      </c>
      <c r="AE122" s="129">
        <f>AH122*AA122/100*75</f>
        <v/>
      </c>
      <c r="AF122" s="129">
        <f>AI122*AA122/100*75</f>
        <v/>
      </c>
      <c r="AG122" s="130" t="n"/>
      <c r="AH122" s="108" t="n">
        <v>361</v>
      </c>
      <c r="AI122" s="108" t="n">
        <v>417</v>
      </c>
      <c r="AJ122" s="126" t="n">
        <v>79</v>
      </c>
      <c r="AK122" s="129">
        <f>AI122*Z122</f>
        <v/>
      </c>
      <c r="AL122" s="129" t="n"/>
      <c r="AN122" s="129" t="n"/>
      <c r="AO122" s="108" t="inlineStr">
        <is>
          <t>30 DAYS NETT</t>
        </is>
      </c>
      <c r="AP122" s="108" t="inlineStr">
        <is>
          <t>TRUCK</t>
        </is>
      </c>
      <c r="AQ122" s="136" t="n">
        <v>43546</v>
      </c>
      <c r="AR122" s="108">
        <f>+WEEKNUM(AQ122)</f>
        <v/>
      </c>
      <c r="AS122" s="136" t="n">
        <v>43623</v>
      </c>
      <c r="AT122" s="108">
        <f>+WEEKNUM(AS122)</f>
        <v/>
      </c>
      <c r="AU122" s="136" t="n">
        <v>43623</v>
      </c>
      <c r="AV122" s="108">
        <f>+WEEKNUM(AU122)</f>
        <v/>
      </c>
      <c r="AW122" s="355" t="n">
        <v>43623</v>
      </c>
      <c r="AX122" s="108">
        <f>+WEEKNUM(AW122)</f>
        <v/>
      </c>
      <c r="AY122" s="326">
        <f>AW122+4</f>
        <v/>
      </c>
      <c r="AZ122" s="108">
        <f>+WEEKNUM(AY122)</f>
        <v/>
      </c>
      <c r="BA122" s="136">
        <f>AU122+30</f>
        <v/>
      </c>
      <c r="BB122" s="108">
        <f>+WEEKNUM(BA122)</f>
        <v/>
      </c>
      <c r="BC122" s="136" t="n">
        <v>43644</v>
      </c>
      <c r="BD122" s="108">
        <f>+WEEKNUM(BC122)</f>
        <v/>
      </c>
      <c r="BE122" s="327" t="n">
        <v>43650</v>
      </c>
      <c r="BF122" s="108">
        <f>+WEEKNUM(BE122)</f>
        <v/>
      </c>
      <c r="BG122" s="108">
        <f>AV122-BD122</f>
        <v/>
      </c>
      <c r="BH122" s="108" t="n">
        <v>493</v>
      </c>
      <c r="BI122" s="108">
        <f>BH122-AI122</f>
        <v/>
      </c>
      <c r="BJ122" s="131">
        <f>BH122/AI122-1</f>
        <v/>
      </c>
      <c r="BK122" s="108">
        <f>BD122-Y122</f>
        <v/>
      </c>
      <c r="BL122" s="108">
        <f>BD122-AR122</f>
        <v/>
      </c>
      <c r="BM122" s="108" t="n">
        <v>28</v>
      </c>
      <c r="BP122" s="108" t="inlineStr">
        <is>
          <t>YES</t>
        </is>
      </c>
    </row>
    <row customFormat="1" customHeight="1" ht="11.25" r="123" s="108">
      <c r="A123" s="108" t="inlineStr">
        <is>
          <t>K190703030 TAJA</t>
        </is>
      </c>
      <c r="B123" s="108" t="inlineStr">
        <is>
          <t>Final</t>
        </is>
      </c>
      <c r="C123" s="126" t="inlineStr">
        <is>
          <t>-</t>
        </is>
      </c>
      <c r="D123" s="127" t="n">
        <v>2</v>
      </c>
      <c r="E123" s="108" t="inlineStr">
        <is>
          <t>ZALANDO</t>
        </is>
      </c>
      <c r="G123" s="108" t="inlineStr">
        <is>
          <t>Womens</t>
        </is>
      </c>
      <c r="H123" s="108" t="inlineStr">
        <is>
          <t>Shirt L/S</t>
        </is>
      </c>
      <c r="I123" s="108" t="inlineStr">
        <is>
          <t>K190703030</t>
        </is>
      </c>
      <c r="J123" s="108" t="inlineStr">
        <is>
          <t>TAJA</t>
        </is>
      </c>
      <c r="K123" s="108" t="inlineStr">
        <is>
          <t>OLIVE DRAB</t>
        </is>
      </c>
      <c r="L123" s="108" t="inlineStr">
        <is>
          <t>Bulgaria</t>
        </is>
      </c>
      <c r="M123" s="108" t="inlineStr">
        <is>
          <t>Uni Textiles</t>
        </is>
      </c>
      <c r="N123" s="108" t="inlineStr">
        <is>
          <t>Edward Jeans</t>
        </is>
      </c>
      <c r="O123" s="108" t="inlineStr">
        <is>
          <t>EDWARD 10/6/2019</t>
        </is>
      </c>
      <c r="P123" s="327" t="n">
        <v>43629</v>
      </c>
      <c r="Q123" s="108" t="inlineStr">
        <is>
          <t>RED 22 - 17/5/2019</t>
        </is>
      </c>
      <c r="R123" s="327" t="n">
        <v>43625</v>
      </c>
      <c r="S123" s="108" t="inlineStr">
        <is>
          <t>EDWARD 14/06/2019</t>
        </is>
      </c>
      <c r="T123" s="327" t="n">
        <v>43641</v>
      </c>
      <c r="U123" s="108" t="inlineStr">
        <is>
          <t>Textil Santanderina</t>
        </is>
      </c>
      <c r="V123" s="128" t="inlineStr">
        <is>
          <t>7499 OLIVE DRAB - C65012</t>
        </is>
      </c>
      <c r="W123" s="147" t="n">
        <v>43598</v>
      </c>
      <c r="X123" s="147" t="n">
        <v>43601</v>
      </c>
      <c r="Y123" s="108">
        <f>+WEEKNUM(X123)</f>
        <v/>
      </c>
      <c r="Z123" s="129" t="n">
        <v>26</v>
      </c>
      <c r="AA123" s="129" t="n">
        <v>51.98</v>
      </c>
      <c r="AB123" s="129">
        <f>AH123/100*80</f>
        <v/>
      </c>
      <c r="AC123" s="129">
        <f>AE123/100*80</f>
        <v/>
      </c>
      <c r="AD123" s="129">
        <f>AH123*AA123</f>
        <v/>
      </c>
      <c r="AE123" s="129">
        <f>AH123*AA123/100*75</f>
        <v/>
      </c>
      <c r="AF123" s="129">
        <f>AI123*AA123/100*75</f>
        <v/>
      </c>
      <c r="AG123" s="130" t="n"/>
      <c r="AH123" s="108" t="n">
        <v>60</v>
      </c>
      <c r="AI123" s="108" t="n">
        <v>60</v>
      </c>
      <c r="AJ123" s="126" t="n">
        <v>79</v>
      </c>
      <c r="AK123" s="129">
        <f>AI123*Z123</f>
        <v/>
      </c>
      <c r="AL123" s="129" t="n"/>
      <c r="AN123" s="129" t="n"/>
      <c r="AO123" s="108" t="inlineStr">
        <is>
          <t>30 DAYS NETT</t>
        </is>
      </c>
      <c r="AP123" s="108" t="inlineStr">
        <is>
          <t>TRUCK</t>
        </is>
      </c>
      <c r="AQ123" s="136" t="n">
        <v>43546</v>
      </c>
      <c r="AR123" s="108">
        <f>+WEEKNUM(AQ123)</f>
        <v/>
      </c>
      <c r="AS123" s="136" t="n">
        <v>43623</v>
      </c>
      <c r="AT123" s="108">
        <f>+WEEKNUM(AS123)</f>
        <v/>
      </c>
      <c r="AU123" s="136" t="n">
        <v>43623</v>
      </c>
      <c r="AV123" s="108">
        <f>+WEEKNUM(AU123)</f>
        <v/>
      </c>
      <c r="AW123" s="355" t="n">
        <v>43623</v>
      </c>
      <c r="AX123" s="108">
        <f>+WEEKNUM(AW123)</f>
        <v/>
      </c>
      <c r="AY123" s="326">
        <f>AW123+4</f>
        <v/>
      </c>
      <c r="AZ123" s="108">
        <f>+WEEKNUM(AY123)</f>
        <v/>
      </c>
      <c r="BA123" s="136">
        <f>AU123+30</f>
        <v/>
      </c>
      <c r="BB123" s="108">
        <f>+WEEKNUM(BA123)</f>
        <v/>
      </c>
      <c r="BC123" s="136" t="n">
        <v>43644</v>
      </c>
      <c r="BD123" s="108">
        <f>+WEEKNUM(BC123)</f>
        <v/>
      </c>
      <c r="BE123" s="327" t="n">
        <v>43650</v>
      </c>
      <c r="BF123" s="108">
        <f>+WEEKNUM(BE123)</f>
        <v/>
      </c>
      <c r="BG123" s="108">
        <f>AV123-BD123</f>
        <v/>
      </c>
      <c r="BH123" s="108" t="n">
        <v>60</v>
      </c>
      <c r="BI123" s="108">
        <f>BH123-AI123</f>
        <v/>
      </c>
      <c r="BJ123" s="131">
        <f>BH123/AI123-1</f>
        <v/>
      </c>
      <c r="BK123" s="108">
        <f>BD123-Y123</f>
        <v/>
      </c>
      <c r="BL123" s="108">
        <f>BD123-AR123</f>
        <v/>
      </c>
      <c r="BM123" s="108" t="n">
        <v>28</v>
      </c>
      <c r="BP123" s="108" t="inlineStr">
        <is>
          <t>YES</t>
        </is>
      </c>
    </row>
    <row customFormat="1" customHeight="1" ht="11.25" r="124" s="108">
      <c r="A124" s="108" t="inlineStr">
        <is>
          <t>K190703031 TAJA</t>
        </is>
      </c>
      <c r="B124" s="108" t="inlineStr">
        <is>
          <t>Final</t>
        </is>
      </c>
      <c r="C124" s="126" t="inlineStr">
        <is>
          <t>-</t>
        </is>
      </c>
      <c r="D124" s="127" t="n">
        <v>1</v>
      </c>
      <c r="E124" s="108" t="inlineStr">
        <is>
          <t>BULK</t>
        </is>
      </c>
      <c r="G124" s="108" t="inlineStr">
        <is>
          <t>Womens</t>
        </is>
      </c>
      <c r="H124" s="108" t="inlineStr">
        <is>
          <t>Shirt L/S</t>
        </is>
      </c>
      <c r="I124" s="108" t="inlineStr">
        <is>
          <t>K190703031</t>
        </is>
      </c>
      <c r="J124" s="108" t="inlineStr">
        <is>
          <t>TAJA</t>
        </is>
      </c>
      <c r="K124" s="108" t="inlineStr">
        <is>
          <t>RUST</t>
        </is>
      </c>
      <c r="L124" s="108" t="inlineStr">
        <is>
          <t>Bulgaria</t>
        </is>
      </c>
      <c r="M124" s="108" t="inlineStr">
        <is>
          <t>Uni Textiles</t>
        </is>
      </c>
      <c r="N124" s="108" t="inlineStr">
        <is>
          <t>Edward Jeans</t>
        </is>
      </c>
      <c r="O124" s="108" t="inlineStr">
        <is>
          <t>EDWARD 10/6/2019</t>
        </is>
      </c>
      <c r="P124" s="327" t="n">
        <v>43629</v>
      </c>
      <c r="Q124" s="108" t="inlineStr">
        <is>
          <t>RED 22 - 17/5/2019</t>
        </is>
      </c>
      <c r="R124" s="327" t="n">
        <v>43625</v>
      </c>
      <c r="S124" s="108" t="inlineStr">
        <is>
          <t>EDWARD 14/06/2019</t>
        </is>
      </c>
      <c r="T124" s="327" t="n">
        <v>43641</v>
      </c>
      <c r="U124" s="108" t="inlineStr">
        <is>
          <t>Textil Santanderina</t>
        </is>
      </c>
      <c r="V124" s="108" t="inlineStr">
        <is>
          <t>7499 RUST - CF33674</t>
        </is>
      </c>
      <c r="W124" s="147" t="n">
        <v>43598</v>
      </c>
      <c r="X124" s="147" t="n">
        <v>43601</v>
      </c>
      <c r="Y124" s="108">
        <f>+WEEKNUM(X124)</f>
        <v/>
      </c>
      <c r="Z124" s="129" t="n">
        <v>26</v>
      </c>
      <c r="AA124" s="129" t="n">
        <v>51.98</v>
      </c>
      <c r="AB124" s="129">
        <f>AH124/100*80</f>
        <v/>
      </c>
      <c r="AC124" s="129">
        <f>AE124/100*80</f>
        <v/>
      </c>
      <c r="AD124" s="129">
        <f>AH124*AA124</f>
        <v/>
      </c>
      <c r="AE124" s="129">
        <f>AH124*AA124/100*75</f>
        <v/>
      </c>
      <c r="AF124" s="129">
        <f>AI124*AA124/100*75</f>
        <v/>
      </c>
      <c r="AG124" s="130" t="n"/>
      <c r="AH124" s="108" t="n">
        <v>190</v>
      </c>
      <c r="AI124" s="108" t="n">
        <v>247</v>
      </c>
      <c r="AJ124" s="126" t="n">
        <v>79</v>
      </c>
      <c r="AK124" s="129">
        <f>AI124*Z124</f>
        <v/>
      </c>
      <c r="AL124" s="129" t="n"/>
      <c r="AN124" s="129" t="n"/>
      <c r="AO124" s="108" t="inlineStr">
        <is>
          <t>30 DAYS NETT</t>
        </is>
      </c>
      <c r="AP124" s="108" t="inlineStr">
        <is>
          <t>TRUCK</t>
        </is>
      </c>
      <c r="AQ124" s="136" t="n">
        <v>43546</v>
      </c>
      <c r="AR124" s="108">
        <f>+WEEKNUM(AQ124)</f>
        <v/>
      </c>
      <c r="AS124" s="136" t="n">
        <v>43623</v>
      </c>
      <c r="AT124" s="108">
        <f>+WEEKNUM(AS124)</f>
        <v/>
      </c>
      <c r="AU124" s="136" t="n">
        <v>43623</v>
      </c>
      <c r="AV124" s="108">
        <f>+WEEKNUM(AU124)</f>
        <v/>
      </c>
      <c r="AW124" s="355" t="n">
        <v>43623</v>
      </c>
      <c r="AX124" s="108">
        <f>+WEEKNUM(AW124)</f>
        <v/>
      </c>
      <c r="AY124" s="326">
        <f>AW124+4</f>
        <v/>
      </c>
      <c r="AZ124" s="108">
        <f>+WEEKNUM(AY124)</f>
        <v/>
      </c>
      <c r="BA124" s="136">
        <f>AU124+30</f>
        <v/>
      </c>
      <c r="BB124" s="108">
        <f>+WEEKNUM(BA124)</f>
        <v/>
      </c>
      <c r="BC124" s="136" t="n">
        <v>43644</v>
      </c>
      <c r="BD124" s="108">
        <f>+WEEKNUM(BC124)</f>
        <v/>
      </c>
      <c r="BE124" s="327" t="n">
        <v>43650</v>
      </c>
      <c r="BF124" s="108">
        <f>+WEEKNUM(BE124)</f>
        <v/>
      </c>
      <c r="BG124" s="108">
        <f>AV124-BD124</f>
        <v/>
      </c>
      <c r="BH124" s="108" t="n">
        <v>317</v>
      </c>
      <c r="BI124" s="108">
        <f>BH124-AI124</f>
        <v/>
      </c>
      <c r="BJ124" s="131">
        <f>BH124/AI124-1</f>
        <v/>
      </c>
      <c r="BK124" s="108">
        <f>BD124-Y124</f>
        <v/>
      </c>
      <c r="BL124" s="108">
        <f>BD124-AR124</f>
        <v/>
      </c>
      <c r="BM124" s="108" t="n">
        <v>28</v>
      </c>
      <c r="BP124" s="108" t="inlineStr">
        <is>
          <t>YES</t>
        </is>
      </c>
    </row>
    <row customFormat="1" customHeight="1" ht="11.25" r="125" s="108">
      <c r="A125" s="108" t="inlineStr">
        <is>
          <t>K190703031 TAJA</t>
        </is>
      </c>
      <c r="B125" s="108" t="inlineStr">
        <is>
          <t>Final</t>
        </is>
      </c>
      <c r="C125" s="126" t="inlineStr">
        <is>
          <t>-</t>
        </is>
      </c>
      <c r="D125" s="127" t="n">
        <v>1</v>
      </c>
      <c r="E125" s="108" t="inlineStr">
        <is>
          <t>ZALANDO</t>
        </is>
      </c>
      <c r="G125" s="108" t="inlineStr">
        <is>
          <t>Womens</t>
        </is>
      </c>
      <c r="H125" s="108" t="inlineStr">
        <is>
          <t>Shirt L/S</t>
        </is>
      </c>
      <c r="I125" s="108" t="inlineStr">
        <is>
          <t>K190703031</t>
        </is>
      </c>
      <c r="J125" s="108" t="inlineStr">
        <is>
          <t>TAJA</t>
        </is>
      </c>
      <c r="K125" s="108" t="inlineStr">
        <is>
          <t>RUST</t>
        </is>
      </c>
      <c r="L125" s="108" t="inlineStr">
        <is>
          <t>Bulgaria</t>
        </is>
      </c>
      <c r="M125" s="108" t="inlineStr">
        <is>
          <t>Uni Textiles</t>
        </is>
      </c>
      <c r="N125" s="108" t="inlineStr">
        <is>
          <t>Edward Jeans</t>
        </is>
      </c>
      <c r="O125" s="108" t="inlineStr">
        <is>
          <t>EDWARD 10/6/2019</t>
        </is>
      </c>
      <c r="P125" s="327" t="n">
        <v>43629</v>
      </c>
      <c r="Q125" s="108" t="inlineStr">
        <is>
          <t>RED 22 - 17/5/2019</t>
        </is>
      </c>
      <c r="R125" s="327" t="n">
        <v>43625</v>
      </c>
      <c r="S125" s="108" t="inlineStr">
        <is>
          <t>EDWARD 14/06/2019</t>
        </is>
      </c>
      <c r="T125" s="327" t="n">
        <v>43641</v>
      </c>
      <c r="U125" s="108" t="inlineStr">
        <is>
          <t>Textil Santanderina</t>
        </is>
      </c>
      <c r="V125" s="108" t="inlineStr">
        <is>
          <t>7499 RUST - CF33674</t>
        </is>
      </c>
      <c r="W125" s="147" t="n">
        <v>43598</v>
      </c>
      <c r="X125" s="147" t="n">
        <v>43601</v>
      </c>
      <c r="Y125" s="108">
        <f>+WEEKNUM(X125)</f>
        <v/>
      </c>
      <c r="Z125" s="129" t="n">
        <v>26</v>
      </c>
      <c r="AA125" s="129" t="n">
        <v>51.98</v>
      </c>
      <c r="AB125" s="129">
        <f>AH125/100*80</f>
        <v/>
      </c>
      <c r="AC125" s="129">
        <f>AE125/100*80</f>
        <v/>
      </c>
      <c r="AD125" s="129">
        <f>AH125*AA125</f>
        <v/>
      </c>
      <c r="AE125" s="129">
        <f>AH125*AA125/100*75</f>
        <v/>
      </c>
      <c r="AF125" s="129">
        <f>AI125*AA125/100*75</f>
        <v/>
      </c>
      <c r="AG125" s="130" t="n"/>
      <c r="AH125" s="108" t="n">
        <v>80</v>
      </c>
      <c r="AI125" s="108" t="n">
        <v>80</v>
      </c>
      <c r="AJ125" s="126" t="n">
        <v>79</v>
      </c>
      <c r="AK125" s="129">
        <f>AI125*Z125</f>
        <v/>
      </c>
      <c r="AL125" s="129" t="n"/>
      <c r="AN125" s="129" t="n"/>
      <c r="AO125" s="108" t="inlineStr">
        <is>
          <t>30 DAYS NETT</t>
        </is>
      </c>
      <c r="AP125" s="108" t="inlineStr">
        <is>
          <t>TRUCK</t>
        </is>
      </c>
      <c r="AQ125" s="136" t="n">
        <v>43546</v>
      </c>
      <c r="AR125" s="108">
        <f>+WEEKNUM(AQ125)</f>
        <v/>
      </c>
      <c r="AS125" s="136" t="n">
        <v>43623</v>
      </c>
      <c r="AT125" s="108">
        <f>+WEEKNUM(AS125)</f>
        <v/>
      </c>
      <c r="AU125" s="136" t="n">
        <v>43623</v>
      </c>
      <c r="AV125" s="108">
        <f>+WEEKNUM(AU125)</f>
        <v/>
      </c>
      <c r="AW125" s="355" t="n">
        <v>43623</v>
      </c>
      <c r="AX125" s="108">
        <f>+WEEKNUM(AW125)</f>
        <v/>
      </c>
      <c r="AY125" s="326">
        <f>AW125+4</f>
        <v/>
      </c>
      <c r="AZ125" s="108">
        <f>+WEEKNUM(AY125)</f>
        <v/>
      </c>
      <c r="BA125" s="136">
        <f>AU125+30</f>
        <v/>
      </c>
      <c r="BB125" s="108">
        <f>+WEEKNUM(BA125)</f>
        <v/>
      </c>
      <c r="BC125" s="136" t="n">
        <v>43644</v>
      </c>
      <c r="BD125" s="108">
        <f>+WEEKNUM(BC125)</f>
        <v/>
      </c>
      <c r="BE125" s="327" t="n">
        <v>43650</v>
      </c>
      <c r="BF125" s="108">
        <f>+WEEKNUM(BE125)</f>
        <v/>
      </c>
      <c r="BG125" s="108">
        <f>AV125-BD125</f>
        <v/>
      </c>
      <c r="BH125" s="108" t="n">
        <v>80</v>
      </c>
      <c r="BI125" s="108">
        <f>BH125-AI125</f>
        <v/>
      </c>
      <c r="BJ125" s="131">
        <f>BH125/AI125-1</f>
        <v/>
      </c>
      <c r="BK125" s="108">
        <f>BD125-Y125</f>
        <v/>
      </c>
      <c r="BL125" s="108">
        <f>BD125-AR125</f>
        <v/>
      </c>
      <c r="BM125" s="108" t="n">
        <v>28</v>
      </c>
      <c r="BP125" s="108" t="inlineStr">
        <is>
          <t>YES</t>
        </is>
      </c>
    </row>
    <row customFormat="1" customHeight="1" ht="11.25" r="126" s="108">
      <c r="A126" s="108" t="inlineStr">
        <is>
          <t>K190703032 TAJA</t>
        </is>
      </c>
      <c r="B126" s="108" t="inlineStr">
        <is>
          <t>Final</t>
        </is>
      </c>
      <c r="C126" s="126" t="inlineStr">
        <is>
          <t>-</t>
        </is>
      </c>
      <c r="D126" s="127" t="n">
        <v>1</v>
      </c>
      <c r="G126" s="108" t="inlineStr">
        <is>
          <t>Womens</t>
        </is>
      </c>
      <c r="H126" s="108" t="inlineStr">
        <is>
          <t>Shirt L/S</t>
        </is>
      </c>
      <c r="I126" s="108" t="inlineStr">
        <is>
          <t>K190703032</t>
        </is>
      </c>
      <c r="J126" s="108" t="inlineStr">
        <is>
          <t>TAJA</t>
        </is>
      </c>
      <c r="K126" s="108" t="inlineStr">
        <is>
          <t>NUDE</t>
        </is>
      </c>
      <c r="L126" s="108" t="inlineStr">
        <is>
          <t>Bulgaria</t>
        </is>
      </c>
      <c r="M126" s="108" t="inlineStr">
        <is>
          <t>Uni Textiles</t>
        </is>
      </c>
      <c r="N126" s="108" t="inlineStr">
        <is>
          <t>Edward Jeans</t>
        </is>
      </c>
      <c r="O126" s="108" t="inlineStr">
        <is>
          <t>EDWARD 10/6/2019</t>
        </is>
      </c>
      <c r="P126" s="327" t="n">
        <v>43629</v>
      </c>
      <c r="Q126" s="108" t="inlineStr">
        <is>
          <t>RED 22 - 17/5/2019</t>
        </is>
      </c>
      <c r="R126" s="327" t="n">
        <v>43625</v>
      </c>
      <c r="S126" s="108" t="inlineStr">
        <is>
          <t>EDWARD 14/06/2019</t>
        </is>
      </c>
      <c r="T126" s="327" t="n">
        <v>43641</v>
      </c>
      <c r="U126" s="108" t="inlineStr">
        <is>
          <t>Textil Santanderina</t>
        </is>
      </c>
      <c r="V126" s="128" t="inlineStr">
        <is>
          <t>7499 NUDE - C78403</t>
        </is>
      </c>
      <c r="W126" s="147" t="n">
        <v>43598</v>
      </c>
      <c r="X126" s="147" t="n">
        <v>43601</v>
      </c>
      <c r="Y126" s="108">
        <f>+WEEKNUM(X126)</f>
        <v/>
      </c>
      <c r="Z126" s="129" t="n">
        <v>26</v>
      </c>
      <c r="AA126" s="129" t="n">
        <v>51.98</v>
      </c>
      <c r="AB126" s="129">
        <f>AH126/100*80</f>
        <v/>
      </c>
      <c r="AC126" s="129">
        <f>AE126/100*80</f>
        <v/>
      </c>
      <c r="AD126" s="129">
        <f>AH126*AA126</f>
        <v/>
      </c>
      <c r="AE126" s="129">
        <f>AH126*AA126/100*75</f>
        <v/>
      </c>
      <c r="AF126" s="129">
        <f>AI126*AA126/100*75</f>
        <v/>
      </c>
      <c r="AG126" s="130" t="n"/>
      <c r="AH126" s="108" t="n">
        <v>124</v>
      </c>
      <c r="AI126" s="108" t="n">
        <v>103</v>
      </c>
      <c r="AJ126" s="126" t="n">
        <v>79</v>
      </c>
      <c r="AK126" s="129">
        <f>AI126*Z126</f>
        <v/>
      </c>
      <c r="AL126" s="129" t="n"/>
      <c r="AN126" s="129" t="n"/>
      <c r="AO126" s="108" t="inlineStr">
        <is>
          <t>30 DAYS NETT</t>
        </is>
      </c>
      <c r="AP126" s="108" t="inlineStr">
        <is>
          <t>TRUCK</t>
        </is>
      </c>
      <c r="AQ126" s="136" t="n">
        <v>43546</v>
      </c>
      <c r="AR126" s="108">
        <f>+WEEKNUM(AQ126)</f>
        <v/>
      </c>
      <c r="AS126" s="136" t="n">
        <v>43623</v>
      </c>
      <c r="AT126" s="108">
        <f>+WEEKNUM(AS126)</f>
        <v/>
      </c>
      <c r="AU126" s="136" t="n">
        <v>43623</v>
      </c>
      <c r="AV126" s="108">
        <f>+WEEKNUM(AU126)</f>
        <v/>
      </c>
      <c r="AW126" s="355" t="n">
        <v>43623</v>
      </c>
      <c r="AX126" s="108">
        <f>+WEEKNUM(AW126)</f>
        <v/>
      </c>
      <c r="AY126" s="326">
        <f>AW126+4</f>
        <v/>
      </c>
      <c r="AZ126" s="108">
        <f>+WEEKNUM(AY126)</f>
        <v/>
      </c>
      <c r="BA126" s="136">
        <f>AU126+30</f>
        <v/>
      </c>
      <c r="BB126" s="108">
        <f>+WEEKNUM(BA126)</f>
        <v/>
      </c>
      <c r="BC126" s="136" t="n">
        <v>43644</v>
      </c>
      <c r="BD126" s="108">
        <f>+WEEKNUM(BC126)</f>
        <v/>
      </c>
      <c r="BE126" s="327" t="n">
        <v>43650</v>
      </c>
      <c r="BF126" s="108">
        <f>+WEEKNUM(BE126)</f>
        <v/>
      </c>
      <c r="BG126" s="108">
        <f>AV126-BD126</f>
        <v/>
      </c>
      <c r="BH126" s="108" t="n">
        <v>96</v>
      </c>
      <c r="BI126" s="108">
        <f>BH126-AI126</f>
        <v/>
      </c>
      <c r="BJ126" s="131">
        <f>BH126/AI126-1</f>
        <v/>
      </c>
      <c r="BK126" s="108">
        <f>BD126-Y126</f>
        <v/>
      </c>
      <c r="BL126" s="108">
        <f>BD126-AR126</f>
        <v/>
      </c>
      <c r="BM126" s="108" t="n">
        <v>28</v>
      </c>
      <c r="BP126" s="108" t="inlineStr">
        <is>
          <t>YES</t>
        </is>
      </c>
    </row>
    <row customFormat="1" customHeight="1" ht="11.25" r="127" s="108">
      <c r="A127" s="108" t="inlineStr">
        <is>
          <t>K190707011 TEN</t>
        </is>
      </c>
      <c r="B127" s="108" t="inlineStr">
        <is>
          <t>Final</t>
        </is>
      </c>
      <c r="C127" s="126" t="inlineStr">
        <is>
          <t>-</t>
        </is>
      </c>
      <c r="D127" s="127" t="n">
        <v>1</v>
      </c>
      <c r="E127" s="108" t="inlineStr">
        <is>
          <t>BULK</t>
        </is>
      </c>
      <c r="G127" s="108" t="inlineStr">
        <is>
          <t>Womens</t>
        </is>
      </c>
      <c r="H127" s="108" t="inlineStr">
        <is>
          <t>Dress</t>
        </is>
      </c>
      <c r="I127" s="108" t="inlineStr">
        <is>
          <t>K190707011</t>
        </is>
      </c>
      <c r="J127" s="108" t="inlineStr">
        <is>
          <t>TEN</t>
        </is>
      </c>
      <c r="K127" s="108" t="inlineStr">
        <is>
          <t>BURNT ORANGE</t>
        </is>
      </c>
      <c r="L127" s="108" t="inlineStr">
        <is>
          <t>Bulgaria</t>
        </is>
      </c>
      <c r="M127" s="108" t="inlineStr">
        <is>
          <t>Uni Textiles</t>
        </is>
      </c>
      <c r="N127" s="108" t="inlineStr">
        <is>
          <t>Edward Jeans</t>
        </is>
      </c>
      <c r="O127" s="108" t="inlineStr">
        <is>
          <t>EDWARD 14/6/2019</t>
        </is>
      </c>
      <c r="P127" s="327" t="n">
        <v>43633</v>
      </c>
      <c r="Q127" s="108" t="inlineStr">
        <is>
          <t>RED 22 - 22/5/2019</t>
        </is>
      </c>
      <c r="R127" s="327" t="n">
        <v>43629</v>
      </c>
      <c r="S127" s="108" t="inlineStr">
        <is>
          <t>EDWARD 19/06/2019</t>
        </is>
      </c>
      <c r="T127" s="327" t="n">
        <v>43641</v>
      </c>
      <c r="U127" s="108" t="inlineStr">
        <is>
          <t>Textil Santanderina</t>
        </is>
      </c>
      <c r="V127" s="128" t="inlineStr">
        <is>
          <t>7499 BURNT ORANGE - C33673</t>
        </is>
      </c>
      <c r="W127" s="147" t="n">
        <v>43598</v>
      </c>
      <c r="X127" s="147" t="n">
        <v>43601</v>
      </c>
      <c r="Y127" s="108">
        <f>+WEEKNUM(X127)</f>
        <v/>
      </c>
      <c r="Z127" s="129" t="n">
        <v>22.9</v>
      </c>
      <c r="AA127" s="129" t="n">
        <v>51.98</v>
      </c>
      <c r="AB127" s="129">
        <f>AH127/100*80</f>
        <v/>
      </c>
      <c r="AC127" s="129">
        <f>AE127/100*80</f>
        <v/>
      </c>
      <c r="AD127" s="129">
        <f>AH127*AA127</f>
        <v/>
      </c>
      <c r="AE127" s="129">
        <f>AH127*AA127/100*75</f>
        <v/>
      </c>
      <c r="AF127" s="129">
        <f>AI127*AA127/100*75</f>
        <v/>
      </c>
      <c r="AG127" s="130" t="n"/>
      <c r="AH127" s="108" t="n">
        <v>157</v>
      </c>
      <c r="AI127" s="108" t="n">
        <v>191</v>
      </c>
      <c r="AJ127" s="126" t="n">
        <v>79</v>
      </c>
      <c r="AK127" s="129">
        <f>AI127*Z127</f>
        <v/>
      </c>
      <c r="AL127" s="129" t="n"/>
      <c r="AN127" s="129" t="n"/>
      <c r="AO127" s="108" t="inlineStr">
        <is>
          <t>30 DAYS NETT</t>
        </is>
      </c>
      <c r="AP127" s="108" t="inlineStr">
        <is>
          <t>TRUCK</t>
        </is>
      </c>
      <c r="AQ127" s="136" t="n">
        <v>43546</v>
      </c>
      <c r="AR127" s="108">
        <f>+WEEKNUM(AQ127)</f>
        <v/>
      </c>
      <c r="AS127" s="136" t="n">
        <v>43623</v>
      </c>
      <c r="AT127" s="108">
        <f>+WEEKNUM(AS127)</f>
        <v/>
      </c>
      <c r="AU127" s="136" t="n">
        <v>43623</v>
      </c>
      <c r="AV127" s="108">
        <f>+WEEKNUM(AU127)</f>
        <v/>
      </c>
      <c r="AW127" s="355" t="n">
        <v>43623</v>
      </c>
      <c r="AX127" s="108">
        <f>+WEEKNUM(AW127)</f>
        <v/>
      </c>
      <c r="AY127" s="326">
        <f>AW127+4</f>
        <v/>
      </c>
      <c r="AZ127" s="108">
        <f>+WEEKNUM(AY127)</f>
        <v/>
      </c>
      <c r="BA127" s="136">
        <f>AU127+30</f>
        <v/>
      </c>
      <c r="BB127" s="108">
        <f>+WEEKNUM(BA127)</f>
        <v/>
      </c>
      <c r="BC127" s="136" t="n">
        <v>43644</v>
      </c>
      <c r="BD127" s="108">
        <f>+WEEKNUM(BC127)</f>
        <v/>
      </c>
      <c r="BE127" s="327" t="n">
        <v>43650</v>
      </c>
      <c r="BF127" s="108">
        <f>+WEEKNUM(BE127)</f>
        <v/>
      </c>
      <c r="BG127" s="108">
        <f>AV127-BD127</f>
        <v/>
      </c>
      <c r="BH127" s="108" t="n">
        <v>198</v>
      </c>
      <c r="BI127" s="108">
        <f>BH127-AI127</f>
        <v/>
      </c>
      <c r="BJ127" s="131">
        <f>BH127/AI127-1</f>
        <v/>
      </c>
      <c r="BK127" s="108">
        <f>BD127-Y127</f>
        <v/>
      </c>
      <c r="BL127" s="108">
        <f>BD127-AR127</f>
        <v/>
      </c>
      <c r="BM127" s="108" t="n">
        <v>28</v>
      </c>
      <c r="BP127" s="108" t="inlineStr">
        <is>
          <t>YES</t>
        </is>
      </c>
    </row>
    <row customFormat="1" customHeight="1" ht="11.25" r="128" s="108">
      <c r="A128" s="108" t="inlineStr">
        <is>
          <t>K190707011 TEN</t>
        </is>
      </c>
      <c r="B128" s="108" t="inlineStr">
        <is>
          <t>Final</t>
        </is>
      </c>
      <c r="C128" s="126" t="inlineStr">
        <is>
          <t>-</t>
        </is>
      </c>
      <c r="D128" s="127" t="n">
        <v>1</v>
      </c>
      <c r="E128" s="108" t="inlineStr">
        <is>
          <t>ZALANDO</t>
        </is>
      </c>
      <c r="G128" s="108" t="inlineStr">
        <is>
          <t>Womens</t>
        </is>
      </c>
      <c r="H128" s="108" t="inlineStr">
        <is>
          <t>Dress</t>
        </is>
      </c>
      <c r="I128" s="108" t="inlineStr">
        <is>
          <t>K190707011</t>
        </is>
      </c>
      <c r="J128" s="108" t="inlineStr">
        <is>
          <t>TEN</t>
        </is>
      </c>
      <c r="K128" s="108" t="inlineStr">
        <is>
          <t>BURNT ORANGE</t>
        </is>
      </c>
      <c r="L128" s="108" t="inlineStr">
        <is>
          <t>Bulgaria</t>
        </is>
      </c>
      <c r="M128" s="108" t="inlineStr">
        <is>
          <t>Uni Textiles</t>
        </is>
      </c>
      <c r="N128" s="108" t="inlineStr">
        <is>
          <t>Edward Jeans</t>
        </is>
      </c>
      <c r="O128" s="108" t="inlineStr">
        <is>
          <t>EDWARD 14/6/2019</t>
        </is>
      </c>
      <c r="P128" s="327" t="n">
        <v>43633</v>
      </c>
      <c r="Q128" s="108" t="inlineStr">
        <is>
          <t>RED 22 - 22/5/2019</t>
        </is>
      </c>
      <c r="R128" s="327" t="n">
        <v>43629</v>
      </c>
      <c r="S128" s="108" t="inlineStr">
        <is>
          <t>EDWARD 19/06/2019</t>
        </is>
      </c>
      <c r="T128" s="327" t="n">
        <v>43641</v>
      </c>
      <c r="U128" s="108" t="inlineStr">
        <is>
          <t>Textil Santanderina</t>
        </is>
      </c>
      <c r="V128" s="128" t="inlineStr">
        <is>
          <t>7499 BURNT ORANGE - C33673</t>
        </is>
      </c>
      <c r="W128" s="147" t="n">
        <v>43598</v>
      </c>
      <c r="X128" s="147" t="n">
        <v>43601</v>
      </c>
      <c r="Y128" s="108">
        <f>+WEEKNUM(X128)</f>
        <v/>
      </c>
      <c r="Z128" s="129" t="n">
        <v>22.9</v>
      </c>
      <c r="AA128" s="129" t="n">
        <v>51.98</v>
      </c>
      <c r="AB128" s="129">
        <f>AH128/100*80</f>
        <v/>
      </c>
      <c r="AC128" s="129">
        <f>AE128/100*80</f>
        <v/>
      </c>
      <c r="AD128" s="129">
        <f>AH128*AA128</f>
        <v/>
      </c>
      <c r="AE128" s="129">
        <f>AH128*AA128/100*75</f>
        <v/>
      </c>
      <c r="AF128" s="129">
        <f>AI128*AA128/100*75</f>
        <v/>
      </c>
      <c r="AG128" s="130" t="n"/>
      <c r="AH128" s="108" t="n">
        <v>60</v>
      </c>
      <c r="AI128" s="108" t="n">
        <v>60</v>
      </c>
      <c r="AJ128" s="126" t="n">
        <v>79</v>
      </c>
      <c r="AK128" s="129">
        <f>AI128*Z128</f>
        <v/>
      </c>
      <c r="AL128" s="129" t="n"/>
      <c r="AN128" s="129" t="n"/>
      <c r="AO128" s="108" t="inlineStr">
        <is>
          <t>30 DAYS NETT</t>
        </is>
      </c>
      <c r="AP128" s="108" t="inlineStr">
        <is>
          <t>TRUCK</t>
        </is>
      </c>
      <c r="AQ128" s="136" t="n">
        <v>43546</v>
      </c>
      <c r="AR128" s="108">
        <f>+WEEKNUM(AQ128)</f>
        <v/>
      </c>
      <c r="AS128" s="136" t="n">
        <v>43623</v>
      </c>
      <c r="AT128" s="108">
        <f>+WEEKNUM(AS128)</f>
        <v/>
      </c>
      <c r="AU128" s="136" t="n">
        <v>43623</v>
      </c>
      <c r="AV128" s="108">
        <f>+WEEKNUM(AU128)</f>
        <v/>
      </c>
      <c r="AW128" s="355" t="n">
        <v>43623</v>
      </c>
      <c r="AX128" s="108">
        <f>+WEEKNUM(AW128)</f>
        <v/>
      </c>
      <c r="AY128" s="326">
        <f>AW128+4</f>
        <v/>
      </c>
      <c r="AZ128" s="108">
        <f>+WEEKNUM(AY128)</f>
        <v/>
      </c>
      <c r="BA128" s="136">
        <f>AU128+30</f>
        <v/>
      </c>
      <c r="BB128" s="108">
        <f>+WEEKNUM(BA128)</f>
        <v/>
      </c>
      <c r="BC128" s="136" t="n">
        <v>43644</v>
      </c>
      <c r="BD128" s="108">
        <f>+WEEKNUM(BC128)</f>
        <v/>
      </c>
      <c r="BE128" s="327" t="n">
        <v>43650</v>
      </c>
      <c r="BF128" s="108">
        <f>+WEEKNUM(BE128)</f>
        <v/>
      </c>
      <c r="BG128" s="108">
        <f>AV128-BD128</f>
        <v/>
      </c>
      <c r="BH128" s="108" t="n">
        <v>60</v>
      </c>
      <c r="BI128" s="108">
        <f>BH128-AI128</f>
        <v/>
      </c>
      <c r="BJ128" s="131">
        <f>BH128/AI128-1</f>
        <v/>
      </c>
      <c r="BK128" s="108">
        <f>BD128-Y128</f>
        <v/>
      </c>
      <c r="BL128" s="108">
        <f>BD128-AR128</f>
        <v/>
      </c>
      <c r="BM128" s="108" t="n">
        <v>28</v>
      </c>
      <c r="BP128" s="108" t="inlineStr">
        <is>
          <t>YES</t>
        </is>
      </c>
    </row>
    <row customFormat="1" customHeight="1" ht="11.25" r="129" s="150">
      <c r="A129" s="167" t="inlineStr">
        <is>
          <t>K190707015 MAJESTA</t>
        </is>
      </c>
      <c r="B129" s="167" t="inlineStr">
        <is>
          <t>Final</t>
        </is>
      </c>
      <c r="C129" s="334" t="inlineStr">
        <is>
          <t>-</t>
        </is>
      </c>
      <c r="D129" s="335" t="n">
        <v>2</v>
      </c>
      <c r="E129" s="167" t="inlineStr">
        <is>
          <t>BULK</t>
        </is>
      </c>
      <c r="F129" s="167" t="n"/>
      <c r="G129" s="167" t="inlineStr">
        <is>
          <t>Womens</t>
        </is>
      </c>
      <c r="H129" s="167" t="inlineStr">
        <is>
          <t>Dress</t>
        </is>
      </c>
      <c r="I129" s="167" t="inlineStr">
        <is>
          <t>K190707015</t>
        </is>
      </c>
      <c r="J129" s="351" t="inlineStr">
        <is>
          <t>MAJESTA</t>
        </is>
      </c>
      <c r="K129" s="351" t="inlineStr">
        <is>
          <t>OLIVE DRAB</t>
        </is>
      </c>
      <c r="L129" s="167" t="inlineStr">
        <is>
          <t>Bulgaria</t>
        </is>
      </c>
      <c r="M129" s="167" t="inlineStr">
        <is>
          <t>Uni Textiles</t>
        </is>
      </c>
      <c r="N129" s="167" t="inlineStr">
        <is>
          <t>Edward Jeans</t>
        </is>
      </c>
      <c r="O129" s="167" t="inlineStr">
        <is>
          <t>EDWARD 20/6/2019</t>
        </is>
      </c>
      <c r="P129" s="336" t="n">
        <v>43641</v>
      </c>
      <c r="Q129" s="167" t="inlineStr">
        <is>
          <t>RED 22 - 29/5/2019</t>
        </is>
      </c>
      <c r="R129" s="336" t="n">
        <v>43634</v>
      </c>
      <c r="S129" s="167" t="inlineStr">
        <is>
          <t>EDWARD 26/06/2019</t>
        </is>
      </c>
      <c r="T129" s="336" t="n">
        <v>43644</v>
      </c>
      <c r="U129" s="108" t="inlineStr">
        <is>
          <t>Textil Santanderina</t>
        </is>
      </c>
      <c r="V129" s="128" t="inlineStr">
        <is>
          <t>7499 OLIVE DRAB - C65012</t>
        </is>
      </c>
      <c r="W129" s="147" t="n">
        <v>43598</v>
      </c>
      <c r="X129" s="147" t="n">
        <v>43601</v>
      </c>
      <c r="Y129" s="108">
        <f>+WEEKNUM(X129)</f>
        <v/>
      </c>
      <c r="Z129" s="129" t="n">
        <v>25.5</v>
      </c>
      <c r="AA129" s="129" t="n">
        <v>59.98</v>
      </c>
      <c r="AB129" s="129">
        <f>AH129/100*80</f>
        <v/>
      </c>
      <c r="AC129" s="129">
        <f>AE129/100*80</f>
        <v/>
      </c>
      <c r="AD129" s="129">
        <f>AH129*AA129</f>
        <v/>
      </c>
      <c r="AE129" s="129">
        <f>AH129*AA129/100*75</f>
        <v/>
      </c>
      <c r="AF129" s="129">
        <f>AI129*AA129/100*75</f>
        <v/>
      </c>
      <c r="AG129" s="130" t="n"/>
      <c r="AH129" s="108" t="n">
        <v>181</v>
      </c>
      <c r="AI129" s="108" t="n">
        <v>216</v>
      </c>
      <c r="AJ129" s="126" t="n">
        <v>79</v>
      </c>
      <c r="AK129" s="129">
        <f>AI129*Z129</f>
        <v/>
      </c>
      <c r="AL129" s="129" t="n"/>
      <c r="AM129" s="108" t="n"/>
      <c r="AN129" s="129" t="n"/>
      <c r="AO129" s="108" t="inlineStr">
        <is>
          <t>30 DAYS NETT</t>
        </is>
      </c>
      <c r="AP129" s="108" t="inlineStr">
        <is>
          <t>TRUCK</t>
        </is>
      </c>
      <c r="AQ129" s="136" t="n">
        <v>43546</v>
      </c>
      <c r="AR129" s="108">
        <f>+WEEKNUM(AQ129)</f>
        <v/>
      </c>
      <c r="AS129" s="136" t="n">
        <v>43623</v>
      </c>
      <c r="AT129" s="108">
        <f>+WEEKNUM(AS129)</f>
        <v/>
      </c>
      <c r="AU129" s="136" t="n">
        <v>43623</v>
      </c>
      <c r="AV129" s="108">
        <f>+WEEKNUM(AU129)</f>
        <v/>
      </c>
      <c r="AW129" s="355" t="n">
        <v>43623</v>
      </c>
      <c r="AX129" s="108">
        <f>+WEEKNUM(AW129)</f>
        <v/>
      </c>
      <c r="AY129" s="326">
        <f>AW129+4</f>
        <v/>
      </c>
      <c r="AZ129" s="108">
        <f>+WEEKNUM(AY129)</f>
        <v/>
      </c>
      <c r="BA129" s="136">
        <f>AU129+30</f>
        <v/>
      </c>
      <c r="BB129" s="108">
        <f>+WEEKNUM(BA129)</f>
        <v/>
      </c>
      <c r="BC129" s="136" t="n">
        <v>43651</v>
      </c>
      <c r="BD129" s="108">
        <f>+WEEKNUM(BC129)</f>
        <v/>
      </c>
      <c r="BE129" s="327" t="n">
        <v>43719</v>
      </c>
      <c r="BF129" s="108">
        <f>+WEEKNUM(BE129)</f>
        <v/>
      </c>
      <c r="BG129" s="108">
        <f>AV129-BD129</f>
        <v/>
      </c>
      <c r="BH129" s="108" t="n">
        <v>354</v>
      </c>
      <c r="BI129" s="108">
        <f>BH129-AI129</f>
        <v/>
      </c>
      <c r="BJ129" s="131">
        <f>BH129/AI129-1</f>
        <v/>
      </c>
      <c r="BK129" s="108">
        <f>BD129-Y129</f>
        <v/>
      </c>
      <c r="BL129" s="108">
        <f>BD129-AR129</f>
        <v/>
      </c>
      <c r="BM129" s="108" t="n">
        <v>28</v>
      </c>
      <c r="BN129" s="108" t="n"/>
      <c r="BO129" s="108" t="inlineStr">
        <is>
          <t>Extra qty to cut up l/o fabric</t>
        </is>
      </c>
      <c r="BP129" s="108" t="inlineStr">
        <is>
          <t>YES</t>
        </is>
      </c>
    </row>
    <row customFormat="1" customHeight="1" ht="11.25" r="130" s="150">
      <c r="A130" s="167" t="inlineStr">
        <is>
          <t>K190707015 MAJESTA</t>
        </is>
      </c>
      <c r="B130" s="167" t="inlineStr">
        <is>
          <t>Final</t>
        </is>
      </c>
      <c r="C130" s="334" t="inlineStr">
        <is>
          <t>-</t>
        </is>
      </c>
      <c r="D130" s="335" t="n">
        <v>2</v>
      </c>
      <c r="E130" s="167" t="inlineStr">
        <is>
          <t>ZALANDO</t>
        </is>
      </c>
      <c r="F130" s="167" t="n"/>
      <c r="G130" s="167" t="inlineStr">
        <is>
          <t>Womens</t>
        </is>
      </c>
      <c r="H130" s="167" t="inlineStr">
        <is>
          <t>Dress</t>
        </is>
      </c>
      <c r="I130" s="167" t="inlineStr">
        <is>
          <t>K190707015</t>
        </is>
      </c>
      <c r="J130" s="351" t="inlineStr">
        <is>
          <t>MAJESTA</t>
        </is>
      </c>
      <c r="K130" s="351" t="inlineStr">
        <is>
          <t>OLIVE DRAB</t>
        </is>
      </c>
      <c r="L130" s="167" t="inlineStr">
        <is>
          <t>Bulgaria</t>
        </is>
      </c>
      <c r="M130" s="167" t="inlineStr">
        <is>
          <t>Uni Textiles</t>
        </is>
      </c>
      <c r="N130" s="167" t="inlineStr">
        <is>
          <t>Edward Jeans</t>
        </is>
      </c>
      <c r="O130" s="167" t="inlineStr">
        <is>
          <t>EDWARD 20/6/2019</t>
        </is>
      </c>
      <c r="P130" s="336" t="n">
        <v>43641</v>
      </c>
      <c r="Q130" s="167" t="inlineStr">
        <is>
          <t>RED 22 - 29/5/2019</t>
        </is>
      </c>
      <c r="R130" s="336" t="n">
        <v>43634</v>
      </c>
      <c r="S130" s="167" t="inlineStr">
        <is>
          <t>EDWARD 26/06/2019</t>
        </is>
      </c>
      <c r="T130" s="336" t="n">
        <v>43644</v>
      </c>
      <c r="U130" s="111" t="inlineStr">
        <is>
          <t>Textil Santanderina</t>
        </is>
      </c>
      <c r="V130" s="114" t="inlineStr">
        <is>
          <t>7499 OLIVE DRAB - C65012</t>
        </is>
      </c>
      <c r="W130" s="179" t="n">
        <v>43598</v>
      </c>
      <c r="X130" s="179" t="n">
        <v>43601</v>
      </c>
      <c r="Y130" s="111">
        <f>+WEEKNUM(X130)</f>
        <v/>
      </c>
      <c r="Z130" s="115" t="n">
        <v>25.5</v>
      </c>
      <c r="AA130" s="115" t="n">
        <v>59.98</v>
      </c>
      <c r="AB130" s="115">
        <f>AH130/100*80</f>
        <v/>
      </c>
      <c r="AC130" s="115">
        <f>AE130/100*80</f>
        <v/>
      </c>
      <c r="AD130" s="115">
        <f>AH130*AA130</f>
        <v/>
      </c>
      <c r="AE130" s="115">
        <f>AH130*AA130/100*75</f>
        <v/>
      </c>
      <c r="AF130" s="115">
        <f>AI130*AA130/100*75</f>
        <v/>
      </c>
      <c r="AG130" s="118" t="n"/>
      <c r="AH130" s="150" t="n">
        <v>60</v>
      </c>
      <c r="AI130" s="150" t="n">
        <v>60</v>
      </c>
      <c r="AJ130" s="112" t="n">
        <v>79</v>
      </c>
      <c r="AK130" s="115">
        <f>AI130*Z130</f>
        <v/>
      </c>
      <c r="AL130" s="115" t="n"/>
      <c r="AM130" s="111" t="n"/>
      <c r="AN130" s="232" t="n"/>
      <c r="AO130" s="150" t="inlineStr">
        <is>
          <t>30 DAYS NETT</t>
        </is>
      </c>
      <c r="AP130" s="150" t="inlineStr">
        <is>
          <t>TRUCK</t>
        </is>
      </c>
      <c r="AQ130" s="135" t="n">
        <v>43546</v>
      </c>
      <c r="AR130" s="111">
        <f>+WEEKNUM(AQ130)</f>
        <v/>
      </c>
      <c r="AS130" s="135" t="n">
        <v>43623</v>
      </c>
      <c r="AT130" s="111">
        <f>+WEEKNUM(AS130)</f>
        <v/>
      </c>
      <c r="AU130" s="136" t="n">
        <v>43623</v>
      </c>
      <c r="AV130" s="108">
        <f>+WEEKNUM(AU130)</f>
        <v/>
      </c>
      <c r="AW130" s="355" t="n">
        <v>43623</v>
      </c>
      <c r="AX130" s="108">
        <f>+WEEKNUM(AW130)</f>
        <v/>
      </c>
      <c r="AY130" s="326">
        <f>AW130+4</f>
        <v/>
      </c>
      <c r="AZ130" s="108">
        <f>+WEEKNUM(AY130)</f>
        <v/>
      </c>
      <c r="BA130" s="136">
        <f>AU130+30</f>
        <v/>
      </c>
      <c r="BB130" s="108">
        <f>+WEEKNUM(BA130)</f>
        <v/>
      </c>
      <c r="BC130" s="136" t="n">
        <v>43651</v>
      </c>
      <c r="BD130" s="108">
        <f>+WEEKNUM(BC130)</f>
        <v/>
      </c>
      <c r="BE130" s="327" t="n">
        <v>43719</v>
      </c>
      <c r="BF130" s="108">
        <f>+WEEKNUM(BE130)</f>
        <v/>
      </c>
      <c r="BG130" s="108">
        <f>AV130-BD130</f>
        <v/>
      </c>
      <c r="BH130" s="108" t="n">
        <v>60</v>
      </c>
      <c r="BI130" s="108">
        <f>BH130-AI130</f>
        <v/>
      </c>
      <c r="BJ130" s="131">
        <f>BH130/AI130-1</f>
        <v/>
      </c>
      <c r="BK130" s="108">
        <f>BD130-Y130</f>
        <v/>
      </c>
      <c r="BL130" s="108">
        <f>BD130-AR130</f>
        <v/>
      </c>
      <c r="BM130" s="108" t="n">
        <v>28</v>
      </c>
      <c r="BN130" s="108" t="n"/>
      <c r="BO130" s="108" t="n"/>
      <c r="BP130" s="108" t="inlineStr">
        <is>
          <t>YES</t>
        </is>
      </c>
    </row>
    <row customFormat="1" customHeight="1" ht="11.25" r="131" s="150">
      <c r="A131" s="167" t="inlineStr">
        <is>
          <t>K190707016 MAJESTA</t>
        </is>
      </c>
      <c r="B131" s="167" t="inlineStr">
        <is>
          <t>Final</t>
        </is>
      </c>
      <c r="C131" s="334" t="inlineStr">
        <is>
          <t>-</t>
        </is>
      </c>
      <c r="D131" s="335" t="n">
        <v>1</v>
      </c>
      <c r="E131" s="167" t="n"/>
      <c r="F131" s="167" t="n"/>
      <c r="G131" s="167" t="inlineStr">
        <is>
          <t>Womens</t>
        </is>
      </c>
      <c r="H131" s="167" t="inlineStr">
        <is>
          <t>Dress</t>
        </is>
      </c>
      <c r="I131" s="167" t="inlineStr">
        <is>
          <t>K190707016</t>
        </is>
      </c>
      <c r="J131" s="351" t="inlineStr">
        <is>
          <t>MAJESTA</t>
        </is>
      </c>
      <c r="K131" s="351" t="inlineStr">
        <is>
          <t>BLUE BLACK</t>
        </is>
      </c>
      <c r="L131" s="167" t="inlineStr">
        <is>
          <t>Bulgaria</t>
        </is>
      </c>
      <c r="M131" s="167" t="inlineStr">
        <is>
          <t>Uni Textiles</t>
        </is>
      </c>
      <c r="N131" s="167" t="inlineStr">
        <is>
          <t>Edward Jeans</t>
        </is>
      </c>
      <c r="O131" s="167" t="inlineStr">
        <is>
          <t>EDWARD 20/6/2019</t>
        </is>
      </c>
      <c r="P131" s="336" t="n">
        <v>43641</v>
      </c>
      <c r="Q131" s="167" t="inlineStr">
        <is>
          <t>RED 22 - 29/5/2019</t>
        </is>
      </c>
      <c r="R131" s="336" t="n">
        <v>43634</v>
      </c>
      <c r="S131" s="167" t="inlineStr">
        <is>
          <t>EDWARD 26/06/2019</t>
        </is>
      </c>
      <c r="T131" s="336" t="n">
        <v>43644</v>
      </c>
      <c r="U131" s="108" t="inlineStr">
        <is>
          <t>Textil Santanderina</t>
        </is>
      </c>
      <c r="V131" s="128" t="inlineStr">
        <is>
          <t>11166 BLUE BLACK (COLOUR 901) : Lenzing certif. nr: 11608792</t>
        </is>
      </c>
      <c r="W131" s="147" t="n">
        <v>43598</v>
      </c>
      <c r="X131" s="147" t="n">
        <v>43601</v>
      </c>
      <c r="Y131" s="108">
        <f>+WEEKNUM(X131)</f>
        <v/>
      </c>
      <c r="Z131" s="129" t="n">
        <v>25.4</v>
      </c>
      <c r="AA131" s="129" t="n">
        <v>59.98</v>
      </c>
      <c r="AB131" s="129">
        <f>AH131/100*80</f>
        <v/>
      </c>
      <c r="AC131" s="129">
        <f>AE131/100*80</f>
        <v/>
      </c>
      <c r="AD131" s="129">
        <f>AH131*AA131</f>
        <v/>
      </c>
      <c r="AE131" s="129">
        <f>AH131*AA131/100*75</f>
        <v/>
      </c>
      <c r="AF131" s="129">
        <f>AI131*AA131/100*75</f>
        <v/>
      </c>
      <c r="AG131" s="130" t="n"/>
      <c r="AH131" s="108" t="n">
        <v>123</v>
      </c>
      <c r="AI131" s="108" t="n">
        <v>152</v>
      </c>
      <c r="AJ131" s="126" t="n">
        <v>79</v>
      </c>
      <c r="AK131" s="129">
        <f>AI131*Z131</f>
        <v/>
      </c>
      <c r="AL131" s="129" t="n"/>
      <c r="AM131" s="108" t="n"/>
      <c r="AN131" s="129" t="n"/>
      <c r="AO131" s="108" t="inlineStr">
        <is>
          <t>30 DAYS NETT</t>
        </is>
      </c>
      <c r="AP131" s="108" t="inlineStr">
        <is>
          <t>TRUCK</t>
        </is>
      </c>
      <c r="AQ131" s="136" t="n">
        <v>43546</v>
      </c>
      <c r="AR131" s="108">
        <f>+WEEKNUM(AQ131)</f>
        <v/>
      </c>
      <c r="AS131" s="136" t="n">
        <v>43623</v>
      </c>
      <c r="AT131" s="108">
        <f>+WEEKNUM(AS131)</f>
        <v/>
      </c>
      <c r="AU131" s="136" t="n">
        <v>43623</v>
      </c>
      <c r="AV131" s="108">
        <f>+WEEKNUM(AU131)</f>
        <v/>
      </c>
      <c r="AW131" s="355" t="n">
        <v>43623</v>
      </c>
      <c r="AX131" s="108">
        <f>+WEEKNUM(AW131)</f>
        <v/>
      </c>
      <c r="AY131" s="326">
        <f>AW131+4</f>
        <v/>
      </c>
      <c r="AZ131" s="108">
        <f>+WEEKNUM(AY131)</f>
        <v/>
      </c>
      <c r="BA131" s="136">
        <f>AU131+30</f>
        <v/>
      </c>
      <c r="BB131" s="108">
        <f>+WEEKNUM(BA131)</f>
        <v/>
      </c>
      <c r="BC131" s="136" t="n">
        <v>43651</v>
      </c>
      <c r="BD131" s="108">
        <f>+WEEKNUM(BC131)</f>
        <v/>
      </c>
      <c r="BE131" s="327" t="n">
        <v>43657</v>
      </c>
      <c r="BF131" s="108">
        <f>+WEEKNUM(BE131)</f>
        <v/>
      </c>
      <c r="BG131" s="108">
        <f>AV131-BD131</f>
        <v/>
      </c>
      <c r="BH131" s="108" t="n">
        <v>166</v>
      </c>
      <c r="BI131" s="108">
        <f>BH131-AI131</f>
        <v/>
      </c>
      <c r="BJ131" s="131">
        <f>BH131/AI131-1</f>
        <v/>
      </c>
      <c r="BK131" s="108">
        <f>BD131-Y131</f>
        <v/>
      </c>
      <c r="BL131" s="108">
        <f>BD131-AR131</f>
        <v/>
      </c>
      <c r="BM131" s="108" t="n">
        <v>28</v>
      </c>
      <c r="BN131" s="108" t="n"/>
      <c r="BO131" s="108" t="n"/>
      <c r="BP131" s="108" t="inlineStr">
        <is>
          <t>YES</t>
        </is>
      </c>
    </row>
    <row customFormat="1" customHeight="1" ht="11.25" r="132" s="150">
      <c r="A132" s="167" t="inlineStr">
        <is>
          <t>K190707025 PRISCILLA</t>
        </is>
      </c>
      <c r="B132" s="167" t="inlineStr">
        <is>
          <t>Final</t>
        </is>
      </c>
      <c r="C132" s="334" t="inlineStr">
        <is>
          <t>-</t>
        </is>
      </c>
      <c r="D132" s="335" t="n">
        <v>1</v>
      </c>
      <c r="E132" s="167" t="n"/>
      <c r="F132" s="167" t="n"/>
      <c r="G132" s="167" t="inlineStr">
        <is>
          <t>Womens</t>
        </is>
      </c>
      <c r="H132" s="167" t="inlineStr">
        <is>
          <t>Dress</t>
        </is>
      </c>
      <c r="I132" s="167" t="inlineStr">
        <is>
          <t>K190707025</t>
        </is>
      </c>
      <c r="J132" s="351" t="inlineStr">
        <is>
          <t>PRISCILLA</t>
        </is>
      </c>
      <c r="K132" s="351" t="inlineStr">
        <is>
          <t>RUST</t>
        </is>
      </c>
      <c r="L132" s="167" t="inlineStr">
        <is>
          <t>Bulgaria</t>
        </is>
      </c>
      <c r="M132" s="167" t="inlineStr">
        <is>
          <t>Uni Textiles</t>
        </is>
      </c>
      <c r="N132" s="167" t="inlineStr">
        <is>
          <t>Edward Jeans</t>
        </is>
      </c>
      <c r="O132" s="167" t="inlineStr">
        <is>
          <t>EDWARD 20/6/2019</t>
        </is>
      </c>
      <c r="P132" s="336" t="n">
        <v>43641</v>
      </c>
      <c r="Q132" s="167" t="inlineStr">
        <is>
          <t>RED 22 - 29/5/2019</t>
        </is>
      </c>
      <c r="R132" s="336" t="n">
        <v>43634</v>
      </c>
      <c r="S132" s="167" t="inlineStr">
        <is>
          <t>EDWARD 26/06/2019</t>
        </is>
      </c>
      <c r="T132" s="336" t="n">
        <v>43644</v>
      </c>
      <c r="U132" s="108" t="inlineStr">
        <is>
          <t>Textil Santanderina</t>
        </is>
      </c>
      <c r="V132" s="128" t="inlineStr">
        <is>
          <t>7499 RUST - CF33674</t>
        </is>
      </c>
      <c r="W132" s="147" t="n">
        <v>43598</v>
      </c>
      <c r="X132" s="147" t="n">
        <v>43601</v>
      </c>
      <c r="Y132" s="108">
        <f>+WEEKNUM(X132)</f>
        <v/>
      </c>
      <c r="Z132" s="129" t="n">
        <v>31.5</v>
      </c>
      <c r="AA132" s="129" t="n">
        <v>63.98</v>
      </c>
      <c r="AB132" s="129">
        <f>AH132/100*80</f>
        <v/>
      </c>
      <c r="AC132" s="129">
        <f>AE132/100*80</f>
        <v/>
      </c>
      <c r="AD132" s="129">
        <f>AH132*AA132</f>
        <v/>
      </c>
      <c r="AE132" s="129">
        <f>AH132*AA132/100*75</f>
        <v/>
      </c>
      <c r="AF132" s="129">
        <f>AI132*AA132/100*75</f>
        <v/>
      </c>
      <c r="AG132" s="130" t="n"/>
      <c r="AH132" s="108" t="n">
        <v>141</v>
      </c>
      <c r="AI132" s="108" t="n">
        <v>201</v>
      </c>
      <c r="AJ132" s="126" t="n">
        <v>79</v>
      </c>
      <c r="AK132" s="129">
        <f>AI132*Z132</f>
        <v/>
      </c>
      <c r="AL132" s="129" t="n"/>
      <c r="AM132" s="108" t="n"/>
      <c r="AN132" s="129" t="n"/>
      <c r="AO132" s="108" t="inlineStr">
        <is>
          <t>30 DAYS NETT</t>
        </is>
      </c>
      <c r="AP132" s="108" t="inlineStr">
        <is>
          <t>TRUCK</t>
        </is>
      </c>
      <c r="AQ132" s="136" t="n">
        <v>43546</v>
      </c>
      <c r="AR132" s="108">
        <f>+WEEKNUM(AQ132)</f>
        <v/>
      </c>
      <c r="AS132" s="136" t="n">
        <v>43623</v>
      </c>
      <c r="AT132" s="108">
        <f>+WEEKNUM(AS132)</f>
        <v/>
      </c>
      <c r="AU132" s="136" t="n">
        <v>43623</v>
      </c>
      <c r="AV132" s="108">
        <f>+WEEKNUM(AU132)</f>
        <v/>
      </c>
      <c r="AW132" s="355" t="n">
        <v>43623</v>
      </c>
      <c r="AX132" s="108">
        <f>+WEEKNUM(AW132)</f>
        <v/>
      </c>
      <c r="AY132" s="326">
        <f>AW132+4</f>
        <v/>
      </c>
      <c r="AZ132" s="108">
        <f>+WEEKNUM(AY132)</f>
        <v/>
      </c>
      <c r="BA132" s="136">
        <f>AU132+30</f>
        <v/>
      </c>
      <c r="BB132" s="108">
        <f>+WEEKNUM(BA132)</f>
        <v/>
      </c>
      <c r="BC132" s="136" t="n">
        <v>43651</v>
      </c>
      <c r="BD132" s="108">
        <f>+WEEKNUM(BC132)</f>
        <v/>
      </c>
      <c r="BE132" s="327" t="n">
        <v>43657</v>
      </c>
      <c r="BF132" s="108">
        <f>+WEEKNUM(BE132)</f>
        <v/>
      </c>
      <c r="BG132" s="108">
        <f>AV132-BD132</f>
        <v/>
      </c>
      <c r="BH132" s="108" t="n">
        <v>272</v>
      </c>
      <c r="BI132" s="108">
        <f>BH132-AI132</f>
        <v/>
      </c>
      <c r="BJ132" s="131">
        <f>BH132/AI132-1</f>
        <v/>
      </c>
      <c r="BK132" s="108">
        <f>BD132-Y132</f>
        <v/>
      </c>
      <c r="BL132" s="108">
        <f>BD132-AR132</f>
        <v/>
      </c>
      <c r="BM132" s="108" t="n">
        <v>28</v>
      </c>
      <c r="BN132" s="108" t="n"/>
      <c r="BO132" s="108" t="inlineStr">
        <is>
          <t>Extra qty to cut up l/o fabric</t>
        </is>
      </c>
      <c r="BP132" s="108" t="inlineStr">
        <is>
          <t>YES</t>
        </is>
      </c>
    </row>
    <row customFormat="1" customHeight="1" ht="11.25" r="133" s="150">
      <c r="A133" s="167" t="inlineStr">
        <is>
          <t>K190707026 PRISCILLA</t>
        </is>
      </c>
      <c r="B133" s="167" t="inlineStr">
        <is>
          <t>Final</t>
        </is>
      </c>
      <c r="C133" s="334" t="inlineStr">
        <is>
          <t>-</t>
        </is>
      </c>
      <c r="D133" s="335" t="n">
        <v>1</v>
      </c>
      <c r="E133" s="167" t="inlineStr">
        <is>
          <t>BULK</t>
        </is>
      </c>
      <c r="F133" s="167" t="n"/>
      <c r="G133" s="167" t="inlineStr">
        <is>
          <t>Womens</t>
        </is>
      </c>
      <c r="H133" s="167" t="inlineStr">
        <is>
          <t>Dress</t>
        </is>
      </c>
      <c r="I133" s="167" t="inlineStr">
        <is>
          <t>K190707026</t>
        </is>
      </c>
      <c r="J133" s="351" t="inlineStr">
        <is>
          <t>PRISCILLA</t>
        </is>
      </c>
      <c r="K133" s="351" t="inlineStr">
        <is>
          <t>BLUE BLACK</t>
        </is>
      </c>
      <c r="L133" s="167" t="inlineStr">
        <is>
          <t>Bulgaria</t>
        </is>
      </c>
      <c r="M133" s="167" t="inlineStr">
        <is>
          <t>Uni Textiles</t>
        </is>
      </c>
      <c r="N133" s="167" t="inlineStr">
        <is>
          <t>Edward Jeans</t>
        </is>
      </c>
      <c r="O133" s="167" t="inlineStr">
        <is>
          <t>EDWARD 20/6/2019</t>
        </is>
      </c>
      <c r="P133" s="336" t="n">
        <v>43641</v>
      </c>
      <c r="Q133" s="167" t="inlineStr">
        <is>
          <t>RED 22 - 29/5/2019</t>
        </is>
      </c>
      <c r="R133" s="336" t="n">
        <v>43634</v>
      </c>
      <c r="S133" s="167" t="inlineStr">
        <is>
          <t>EDWARD 26/06/2019</t>
        </is>
      </c>
      <c r="T133" s="336" t="n">
        <v>43644</v>
      </c>
      <c r="U133" s="108" t="inlineStr">
        <is>
          <t>Textil Santanderina</t>
        </is>
      </c>
      <c r="V133" s="128" t="inlineStr">
        <is>
          <t>11166 BLUE BLACK (COLOUR 901) : Lenzing certif. nr: 11608792</t>
        </is>
      </c>
      <c r="W133" s="147" t="n">
        <v>43598</v>
      </c>
      <c r="X133" s="147" t="n">
        <v>43601</v>
      </c>
      <c r="Y133" s="108">
        <f>+WEEKNUM(X133)</f>
        <v/>
      </c>
      <c r="Z133" s="129" t="n">
        <v>32.4</v>
      </c>
      <c r="AA133" s="129" t="n">
        <v>63.98</v>
      </c>
      <c r="AB133" s="129">
        <f>AH133/100*80</f>
        <v/>
      </c>
      <c r="AC133" s="129">
        <f>AE133/100*80</f>
        <v/>
      </c>
      <c r="AD133" s="129">
        <f>AH133*AA133</f>
        <v/>
      </c>
      <c r="AE133" s="129">
        <f>AH133*AA133/100*75</f>
        <v/>
      </c>
      <c r="AF133" s="129">
        <f>AI133*AA133/100*75</f>
        <v/>
      </c>
      <c r="AG133" s="130" t="n"/>
      <c r="AH133" s="108" t="n">
        <v>273</v>
      </c>
      <c r="AI133" s="108" t="n">
        <v>302</v>
      </c>
      <c r="AJ133" s="126" t="n">
        <v>79</v>
      </c>
      <c r="AK133" s="129">
        <f>AI133*Z133</f>
        <v/>
      </c>
      <c r="AL133" s="129" t="n"/>
      <c r="AM133" s="108" t="n"/>
      <c r="AN133" s="129" t="n"/>
      <c r="AO133" s="108" t="inlineStr">
        <is>
          <t>30 DAYS NETT</t>
        </is>
      </c>
      <c r="AP133" s="108" t="inlineStr">
        <is>
          <t>TRUCK</t>
        </is>
      </c>
      <c r="AQ133" s="136" t="n">
        <v>43546</v>
      </c>
      <c r="AR133" s="108">
        <f>+WEEKNUM(AQ133)</f>
        <v/>
      </c>
      <c r="AS133" s="136" t="n">
        <v>43623</v>
      </c>
      <c r="AT133" s="108">
        <f>+WEEKNUM(AS133)</f>
        <v/>
      </c>
      <c r="AU133" s="136" t="n">
        <v>43623</v>
      </c>
      <c r="AV133" s="108">
        <f>+WEEKNUM(AU133)</f>
        <v/>
      </c>
      <c r="AW133" s="355" t="n">
        <v>43623</v>
      </c>
      <c r="AX133" s="108">
        <f>+WEEKNUM(AW133)</f>
        <v/>
      </c>
      <c r="AY133" s="326">
        <f>AW133+4</f>
        <v/>
      </c>
      <c r="AZ133" s="108">
        <f>+WEEKNUM(AY133)</f>
        <v/>
      </c>
      <c r="BA133" s="136">
        <f>AU133+30</f>
        <v/>
      </c>
      <c r="BB133" s="108">
        <f>+WEEKNUM(BA133)</f>
        <v/>
      </c>
      <c r="BC133" s="136" t="n">
        <v>43651</v>
      </c>
      <c r="BD133" s="108">
        <f>+WEEKNUM(BC133)</f>
        <v/>
      </c>
      <c r="BE133" s="327" t="n">
        <v>43657</v>
      </c>
      <c r="BF133" s="108">
        <f>+WEEKNUM(BE133)</f>
        <v/>
      </c>
      <c r="BG133" s="108">
        <f>AV133-BD133</f>
        <v/>
      </c>
      <c r="BH133" s="108" t="n">
        <v>318</v>
      </c>
      <c r="BI133" s="108">
        <f>BH133-AI133</f>
        <v/>
      </c>
      <c r="BJ133" s="131">
        <f>BH133/AI133-1</f>
        <v/>
      </c>
      <c r="BK133" s="108">
        <f>BD133-Y133</f>
        <v/>
      </c>
      <c r="BL133" s="108">
        <f>BD133-AR133</f>
        <v/>
      </c>
      <c r="BM133" s="108" t="n">
        <v>28</v>
      </c>
      <c r="BN133" s="108" t="n"/>
      <c r="BO133" s="108" t="n"/>
      <c r="BP133" s="108" t="inlineStr">
        <is>
          <t>YES</t>
        </is>
      </c>
    </row>
    <row customFormat="1" customHeight="1" ht="11.25" r="134" s="150">
      <c r="A134" s="167" t="inlineStr">
        <is>
          <t>K190707026 PRISCILLA</t>
        </is>
      </c>
      <c r="B134" s="167" t="inlineStr">
        <is>
          <t>Final</t>
        </is>
      </c>
      <c r="C134" s="334" t="inlineStr">
        <is>
          <t>-</t>
        </is>
      </c>
      <c r="D134" s="335" t="n">
        <v>1</v>
      </c>
      <c r="E134" s="167" t="inlineStr">
        <is>
          <t>ZALANDO</t>
        </is>
      </c>
      <c r="F134" s="167" t="n"/>
      <c r="G134" s="167" t="inlineStr">
        <is>
          <t>Womens</t>
        </is>
      </c>
      <c r="H134" s="167" t="inlineStr">
        <is>
          <t>Dress</t>
        </is>
      </c>
      <c r="I134" s="167" t="inlineStr">
        <is>
          <t>K190707026</t>
        </is>
      </c>
      <c r="J134" s="351" t="inlineStr">
        <is>
          <t>PRISCILLA</t>
        </is>
      </c>
      <c r="K134" s="351" t="inlineStr">
        <is>
          <t>BLUE BLACK</t>
        </is>
      </c>
      <c r="L134" s="167" t="inlineStr">
        <is>
          <t>Bulgaria</t>
        </is>
      </c>
      <c r="M134" s="167" t="inlineStr">
        <is>
          <t>Uni Textiles</t>
        </is>
      </c>
      <c r="N134" s="167" t="inlineStr">
        <is>
          <t>Edward Jeans</t>
        </is>
      </c>
      <c r="O134" s="167" t="inlineStr">
        <is>
          <t>EDWARD 20/6/2019</t>
        </is>
      </c>
      <c r="P134" s="336" t="n">
        <v>43641</v>
      </c>
      <c r="Q134" s="167" t="inlineStr">
        <is>
          <t>RED 22 - 29/5/2019</t>
        </is>
      </c>
      <c r="R134" s="336" t="n">
        <v>43634</v>
      </c>
      <c r="S134" s="167" t="inlineStr">
        <is>
          <t>EDWARD 26/06/2019</t>
        </is>
      </c>
      <c r="T134" s="336" t="n">
        <v>43644</v>
      </c>
      <c r="U134" s="108" t="inlineStr">
        <is>
          <t>Textil Santanderina</t>
        </is>
      </c>
      <c r="V134" s="128" t="inlineStr">
        <is>
          <t>11166 BLUE BLACK (COLOUR 901) : Lenzing certif. nr: 11608792</t>
        </is>
      </c>
      <c r="W134" s="147" t="n">
        <v>43598</v>
      </c>
      <c r="X134" s="147" t="n">
        <v>43601</v>
      </c>
      <c r="Y134" s="108">
        <f>+WEEKNUM(X134)</f>
        <v/>
      </c>
      <c r="Z134" s="129" t="n">
        <v>32.4</v>
      </c>
      <c r="AA134" s="129" t="n">
        <v>63.98</v>
      </c>
      <c r="AB134" s="129">
        <f>AH134/100*80</f>
        <v/>
      </c>
      <c r="AC134" s="129">
        <f>AE134/100*80</f>
        <v/>
      </c>
      <c r="AD134" s="129">
        <f>AH134*AA134</f>
        <v/>
      </c>
      <c r="AE134" s="129">
        <f>AH134*AA134/100*75</f>
        <v/>
      </c>
      <c r="AF134" s="129">
        <f>AI134*AA134/100*75</f>
        <v/>
      </c>
      <c r="AG134" s="130" t="n"/>
      <c r="AH134" s="108" t="n">
        <v>50</v>
      </c>
      <c r="AI134" s="108" t="n">
        <v>50</v>
      </c>
      <c r="AJ134" s="126" t="n">
        <v>79</v>
      </c>
      <c r="AK134" s="129">
        <f>AI134*Z134</f>
        <v/>
      </c>
      <c r="AL134" s="129" t="n"/>
      <c r="AM134" s="108" t="n"/>
      <c r="AN134" s="129" t="n"/>
      <c r="AO134" s="108" t="inlineStr">
        <is>
          <t>30 DAYS NETT</t>
        </is>
      </c>
      <c r="AP134" s="108" t="inlineStr">
        <is>
          <t>TRUCK</t>
        </is>
      </c>
      <c r="AQ134" s="136" t="n">
        <v>43546</v>
      </c>
      <c r="AR134" s="108">
        <f>+WEEKNUM(AQ134)</f>
        <v/>
      </c>
      <c r="AS134" s="136" t="n">
        <v>43623</v>
      </c>
      <c r="AT134" s="108">
        <f>+WEEKNUM(AS134)</f>
        <v/>
      </c>
      <c r="AU134" s="136" t="n">
        <v>43623</v>
      </c>
      <c r="AV134" s="108">
        <f>+WEEKNUM(AU134)</f>
        <v/>
      </c>
      <c r="AW134" s="355" t="n">
        <v>43623</v>
      </c>
      <c r="AX134" s="108">
        <f>+WEEKNUM(AW134)</f>
        <v/>
      </c>
      <c r="AY134" s="326">
        <f>AW134+4</f>
        <v/>
      </c>
      <c r="AZ134" s="108">
        <f>+WEEKNUM(AY134)</f>
        <v/>
      </c>
      <c r="BA134" s="136">
        <f>AU134+30</f>
        <v/>
      </c>
      <c r="BB134" s="108">
        <f>+WEEKNUM(BA134)</f>
        <v/>
      </c>
      <c r="BC134" s="136" t="n">
        <v>43651</v>
      </c>
      <c r="BD134" s="108">
        <f>+WEEKNUM(BC134)</f>
        <v/>
      </c>
      <c r="BE134" s="327" t="n">
        <v>43657</v>
      </c>
      <c r="BF134" s="108">
        <f>+WEEKNUM(BE134)</f>
        <v/>
      </c>
      <c r="BG134" s="108">
        <f>AV134-BD134</f>
        <v/>
      </c>
      <c r="BH134" s="108" t="n">
        <v>50</v>
      </c>
      <c r="BI134" s="108">
        <f>BH134-AI134</f>
        <v/>
      </c>
      <c r="BJ134" s="131">
        <f>BH134/AI134-1</f>
        <v/>
      </c>
      <c r="BK134" s="108">
        <f>BD134-Y134</f>
        <v/>
      </c>
      <c r="BL134" s="108">
        <f>BD134-AR134</f>
        <v/>
      </c>
      <c r="BM134" s="108" t="n">
        <v>28</v>
      </c>
      <c r="BN134" s="108" t="n"/>
      <c r="BO134" s="108" t="n"/>
      <c r="BP134" s="108" t="inlineStr">
        <is>
          <t>YES</t>
        </is>
      </c>
    </row>
    <row customFormat="1" customHeight="1" ht="11.25" r="135" s="150">
      <c r="A135" s="150" t="inlineStr">
        <is>
          <t>K190752035 HANZAI</t>
        </is>
      </c>
      <c r="B135" s="150" t="inlineStr">
        <is>
          <t>Final</t>
        </is>
      </c>
      <c r="C135" s="230" t="inlineStr">
        <is>
          <t>-</t>
        </is>
      </c>
      <c r="D135" s="231" t="n">
        <v>1</v>
      </c>
      <c r="G135" s="150" t="inlineStr">
        <is>
          <t>Mens</t>
        </is>
      </c>
      <c r="H135" s="150" t="inlineStr">
        <is>
          <t>Jacket</t>
        </is>
      </c>
      <c r="I135" s="150" t="inlineStr">
        <is>
          <t>K190752035</t>
        </is>
      </c>
      <c r="J135" s="150" t="inlineStr">
        <is>
          <t>HANZAI</t>
        </is>
      </c>
      <c r="K135" s="150" t="inlineStr">
        <is>
          <t xml:space="preserve">BLACK WESTERN </t>
        </is>
      </c>
      <c r="L135" s="150" t="inlineStr">
        <is>
          <t>Bulgaria</t>
        </is>
      </c>
      <c r="M135" s="150" t="inlineStr">
        <is>
          <t>Uni Textiles</t>
        </is>
      </c>
      <c r="N135" s="150" t="inlineStr">
        <is>
          <t>Edward Jeans</t>
        </is>
      </c>
      <c r="O135" s="111" t="n"/>
      <c r="P135" s="111" t="n"/>
      <c r="Q135" s="150" t="inlineStr">
        <is>
          <t>RED 22 - 28/5/2019</t>
        </is>
      </c>
      <c r="R135" s="261" t="n">
        <v>43640</v>
      </c>
      <c r="S135" s="150" t="inlineStr">
        <is>
          <t>EDWARD 25/06/2019</t>
        </is>
      </c>
      <c r="T135" s="261" t="n">
        <v>43644</v>
      </c>
      <c r="U135" s="111" t="inlineStr">
        <is>
          <t>Kilim</t>
        </is>
      </c>
      <c r="V135" s="114" t="inlineStr">
        <is>
          <t>23886 Episode organic</t>
        </is>
      </c>
      <c r="W135" s="179" t="inlineStr">
        <is>
          <t>-</t>
        </is>
      </c>
      <c r="X135" s="179" t="n">
        <v>43594</v>
      </c>
      <c r="Y135" s="111">
        <f>+WEEKNUM(X135)</f>
        <v/>
      </c>
      <c r="Z135" s="115" t="n">
        <v>64.90000000000001</v>
      </c>
      <c r="AA135" s="115" t="n">
        <v>139.98</v>
      </c>
      <c r="AB135" s="115">
        <f>AH135/100*80</f>
        <v/>
      </c>
      <c r="AC135" s="115">
        <f>AE135/100*80</f>
        <v/>
      </c>
      <c r="AD135" s="115">
        <f>AH135*AA135</f>
        <v/>
      </c>
      <c r="AE135" s="115">
        <f>AH135*AA135/100*75</f>
        <v/>
      </c>
      <c r="AF135" s="115">
        <f>AI135*AA135/100*75</f>
        <v/>
      </c>
      <c r="AG135" s="118" t="n"/>
      <c r="AH135" s="150" t="n">
        <v>16</v>
      </c>
      <c r="AI135" s="150" t="n">
        <v>45</v>
      </c>
      <c r="AJ135" s="112" t="n">
        <v>79</v>
      </c>
      <c r="AK135" s="115">
        <f>AI135*Z135</f>
        <v/>
      </c>
      <c r="AL135" s="115" t="n"/>
      <c r="AM135" s="111" t="n"/>
      <c r="AN135" s="232" t="n"/>
      <c r="AO135" s="150" t="inlineStr">
        <is>
          <t>30 DAYS NETT</t>
        </is>
      </c>
      <c r="AP135" s="150" t="inlineStr">
        <is>
          <t>TRUCK</t>
        </is>
      </c>
      <c r="AQ135" s="135" t="n">
        <v>43546</v>
      </c>
      <c r="AR135" s="111">
        <f>+WEEKNUM(AQ135)</f>
        <v/>
      </c>
      <c r="AS135" s="135" t="n">
        <v>43623</v>
      </c>
      <c r="AT135" s="111">
        <f>+WEEKNUM(AS135)</f>
        <v/>
      </c>
      <c r="AU135" s="233" t="n">
        <v>43623</v>
      </c>
      <c r="AV135" s="150">
        <f>+WEEKNUM(AU135)</f>
        <v/>
      </c>
      <c r="AW135" s="355" t="n">
        <v>43623</v>
      </c>
      <c r="AX135" s="149">
        <f>+WEEKNUM(AW135)</f>
        <v/>
      </c>
      <c r="AY135" s="331">
        <f>AW135+4</f>
        <v/>
      </c>
      <c r="AZ135" s="150">
        <f>+WEEKNUM(AY135)</f>
        <v/>
      </c>
      <c r="BA135" s="233">
        <f>AU135+30</f>
        <v/>
      </c>
      <c r="BB135" s="150">
        <f>+WEEKNUM(BA135)</f>
        <v/>
      </c>
      <c r="BC135" s="233" t="n"/>
      <c r="BD135" s="150">
        <f>+WEEKNUM(BC135)</f>
        <v/>
      </c>
      <c r="BF135" s="150">
        <f>+WEEKNUM(BE135)</f>
        <v/>
      </c>
      <c r="BG135" s="150">
        <f>AV135-BD135</f>
        <v/>
      </c>
      <c r="BI135" s="150">
        <f>BH135-AI135</f>
        <v/>
      </c>
      <c r="BJ135" s="234">
        <f>BH135/AI135-1</f>
        <v/>
      </c>
      <c r="BK135" s="150">
        <f>BD135-Y135</f>
        <v/>
      </c>
      <c r="BL135" s="150">
        <f>BD135-AR135</f>
        <v/>
      </c>
      <c r="BM135" s="150" t="n">
        <v>28</v>
      </c>
    </row>
    <row customFormat="1" customHeight="1" ht="11.25" r="136" s="108">
      <c r="A136" s="108" t="inlineStr">
        <is>
          <t>K190706005 HISA</t>
        </is>
      </c>
      <c r="B136" s="108" t="inlineStr">
        <is>
          <t>Final</t>
        </is>
      </c>
      <c r="C136" s="126" t="inlineStr">
        <is>
          <t>-</t>
        </is>
      </c>
      <c r="D136" s="127" t="n">
        <v>2</v>
      </c>
      <c r="E136" s="108" t="inlineStr">
        <is>
          <t>BULK</t>
        </is>
      </c>
      <c r="G136" s="108" t="inlineStr">
        <is>
          <t>Womens</t>
        </is>
      </c>
      <c r="H136" s="108" t="inlineStr">
        <is>
          <t>Knit L/S</t>
        </is>
      </c>
      <c r="I136" s="108" t="inlineStr">
        <is>
          <t>K190706005</t>
        </is>
      </c>
      <c r="J136" s="108" t="inlineStr">
        <is>
          <t>HISA</t>
        </is>
      </c>
      <c r="K136" s="108" t="inlineStr">
        <is>
          <t>OFF WHITE</t>
        </is>
      </c>
      <c r="L136" s="108" t="inlineStr">
        <is>
          <t>Italy</t>
        </is>
      </c>
      <c r="M136" s="108" t="inlineStr">
        <is>
          <t>Franco Frati</t>
        </is>
      </c>
      <c r="N136" s="108" t="inlineStr">
        <is>
          <t>A. &amp; D. BERRETTI SRL</t>
        </is>
      </c>
      <c r="O136" s="108" t="inlineStr">
        <is>
          <t>-</t>
        </is>
      </c>
      <c r="P136" s="108" t="inlineStr">
        <is>
          <t>FCF LAVANDERIE SRL</t>
        </is>
      </c>
      <c r="Q136" s="327" t="inlineStr">
        <is>
          <t>RED22 18/6/2019</t>
        </is>
      </c>
      <c r="R136" s="328" t="inlineStr">
        <is>
          <t>15/072019</t>
        </is>
      </c>
      <c r="S136" s="108" t="inlineStr">
        <is>
          <t>EDWARD 17/07/2019</t>
        </is>
      </c>
      <c r="T136" s="327" t="n">
        <v>43665</v>
      </c>
      <c r="U136" s="108" t="inlineStr">
        <is>
          <t>Filatures du Parc</t>
        </is>
      </c>
      <c r="V136" s="128" t="inlineStr">
        <is>
          <t>ECO PURE - #BUEE</t>
        </is>
      </c>
      <c r="W136" s="147" t="inlineStr">
        <is>
          <t>tba</t>
        </is>
      </c>
      <c r="X136" s="147" t="n"/>
      <c r="Y136" s="108">
        <f>+WEEKNUM(X136)</f>
        <v/>
      </c>
      <c r="Z136" s="129" t="n">
        <v>26.9</v>
      </c>
      <c r="AA136" s="129" t="n">
        <v>59.98</v>
      </c>
      <c r="AB136" s="129">
        <f>AH136/100*80</f>
        <v/>
      </c>
      <c r="AC136" s="129">
        <f>AE136/100*80</f>
        <v/>
      </c>
      <c r="AD136" s="129">
        <f>AH136*AA136</f>
        <v/>
      </c>
      <c r="AE136" s="129">
        <f>AH136*AA136/100*75</f>
        <v/>
      </c>
      <c r="AF136" s="129">
        <f>AI136*AA136/100*75</f>
        <v/>
      </c>
      <c r="AG136" s="130" t="n"/>
      <c r="AH136" s="108" t="n">
        <v>153</v>
      </c>
      <c r="AI136" s="108" t="n">
        <v>203</v>
      </c>
      <c r="AJ136" s="230" t="n">
        <v>82</v>
      </c>
      <c r="AK136" s="232">
        <f>AI136*Z136</f>
        <v/>
      </c>
      <c r="AL136" s="232" t="n"/>
      <c r="AM136" s="150" t="n"/>
      <c r="AN136" s="232" t="n"/>
      <c r="AO136" s="150" t="inlineStr">
        <is>
          <t>30 DAYS NETT</t>
        </is>
      </c>
      <c r="AP136" s="150" t="inlineStr">
        <is>
          <t>TRUCK</t>
        </is>
      </c>
      <c r="AQ136" s="233" t="n">
        <v>43546</v>
      </c>
      <c r="AR136" s="150">
        <f>+WEEKNUM(AQ136)</f>
        <v/>
      </c>
      <c r="AS136" s="233" t="n">
        <v>43630</v>
      </c>
      <c r="AT136" s="150">
        <f>+WEEKNUM(AS136)</f>
        <v/>
      </c>
      <c r="AU136" s="233" t="n">
        <v>43630</v>
      </c>
      <c r="AV136" s="150">
        <f>+WEEKNUM(AU136)</f>
        <v/>
      </c>
      <c r="AW136" s="136" t="n">
        <v>43630</v>
      </c>
      <c r="AX136" s="108">
        <f>+WEEKNUM(AW136)</f>
        <v/>
      </c>
      <c r="AY136" s="326">
        <f>AW136+4</f>
        <v/>
      </c>
      <c r="AZ136" s="108">
        <f>+WEEKNUM(AY136)</f>
        <v/>
      </c>
      <c r="BA136" s="136">
        <f>AU136+30</f>
        <v/>
      </c>
      <c r="BB136" s="108">
        <f>+WEEKNUM(BA136)</f>
        <v/>
      </c>
      <c r="BC136" s="136" t="n">
        <v>43630</v>
      </c>
      <c r="BD136" s="108">
        <f>+WEEKNUM(BC136)</f>
        <v/>
      </c>
      <c r="BE136" s="136">
        <f>BC136+4</f>
        <v/>
      </c>
      <c r="BF136" s="108">
        <f>+WEEKNUM(BE136)</f>
        <v/>
      </c>
      <c r="BG136" s="108">
        <f>AV136-BD136</f>
        <v/>
      </c>
      <c r="BH136" s="108" t="n">
        <v>259</v>
      </c>
      <c r="BI136" s="108">
        <f>BH136-AI136</f>
        <v/>
      </c>
      <c r="BJ136" s="131">
        <f>BH136/AI136-1</f>
        <v/>
      </c>
      <c r="BK136" s="108">
        <f>BD136-Y136</f>
        <v/>
      </c>
      <c r="BL136" s="108">
        <f>BD136-AR136</f>
        <v/>
      </c>
      <c r="BM136" s="108" t="n">
        <v>28</v>
      </c>
      <c r="BP136" s="108" t="inlineStr">
        <is>
          <t>YES</t>
        </is>
      </c>
    </row>
    <row customFormat="1" customHeight="1" ht="11.25" r="137" s="108">
      <c r="A137" s="108" t="inlineStr">
        <is>
          <t>K190706005 HISA</t>
        </is>
      </c>
      <c r="B137" s="108" t="inlineStr">
        <is>
          <t>Final</t>
        </is>
      </c>
      <c r="C137" s="126" t="inlineStr">
        <is>
          <t>-</t>
        </is>
      </c>
      <c r="D137" s="127" t="n">
        <v>2</v>
      </c>
      <c r="E137" s="108" t="inlineStr">
        <is>
          <t>ZALANDO</t>
        </is>
      </c>
      <c r="G137" s="108" t="inlineStr">
        <is>
          <t>Womens</t>
        </is>
      </c>
      <c r="H137" s="108" t="inlineStr">
        <is>
          <t>Knit L/S</t>
        </is>
      </c>
      <c r="I137" s="108" t="inlineStr">
        <is>
          <t>K190706005</t>
        </is>
      </c>
      <c r="J137" s="108" t="inlineStr">
        <is>
          <t>HISA</t>
        </is>
      </c>
      <c r="K137" s="108" t="inlineStr">
        <is>
          <t>OFF WHITE</t>
        </is>
      </c>
      <c r="L137" s="108" t="inlineStr">
        <is>
          <t>Italy</t>
        </is>
      </c>
      <c r="M137" s="108" t="inlineStr">
        <is>
          <t>Franco Frati</t>
        </is>
      </c>
      <c r="N137" s="108" t="inlineStr">
        <is>
          <t>A. &amp; D. BERRETTI SRL</t>
        </is>
      </c>
      <c r="O137" s="108" t="inlineStr">
        <is>
          <t>-</t>
        </is>
      </c>
      <c r="P137" s="108" t="inlineStr">
        <is>
          <t>FCF LAVANDERIE SRL</t>
        </is>
      </c>
      <c r="Q137" s="327" t="inlineStr">
        <is>
          <t>RED22 18/6/2019</t>
        </is>
      </c>
      <c r="R137" s="328" t="inlineStr">
        <is>
          <t>15/072019</t>
        </is>
      </c>
      <c r="S137" s="108" t="inlineStr">
        <is>
          <t>EDWARD 17/07/2019</t>
        </is>
      </c>
      <c r="T137" s="327" t="n">
        <v>43665</v>
      </c>
      <c r="U137" s="108" t="inlineStr">
        <is>
          <t>Filatures du Parc</t>
        </is>
      </c>
      <c r="V137" s="128" t="inlineStr">
        <is>
          <t>ECO PURE - #BUEE</t>
        </is>
      </c>
      <c r="W137" s="147" t="inlineStr">
        <is>
          <t>tba</t>
        </is>
      </c>
      <c r="X137" s="147" t="n"/>
      <c r="Y137" s="108">
        <f>+WEEKNUM(X137)</f>
        <v/>
      </c>
      <c r="Z137" s="129" t="n">
        <v>26.9</v>
      </c>
      <c r="AA137" s="129" t="n">
        <v>59.98</v>
      </c>
      <c r="AB137" s="129">
        <f>AH137/100*80</f>
        <v/>
      </c>
      <c r="AC137" s="129">
        <f>AE137/100*80</f>
        <v/>
      </c>
      <c r="AD137" s="129">
        <f>AH137*AA137</f>
        <v/>
      </c>
      <c r="AE137" s="129">
        <f>AH137*AA137/100*75</f>
        <v/>
      </c>
      <c r="AF137" s="129">
        <f>AI137*AA137/100*75</f>
        <v/>
      </c>
      <c r="AG137" s="130" t="n"/>
      <c r="AH137" s="108" t="n">
        <v>50</v>
      </c>
      <c r="AI137" s="108" t="n">
        <v>50</v>
      </c>
      <c r="AJ137" s="230" t="n">
        <v>82</v>
      </c>
      <c r="AK137" s="232">
        <f>AI137*Z137</f>
        <v/>
      </c>
      <c r="AL137" s="232" t="n"/>
      <c r="AM137" s="150" t="n"/>
      <c r="AN137" s="232" t="n"/>
      <c r="AO137" s="150" t="inlineStr">
        <is>
          <t>30 DAYS NETT</t>
        </is>
      </c>
      <c r="AP137" s="150" t="inlineStr">
        <is>
          <t>TRUCK</t>
        </is>
      </c>
      <c r="AQ137" s="233" t="n">
        <v>43546</v>
      </c>
      <c r="AR137" s="150">
        <f>+WEEKNUM(AQ137)</f>
        <v/>
      </c>
      <c r="AS137" s="233" t="n">
        <v>43630</v>
      </c>
      <c r="AT137" s="150">
        <f>+WEEKNUM(AS137)</f>
        <v/>
      </c>
      <c r="AU137" s="233" t="n">
        <v>43630</v>
      </c>
      <c r="AV137" s="150">
        <f>+WEEKNUM(AU137)</f>
        <v/>
      </c>
      <c r="AW137" s="136" t="n">
        <v>43630</v>
      </c>
      <c r="AX137" s="108">
        <f>+WEEKNUM(AW137)</f>
        <v/>
      </c>
      <c r="AY137" s="326">
        <f>AW137+4</f>
        <v/>
      </c>
      <c r="AZ137" s="108">
        <f>+WEEKNUM(AY137)</f>
        <v/>
      </c>
      <c r="BA137" s="136">
        <f>AU137+30</f>
        <v/>
      </c>
      <c r="BB137" s="108">
        <f>+WEEKNUM(BA137)</f>
        <v/>
      </c>
      <c r="BC137" s="136" t="n">
        <v>43630</v>
      </c>
      <c r="BD137" s="108">
        <f>+WEEKNUM(BC137)</f>
        <v/>
      </c>
      <c r="BE137" s="136">
        <f>BC137+4</f>
        <v/>
      </c>
      <c r="BF137" s="108">
        <f>+WEEKNUM(BE137)</f>
        <v/>
      </c>
      <c r="BG137" s="108">
        <f>AV137-BD137</f>
        <v/>
      </c>
      <c r="BH137" s="273" t="inlineStr">
        <is>
          <t>???</t>
        </is>
      </c>
      <c r="BI137" s="108">
        <f>BH137-AI137</f>
        <v/>
      </c>
      <c r="BJ137" s="131">
        <f>BH137/AI137-1</f>
        <v/>
      </c>
      <c r="BK137" s="108">
        <f>BD137-Y137</f>
        <v/>
      </c>
      <c r="BL137" s="108">
        <f>BD137-AR137</f>
        <v/>
      </c>
      <c r="BM137" s="108" t="n">
        <v>28</v>
      </c>
      <c r="BP137" s="108" t="inlineStr">
        <is>
          <t>Yes, This is not a Zalando order - misstake in del overview? PO is bulk only</t>
        </is>
      </c>
    </row>
    <row customFormat="1" customHeight="1" ht="11.25" r="138" s="108">
      <c r="A138" s="108" t="inlineStr">
        <is>
          <t>K190706006 HISA</t>
        </is>
      </c>
      <c r="B138" s="108" t="inlineStr">
        <is>
          <t>Final</t>
        </is>
      </c>
      <c r="C138" s="126" t="inlineStr">
        <is>
          <t>-</t>
        </is>
      </c>
      <c r="D138" s="127" t="n">
        <v>1</v>
      </c>
      <c r="G138" s="108" t="inlineStr">
        <is>
          <t>Womens</t>
        </is>
      </c>
      <c r="H138" s="108" t="inlineStr">
        <is>
          <t>Knit L/S</t>
        </is>
      </c>
      <c r="I138" s="108" t="inlineStr">
        <is>
          <t>K190706006</t>
        </is>
      </c>
      <c r="J138" s="108" t="inlineStr">
        <is>
          <t>HISA</t>
        </is>
      </c>
      <c r="K138" s="108" t="inlineStr">
        <is>
          <t>RED</t>
        </is>
      </c>
      <c r="L138" s="108" t="inlineStr">
        <is>
          <t>Italy</t>
        </is>
      </c>
      <c r="M138" s="108" t="inlineStr">
        <is>
          <t>Franco Frati</t>
        </is>
      </c>
      <c r="N138" s="108" t="inlineStr">
        <is>
          <t>A. &amp; D. BERRETTI SRL</t>
        </is>
      </c>
      <c r="O138" s="108" t="inlineStr">
        <is>
          <t>-</t>
        </is>
      </c>
      <c r="P138" s="108" t="inlineStr">
        <is>
          <t>FCF LAVANDERIE SRL</t>
        </is>
      </c>
      <c r="Q138" s="108" t="inlineStr">
        <is>
          <t>RED 22 - 7/6/2019</t>
        </is>
      </c>
      <c r="R138" s="327" t="n">
        <v>43648</v>
      </c>
      <c r="S138" s="108" t="inlineStr">
        <is>
          <t>EDWARD 09/07/2019</t>
        </is>
      </c>
      <c r="T138" s="327" t="n">
        <v>43658</v>
      </c>
      <c r="U138" s="108" t="inlineStr">
        <is>
          <t>Filatures du Parc</t>
        </is>
      </c>
      <c r="V138" s="128" t="inlineStr">
        <is>
          <t>ECO PURE - #RED</t>
        </is>
      </c>
      <c r="W138" s="147" t="inlineStr">
        <is>
          <t>24/5 - 31/5</t>
        </is>
      </c>
      <c r="X138" s="147" t="inlineStr">
        <is>
          <t>23/May/19</t>
        </is>
      </c>
      <c r="Y138" s="108">
        <f>+WEEKNUM(X138)</f>
        <v/>
      </c>
      <c r="Z138" s="129" t="n">
        <v>26.9</v>
      </c>
      <c r="AA138" s="129" t="n">
        <v>59.98</v>
      </c>
      <c r="AB138" s="129">
        <f>AH138/100*80</f>
        <v/>
      </c>
      <c r="AC138" s="129">
        <f>AE138/100*80</f>
        <v/>
      </c>
      <c r="AD138" s="129">
        <f>AH138*AA138</f>
        <v/>
      </c>
      <c r="AE138" s="129">
        <f>AH138*AA138/100*75</f>
        <v/>
      </c>
      <c r="AF138" s="129">
        <f>AI138*AA138/100*75</f>
        <v/>
      </c>
      <c r="AG138" s="130" t="n"/>
      <c r="AH138" s="108" t="n">
        <v>88</v>
      </c>
      <c r="AI138" s="108" t="n">
        <v>151</v>
      </c>
      <c r="AJ138" s="230" t="n">
        <v>82</v>
      </c>
      <c r="AK138" s="232">
        <f>AI138*Z138</f>
        <v/>
      </c>
      <c r="AL138" s="232" t="n"/>
      <c r="AM138" s="150" t="n"/>
      <c r="AN138" s="232" t="n"/>
      <c r="AO138" s="150" t="inlineStr">
        <is>
          <t>30 DAYS NETT</t>
        </is>
      </c>
      <c r="AP138" s="150" t="inlineStr">
        <is>
          <t>TRUCK</t>
        </is>
      </c>
      <c r="AQ138" s="233" t="n">
        <v>43546</v>
      </c>
      <c r="AR138" s="150">
        <f>+WEEKNUM(AQ138)</f>
        <v/>
      </c>
      <c r="AS138" s="233" t="n">
        <v>43630</v>
      </c>
      <c r="AT138" s="150">
        <f>+WEEKNUM(AS138)</f>
        <v/>
      </c>
      <c r="AU138" s="233" t="n">
        <v>43630</v>
      </c>
      <c r="AV138" s="150">
        <f>+WEEKNUM(AU138)</f>
        <v/>
      </c>
      <c r="AW138" s="136" t="n">
        <v>43630</v>
      </c>
      <c r="AX138" s="108">
        <f>+WEEKNUM(AW138)</f>
        <v/>
      </c>
      <c r="AY138" s="326">
        <f>AW138+4</f>
        <v/>
      </c>
      <c r="AZ138" s="108">
        <f>+WEEKNUM(AY138)</f>
        <v/>
      </c>
      <c r="BA138" s="136">
        <f>AU138+30</f>
        <v/>
      </c>
      <c r="BB138" s="108">
        <f>+WEEKNUM(BA138)</f>
        <v/>
      </c>
      <c r="BC138" s="136" t="n">
        <v>43630</v>
      </c>
      <c r="BD138" s="108">
        <f>+WEEKNUM(BC138)</f>
        <v/>
      </c>
      <c r="BE138" s="136">
        <f>BC138+4</f>
        <v/>
      </c>
      <c r="BF138" s="108">
        <f>+WEEKNUM(BE138)</f>
        <v/>
      </c>
      <c r="BG138" s="108">
        <f>AV138-BD138</f>
        <v/>
      </c>
      <c r="BH138" s="108" t="n">
        <v>152</v>
      </c>
      <c r="BI138" s="108">
        <f>BH138-AI138</f>
        <v/>
      </c>
      <c r="BJ138" s="131">
        <f>BH138/AI138-1</f>
        <v/>
      </c>
      <c r="BK138" s="108">
        <f>BD138-Y138</f>
        <v/>
      </c>
      <c r="BL138" s="108">
        <f>BD138-AR138</f>
        <v/>
      </c>
      <c r="BM138" s="108" t="n">
        <v>28</v>
      </c>
      <c r="BP138" s="108" t="inlineStr">
        <is>
          <t>YES</t>
        </is>
      </c>
    </row>
    <row customFormat="1" customHeight="1" ht="11.25" r="139" s="108">
      <c r="A139" s="108" t="inlineStr">
        <is>
          <t>K190799015 SCARF</t>
        </is>
      </c>
      <c r="B139" s="108" t="inlineStr">
        <is>
          <t>Final</t>
        </is>
      </c>
      <c r="C139" s="126" t="inlineStr">
        <is>
          <t>-</t>
        </is>
      </c>
      <c r="D139" s="127" t="n">
        <v>2</v>
      </c>
      <c r="G139" s="108" t="inlineStr">
        <is>
          <t>Unisex</t>
        </is>
      </c>
      <c r="H139" s="108" t="inlineStr">
        <is>
          <t>Accessories</t>
        </is>
      </c>
      <c r="I139" s="108" t="inlineStr">
        <is>
          <t>K190799015</t>
        </is>
      </c>
      <c r="J139" s="108" t="inlineStr">
        <is>
          <t>SCARF</t>
        </is>
      </c>
      <c r="K139" s="108" t="inlineStr">
        <is>
          <t>BURNT ORANGE</t>
        </is>
      </c>
      <c r="L139" s="108" t="inlineStr">
        <is>
          <t>Italy</t>
        </is>
      </c>
      <c r="M139" s="108" t="inlineStr">
        <is>
          <t>Franco Frati</t>
        </is>
      </c>
      <c r="N139" s="108" t="inlineStr">
        <is>
          <t>A. &amp; D. BERRETTI SRL</t>
        </is>
      </c>
      <c r="O139" s="108" t="inlineStr">
        <is>
          <t>-</t>
        </is>
      </c>
      <c r="P139" s="108" t="inlineStr">
        <is>
          <t>FCF LAVANDERIE SRL</t>
        </is>
      </c>
      <c r="Q139" s="108" t="inlineStr">
        <is>
          <t>RED 22 - 7/6/2019</t>
        </is>
      </c>
      <c r="R139" s="327" t="n">
        <v>43648</v>
      </c>
      <c r="S139" s="108" t="inlineStr">
        <is>
          <t>EDWARD 09/07/2019</t>
        </is>
      </c>
      <c r="T139" s="327" t="n">
        <v>43658</v>
      </c>
      <c r="U139" s="108" t="inlineStr">
        <is>
          <t>Filatures du Parc</t>
        </is>
      </c>
      <c r="V139" s="128" t="inlineStr">
        <is>
          <t>ECO PURE - #RED</t>
        </is>
      </c>
      <c r="W139" s="147" t="inlineStr">
        <is>
          <t>24/5 - 31/5</t>
        </is>
      </c>
      <c r="X139" s="147" t="inlineStr">
        <is>
          <t>23/May/19</t>
        </is>
      </c>
      <c r="Y139" s="108">
        <f>+WEEKNUM(X139)</f>
        <v/>
      </c>
      <c r="Z139" s="129" t="n">
        <v>22.8</v>
      </c>
      <c r="AA139" s="129" t="n">
        <v>39.98</v>
      </c>
      <c r="AB139" s="129">
        <f>AH139/100*80</f>
        <v/>
      </c>
      <c r="AC139" s="129">
        <f>AE139/100*80</f>
        <v/>
      </c>
      <c r="AD139" s="129">
        <f>AH139*AA139</f>
        <v/>
      </c>
      <c r="AE139" s="129">
        <f>AH139*AA139/100*75</f>
        <v/>
      </c>
      <c r="AF139" s="129">
        <f>AI139*AA139/100*75</f>
        <v/>
      </c>
      <c r="AG139" s="130" t="n"/>
      <c r="AH139" s="108" t="n">
        <v>56</v>
      </c>
      <c r="AI139" s="108" t="n">
        <v>100</v>
      </c>
      <c r="AJ139" s="230" t="n">
        <v>82</v>
      </c>
      <c r="AK139" s="232">
        <f>AI139*Z139</f>
        <v/>
      </c>
      <c r="AL139" s="232" t="n"/>
      <c r="AM139" s="150" t="n"/>
      <c r="AN139" s="232" t="n"/>
      <c r="AO139" s="150" t="inlineStr">
        <is>
          <t>30 DAYS NETT</t>
        </is>
      </c>
      <c r="AP139" s="150" t="inlineStr">
        <is>
          <t>TRUCK</t>
        </is>
      </c>
      <c r="AQ139" s="233" t="n">
        <v>43546</v>
      </c>
      <c r="AR139" s="150">
        <f>+WEEKNUM(AQ139)</f>
        <v/>
      </c>
      <c r="AS139" s="233" t="n">
        <v>43630</v>
      </c>
      <c r="AT139" s="150">
        <f>+WEEKNUM(AS139)</f>
        <v/>
      </c>
      <c r="AU139" s="233" t="n">
        <v>43630</v>
      </c>
      <c r="AV139" s="150">
        <f>+WEEKNUM(AU139)</f>
        <v/>
      </c>
      <c r="AW139" s="136" t="n">
        <v>43630</v>
      </c>
      <c r="AX139" s="108">
        <f>+WEEKNUM(AW139)</f>
        <v/>
      </c>
      <c r="AY139" s="326">
        <f>AW139+4</f>
        <v/>
      </c>
      <c r="AZ139" s="108">
        <f>+WEEKNUM(AY139)</f>
        <v/>
      </c>
      <c r="BA139" s="136">
        <f>AU139+30</f>
        <v/>
      </c>
      <c r="BB139" s="108">
        <f>+WEEKNUM(BA139)</f>
        <v/>
      </c>
      <c r="BC139" s="136" t="n">
        <v>43630</v>
      </c>
      <c r="BD139" s="108">
        <f>+WEEKNUM(BC139)</f>
        <v/>
      </c>
      <c r="BE139" s="136">
        <f>BC139+4</f>
        <v/>
      </c>
      <c r="BF139" s="108">
        <f>+WEEKNUM(BE139)</f>
        <v/>
      </c>
      <c r="BG139" s="108">
        <f>AV139-BD139</f>
        <v/>
      </c>
      <c r="BH139" s="108" t="n">
        <v>102</v>
      </c>
      <c r="BI139" s="108">
        <f>BH139-AI139</f>
        <v/>
      </c>
      <c r="BJ139" s="131">
        <f>BH139/AI139-1</f>
        <v/>
      </c>
      <c r="BK139" s="108">
        <f>BD139-Y139</f>
        <v/>
      </c>
      <c r="BL139" s="108">
        <f>BD139-AR139</f>
        <v/>
      </c>
      <c r="BM139" s="108" t="n">
        <v>28</v>
      </c>
      <c r="BP139" s="108" t="inlineStr">
        <is>
          <t>YES</t>
        </is>
      </c>
    </row>
    <row customFormat="1" customHeight="1" ht="11.25" r="140" s="108">
      <c r="A140" s="108" t="inlineStr">
        <is>
          <t>K190799016 SCARF</t>
        </is>
      </c>
      <c r="B140" s="108" t="inlineStr">
        <is>
          <t>Final</t>
        </is>
      </c>
      <c r="C140" s="126" t="inlineStr">
        <is>
          <t>-</t>
        </is>
      </c>
      <c r="D140" s="127" t="n">
        <v>2</v>
      </c>
      <c r="G140" s="108" t="inlineStr">
        <is>
          <t>Unisex</t>
        </is>
      </c>
      <c r="H140" s="108" t="inlineStr">
        <is>
          <t>Accessories</t>
        </is>
      </c>
      <c r="I140" s="108" t="inlineStr">
        <is>
          <t>K190799016</t>
        </is>
      </c>
      <c r="J140" s="108" t="inlineStr">
        <is>
          <t>SCARF</t>
        </is>
      </c>
      <c r="K140" s="108" t="inlineStr">
        <is>
          <t>OFF WHITE</t>
        </is>
      </c>
      <c r="L140" s="108" t="inlineStr">
        <is>
          <t>Italy</t>
        </is>
      </c>
      <c r="M140" s="108" t="inlineStr">
        <is>
          <t>Franco Frati</t>
        </is>
      </c>
      <c r="N140" s="108" t="inlineStr">
        <is>
          <t>A. &amp; D. BERRETTI SRL</t>
        </is>
      </c>
      <c r="O140" s="108" t="inlineStr">
        <is>
          <t>-</t>
        </is>
      </c>
      <c r="P140" s="108" t="inlineStr">
        <is>
          <t>FCF LAVANDERIE SRL</t>
        </is>
      </c>
      <c r="R140" s="108" t="inlineStr">
        <is>
          <t>STRANA COPPIA SRL</t>
        </is>
      </c>
      <c r="T140" s="108" t="inlineStr">
        <is>
          <t xml:space="preserve">CONFEZIONE NOVE </t>
        </is>
      </c>
      <c r="U140" s="108" t="inlineStr">
        <is>
          <t>Filatures du Parc</t>
        </is>
      </c>
      <c r="V140" s="128" t="inlineStr">
        <is>
          <t xml:space="preserve">ECO PURE - #BUEE </t>
        </is>
      </c>
      <c r="W140" s="147" t="n"/>
      <c r="X140" s="147" t="inlineStr">
        <is>
          <t>INHOUSE</t>
        </is>
      </c>
      <c r="Y140" s="108">
        <f>+WEEKNUM(X140)</f>
        <v/>
      </c>
      <c r="Z140" s="129" t="n">
        <v>22.8</v>
      </c>
      <c r="AA140" s="129" t="n">
        <v>39.98</v>
      </c>
      <c r="AB140" s="129">
        <f>AH140/100*80</f>
        <v/>
      </c>
      <c r="AC140" s="129">
        <f>AE140/100*80</f>
        <v/>
      </c>
      <c r="AD140" s="129">
        <f>AH140*AA140</f>
        <v/>
      </c>
      <c r="AE140" s="129">
        <f>AH140*AA140/100*75</f>
        <v/>
      </c>
      <c r="AF140" s="129">
        <f>AI140*AA140/100*75</f>
        <v/>
      </c>
      <c r="AG140" s="130" t="n"/>
      <c r="AH140" s="108" t="n">
        <v>47</v>
      </c>
      <c r="AI140" s="108" t="n">
        <v>100</v>
      </c>
      <c r="AJ140" s="230" t="n">
        <v>82</v>
      </c>
      <c r="AK140" s="232">
        <f>AI140*Z140</f>
        <v/>
      </c>
      <c r="AL140" s="232" t="n"/>
      <c r="AM140" s="150" t="n"/>
      <c r="AN140" s="232" t="n"/>
      <c r="AO140" s="150" t="inlineStr">
        <is>
          <t>30 DAYS NETT</t>
        </is>
      </c>
      <c r="AP140" s="150" t="inlineStr">
        <is>
          <t>TRUCK</t>
        </is>
      </c>
      <c r="AQ140" s="233" t="n">
        <v>43546</v>
      </c>
      <c r="AR140" s="150">
        <f>+WEEKNUM(AQ140)</f>
        <v/>
      </c>
      <c r="AS140" s="233" t="n">
        <v>43630</v>
      </c>
      <c r="AT140" s="150">
        <f>+WEEKNUM(AS140)</f>
        <v/>
      </c>
      <c r="AU140" s="233" t="n">
        <v>43630</v>
      </c>
      <c r="AV140" s="150">
        <f>+WEEKNUM(AU140)</f>
        <v/>
      </c>
      <c r="AW140" s="136" t="n">
        <v>43630</v>
      </c>
      <c r="AX140" s="108">
        <f>+WEEKNUM(AW140)</f>
        <v/>
      </c>
      <c r="AY140" s="326">
        <f>AW140+4</f>
        <v/>
      </c>
      <c r="AZ140" s="108">
        <f>+WEEKNUM(AY140)</f>
        <v/>
      </c>
      <c r="BA140" s="136">
        <f>AU140+30</f>
        <v/>
      </c>
      <c r="BB140" s="108">
        <f>+WEEKNUM(BA140)</f>
        <v/>
      </c>
      <c r="BC140" s="136" t="n">
        <v>43630</v>
      </c>
      <c r="BD140" s="108">
        <f>+WEEKNUM(BC140)</f>
        <v/>
      </c>
      <c r="BE140" s="136">
        <f>BC140+4</f>
        <v/>
      </c>
      <c r="BF140" s="108">
        <f>+WEEKNUM(BE140)</f>
        <v/>
      </c>
      <c r="BG140" s="108">
        <f>AV140-BD140</f>
        <v/>
      </c>
      <c r="BH140" s="108" t="n">
        <v>100</v>
      </c>
      <c r="BI140" s="108">
        <f>BH140-AI140</f>
        <v/>
      </c>
      <c r="BJ140" s="131">
        <f>BH140/AI140-1</f>
        <v/>
      </c>
      <c r="BK140" s="108">
        <f>BD140-Y140</f>
        <v/>
      </c>
      <c r="BL140" s="108">
        <f>BD140-AR140</f>
        <v/>
      </c>
      <c r="BM140" s="108" t="n">
        <v>28</v>
      </c>
      <c r="BP140" s="108" t="inlineStr">
        <is>
          <t>YES</t>
        </is>
      </c>
    </row>
    <row customFormat="1" customHeight="1" ht="11.25" r="141" s="108">
      <c r="A141" s="108" t="inlineStr">
        <is>
          <t>K190799017 SCARF</t>
        </is>
      </c>
      <c r="B141" s="108" t="inlineStr">
        <is>
          <t>Final</t>
        </is>
      </c>
      <c r="C141" s="126" t="inlineStr">
        <is>
          <t>-</t>
        </is>
      </c>
      <c r="D141" s="127" t="n">
        <v>2</v>
      </c>
      <c r="G141" s="108" t="inlineStr">
        <is>
          <t>Unisex</t>
        </is>
      </c>
      <c r="H141" s="108" t="inlineStr">
        <is>
          <t>Accessories</t>
        </is>
      </c>
      <c r="I141" s="108" t="inlineStr">
        <is>
          <t>K190799017</t>
        </is>
      </c>
      <c r="J141" s="108" t="inlineStr">
        <is>
          <t>SCARF</t>
        </is>
      </c>
      <c r="K141" s="108" t="inlineStr">
        <is>
          <t>NAVY</t>
        </is>
      </c>
      <c r="L141" s="108" t="inlineStr">
        <is>
          <t>Italy</t>
        </is>
      </c>
      <c r="M141" s="108" t="inlineStr">
        <is>
          <t>Franco Frati</t>
        </is>
      </c>
      <c r="N141" s="108" t="inlineStr">
        <is>
          <t>A. &amp; D. BERRETTI SRL</t>
        </is>
      </c>
      <c r="O141" s="108" t="inlineStr">
        <is>
          <t>-</t>
        </is>
      </c>
      <c r="P141" s="108" t="inlineStr">
        <is>
          <t>FCF LAVANDERIE SRL</t>
        </is>
      </c>
      <c r="R141" s="108" t="inlineStr">
        <is>
          <t>STRANA COPPIA SRL</t>
        </is>
      </c>
      <c r="T141" s="108" t="inlineStr">
        <is>
          <t xml:space="preserve">CONFEZIONE NOVE </t>
        </is>
      </c>
      <c r="U141" s="108" t="inlineStr">
        <is>
          <t>Filatures du Parc</t>
        </is>
      </c>
      <c r="V141" s="128" t="inlineStr">
        <is>
          <t>ECO PURE - #MARINE</t>
        </is>
      </c>
      <c r="W141" s="147" t="inlineStr">
        <is>
          <t>WK22</t>
        </is>
      </c>
      <c r="X141" s="147" t="n"/>
      <c r="Y141" s="108">
        <f>+WEEKNUM(X141)</f>
        <v/>
      </c>
      <c r="Z141" s="129" t="n">
        <v>22.8</v>
      </c>
      <c r="AA141" s="129" t="n">
        <v>39.98</v>
      </c>
      <c r="AB141" s="129">
        <f>AH141/100*80</f>
        <v/>
      </c>
      <c r="AC141" s="129">
        <f>AE141/100*80</f>
        <v/>
      </c>
      <c r="AD141" s="129">
        <f>AH141*AA141</f>
        <v/>
      </c>
      <c r="AE141" s="129">
        <f>AH141*AA141/100*75</f>
        <v/>
      </c>
      <c r="AF141" s="129">
        <f>AI141*AA141/100*75</f>
        <v/>
      </c>
      <c r="AG141" s="130" t="n"/>
      <c r="AH141" s="108" t="n">
        <v>57</v>
      </c>
      <c r="AI141" s="108" t="n">
        <v>100</v>
      </c>
      <c r="AJ141" s="230" t="n">
        <v>82</v>
      </c>
      <c r="AK141" s="232">
        <f>AI141*Z141</f>
        <v/>
      </c>
      <c r="AL141" s="232" t="n"/>
      <c r="AM141" s="150" t="n"/>
      <c r="AN141" s="232" t="n"/>
      <c r="AO141" s="150" t="inlineStr">
        <is>
          <t>30 DAYS NETT</t>
        </is>
      </c>
      <c r="AP141" s="150" t="inlineStr">
        <is>
          <t>TRUCK</t>
        </is>
      </c>
      <c r="AQ141" s="233" t="n">
        <v>43546</v>
      </c>
      <c r="AR141" s="150">
        <f>+WEEKNUM(AQ141)</f>
        <v/>
      </c>
      <c r="AS141" s="233" t="n">
        <v>43630</v>
      </c>
      <c r="AT141" s="150">
        <f>+WEEKNUM(AS141)</f>
        <v/>
      </c>
      <c r="AU141" s="233" t="n">
        <v>43630</v>
      </c>
      <c r="AV141" s="150">
        <f>+WEEKNUM(AU141)</f>
        <v/>
      </c>
      <c r="AW141" s="136" t="n">
        <v>43630</v>
      </c>
      <c r="AX141" s="108">
        <f>+WEEKNUM(AW141)</f>
        <v/>
      </c>
      <c r="AY141" s="326">
        <f>AW141+4</f>
        <v/>
      </c>
      <c r="AZ141" s="108">
        <f>+WEEKNUM(AY141)</f>
        <v/>
      </c>
      <c r="BA141" s="136">
        <f>AU141+30</f>
        <v/>
      </c>
      <c r="BB141" s="108">
        <f>+WEEKNUM(BA141)</f>
        <v/>
      </c>
      <c r="BC141" s="136" t="n">
        <v>43630</v>
      </c>
      <c r="BD141" s="108">
        <f>+WEEKNUM(BC141)</f>
        <v/>
      </c>
      <c r="BE141" s="136">
        <f>BC141+4</f>
        <v/>
      </c>
      <c r="BF141" s="108">
        <f>+WEEKNUM(BE141)</f>
        <v/>
      </c>
      <c r="BG141" s="108">
        <f>AV141-BD141</f>
        <v/>
      </c>
      <c r="BH141" s="108" t="n">
        <v>100</v>
      </c>
      <c r="BI141" s="108">
        <f>BH141-AI141</f>
        <v/>
      </c>
      <c r="BJ141" s="131">
        <f>BH141/AI141-1</f>
        <v/>
      </c>
      <c r="BK141" s="108">
        <f>BD141-Y141</f>
        <v/>
      </c>
      <c r="BL141" s="108">
        <f>BD141-AR141</f>
        <v/>
      </c>
      <c r="BM141" s="108" t="n">
        <v>28</v>
      </c>
      <c r="BP141" s="108" t="inlineStr">
        <is>
          <t>YES</t>
        </is>
      </c>
    </row>
    <row customFormat="1" customHeight="1" ht="11.25" r="142" s="108">
      <c r="A142" s="108" t="inlineStr">
        <is>
          <t>K190799018 SCARF</t>
        </is>
      </c>
      <c r="B142" s="108" t="inlineStr">
        <is>
          <t>Final</t>
        </is>
      </c>
      <c r="C142" s="126" t="inlineStr">
        <is>
          <t>-</t>
        </is>
      </c>
      <c r="D142" s="127" t="n">
        <v>2</v>
      </c>
      <c r="G142" s="108" t="inlineStr">
        <is>
          <t>Unisex</t>
        </is>
      </c>
      <c r="H142" s="108" t="inlineStr">
        <is>
          <t>Accessories</t>
        </is>
      </c>
      <c r="I142" s="108" t="inlineStr">
        <is>
          <t>K190799018</t>
        </is>
      </c>
      <c r="J142" s="108" t="inlineStr">
        <is>
          <t>SCARF</t>
        </is>
      </c>
      <c r="K142" s="108" t="inlineStr">
        <is>
          <t>CAMEL</t>
        </is>
      </c>
      <c r="L142" s="108" t="inlineStr">
        <is>
          <t>Italy</t>
        </is>
      </c>
      <c r="M142" s="108" t="inlineStr">
        <is>
          <t>Franco Frati</t>
        </is>
      </c>
      <c r="N142" s="108" t="inlineStr">
        <is>
          <t>A. &amp; D. BERRETTI SRL</t>
        </is>
      </c>
      <c r="O142" s="108" t="inlineStr">
        <is>
          <t>-</t>
        </is>
      </c>
      <c r="P142" s="108" t="inlineStr">
        <is>
          <t>FCF LAVANDERIE SRL</t>
        </is>
      </c>
      <c r="R142" s="108" t="inlineStr">
        <is>
          <t>STRANA COPPIA SRL</t>
        </is>
      </c>
      <c r="T142" s="108" t="inlineStr">
        <is>
          <t xml:space="preserve">CONFEZIONE NOVE </t>
        </is>
      </c>
      <c r="U142" s="108" t="inlineStr">
        <is>
          <t>Filatures du Parc</t>
        </is>
      </c>
      <c r="V142" s="128" t="inlineStr">
        <is>
          <t>ECO PURE - #CAMEL</t>
        </is>
      </c>
      <c r="W142" s="147" t="n"/>
      <c r="X142" s="147" t="inlineStr">
        <is>
          <t>INHOUSE</t>
        </is>
      </c>
      <c r="Y142" s="108">
        <f>+WEEKNUM(X142)</f>
        <v/>
      </c>
      <c r="Z142" s="129" t="n">
        <v>22.8</v>
      </c>
      <c r="AA142" s="129" t="n">
        <v>39.98</v>
      </c>
      <c r="AB142" s="129">
        <f>AH142/100*80</f>
        <v/>
      </c>
      <c r="AC142" s="129">
        <f>AE142/100*80</f>
        <v/>
      </c>
      <c r="AD142" s="129">
        <f>AH142*AA142</f>
        <v/>
      </c>
      <c r="AE142" s="129">
        <f>AH142*AA142/100*75</f>
        <v/>
      </c>
      <c r="AF142" s="129">
        <f>AI142*AA142/100*75</f>
        <v/>
      </c>
      <c r="AG142" s="130" t="n"/>
      <c r="AH142" s="108" t="n">
        <v>42</v>
      </c>
      <c r="AI142" s="108" t="n">
        <v>100</v>
      </c>
      <c r="AJ142" s="230" t="n">
        <v>82</v>
      </c>
      <c r="AK142" s="232">
        <f>AI142*Z142</f>
        <v/>
      </c>
      <c r="AL142" s="232" t="n"/>
      <c r="AM142" s="150" t="n"/>
      <c r="AN142" s="232" t="n"/>
      <c r="AO142" s="150" t="inlineStr">
        <is>
          <t>30 DAYS NETT</t>
        </is>
      </c>
      <c r="AP142" s="150" t="inlineStr">
        <is>
          <t>TRUCK</t>
        </is>
      </c>
      <c r="AQ142" s="233" t="n">
        <v>43546</v>
      </c>
      <c r="AR142" s="150">
        <f>+WEEKNUM(AQ142)</f>
        <v/>
      </c>
      <c r="AS142" s="233" t="n">
        <v>43630</v>
      </c>
      <c r="AT142" s="150">
        <f>+WEEKNUM(AS142)</f>
        <v/>
      </c>
      <c r="AU142" s="233" t="n">
        <v>43630</v>
      </c>
      <c r="AV142" s="150">
        <f>+WEEKNUM(AU142)</f>
        <v/>
      </c>
      <c r="AW142" s="136" t="n">
        <v>43630</v>
      </c>
      <c r="AX142" s="108">
        <f>+WEEKNUM(AW142)</f>
        <v/>
      </c>
      <c r="AY142" s="326">
        <f>AW142+4</f>
        <v/>
      </c>
      <c r="AZ142" s="108">
        <f>+WEEKNUM(AY142)</f>
        <v/>
      </c>
      <c r="BA142" s="136">
        <f>AU142+30</f>
        <v/>
      </c>
      <c r="BB142" s="108">
        <f>+WEEKNUM(BA142)</f>
        <v/>
      </c>
      <c r="BC142" s="136" t="n">
        <v>43630</v>
      </c>
      <c r="BD142" s="108">
        <f>+WEEKNUM(BC142)</f>
        <v/>
      </c>
      <c r="BE142" s="136">
        <f>BC142+4</f>
        <v/>
      </c>
      <c r="BF142" s="108">
        <f>+WEEKNUM(BE142)</f>
        <v/>
      </c>
      <c r="BG142" s="108">
        <f>AV142-BD142</f>
        <v/>
      </c>
      <c r="BH142" s="108" t="n">
        <v>101</v>
      </c>
      <c r="BI142" s="108">
        <f>BH142-AI142</f>
        <v/>
      </c>
      <c r="BJ142" s="131">
        <f>BH142/AI142-1</f>
        <v/>
      </c>
      <c r="BK142" s="108">
        <f>BD142-Y142</f>
        <v/>
      </c>
      <c r="BL142" s="108">
        <f>BD142-AR142</f>
        <v/>
      </c>
      <c r="BM142" s="108" t="n">
        <v>28</v>
      </c>
      <c r="BP142" s="108" t="inlineStr">
        <is>
          <t>YES</t>
        </is>
      </c>
    </row>
    <row customFormat="1" customHeight="1" ht="11.25" r="143" s="108">
      <c r="A143" s="108" t="inlineStr">
        <is>
          <t>K190799000 SPORT SOCKS 2-PACK</t>
        </is>
      </c>
      <c r="B143" s="108" t="inlineStr">
        <is>
          <t>Final</t>
        </is>
      </c>
      <c r="C143" s="126" t="inlineStr">
        <is>
          <t>-</t>
        </is>
      </c>
      <c r="D143" s="127" t="n">
        <v>1</v>
      </c>
      <c r="G143" s="108" t="inlineStr">
        <is>
          <t>Unisex</t>
        </is>
      </c>
      <c r="H143" s="108" t="inlineStr">
        <is>
          <t>Accessories</t>
        </is>
      </c>
      <c r="I143" s="108" t="inlineStr">
        <is>
          <t>K190799000</t>
        </is>
      </c>
      <c r="J143" s="108" t="inlineStr">
        <is>
          <t>SPORT SOCKS 2-PACK</t>
        </is>
      </c>
      <c r="K143" s="108" t="inlineStr">
        <is>
          <t>MULTI MOUNTAIN FLAG</t>
        </is>
      </c>
      <c r="L143" s="108" t="inlineStr">
        <is>
          <t>Spain</t>
        </is>
      </c>
      <c r="N143" s="108" t="inlineStr">
        <is>
          <t>Jaume Estevez I Serra</t>
        </is>
      </c>
      <c r="O143" s="108" t="inlineStr">
        <is>
          <t>-</t>
        </is>
      </c>
      <c r="U143" s="108" t="inlineStr">
        <is>
          <t>-</t>
        </is>
      </c>
      <c r="V143" s="128" t="inlineStr">
        <is>
          <t>C/O YARN AW18</t>
        </is>
      </c>
      <c r="W143" s="147" t="n"/>
      <c r="X143" s="147" t="n"/>
      <c r="Y143" s="108">
        <f>+WEEKNUM(X143)</f>
        <v/>
      </c>
      <c r="Z143" s="129" t="n">
        <v>2.4</v>
      </c>
      <c r="AA143" s="129" t="n">
        <v>7.98</v>
      </c>
      <c r="AB143" s="129">
        <f>AH143/100*80</f>
        <v/>
      </c>
      <c r="AC143" s="129">
        <f>AE143/100*80</f>
        <v/>
      </c>
      <c r="AD143" s="129">
        <f>AH143*AA143</f>
        <v/>
      </c>
      <c r="AE143" s="129">
        <f>AH143*AA143/100*75</f>
        <v/>
      </c>
      <c r="AF143" s="129">
        <f>AI143*AA143/100*75</f>
        <v/>
      </c>
      <c r="AG143" s="130" t="n"/>
      <c r="AH143" s="108" t="n">
        <v>69</v>
      </c>
      <c r="AI143" s="108" t="n">
        <v>100</v>
      </c>
      <c r="AJ143" s="230" t="n">
        <v>98</v>
      </c>
      <c r="AK143" s="232">
        <f>AI143*Z143</f>
        <v/>
      </c>
      <c r="AL143" s="232" t="n"/>
      <c r="AM143" s="150" t="n"/>
      <c r="AN143" s="232" t="n">
        <v>0</v>
      </c>
      <c r="AO143" s="150" t="inlineStr">
        <is>
          <t>CAD</t>
        </is>
      </c>
      <c r="AP143" s="150" t="inlineStr">
        <is>
          <t>COURIER</t>
        </is>
      </c>
      <c r="AQ143" s="233" t="n">
        <v>43553</v>
      </c>
      <c r="AR143" s="150">
        <f>+WEEKNUM(AQ143)</f>
        <v/>
      </c>
      <c r="AS143" s="233" t="n">
        <v>43630</v>
      </c>
      <c r="AT143" s="150">
        <f>+WEEKNUM(AS143)</f>
        <v/>
      </c>
      <c r="AU143" s="233" t="n">
        <v>43630</v>
      </c>
      <c r="AV143" s="150">
        <f>+WEEKNUM(AU143)</f>
        <v/>
      </c>
      <c r="AW143" s="136" t="n">
        <v>43630</v>
      </c>
      <c r="AX143" s="108">
        <f>+WEEKNUM(AW143)</f>
        <v/>
      </c>
      <c r="AY143" s="326">
        <f>AW143+4</f>
        <v/>
      </c>
      <c r="AZ143" s="108">
        <f>+WEEKNUM(AY143)</f>
        <v/>
      </c>
      <c r="BA143" s="136">
        <f>AU143</f>
        <v/>
      </c>
      <c r="BB143" s="108">
        <f>+WEEKNUM(BA143)</f>
        <v/>
      </c>
      <c r="BC143" s="136" t="n">
        <v>43630</v>
      </c>
      <c r="BD143" s="108">
        <f>+WEEKNUM(BC143)</f>
        <v/>
      </c>
      <c r="BE143" s="136">
        <f>BC143+4</f>
        <v/>
      </c>
      <c r="BF143" s="108">
        <f>+WEEKNUM(BE143)</f>
        <v/>
      </c>
      <c r="BG143" s="108">
        <f>AV143-BD143</f>
        <v/>
      </c>
      <c r="BH143" s="108" t="n">
        <v>100</v>
      </c>
      <c r="BI143" s="108">
        <f>BH143-AI143</f>
        <v/>
      </c>
      <c r="BJ143" s="131">
        <f>BH143/AI143-1</f>
        <v/>
      </c>
      <c r="BK143" s="108">
        <f>BD143-Y143</f>
        <v/>
      </c>
      <c r="BL143" s="108">
        <f>BD143-AR143</f>
        <v/>
      </c>
      <c r="BM143" s="108" t="n">
        <v>28</v>
      </c>
      <c r="BP143" s="108" t="inlineStr">
        <is>
          <t>YES</t>
        </is>
      </c>
    </row>
    <row customFormat="1" customHeight="1" ht="11.25" r="144" s="108">
      <c r="A144" s="108" t="inlineStr">
        <is>
          <t>K190799001 SPORT SOCKS 2-PACK</t>
        </is>
      </c>
      <c r="B144" s="108" t="inlineStr">
        <is>
          <t>Final</t>
        </is>
      </c>
      <c r="C144" s="126" t="inlineStr">
        <is>
          <t>-</t>
        </is>
      </c>
      <c r="D144" s="127" t="n">
        <v>1</v>
      </c>
      <c r="G144" s="108" t="inlineStr">
        <is>
          <t>Unisex</t>
        </is>
      </c>
      <c r="H144" s="108" t="inlineStr">
        <is>
          <t>Accessories</t>
        </is>
      </c>
      <c r="I144" s="108" t="inlineStr">
        <is>
          <t>K190799001</t>
        </is>
      </c>
      <c r="J144" s="108" t="inlineStr">
        <is>
          <t>SPORT SOCKS 2-PACK</t>
        </is>
      </c>
      <c r="K144" s="108" t="inlineStr">
        <is>
          <t xml:space="preserve">WHITE </t>
        </is>
      </c>
      <c r="L144" s="108" t="inlineStr">
        <is>
          <t>Spain</t>
        </is>
      </c>
      <c r="N144" s="108" t="inlineStr">
        <is>
          <t>Jaume Estevez I Serra</t>
        </is>
      </c>
      <c r="O144" s="108" t="inlineStr">
        <is>
          <t>-</t>
        </is>
      </c>
      <c r="U144" s="108" t="inlineStr">
        <is>
          <t>-</t>
        </is>
      </c>
      <c r="V144" s="128" t="inlineStr">
        <is>
          <t>C/O YARN AW18</t>
        </is>
      </c>
      <c r="W144" s="147" t="n"/>
      <c r="X144" s="147" t="n"/>
      <c r="Y144" s="108">
        <f>+WEEKNUM(X144)</f>
        <v/>
      </c>
      <c r="Z144" s="129" t="n">
        <v>2.4</v>
      </c>
      <c r="AA144" s="129" t="n">
        <v>7.98</v>
      </c>
      <c r="AB144" s="129">
        <f>AH144/100*80</f>
        <v/>
      </c>
      <c r="AC144" s="129">
        <f>AE144/100*80</f>
        <v/>
      </c>
      <c r="AD144" s="129">
        <f>AH144*AA144</f>
        <v/>
      </c>
      <c r="AE144" s="129">
        <f>AH144*AA144/100*75</f>
        <v/>
      </c>
      <c r="AF144" s="129">
        <f>AI144*AA144/100*75</f>
        <v/>
      </c>
      <c r="AG144" s="130" t="n"/>
      <c r="AH144" s="108" t="n">
        <v>47</v>
      </c>
      <c r="AI144" s="108" t="n">
        <v>100</v>
      </c>
      <c r="AJ144" s="230" t="n">
        <v>98</v>
      </c>
      <c r="AK144" s="232">
        <f>AI144*Z144</f>
        <v/>
      </c>
      <c r="AL144" s="232" t="n"/>
      <c r="AM144" s="150" t="n"/>
      <c r="AN144" s="232" t="n">
        <v>0</v>
      </c>
      <c r="AO144" s="150" t="inlineStr">
        <is>
          <t>CAD</t>
        </is>
      </c>
      <c r="AP144" s="150" t="inlineStr">
        <is>
          <t>COURIER</t>
        </is>
      </c>
      <c r="AQ144" s="233" t="n">
        <v>43553</v>
      </c>
      <c r="AR144" s="150">
        <f>+WEEKNUM(AQ144)</f>
        <v/>
      </c>
      <c r="AS144" s="233" t="n">
        <v>43630</v>
      </c>
      <c r="AT144" s="150">
        <f>+WEEKNUM(AS144)</f>
        <v/>
      </c>
      <c r="AU144" s="233" t="n">
        <v>43630</v>
      </c>
      <c r="AV144" s="150">
        <f>+WEEKNUM(AU144)</f>
        <v/>
      </c>
      <c r="AW144" s="136" t="n">
        <v>43630</v>
      </c>
      <c r="AX144" s="108">
        <f>+WEEKNUM(AW144)</f>
        <v/>
      </c>
      <c r="AY144" s="326">
        <f>AW144+4</f>
        <v/>
      </c>
      <c r="AZ144" s="108">
        <f>+WEEKNUM(AY144)</f>
        <v/>
      </c>
      <c r="BA144" s="136">
        <f>AU144</f>
        <v/>
      </c>
      <c r="BB144" s="108">
        <f>+WEEKNUM(BA144)</f>
        <v/>
      </c>
      <c r="BC144" s="136" t="n">
        <v>43630</v>
      </c>
      <c r="BD144" s="108">
        <f>+WEEKNUM(BC144)</f>
        <v/>
      </c>
      <c r="BE144" s="136">
        <f>BC144+4</f>
        <v/>
      </c>
      <c r="BF144" s="108">
        <f>+WEEKNUM(BE144)</f>
        <v/>
      </c>
      <c r="BG144" s="108">
        <f>AV144-BD144</f>
        <v/>
      </c>
      <c r="BH144" s="108" t="n">
        <v>100</v>
      </c>
      <c r="BI144" s="108">
        <f>BH144-AI144</f>
        <v/>
      </c>
      <c r="BJ144" s="131">
        <f>BH144/AI144-1</f>
        <v/>
      </c>
      <c r="BK144" s="108">
        <f>BD144-Y144</f>
        <v/>
      </c>
      <c r="BL144" s="108">
        <f>BD144-AR144</f>
        <v/>
      </c>
      <c r="BM144" s="108" t="n">
        <v>28</v>
      </c>
      <c r="BP144" s="108" t="inlineStr">
        <is>
          <t>YES</t>
        </is>
      </c>
    </row>
    <row customFormat="1" customHeight="1" ht="11.25" r="145" s="108">
      <c r="A145" s="108" t="inlineStr">
        <is>
          <t>K190799005 SOCK BOX</t>
        </is>
      </c>
      <c r="B145" s="108" t="inlineStr">
        <is>
          <t>Final</t>
        </is>
      </c>
      <c r="C145" s="126" t="inlineStr">
        <is>
          <t>-</t>
        </is>
      </c>
      <c r="D145" s="127" t="n">
        <v>1</v>
      </c>
      <c r="G145" s="108" t="inlineStr">
        <is>
          <t>Unisex</t>
        </is>
      </c>
      <c r="H145" s="108" t="inlineStr">
        <is>
          <t>Accessories</t>
        </is>
      </c>
      <c r="I145" s="108" t="inlineStr">
        <is>
          <t>K190799005</t>
        </is>
      </c>
      <c r="J145" s="108" t="inlineStr">
        <is>
          <t>SOCK BOX</t>
        </is>
      </c>
      <c r="K145" s="108" t="inlineStr">
        <is>
          <t>MULTI JAPAN DOT</t>
        </is>
      </c>
      <c r="L145" s="108" t="inlineStr">
        <is>
          <t>Spain</t>
        </is>
      </c>
      <c r="N145" s="108" t="inlineStr">
        <is>
          <t>Jaume Estevez I Serra</t>
        </is>
      </c>
      <c r="O145" s="108" t="inlineStr">
        <is>
          <t>-</t>
        </is>
      </c>
      <c r="U145" s="108" t="inlineStr">
        <is>
          <t>-</t>
        </is>
      </c>
      <c r="V145" s="128" t="inlineStr">
        <is>
          <t>C/O YARN AW18</t>
        </is>
      </c>
      <c r="W145" s="147" t="n"/>
      <c r="X145" s="147" t="n"/>
      <c r="Y145" s="108">
        <f>+WEEKNUM(X145)</f>
        <v/>
      </c>
      <c r="Z145" s="129" t="n">
        <v>9.800000000000001</v>
      </c>
      <c r="AA145" s="129" t="n">
        <v>27.98</v>
      </c>
      <c r="AB145" s="129">
        <f>AH145/100*80</f>
        <v/>
      </c>
      <c r="AC145" s="129">
        <f>AE145/100*80</f>
        <v/>
      </c>
      <c r="AD145" s="129">
        <f>AH145*AA145</f>
        <v/>
      </c>
      <c r="AE145" s="129">
        <f>AH145*AA145/100*75</f>
        <v/>
      </c>
      <c r="AF145" s="129">
        <f>AI145*AA145/100*75</f>
        <v/>
      </c>
      <c r="AG145" s="130" t="n"/>
      <c r="AH145" s="108" t="n">
        <v>52</v>
      </c>
      <c r="AI145" s="108" t="n">
        <v>100</v>
      </c>
      <c r="AJ145" s="230" t="n">
        <v>98</v>
      </c>
      <c r="AK145" s="232">
        <f>AI145*Z145</f>
        <v/>
      </c>
      <c r="AL145" s="232" t="n"/>
      <c r="AM145" s="150" t="n"/>
      <c r="AN145" s="232" t="n">
        <v>0</v>
      </c>
      <c r="AO145" s="150" t="inlineStr">
        <is>
          <t>CAD</t>
        </is>
      </c>
      <c r="AP145" s="150" t="inlineStr">
        <is>
          <t>COURIER</t>
        </is>
      </c>
      <c r="AQ145" s="233" t="n">
        <v>43553</v>
      </c>
      <c r="AR145" s="150">
        <f>+WEEKNUM(AQ145)</f>
        <v/>
      </c>
      <c r="AS145" s="233" t="n">
        <v>43630</v>
      </c>
      <c r="AT145" s="150">
        <f>+WEEKNUM(AS145)</f>
        <v/>
      </c>
      <c r="AU145" s="233" t="n">
        <v>43630</v>
      </c>
      <c r="AV145" s="150">
        <f>+WEEKNUM(AU145)</f>
        <v/>
      </c>
      <c r="AW145" s="136" t="n">
        <v>43630</v>
      </c>
      <c r="AX145" s="108">
        <f>+WEEKNUM(AW145)</f>
        <v/>
      </c>
      <c r="AY145" s="326">
        <f>AW145+4</f>
        <v/>
      </c>
      <c r="AZ145" s="108">
        <f>+WEEKNUM(AY145)</f>
        <v/>
      </c>
      <c r="BA145" s="136">
        <f>AU145</f>
        <v/>
      </c>
      <c r="BB145" s="108">
        <f>+WEEKNUM(BA145)</f>
        <v/>
      </c>
      <c r="BC145" s="136" t="n">
        <v>43630</v>
      </c>
      <c r="BD145" s="108">
        <f>+WEEKNUM(BC145)</f>
        <v/>
      </c>
      <c r="BE145" s="136">
        <f>BC145+4</f>
        <v/>
      </c>
      <c r="BF145" s="108">
        <f>+WEEKNUM(BE145)</f>
        <v/>
      </c>
      <c r="BG145" s="108">
        <f>AV145-BD145</f>
        <v/>
      </c>
      <c r="BH145" s="108" t="n">
        <v>100</v>
      </c>
      <c r="BI145" s="108">
        <f>BH145-AI145</f>
        <v/>
      </c>
      <c r="BJ145" s="131">
        <f>BH145/AI145-1</f>
        <v/>
      </c>
      <c r="BK145" s="108">
        <f>BD145-Y145</f>
        <v/>
      </c>
      <c r="BL145" s="108">
        <f>BD145-AR145</f>
        <v/>
      </c>
      <c r="BM145" s="108" t="n">
        <v>28</v>
      </c>
      <c r="BP145" s="108" t="inlineStr">
        <is>
          <t>YES</t>
        </is>
      </c>
    </row>
    <row customFormat="1" customHeight="1" ht="11.25" r="146" s="150">
      <c r="A146" s="246" t="inlineStr">
        <is>
          <t>K170751107 CHARLES</t>
        </is>
      </c>
      <c r="B146" s="108" t="inlineStr">
        <is>
          <t>Final</t>
        </is>
      </c>
      <c r="C146" s="126" t="inlineStr">
        <is>
          <t>C/O</t>
        </is>
      </c>
      <c r="D146" s="127" t="n">
        <v>1</v>
      </c>
      <c r="E146" s="108" t="n"/>
      <c r="F146" s="108" t="n"/>
      <c r="G146" s="108" t="inlineStr">
        <is>
          <t>Mens</t>
        </is>
      </c>
      <c r="H146" s="108" t="inlineStr">
        <is>
          <t>Jeans</t>
        </is>
      </c>
      <c r="I146" s="108" t="inlineStr">
        <is>
          <t>K170751107</t>
        </is>
      </c>
      <c r="J146" s="246" t="inlineStr">
        <is>
          <t>CHARLES</t>
        </is>
      </c>
      <c r="K146" s="246" t="inlineStr">
        <is>
          <t>DRY COMFORT STRETCH</t>
        </is>
      </c>
      <c r="L146" s="108" t="inlineStr">
        <is>
          <t>Tunisia</t>
        </is>
      </c>
      <c r="M146" s="108" t="inlineStr">
        <is>
          <t>Artlab</t>
        </is>
      </c>
      <c r="N146" s="108" t="inlineStr">
        <is>
          <t>Art Lab S.a.r.l.</t>
        </is>
      </c>
      <c r="O146" s="108" t="inlineStr">
        <is>
          <t>-</t>
        </is>
      </c>
      <c r="P146" s="108" t="inlineStr">
        <is>
          <t>DRY</t>
        </is>
      </c>
      <c r="Q146" s="108" t="n"/>
      <c r="R146" s="108" t="n"/>
      <c r="S146" s="108" t="n"/>
      <c r="T146" s="108" t="n"/>
      <c r="U146" s="108" t="inlineStr">
        <is>
          <t>Orta</t>
        </is>
      </c>
      <c r="V146" s="128" t="inlineStr">
        <is>
          <t>9541B-43</t>
        </is>
      </c>
      <c r="W146" s="147" t="n"/>
      <c r="X146" s="147" t="n"/>
      <c r="Y146" s="108">
        <f>+WEEKNUM(X146)</f>
        <v/>
      </c>
      <c r="Z146" s="129" t="n">
        <v>17.8</v>
      </c>
      <c r="AA146" s="129" t="n">
        <v>39.98</v>
      </c>
      <c r="AB146" s="129">
        <f>AH146/100*80</f>
        <v/>
      </c>
      <c r="AC146" s="129">
        <f>AE146/100*80</f>
        <v/>
      </c>
      <c r="AD146" s="129">
        <f>AH146*AA146</f>
        <v/>
      </c>
      <c r="AE146" s="129">
        <f>AH146*AA146/100*75</f>
        <v/>
      </c>
      <c r="AF146" s="129">
        <f>AI146*AA146/100*75</f>
        <v/>
      </c>
      <c r="AG146" s="130" t="n"/>
      <c r="AH146" s="108" t="n">
        <v>320</v>
      </c>
      <c r="AI146" s="108" t="n">
        <v>425</v>
      </c>
      <c r="AJ146" s="126" t="n">
        <v>74</v>
      </c>
      <c r="AK146" s="129">
        <f>AI146*Z146</f>
        <v/>
      </c>
      <c r="AL146" s="232" t="n"/>
      <c r="AN146" s="232" t="n"/>
      <c r="AO146" s="150" t="inlineStr">
        <is>
          <t>90 DAYS NETT</t>
        </is>
      </c>
      <c r="AP146" s="150" t="inlineStr">
        <is>
          <t>TRUCK</t>
        </is>
      </c>
      <c r="AQ146" s="233" t="n">
        <v>43546</v>
      </c>
      <c r="AR146" s="150">
        <f>+WEEKNUM(AQ146)</f>
        <v/>
      </c>
      <c r="AS146" s="233" t="inlineStr">
        <is>
          <t>ASAP</t>
        </is>
      </c>
      <c r="AU146" s="136" t="n">
        <v>43638</v>
      </c>
      <c r="AV146" s="108">
        <f>+WEEKNUM(AU146)</f>
        <v/>
      </c>
      <c r="AW146" s="136" t="n">
        <v>43645</v>
      </c>
      <c r="AX146" s="108">
        <f>+WEEKNUM(AW146)</f>
        <v/>
      </c>
      <c r="AY146" s="136">
        <f>AW146+4</f>
        <v/>
      </c>
      <c r="AZ146" s="108">
        <f>+WEEKNUM(AY146)</f>
        <v/>
      </c>
      <c r="BA146" s="136">
        <f>AU146+90</f>
        <v/>
      </c>
      <c r="BB146" s="108">
        <f>+WEEKNUM(BA146)</f>
        <v/>
      </c>
      <c r="BC146" s="136" t="n">
        <v>43645</v>
      </c>
      <c r="BD146" s="108">
        <f>+WEEKNUM(BC146)</f>
        <v/>
      </c>
      <c r="BE146" s="136">
        <f>BC146+4</f>
        <v/>
      </c>
      <c r="BF146" s="108">
        <f>+WEEKNUM(BE146)</f>
        <v/>
      </c>
      <c r="BG146" s="108">
        <f>AV146-BD146</f>
        <v/>
      </c>
      <c r="BH146" s="108" t="n">
        <v>432</v>
      </c>
      <c r="BI146" s="108">
        <f>BH146-AI146</f>
        <v/>
      </c>
      <c r="BJ146" s="131">
        <f>BH146/AI146-1</f>
        <v/>
      </c>
      <c r="BK146" s="108">
        <f>BD146-Y146</f>
        <v/>
      </c>
      <c r="BL146" s="108">
        <f>BD146-AR146</f>
        <v/>
      </c>
      <c r="BM146" s="108" t="n">
        <v>28</v>
      </c>
      <c r="BN146" s="108" t="n"/>
      <c r="BO146" s="108" t="n"/>
      <c r="BP146" s="108" t="inlineStr">
        <is>
          <t>YES</t>
        </is>
      </c>
    </row>
    <row customFormat="1" customHeight="1" ht="11.25" r="147" s="150">
      <c r="A147" s="172" t="inlineStr">
        <is>
          <t>K170751420 RYAN</t>
        </is>
      </c>
      <c r="B147" s="150" t="inlineStr">
        <is>
          <t>Final</t>
        </is>
      </c>
      <c r="C147" s="230" t="inlineStr">
        <is>
          <t>C/O</t>
        </is>
      </c>
      <c r="D147" s="231" t="n">
        <v>1</v>
      </c>
      <c r="G147" s="150" t="inlineStr">
        <is>
          <t>Mens</t>
        </is>
      </c>
      <c r="H147" s="150" t="inlineStr">
        <is>
          <t>Jeans</t>
        </is>
      </c>
      <c r="I147" s="150" t="inlineStr">
        <is>
          <t>K170751420</t>
        </is>
      </c>
      <c r="J147" s="172" t="inlineStr">
        <is>
          <t>RYAN</t>
        </is>
      </c>
      <c r="K147" s="172" t="inlineStr">
        <is>
          <t>DRY COMFORT STRETCH</t>
        </is>
      </c>
      <c r="L147" s="150" t="inlineStr">
        <is>
          <t>Tunisia</t>
        </is>
      </c>
      <c r="M147" s="150" t="inlineStr">
        <is>
          <t>Artlab</t>
        </is>
      </c>
      <c r="N147" s="150" t="inlineStr">
        <is>
          <t>Art Lab S.a.r.l.</t>
        </is>
      </c>
      <c r="O147" s="150" t="inlineStr">
        <is>
          <t>-</t>
        </is>
      </c>
      <c r="P147" s="150" t="inlineStr">
        <is>
          <t>DRY</t>
        </is>
      </c>
      <c r="U147" s="150" t="inlineStr">
        <is>
          <t>Orta</t>
        </is>
      </c>
      <c r="V147" s="150" t="inlineStr">
        <is>
          <t>9541B-43</t>
        </is>
      </c>
      <c r="W147" s="179" t="n"/>
      <c r="X147" s="179" t="n"/>
      <c r="Y147" s="150">
        <f>+WEEKNUM(X147)</f>
        <v/>
      </c>
      <c r="Z147" s="232" t="n">
        <v>17.8</v>
      </c>
      <c r="AA147" s="232" t="n">
        <v>39.98</v>
      </c>
      <c r="AB147" s="232">
        <f>AH147/100*80</f>
        <v/>
      </c>
      <c r="AC147" s="232">
        <f>AE147/100*80</f>
        <v/>
      </c>
      <c r="AD147" s="232">
        <f>AH147*AA147</f>
        <v/>
      </c>
      <c r="AE147" s="121">
        <f>AH147*AA147/100*75</f>
        <v/>
      </c>
      <c r="AF147" s="121">
        <f>AI147*AA147/100*75</f>
        <v/>
      </c>
      <c r="AG147" s="117" t="n"/>
      <c r="AH147" s="150" t="n">
        <v>376</v>
      </c>
      <c r="AI147" s="150" t="n">
        <v>515</v>
      </c>
      <c r="AJ147" s="230" t="n">
        <v>74</v>
      </c>
      <c r="AK147" s="232">
        <f>AI147*Z147</f>
        <v/>
      </c>
      <c r="AL147" s="232" t="n"/>
      <c r="AN147" s="232" t="n"/>
      <c r="AO147" s="150" t="inlineStr">
        <is>
          <t>90 DAYS NETT</t>
        </is>
      </c>
      <c r="AP147" s="150" t="inlineStr">
        <is>
          <t>TRUCK</t>
        </is>
      </c>
      <c r="AQ147" s="233" t="n">
        <v>43546</v>
      </c>
      <c r="AR147" s="150">
        <f>+WEEKNUM(AQ147)</f>
        <v/>
      </c>
      <c r="AS147" s="233" t="inlineStr">
        <is>
          <t>ASAP</t>
        </is>
      </c>
      <c r="AU147" s="233" t="n">
        <v>43638</v>
      </c>
      <c r="AV147" s="150">
        <f>+WEEKNUM(AU147)</f>
        <v/>
      </c>
      <c r="AW147" s="233" t="n">
        <v>43680</v>
      </c>
      <c r="AX147" s="150">
        <f>+WEEKNUM(AW147)</f>
        <v/>
      </c>
      <c r="AY147" s="233">
        <f>AW147+4</f>
        <v/>
      </c>
      <c r="AZ147" s="150">
        <f>+WEEKNUM(AY147)</f>
        <v/>
      </c>
      <c r="BA147" s="233">
        <f>AU147+90</f>
        <v/>
      </c>
      <c r="BB147" s="150">
        <f>+WEEKNUM(BA147)</f>
        <v/>
      </c>
      <c r="BC147" s="233" t="n"/>
      <c r="BD147" s="150">
        <f>+WEEKNUM(BC147)</f>
        <v/>
      </c>
      <c r="BF147" s="169">
        <f>+WEEKNUM(BE147)</f>
        <v/>
      </c>
      <c r="BG147" s="150">
        <f>AV147-BD147</f>
        <v/>
      </c>
      <c r="BI147" s="150">
        <f>BH147-AI147</f>
        <v/>
      </c>
      <c r="BJ147" s="234">
        <f>BH147/AI147-1</f>
        <v/>
      </c>
      <c r="BK147" s="150">
        <f>BD147-Y147</f>
        <v/>
      </c>
      <c r="BL147" s="150">
        <f>BD147-AR147</f>
        <v/>
      </c>
      <c r="BM147" s="150" t="n">
        <v>28</v>
      </c>
    </row>
    <row customFormat="1" customHeight="1" ht="11.25" r="148" s="150">
      <c r="A148" s="246" t="inlineStr">
        <is>
          <t>K180751205 CHARLES</t>
        </is>
      </c>
      <c r="B148" s="108" t="inlineStr">
        <is>
          <t>Final</t>
        </is>
      </c>
      <c r="C148" s="126" t="inlineStr">
        <is>
          <t>C/O</t>
        </is>
      </c>
      <c r="D148" s="127" t="n">
        <v>1</v>
      </c>
      <c r="E148" s="108" t="n"/>
      <c r="F148" s="108" t="n"/>
      <c r="G148" s="108" t="inlineStr">
        <is>
          <t>Mens</t>
        </is>
      </c>
      <c r="H148" s="108" t="inlineStr">
        <is>
          <t>Jeans</t>
        </is>
      </c>
      <c r="I148" s="108" t="inlineStr">
        <is>
          <t>K180751205</t>
        </is>
      </c>
      <c r="J148" s="246" t="inlineStr">
        <is>
          <t>CHARLES</t>
        </is>
      </c>
      <c r="K148" s="246" t="inlineStr">
        <is>
          <t>STAY BLACK</t>
        </is>
      </c>
      <c r="L148" s="108" t="inlineStr">
        <is>
          <t>Tunisia</t>
        </is>
      </c>
      <c r="M148" s="108" t="inlineStr">
        <is>
          <t>Artlab</t>
        </is>
      </c>
      <c r="N148" s="108" t="inlineStr">
        <is>
          <t>Art Lab S.a.r.l.</t>
        </is>
      </c>
      <c r="O148" s="108" t="inlineStr">
        <is>
          <t>IWT</t>
        </is>
      </c>
      <c r="P148" s="108" t="inlineStr">
        <is>
          <t>IWT</t>
        </is>
      </c>
      <c r="Q148" s="108" t="n"/>
      <c r="R148" s="108" t="n"/>
      <c r="S148" s="108" t="n"/>
      <c r="T148" s="108" t="n"/>
      <c r="U148" s="108" t="inlineStr">
        <is>
          <t>Calik</t>
        </is>
      </c>
      <c r="V148" s="128" t="inlineStr">
        <is>
          <t>30131G Corona stay black organic + recycled</t>
        </is>
      </c>
      <c r="W148" s="147" t="n"/>
      <c r="X148" s="147" t="n"/>
      <c r="Y148" s="108">
        <f>+WEEKNUM(X148)</f>
        <v/>
      </c>
      <c r="Z148" s="129" t="n">
        <v>20</v>
      </c>
      <c r="AA148" s="129" t="n">
        <v>43.98</v>
      </c>
      <c r="AB148" s="129">
        <f>AH148/100*80</f>
        <v/>
      </c>
      <c r="AC148" s="129">
        <f>AE148/100*80</f>
        <v/>
      </c>
      <c r="AD148" s="129">
        <f>AH148*AA148</f>
        <v/>
      </c>
      <c r="AE148" s="129">
        <f>AH148*AA148/100*75</f>
        <v/>
      </c>
      <c r="AF148" s="129">
        <f>AI148*AA148/100*75</f>
        <v/>
      </c>
      <c r="AG148" s="130" t="n"/>
      <c r="AH148" s="108" t="n">
        <v>319</v>
      </c>
      <c r="AI148" s="108" t="n">
        <v>420</v>
      </c>
      <c r="AJ148" s="126" t="n">
        <v>74</v>
      </c>
      <c r="AK148" s="129">
        <f>AI148*Z148</f>
        <v/>
      </c>
      <c r="AL148" s="232" t="n"/>
      <c r="AN148" s="232" t="n"/>
      <c r="AO148" s="150" t="inlineStr">
        <is>
          <t>90 DAYS NETT</t>
        </is>
      </c>
      <c r="AP148" s="150" t="inlineStr">
        <is>
          <t>TRUCK</t>
        </is>
      </c>
      <c r="AQ148" s="233" t="n">
        <v>43546</v>
      </c>
      <c r="AR148" s="150">
        <f>+WEEKNUM(AQ148)</f>
        <v/>
      </c>
      <c r="AS148" s="233" t="inlineStr">
        <is>
          <t>ASAP</t>
        </is>
      </c>
      <c r="AU148" s="136" t="n">
        <v>43638</v>
      </c>
      <c r="AV148" s="108">
        <f>+WEEKNUM(AU148)</f>
        <v/>
      </c>
      <c r="AW148" s="136" t="n">
        <v>43645</v>
      </c>
      <c r="AX148" s="108">
        <f>+WEEKNUM(AW148)</f>
        <v/>
      </c>
      <c r="AY148" s="136">
        <f>AW148+4</f>
        <v/>
      </c>
      <c r="AZ148" s="108">
        <f>+WEEKNUM(AY148)</f>
        <v/>
      </c>
      <c r="BA148" s="136">
        <f>AU148+90</f>
        <v/>
      </c>
      <c r="BB148" s="108">
        <f>+WEEKNUM(BA148)</f>
        <v/>
      </c>
      <c r="BC148" s="136" t="n">
        <v>43645</v>
      </c>
      <c r="BD148" s="108">
        <f>+WEEKNUM(BC148)</f>
        <v/>
      </c>
      <c r="BE148" s="136">
        <f>BC148+4</f>
        <v/>
      </c>
      <c r="BF148" s="108">
        <f>+WEEKNUM(BE148)</f>
        <v/>
      </c>
      <c r="BG148" s="108">
        <f>AV148-BD148</f>
        <v/>
      </c>
      <c r="BH148" s="108" t="n">
        <v>428</v>
      </c>
      <c r="BI148" s="108">
        <f>BH148-AI148</f>
        <v/>
      </c>
      <c r="BJ148" s="131">
        <f>BH148/AI148-1</f>
        <v/>
      </c>
      <c r="BK148" s="108">
        <f>BD148-Y148</f>
        <v/>
      </c>
      <c r="BL148" s="108">
        <f>BD148-AR148</f>
        <v/>
      </c>
      <c r="BM148" s="108" t="n">
        <v>28</v>
      </c>
      <c r="BN148" s="108" t="n"/>
      <c r="BO148" s="108" t="n"/>
      <c r="BP148" s="108" t="inlineStr">
        <is>
          <t>YES</t>
        </is>
      </c>
    </row>
    <row customFormat="1" customHeight="1" ht="11.25" r="149" s="150">
      <c r="A149" s="246" t="inlineStr">
        <is>
          <t>K180751605 DANIEL RO</t>
        </is>
      </c>
      <c r="B149" s="108" t="inlineStr">
        <is>
          <t>Final</t>
        </is>
      </c>
      <c r="C149" s="126" t="inlineStr">
        <is>
          <t>C/O</t>
        </is>
      </c>
      <c r="D149" s="127" t="inlineStr">
        <is>
          <t>R/O</t>
        </is>
      </c>
      <c r="E149" s="108" t="n"/>
      <c r="F149" s="108" t="n"/>
      <c r="G149" s="108" t="inlineStr">
        <is>
          <t>Mens</t>
        </is>
      </c>
      <c r="H149" s="108" t="inlineStr">
        <is>
          <t>Jeans</t>
        </is>
      </c>
      <c r="I149" s="108" t="inlineStr">
        <is>
          <t>K180751605</t>
        </is>
      </c>
      <c r="J149" s="246" t="inlineStr">
        <is>
          <t>DANIEL</t>
        </is>
      </c>
      <c r="K149" s="246" t="inlineStr">
        <is>
          <t>STAY BLACK</t>
        </is>
      </c>
      <c r="L149" s="108" t="inlineStr">
        <is>
          <t>Tunisia</t>
        </is>
      </c>
      <c r="M149" s="108" t="inlineStr">
        <is>
          <t>Artlab</t>
        </is>
      </c>
      <c r="N149" s="108" t="inlineStr">
        <is>
          <t>Art Lab S.a.r.l.</t>
        </is>
      </c>
      <c r="O149" s="108" t="inlineStr">
        <is>
          <t>IWT</t>
        </is>
      </c>
      <c r="P149" s="108" t="n"/>
      <c r="Q149" s="108" t="n"/>
      <c r="R149" s="108" t="n"/>
      <c r="S149" s="108" t="n"/>
      <c r="T149" s="108" t="n"/>
      <c r="U149" s="108" t="inlineStr">
        <is>
          <t>Calik</t>
        </is>
      </c>
      <c r="V149" s="128" t="inlineStr">
        <is>
          <t>30131G Corona stay black organic + recycled</t>
        </is>
      </c>
      <c r="W149" s="147" t="n"/>
      <c r="X149" s="147" t="n"/>
      <c r="Y149" s="108">
        <f>+WEEKNUM(X149)</f>
        <v/>
      </c>
      <c r="Z149" s="129" t="n">
        <v>20</v>
      </c>
      <c r="AA149" s="129" t="n">
        <v>43.98</v>
      </c>
      <c r="AB149" s="129">
        <f>AH149/100*80</f>
        <v/>
      </c>
      <c r="AC149" s="129" t="n"/>
      <c r="AD149" s="129">
        <f>AH149*AA149</f>
        <v/>
      </c>
      <c r="AE149" s="129" t="n"/>
      <c r="AF149" s="129">
        <f>AI149*AA149</f>
        <v/>
      </c>
      <c r="AG149" s="130" t="n"/>
      <c r="AH149" s="108" t="n">
        <v>0</v>
      </c>
      <c r="AI149" s="108" t="n">
        <v>235</v>
      </c>
      <c r="AJ149" s="126" t="n">
        <v>73</v>
      </c>
      <c r="AK149" s="129">
        <f>AI149*Z149</f>
        <v/>
      </c>
      <c r="AL149" s="232" t="n"/>
      <c r="AN149" s="232" t="n"/>
      <c r="AO149" s="150" t="inlineStr">
        <is>
          <t>90 DAYS NETT</t>
        </is>
      </c>
      <c r="AP149" s="150" t="inlineStr">
        <is>
          <t>TRUCK</t>
        </is>
      </c>
      <c r="AQ149" s="233" t="n">
        <v>43507</v>
      </c>
      <c r="AR149" s="150">
        <f>+WEEKNUM(AQ149)</f>
        <v/>
      </c>
      <c r="AS149" s="233" t="n">
        <v>43596</v>
      </c>
      <c r="AT149" s="150">
        <f>+WEEKNUM(AS149)</f>
        <v/>
      </c>
      <c r="AU149" s="136" t="n">
        <v>43638</v>
      </c>
      <c r="AV149" s="108">
        <f>+WEEKNUM(AU149)</f>
        <v/>
      </c>
      <c r="AW149" s="332" t="n">
        <v>43645</v>
      </c>
      <c r="AX149" s="108">
        <f>+WEEKNUM(AW149)</f>
        <v/>
      </c>
      <c r="AY149" s="136">
        <f>AW149+4</f>
        <v/>
      </c>
      <c r="AZ149" s="108">
        <f>+WEEKNUM(AY149)</f>
        <v/>
      </c>
      <c r="BA149" s="136">
        <f>AU149+90</f>
        <v/>
      </c>
      <c r="BB149" s="108">
        <f>+WEEKNUM(BA149)</f>
        <v/>
      </c>
      <c r="BC149" s="136" t="n">
        <v>43645</v>
      </c>
      <c r="BD149" s="108">
        <f>+WEEKNUM(BC149)</f>
        <v/>
      </c>
      <c r="BE149" s="136">
        <f>BC149+4</f>
        <v/>
      </c>
      <c r="BF149" s="108">
        <f>+WEEKNUM(BE149)</f>
        <v/>
      </c>
      <c r="BG149" s="108">
        <f>AV149-BD149</f>
        <v/>
      </c>
      <c r="BH149" s="108" t="n">
        <v>237</v>
      </c>
      <c r="BI149" s="108">
        <f>BH149-AI149</f>
        <v/>
      </c>
      <c r="BJ149" s="131">
        <f>BH149/AI149-1</f>
        <v/>
      </c>
      <c r="BK149" s="108">
        <f>BD149-Y149</f>
        <v/>
      </c>
      <c r="BL149" s="108">
        <f>BD149-AR149</f>
        <v/>
      </c>
      <c r="BM149" s="108" t="n">
        <v>28</v>
      </c>
      <c r="BN149" s="108" t="n"/>
      <c r="BO149" s="108" t="n"/>
      <c r="BP149" s="108" t="inlineStr">
        <is>
          <t>YES</t>
        </is>
      </c>
    </row>
    <row customFormat="1" customHeight="1" ht="11.25" r="150" s="150">
      <c r="A150" s="246" t="inlineStr">
        <is>
          <t>K190700016 DARIA</t>
        </is>
      </c>
      <c r="B150" s="108" t="inlineStr">
        <is>
          <t>Final</t>
        </is>
      </c>
      <c r="C150" s="126" t="inlineStr">
        <is>
          <t>-</t>
        </is>
      </c>
      <c r="D150" s="127" t="n">
        <v>1</v>
      </c>
      <c r="E150" s="108" t="n"/>
      <c r="F150" s="108" t="n"/>
      <c r="G150" s="108" t="inlineStr">
        <is>
          <t>Womens</t>
        </is>
      </c>
      <c r="H150" s="108" t="inlineStr">
        <is>
          <t>Pants</t>
        </is>
      </c>
      <c r="I150" s="108" t="inlineStr">
        <is>
          <t>K190700016</t>
        </is>
      </c>
      <c r="J150" s="246" t="inlineStr">
        <is>
          <t>DARIA</t>
        </is>
      </c>
      <c r="K150" s="246" t="inlineStr">
        <is>
          <t>HAZELNUT</t>
        </is>
      </c>
      <c r="L150" s="108" t="inlineStr">
        <is>
          <t>Tunisia</t>
        </is>
      </c>
      <c r="M150" s="108" t="inlineStr">
        <is>
          <t>Artlab</t>
        </is>
      </c>
      <c r="N150" s="108" t="inlineStr">
        <is>
          <t>Art Lab S.a.r.l.</t>
        </is>
      </c>
      <c r="O150" s="108" t="inlineStr">
        <is>
          <t>Blue &amp; Dye</t>
        </is>
      </c>
      <c r="P150" s="108" t="inlineStr">
        <is>
          <t>BLUE &amp; DYE</t>
        </is>
      </c>
      <c r="Q150" s="108" t="n"/>
      <c r="R150" s="108" t="n"/>
      <c r="S150" s="108" t="inlineStr">
        <is>
          <t>Blue &amp; Dye</t>
        </is>
      </c>
      <c r="T150" s="108" t="n"/>
      <c r="U150" s="108" t="inlineStr">
        <is>
          <t>Kilim</t>
        </is>
      </c>
      <c r="V150" s="128" t="inlineStr">
        <is>
          <t>23886 Episode organic</t>
        </is>
      </c>
      <c r="W150" s="147" t="n"/>
      <c r="X150" s="147" t="n"/>
      <c r="Y150" s="108">
        <f>+WEEKNUM(X150)</f>
        <v/>
      </c>
      <c r="Z150" s="129" t="n">
        <v>22</v>
      </c>
      <c r="AA150" s="129" t="n">
        <v>51.98</v>
      </c>
      <c r="AB150" s="129">
        <f>AH150/100*80</f>
        <v/>
      </c>
      <c r="AC150" s="129">
        <f>AE150/100*80</f>
        <v/>
      </c>
      <c r="AD150" s="129">
        <f>AH150*AA150</f>
        <v/>
      </c>
      <c r="AE150" s="129">
        <f>AH150*AA150/100*75</f>
        <v/>
      </c>
      <c r="AF150" s="129">
        <f>AI150*AA150/100*75</f>
        <v/>
      </c>
      <c r="AG150" s="130" t="n"/>
      <c r="AH150" s="108" t="n">
        <v>209</v>
      </c>
      <c r="AI150" s="108" t="n">
        <v>252</v>
      </c>
      <c r="AJ150" s="126" t="n">
        <v>76</v>
      </c>
      <c r="AK150" s="129">
        <f>AI150*Z150</f>
        <v/>
      </c>
      <c r="AL150" s="232" t="n"/>
      <c r="AN150" s="232" t="n"/>
      <c r="AO150" s="150" t="inlineStr">
        <is>
          <t>90 DAYS NETT</t>
        </is>
      </c>
      <c r="AP150" s="150" t="inlineStr">
        <is>
          <t>TRUCK</t>
        </is>
      </c>
      <c r="AQ150" s="233" t="n">
        <v>43546</v>
      </c>
      <c r="AR150" s="150">
        <f>+WEEKNUM(AQ150)</f>
        <v/>
      </c>
      <c r="AS150" s="233" t="inlineStr">
        <is>
          <t>ASAP</t>
        </is>
      </c>
      <c r="AU150" s="136" t="n">
        <v>43638</v>
      </c>
      <c r="AV150" s="108">
        <f>+WEEKNUM(AU150)</f>
        <v/>
      </c>
      <c r="AW150" s="136" t="n">
        <v>43645</v>
      </c>
      <c r="AX150" s="108">
        <f>+WEEKNUM(AW150)</f>
        <v/>
      </c>
      <c r="AY150" s="136">
        <f>AW150+4</f>
        <v/>
      </c>
      <c r="AZ150" s="108">
        <f>+WEEKNUM(AY150)</f>
        <v/>
      </c>
      <c r="BA150" s="136">
        <f>AU150+90</f>
        <v/>
      </c>
      <c r="BB150" s="108">
        <f>+WEEKNUM(BA150)</f>
        <v/>
      </c>
      <c r="BC150" s="136" t="n">
        <v>43645</v>
      </c>
      <c r="BD150" s="108">
        <f>+WEEKNUM(BC150)</f>
        <v/>
      </c>
      <c r="BE150" s="136">
        <f>BC150+4</f>
        <v/>
      </c>
      <c r="BF150" s="108">
        <f>+WEEKNUM(BE150)</f>
        <v/>
      </c>
      <c r="BG150" s="108">
        <f>AV150-BD150</f>
        <v/>
      </c>
      <c r="BH150" s="108" t="n">
        <v>244</v>
      </c>
      <c r="BI150" s="108">
        <f>BH150-AI150</f>
        <v/>
      </c>
      <c r="BJ150" s="131">
        <f>BH150/AI150-1</f>
        <v/>
      </c>
      <c r="BK150" s="108">
        <f>BD150-Y150</f>
        <v/>
      </c>
      <c r="BL150" s="108">
        <f>BD150-AR150</f>
        <v/>
      </c>
      <c r="BM150" s="108" t="n">
        <v>28</v>
      </c>
      <c r="BN150" s="108" t="n"/>
      <c r="BO150" s="108" t="n"/>
      <c r="BP150" s="108" t="inlineStr">
        <is>
          <t>YES</t>
        </is>
      </c>
    </row>
    <row customFormat="1" customHeight="1" ht="11.25" r="151" s="150">
      <c r="A151" s="108" t="inlineStr">
        <is>
          <t>K190700502 MARIE</t>
        </is>
      </c>
      <c r="B151" s="108" t="inlineStr">
        <is>
          <t>Pre-Buy</t>
        </is>
      </c>
      <c r="C151" s="126" t="inlineStr">
        <is>
          <t>-</t>
        </is>
      </c>
      <c r="D151" s="127" t="n">
        <v>2</v>
      </c>
      <c r="E151" s="108" t="inlineStr">
        <is>
          <t>ZALANDO SMU</t>
        </is>
      </c>
      <c r="F151" s="108" t="n"/>
      <c r="G151" s="108" t="inlineStr">
        <is>
          <t>Womens</t>
        </is>
      </c>
      <c r="H151" s="108" t="inlineStr">
        <is>
          <t>Jeans</t>
        </is>
      </c>
      <c r="I151" s="108" t="inlineStr">
        <is>
          <t>K190700502</t>
        </is>
      </c>
      <c r="J151" s="246" t="inlineStr">
        <is>
          <t>MARIE</t>
        </is>
      </c>
      <c r="K151" s="246" t="inlineStr">
        <is>
          <t>DEEP GREEN TWILL</t>
        </is>
      </c>
      <c r="L151" s="108" t="inlineStr">
        <is>
          <t>Tunisia</t>
        </is>
      </c>
      <c r="M151" s="108" t="inlineStr">
        <is>
          <t>Artlab</t>
        </is>
      </c>
      <c r="N151" s="108" t="inlineStr">
        <is>
          <t>Art Lab S.a.r.l.</t>
        </is>
      </c>
      <c r="O151" s="108" t="inlineStr">
        <is>
          <t>Blue &amp; Dye</t>
        </is>
      </c>
      <c r="P151" s="108" t="n"/>
      <c r="Q151" s="108" t="inlineStr">
        <is>
          <t>Nice One</t>
        </is>
      </c>
      <c r="R151" s="108" t="n"/>
      <c r="S151" s="108" t="inlineStr">
        <is>
          <t>Blue &amp; Dye</t>
        </is>
      </c>
      <c r="T151" s="108" t="n"/>
      <c r="U151" s="108" t="inlineStr">
        <is>
          <t>Orta</t>
        </is>
      </c>
      <c r="V151" s="128" t="inlineStr">
        <is>
          <t>0009A-40 PFD</t>
        </is>
      </c>
      <c r="W151" s="147" t="n"/>
      <c r="X151" s="147" t="n"/>
      <c r="Y151" s="108">
        <f>+WEEKNUM(X151)</f>
        <v/>
      </c>
      <c r="Z151" s="129" t="n">
        <v>19.3</v>
      </c>
      <c r="AA151" s="129" t="n">
        <v>43.98</v>
      </c>
      <c r="AB151" s="129" t="n"/>
      <c r="AC151" s="129">
        <f>AE151/100*80</f>
        <v/>
      </c>
      <c r="AD151" s="129" t="n"/>
      <c r="AE151" s="129">
        <f>AH151*AA151/100*75</f>
        <v/>
      </c>
      <c r="AF151" s="129">
        <f>AI151*AA151/100*75</f>
        <v/>
      </c>
      <c r="AG151" s="130" t="n">
        <v>0.25</v>
      </c>
      <c r="AH151" s="108" t="n">
        <v>300</v>
      </c>
      <c r="AI151" s="108" t="n">
        <v>308</v>
      </c>
      <c r="AJ151" s="126" t="n">
        <v>67</v>
      </c>
      <c r="AK151" s="129">
        <f>AI151*Z151</f>
        <v/>
      </c>
      <c r="AL151" s="129" t="n"/>
      <c r="AM151" s="108" t="n"/>
      <c r="AN151" s="129" t="n"/>
      <c r="AO151" s="108" t="inlineStr">
        <is>
          <t>90 DAYS NETT</t>
        </is>
      </c>
      <c r="AP151" s="108" t="inlineStr">
        <is>
          <t>TRUCK</t>
        </is>
      </c>
      <c r="AQ151" s="136" t="n">
        <v>43507</v>
      </c>
      <c r="AR151" s="108">
        <f>+WEEKNUM(AQ151)</f>
        <v/>
      </c>
      <c r="AS151" s="136" t="n">
        <v>43666</v>
      </c>
      <c r="AT151" s="108">
        <f>+WEEKNUM(AS151)</f>
        <v/>
      </c>
      <c r="AU151" s="136" t="n">
        <v>43568</v>
      </c>
      <c r="AV151" s="108">
        <f>+WEEKNUM(AU151)</f>
        <v/>
      </c>
      <c r="AW151" s="136" t="n">
        <v>43645</v>
      </c>
      <c r="AX151" s="108">
        <f>+WEEKNUM(AW151)</f>
        <v/>
      </c>
      <c r="AY151" s="136">
        <f>AW151+4</f>
        <v/>
      </c>
      <c r="AZ151" s="108">
        <f>+WEEKNUM(AY151)</f>
        <v/>
      </c>
      <c r="BA151" s="136">
        <f>AU151+90</f>
        <v/>
      </c>
      <c r="BB151" s="108">
        <f>+WEEKNUM(BA151)</f>
        <v/>
      </c>
      <c r="BC151" s="136" t="n">
        <v>43645</v>
      </c>
      <c r="BD151" s="108">
        <f>+WEEKNUM(BC151)</f>
        <v/>
      </c>
      <c r="BE151" s="136">
        <f>BC151+4</f>
        <v/>
      </c>
      <c r="BF151" s="108">
        <f>+WEEKNUM(BE151)</f>
        <v/>
      </c>
      <c r="BG151" s="108">
        <f>AV151-BD151</f>
        <v/>
      </c>
      <c r="BH151" s="108" t="n">
        <v>308</v>
      </c>
      <c r="BI151" s="108">
        <f>BH151-AI151</f>
        <v/>
      </c>
      <c r="BJ151" s="131">
        <f>BH151/AI151-1</f>
        <v/>
      </c>
      <c r="BK151" s="108">
        <f>BD151-Y151</f>
        <v/>
      </c>
      <c r="BL151" s="108">
        <f>BD151-AR151</f>
        <v/>
      </c>
      <c r="BM151" s="108" t="n">
        <v>28</v>
      </c>
      <c r="BN151" s="108" t="n"/>
      <c r="BO151" s="108" t="n"/>
      <c r="BP151" s="108" t="inlineStr">
        <is>
          <t>YES</t>
        </is>
      </c>
    </row>
    <row customFormat="1" customHeight="1" ht="11.25" r="152" s="150">
      <c r="A152" s="108" t="inlineStr">
        <is>
          <t>K190700503 MARIE</t>
        </is>
      </c>
      <c r="B152" s="108" t="inlineStr">
        <is>
          <t>Pre-Buy</t>
        </is>
      </c>
      <c r="C152" s="126" t="inlineStr">
        <is>
          <t>-</t>
        </is>
      </c>
      <c r="D152" s="127" t="n">
        <v>2</v>
      </c>
      <c r="E152" s="108" t="inlineStr">
        <is>
          <t>ZALANDO SMU</t>
        </is>
      </c>
      <c r="F152" s="108" t="n"/>
      <c r="G152" s="108" t="inlineStr">
        <is>
          <t>Womens</t>
        </is>
      </c>
      <c r="H152" s="108" t="inlineStr">
        <is>
          <t>Jeans</t>
        </is>
      </c>
      <c r="I152" s="108" t="inlineStr">
        <is>
          <t>K190700503</t>
        </is>
      </c>
      <c r="J152" s="246" t="inlineStr">
        <is>
          <t>MARIE</t>
        </is>
      </c>
      <c r="K152" s="246" t="inlineStr">
        <is>
          <t>NAVY TWILL</t>
        </is>
      </c>
      <c r="L152" s="108" t="inlineStr">
        <is>
          <t>Tunisia</t>
        </is>
      </c>
      <c r="M152" s="108" t="inlineStr">
        <is>
          <t>Artlab</t>
        </is>
      </c>
      <c r="N152" s="108" t="inlineStr">
        <is>
          <t>Art Lab S.a.r.l.</t>
        </is>
      </c>
      <c r="O152" s="108" t="inlineStr">
        <is>
          <t>Blue &amp; Dye</t>
        </is>
      </c>
      <c r="P152" s="108" t="n"/>
      <c r="Q152" s="108" t="inlineStr">
        <is>
          <t>Nice One</t>
        </is>
      </c>
      <c r="R152" s="108" t="n"/>
      <c r="S152" s="108" t="inlineStr">
        <is>
          <t>Blue &amp; Dye</t>
        </is>
      </c>
      <c r="T152" s="108" t="n"/>
      <c r="U152" s="108" t="inlineStr">
        <is>
          <t>Orta</t>
        </is>
      </c>
      <c r="V152" s="128" t="inlineStr">
        <is>
          <t>0009A-40 PFD</t>
        </is>
      </c>
      <c r="W152" s="147" t="n"/>
      <c r="X152" s="147" t="n"/>
      <c r="Y152" s="108">
        <f>+WEEKNUM(X152)</f>
        <v/>
      </c>
      <c r="Z152" s="129" t="n">
        <v>19.3</v>
      </c>
      <c r="AA152" s="129" t="n">
        <v>43.98</v>
      </c>
      <c r="AB152" s="129" t="n"/>
      <c r="AC152" s="129">
        <f>AE152/100*80</f>
        <v/>
      </c>
      <c r="AD152" s="129" t="n"/>
      <c r="AE152" s="129">
        <f>AH152*AA152/100*75</f>
        <v/>
      </c>
      <c r="AF152" s="129">
        <f>AI152*AA152/100*75</f>
        <v/>
      </c>
      <c r="AG152" s="130" t="n">
        <v>0.25</v>
      </c>
      <c r="AH152" s="108" t="n">
        <v>300</v>
      </c>
      <c r="AI152" s="108" t="n">
        <v>311</v>
      </c>
      <c r="AJ152" s="126" t="n">
        <v>67</v>
      </c>
      <c r="AK152" s="129">
        <f>AI152*Z152</f>
        <v/>
      </c>
      <c r="AL152" s="129" t="n"/>
      <c r="AM152" s="108" t="n"/>
      <c r="AN152" s="129" t="n"/>
      <c r="AO152" s="108" t="inlineStr">
        <is>
          <t>90 DAYS NETT</t>
        </is>
      </c>
      <c r="AP152" s="108" t="inlineStr">
        <is>
          <t>TRUCK</t>
        </is>
      </c>
      <c r="AQ152" s="136" t="n">
        <v>43507</v>
      </c>
      <c r="AR152" s="108">
        <f>+WEEKNUM(AQ152)</f>
        <v/>
      </c>
      <c r="AS152" s="136" t="n">
        <v>43666</v>
      </c>
      <c r="AT152" s="108">
        <f>+WEEKNUM(AS152)</f>
        <v/>
      </c>
      <c r="AU152" s="136" t="n">
        <v>43568</v>
      </c>
      <c r="AV152" s="108">
        <f>+WEEKNUM(AU152)</f>
        <v/>
      </c>
      <c r="AW152" s="136" t="n">
        <v>43645</v>
      </c>
      <c r="AX152" s="108">
        <f>+WEEKNUM(AW152)</f>
        <v/>
      </c>
      <c r="AY152" s="136">
        <f>AW152+4</f>
        <v/>
      </c>
      <c r="AZ152" s="108">
        <f>+WEEKNUM(AY152)</f>
        <v/>
      </c>
      <c r="BA152" s="136">
        <f>AU152+90</f>
        <v/>
      </c>
      <c r="BB152" s="108">
        <f>+WEEKNUM(BA152)</f>
        <v/>
      </c>
      <c r="BC152" s="136" t="n">
        <v>43645</v>
      </c>
      <c r="BD152" s="108">
        <f>+WEEKNUM(BC152)</f>
        <v/>
      </c>
      <c r="BE152" s="136">
        <f>BC152+4</f>
        <v/>
      </c>
      <c r="BF152" s="108">
        <f>+WEEKNUM(BE152)</f>
        <v/>
      </c>
      <c r="BG152" s="108">
        <f>AV152-BD152</f>
        <v/>
      </c>
      <c r="BH152" s="108" t="n">
        <v>312</v>
      </c>
      <c r="BI152" s="108">
        <f>BH152-AI152</f>
        <v/>
      </c>
      <c r="BJ152" s="131">
        <f>BH152/AI152-1</f>
        <v/>
      </c>
      <c r="BK152" s="108">
        <f>BD152-Y152</f>
        <v/>
      </c>
      <c r="BL152" s="108">
        <f>BD152-AR152</f>
        <v/>
      </c>
      <c r="BM152" s="108" t="n">
        <v>28</v>
      </c>
      <c r="BN152" s="108" t="n"/>
      <c r="BO152" s="108" t="n"/>
      <c r="BP152" s="108" t="inlineStr">
        <is>
          <t>YES</t>
        </is>
      </c>
    </row>
    <row customFormat="1" customHeight="1" ht="11.25" r="153" s="150">
      <c r="A153" s="246" t="inlineStr">
        <is>
          <t>K190701105 JUNO</t>
        </is>
      </c>
      <c r="B153" s="108" t="inlineStr">
        <is>
          <t>Final</t>
        </is>
      </c>
      <c r="C153" s="126" t="inlineStr">
        <is>
          <t>-</t>
        </is>
      </c>
      <c r="D153" s="127" t="n">
        <v>1</v>
      </c>
      <c r="E153" s="108" t="n"/>
      <c r="F153" s="108" t="n"/>
      <c r="G153" s="108" t="inlineStr">
        <is>
          <t>Womens</t>
        </is>
      </c>
      <c r="H153" s="108" t="inlineStr">
        <is>
          <t>Jeans</t>
        </is>
      </c>
      <c r="I153" s="108" t="inlineStr">
        <is>
          <t>K190701105</t>
        </is>
      </c>
      <c r="J153" s="108" t="inlineStr">
        <is>
          <t>JUNO</t>
        </is>
      </c>
      <c r="K153" s="108" t="inlineStr">
        <is>
          <t>ACACIA GREY</t>
        </is>
      </c>
      <c r="L153" s="108" t="inlineStr">
        <is>
          <t>Tunisia</t>
        </is>
      </c>
      <c r="M153" s="108" t="inlineStr">
        <is>
          <t>Artlab</t>
        </is>
      </c>
      <c r="N153" s="108" t="inlineStr">
        <is>
          <t>Art Lab S.a.r.l.</t>
        </is>
      </c>
      <c r="O153" s="108" t="inlineStr">
        <is>
          <t>IWT</t>
        </is>
      </c>
      <c r="P153" s="108" t="inlineStr">
        <is>
          <t>IWT</t>
        </is>
      </c>
      <c r="Q153" s="108" t="inlineStr">
        <is>
          <t>Nice One</t>
        </is>
      </c>
      <c r="R153" s="108" t="inlineStr">
        <is>
          <t>Nice One</t>
        </is>
      </c>
      <c r="S153" s="108" t="inlineStr">
        <is>
          <t>Lamak</t>
        </is>
      </c>
      <c r="T153" s="108" t="inlineStr">
        <is>
          <t>LAMAK</t>
        </is>
      </c>
      <c r="U153" s="108" t="inlineStr">
        <is>
          <t>Calik</t>
        </is>
      </c>
      <c r="V153" s="128" t="inlineStr">
        <is>
          <t>70528D Acacia organic + recycled</t>
        </is>
      </c>
      <c r="W153" s="179" t="n"/>
      <c r="X153" s="179" t="n"/>
      <c r="Y153" s="150">
        <f>+WEEKNUM(X153)</f>
        <v/>
      </c>
      <c r="Z153" s="232" t="n">
        <v>24.25</v>
      </c>
      <c r="AA153" s="232" t="n">
        <v>55.98</v>
      </c>
      <c r="AB153" s="232">
        <f>AH153/100*80</f>
        <v/>
      </c>
      <c r="AC153" s="232">
        <f>AE153/100*80</f>
        <v/>
      </c>
      <c r="AD153" s="232">
        <f>AH153*AA153</f>
        <v/>
      </c>
      <c r="AE153" s="121">
        <f>AH153*AA153/100*75</f>
        <v/>
      </c>
      <c r="AF153" s="121">
        <f>AI153*AA153/100*75</f>
        <v/>
      </c>
      <c r="AG153" s="117" t="n"/>
      <c r="AH153" s="108" t="n">
        <v>316</v>
      </c>
      <c r="AI153" s="108" t="n">
        <v>375</v>
      </c>
      <c r="AJ153" s="230" t="n">
        <v>76</v>
      </c>
      <c r="AK153" s="232">
        <f>AI153*Z153</f>
        <v/>
      </c>
      <c r="AL153" s="232" t="n"/>
      <c r="AN153" s="232" t="n"/>
      <c r="AO153" s="150" t="inlineStr">
        <is>
          <t>90 DAYS NETT</t>
        </is>
      </c>
      <c r="AP153" s="150" t="inlineStr">
        <is>
          <t>TRUCK</t>
        </is>
      </c>
      <c r="AQ153" s="233" t="n">
        <v>43546</v>
      </c>
      <c r="AR153" s="150">
        <f>+WEEKNUM(AQ153)</f>
        <v/>
      </c>
      <c r="AS153" s="233" t="inlineStr">
        <is>
          <t>ASAP</t>
        </is>
      </c>
      <c r="AU153" s="233" t="n">
        <v>43624</v>
      </c>
      <c r="AV153" s="108">
        <f>+WEEKNUM(AU153)</f>
        <v/>
      </c>
      <c r="AW153" s="136" t="n">
        <v>43610</v>
      </c>
      <c r="AX153" s="108">
        <f>+WEEKNUM(AW153)</f>
        <v/>
      </c>
      <c r="AY153" s="136">
        <f>AW153+4</f>
        <v/>
      </c>
      <c r="AZ153" s="108">
        <f>+WEEKNUM(AY153)</f>
        <v/>
      </c>
      <c r="BA153" s="136">
        <f>AU153+90</f>
        <v/>
      </c>
      <c r="BB153" s="108">
        <f>+WEEKNUM(BA153)</f>
        <v/>
      </c>
      <c r="BC153" s="136" t="n">
        <v>43610</v>
      </c>
      <c r="BD153" s="108">
        <f>+WEEKNUM(BC153)</f>
        <v/>
      </c>
      <c r="BE153" s="136">
        <f>BC153+4</f>
        <v/>
      </c>
      <c r="BF153" s="108">
        <f>+WEEKNUM(BE153)</f>
        <v/>
      </c>
      <c r="BG153" s="108">
        <f>AV153-BD153</f>
        <v/>
      </c>
      <c r="BH153" s="108" t="n">
        <v>378</v>
      </c>
      <c r="BI153" s="108">
        <f>BH153-AI153</f>
        <v/>
      </c>
      <c r="BJ153" s="131">
        <f>BH153/AI153-1</f>
        <v/>
      </c>
      <c r="BK153" s="108">
        <f>BD153-Y153</f>
        <v/>
      </c>
      <c r="BL153" s="108">
        <f>BD153-AR153</f>
        <v/>
      </c>
      <c r="BM153" s="108" t="n">
        <v>28</v>
      </c>
      <c r="BN153" s="108" t="n"/>
      <c r="BO153" s="108" t="n"/>
      <c r="BP153" s="108" t="inlineStr">
        <is>
          <t>YES</t>
        </is>
      </c>
    </row>
    <row customFormat="1" customHeight="1" ht="11.25" r="154" s="150">
      <c r="A154" s="246" t="inlineStr">
        <is>
          <t>K190701110 JUNO HIGH</t>
        </is>
      </c>
      <c r="B154" s="108" t="inlineStr">
        <is>
          <t>Final</t>
        </is>
      </c>
      <c r="C154" s="126" t="inlineStr">
        <is>
          <t>-</t>
        </is>
      </c>
      <c r="D154" s="127" t="n">
        <v>2</v>
      </c>
      <c r="E154" s="108" t="n"/>
      <c r="F154" s="108" t="n"/>
      <c r="G154" s="108" t="inlineStr">
        <is>
          <t>Womens</t>
        </is>
      </c>
      <c r="H154" s="108" t="inlineStr">
        <is>
          <t>Jeans</t>
        </is>
      </c>
      <c r="I154" s="108" t="inlineStr">
        <is>
          <t>K190701110</t>
        </is>
      </c>
      <c r="J154" s="246" t="inlineStr">
        <is>
          <t>JUNO HIGH</t>
        </is>
      </c>
      <c r="K154" s="246" t="inlineStr">
        <is>
          <t>MYLA USED</t>
        </is>
      </c>
      <c r="L154" s="108" t="inlineStr">
        <is>
          <t>Tunisia</t>
        </is>
      </c>
      <c r="M154" s="108" t="inlineStr">
        <is>
          <t>Artlab</t>
        </is>
      </c>
      <c r="N154" s="108" t="inlineStr">
        <is>
          <t>Art Lab S.a.r.l.</t>
        </is>
      </c>
      <c r="O154" s="108" t="inlineStr">
        <is>
          <t>IWT</t>
        </is>
      </c>
      <c r="P154" s="108" t="inlineStr">
        <is>
          <t>IWT</t>
        </is>
      </c>
      <c r="Q154" s="108" t="inlineStr">
        <is>
          <t>Nice One</t>
        </is>
      </c>
      <c r="R154" s="108" t="inlineStr">
        <is>
          <t>Nice One</t>
        </is>
      </c>
      <c r="S154" s="108" t="inlineStr">
        <is>
          <t>Lamak</t>
        </is>
      </c>
      <c r="T154" s="108" t="inlineStr">
        <is>
          <t>LAMAK</t>
        </is>
      </c>
      <c r="U154" s="108" t="inlineStr">
        <is>
          <t>Calik</t>
        </is>
      </c>
      <c r="V154" s="128" t="inlineStr">
        <is>
          <t>71283D Myla liber blue organic + recycled</t>
        </is>
      </c>
      <c r="W154" s="147" t="n"/>
      <c r="X154" s="147" t="n"/>
      <c r="Y154" s="108">
        <f>+WEEKNUM(X154)</f>
        <v/>
      </c>
      <c r="Z154" s="129" t="n">
        <v>23.6</v>
      </c>
      <c r="AA154" s="129" t="n">
        <v>55.98</v>
      </c>
      <c r="AB154" s="129">
        <f>AH154/100*80</f>
        <v/>
      </c>
      <c r="AC154" s="129">
        <f>AE154/100*80</f>
        <v/>
      </c>
      <c r="AD154" s="129">
        <f>AH154*AA154</f>
        <v/>
      </c>
      <c r="AE154" s="129">
        <f>AH154*AA154/100*75</f>
        <v/>
      </c>
      <c r="AF154" s="129">
        <f>AI154*AA154/100*75</f>
        <v/>
      </c>
      <c r="AG154" s="130" t="n"/>
      <c r="AH154" s="108" t="n">
        <v>227</v>
      </c>
      <c r="AI154" s="108" t="n">
        <v>295</v>
      </c>
      <c r="AJ154" s="126" t="n">
        <v>76</v>
      </c>
      <c r="AK154" s="129">
        <f>AI154*Z154</f>
        <v/>
      </c>
      <c r="AL154" s="232" t="n"/>
      <c r="AN154" s="232" t="n"/>
      <c r="AO154" s="150" t="inlineStr">
        <is>
          <t>90 DAYS NETT</t>
        </is>
      </c>
      <c r="AP154" s="150" t="inlineStr">
        <is>
          <t>TRUCK</t>
        </is>
      </c>
      <c r="AQ154" s="233" t="n">
        <v>43546</v>
      </c>
      <c r="AR154" s="150">
        <f>+WEEKNUM(AQ154)</f>
        <v/>
      </c>
      <c r="AS154" s="233" t="inlineStr">
        <is>
          <t>ASAP</t>
        </is>
      </c>
      <c r="AU154" s="136" t="n">
        <v>43624</v>
      </c>
      <c r="AV154" s="108">
        <f>+WEEKNUM(AU154)</f>
        <v/>
      </c>
      <c r="AW154" s="136" t="n">
        <v>43645</v>
      </c>
      <c r="AX154" s="108">
        <f>+WEEKNUM(AW154)</f>
        <v/>
      </c>
      <c r="AY154" s="136">
        <f>AW154+4</f>
        <v/>
      </c>
      <c r="AZ154" s="108">
        <f>+WEEKNUM(AY154)</f>
        <v/>
      </c>
      <c r="BA154" s="136">
        <f>AU154+90</f>
        <v/>
      </c>
      <c r="BB154" s="108">
        <f>+WEEKNUM(BA154)</f>
        <v/>
      </c>
      <c r="BC154" s="136" t="n">
        <v>43645</v>
      </c>
      <c r="BD154" s="108">
        <f>+WEEKNUM(BC154)</f>
        <v/>
      </c>
      <c r="BE154" s="136">
        <f>BC154+4</f>
        <v/>
      </c>
      <c r="BF154" s="108">
        <f>+WEEKNUM(BE154)</f>
        <v/>
      </c>
      <c r="BG154" s="108">
        <f>AV154-BD154</f>
        <v/>
      </c>
      <c r="BH154" s="108" t="n">
        <v>303</v>
      </c>
      <c r="BI154" s="108">
        <f>BH154-AI154</f>
        <v/>
      </c>
      <c r="BJ154" s="131">
        <f>BH154/AI154-1</f>
        <v/>
      </c>
      <c r="BK154" s="108">
        <f>BD154-Y154</f>
        <v/>
      </c>
      <c r="BL154" s="108">
        <f>BD154-AR154</f>
        <v/>
      </c>
      <c r="BM154" s="108" t="n">
        <v>28</v>
      </c>
      <c r="BN154" s="108" t="n"/>
      <c r="BO154" s="108" t="n"/>
      <c r="BP154" s="108" t="inlineStr">
        <is>
          <t>YES</t>
        </is>
      </c>
    </row>
    <row customFormat="1" customHeight="1" ht="11.25" r="155" s="150">
      <c r="A155" s="246" t="inlineStr">
        <is>
          <t>K190701111 JUNO HIGH</t>
        </is>
      </c>
      <c r="B155" s="108" t="inlineStr">
        <is>
          <t>Final</t>
        </is>
      </c>
      <c r="C155" s="126" t="inlineStr">
        <is>
          <t>-</t>
        </is>
      </c>
      <c r="D155" s="127" t="n">
        <v>2</v>
      </c>
      <c r="E155" s="108" t="n"/>
      <c r="F155" s="108" t="n"/>
      <c r="G155" s="108" t="inlineStr">
        <is>
          <t>Womens</t>
        </is>
      </c>
      <c r="H155" s="108" t="inlineStr">
        <is>
          <t>Jeans</t>
        </is>
      </c>
      <c r="I155" s="108" t="inlineStr">
        <is>
          <t>K190701111</t>
        </is>
      </c>
      <c r="J155" s="246" t="inlineStr">
        <is>
          <t>JUNO HIGH</t>
        </is>
      </c>
      <c r="K155" s="246" t="inlineStr">
        <is>
          <t>MYLA MEDIUM WORN</t>
        </is>
      </c>
      <c r="L155" s="108" t="inlineStr">
        <is>
          <t>Tunisia</t>
        </is>
      </c>
      <c r="M155" s="108" t="inlineStr">
        <is>
          <t>Artlab</t>
        </is>
      </c>
      <c r="N155" s="108" t="inlineStr">
        <is>
          <t>Art Lab S.a.r.l.</t>
        </is>
      </c>
      <c r="O155" s="108" t="inlineStr">
        <is>
          <t>IWT</t>
        </is>
      </c>
      <c r="P155" s="108" t="inlineStr">
        <is>
          <t>IWT</t>
        </is>
      </c>
      <c r="Q155" s="108" t="inlineStr">
        <is>
          <t>Nice One</t>
        </is>
      </c>
      <c r="R155" s="108" t="inlineStr">
        <is>
          <t>Nice One</t>
        </is>
      </c>
      <c r="S155" s="108" t="inlineStr">
        <is>
          <t>Lamak</t>
        </is>
      </c>
      <c r="T155" s="108" t="inlineStr">
        <is>
          <t>LAMAK</t>
        </is>
      </c>
      <c r="U155" s="108" t="inlineStr">
        <is>
          <t>Calik</t>
        </is>
      </c>
      <c r="V155" s="128" t="inlineStr">
        <is>
          <t>71283D Myla liber blue organic + recycled</t>
        </is>
      </c>
      <c r="W155" s="147" t="n"/>
      <c r="X155" s="147" t="n"/>
      <c r="Y155" s="108">
        <f>+WEEKNUM(X155)</f>
        <v/>
      </c>
      <c r="Z155" s="129" t="n">
        <v>24.1</v>
      </c>
      <c r="AA155" s="129" t="n">
        <v>55.98</v>
      </c>
      <c r="AB155" s="129">
        <f>AH155/100*80</f>
        <v/>
      </c>
      <c r="AC155" s="129">
        <f>AE155/100*80</f>
        <v/>
      </c>
      <c r="AD155" s="129">
        <f>AH155*AA155</f>
        <v/>
      </c>
      <c r="AE155" s="129">
        <f>AH155*AA155/100*75</f>
        <v/>
      </c>
      <c r="AF155" s="129">
        <f>AI155*AA155/100*75</f>
        <v/>
      </c>
      <c r="AG155" s="130" t="n"/>
      <c r="AH155" s="108" t="n">
        <v>266</v>
      </c>
      <c r="AI155" s="108" t="n">
        <v>290</v>
      </c>
      <c r="AJ155" s="126" t="n">
        <v>76</v>
      </c>
      <c r="AK155" s="129">
        <f>AI155*Z155</f>
        <v/>
      </c>
      <c r="AL155" s="232" t="n"/>
      <c r="AM155" s="150" t="n"/>
      <c r="AN155" s="232" t="n"/>
      <c r="AO155" s="150" t="inlineStr">
        <is>
          <t>90 DAYS NETT</t>
        </is>
      </c>
      <c r="AP155" s="150" t="inlineStr">
        <is>
          <t>TRUCK</t>
        </is>
      </c>
      <c r="AQ155" s="233" t="n">
        <v>43546</v>
      </c>
      <c r="AR155" s="150">
        <f>+WEEKNUM(AQ155)</f>
        <v/>
      </c>
      <c r="AS155" s="233" t="inlineStr">
        <is>
          <t>ASAP</t>
        </is>
      </c>
      <c r="AT155" s="150" t="n"/>
      <c r="AU155" s="136" t="n">
        <v>43624</v>
      </c>
      <c r="AV155" s="108">
        <f>+WEEKNUM(AU155)</f>
        <v/>
      </c>
      <c r="AW155" s="136" t="n">
        <v>43645</v>
      </c>
      <c r="AX155" s="108">
        <f>+WEEKNUM(AW155)</f>
        <v/>
      </c>
      <c r="AY155" s="136">
        <f>AW155+4</f>
        <v/>
      </c>
      <c r="AZ155" s="108">
        <f>+WEEKNUM(AY155)</f>
        <v/>
      </c>
      <c r="BA155" s="136">
        <f>AU155+90</f>
        <v/>
      </c>
      <c r="BB155" s="108">
        <f>+WEEKNUM(BA155)</f>
        <v/>
      </c>
      <c r="BC155" s="136" t="n">
        <v>43645</v>
      </c>
      <c r="BD155" s="108">
        <f>+WEEKNUM(BC155)</f>
        <v/>
      </c>
      <c r="BE155" s="136">
        <f>BC155+4</f>
        <v/>
      </c>
      <c r="BF155" s="108">
        <f>+WEEKNUM(BE155)</f>
        <v/>
      </c>
      <c r="BG155" s="108">
        <f>AV155-BD155</f>
        <v/>
      </c>
      <c r="BH155" s="108" t="n">
        <v>288</v>
      </c>
      <c r="BI155" s="108">
        <f>BH155-AI155</f>
        <v/>
      </c>
      <c r="BJ155" s="131">
        <f>BH155/AI155-1</f>
        <v/>
      </c>
      <c r="BK155" s="108">
        <f>BD155-Y155</f>
        <v/>
      </c>
      <c r="BL155" s="108">
        <f>BD155-AR155</f>
        <v/>
      </c>
      <c r="BM155" s="108" t="n">
        <v>28</v>
      </c>
      <c r="BN155" s="108" t="n"/>
      <c r="BO155" s="108" t="n"/>
      <c r="BP155" s="108" t="inlineStr">
        <is>
          <t>YES</t>
        </is>
      </c>
    </row>
    <row customFormat="1" customHeight="1" ht="11.25" r="156" s="150">
      <c r="A156" s="108" t="inlineStr">
        <is>
          <t>K190701115 JUNO HIGH</t>
        </is>
      </c>
      <c r="B156" s="108" t="inlineStr">
        <is>
          <t>Final</t>
        </is>
      </c>
      <c r="C156" s="126" t="inlineStr">
        <is>
          <t>-</t>
        </is>
      </c>
      <c r="D156" s="127" t="n">
        <v>2</v>
      </c>
      <c r="E156" s="108" t="inlineStr">
        <is>
          <t>BULK</t>
        </is>
      </c>
      <c r="F156" s="108" t="n"/>
      <c r="G156" s="108" t="inlineStr">
        <is>
          <t>Womens</t>
        </is>
      </c>
      <c r="H156" s="108" t="inlineStr">
        <is>
          <t>Jeans</t>
        </is>
      </c>
      <c r="I156" s="108" t="inlineStr">
        <is>
          <t>K190701115</t>
        </is>
      </c>
      <c r="J156" s="246" t="inlineStr">
        <is>
          <t>JUNO HIGH</t>
        </is>
      </c>
      <c r="K156" s="246" t="inlineStr">
        <is>
          <t>MYLA RINSE</t>
        </is>
      </c>
      <c r="L156" s="108" t="inlineStr">
        <is>
          <t>Tunisia</t>
        </is>
      </c>
      <c r="M156" s="108" t="inlineStr">
        <is>
          <t>Artlab</t>
        </is>
      </c>
      <c r="N156" s="108" t="inlineStr">
        <is>
          <t>Art Lab S.a.r.l.</t>
        </is>
      </c>
      <c r="O156" s="108" t="inlineStr">
        <is>
          <t>IWT</t>
        </is>
      </c>
      <c r="P156" s="108" t="inlineStr">
        <is>
          <t>IWT</t>
        </is>
      </c>
      <c r="Q156" s="108" t="inlineStr">
        <is>
          <t>Nice One</t>
        </is>
      </c>
      <c r="R156" s="108" t="inlineStr">
        <is>
          <t>Nice One</t>
        </is>
      </c>
      <c r="S156" s="108" t="inlineStr">
        <is>
          <t>Lamak</t>
        </is>
      </c>
      <c r="T156" s="108" t="inlineStr">
        <is>
          <t>LAMAK</t>
        </is>
      </c>
      <c r="U156" s="108" t="inlineStr">
        <is>
          <t>Calik</t>
        </is>
      </c>
      <c r="V156" s="128" t="inlineStr">
        <is>
          <t>71283D Myla liber blue organic + recycled</t>
        </is>
      </c>
      <c r="W156" s="147" t="n"/>
      <c r="X156" s="147" t="n"/>
      <c r="Y156" s="108">
        <f>+WEEKNUM(X156)</f>
        <v/>
      </c>
      <c r="Z156" s="129" t="n">
        <v>18.8</v>
      </c>
      <c r="AA156" s="129" t="n">
        <v>43.98</v>
      </c>
      <c r="AB156" s="129">
        <f>AH156/100*80</f>
        <v/>
      </c>
      <c r="AC156" s="129">
        <f>AE156/100*80</f>
        <v/>
      </c>
      <c r="AD156" s="129">
        <f>AH156*AA156</f>
        <v/>
      </c>
      <c r="AE156" s="129">
        <f>AH156*AA156/100*75</f>
        <v/>
      </c>
      <c r="AF156" s="129">
        <f>AI156*AA156/100*75</f>
        <v/>
      </c>
      <c r="AG156" s="130" t="n"/>
      <c r="AH156" s="108" t="n">
        <v>925</v>
      </c>
      <c r="AI156" s="108" t="n">
        <v>1060</v>
      </c>
      <c r="AJ156" s="126" t="n">
        <v>76</v>
      </c>
      <c r="AK156" s="129">
        <f>AI156*Z156</f>
        <v/>
      </c>
      <c r="AL156" s="232" t="n"/>
      <c r="AN156" s="232" t="n"/>
      <c r="AO156" s="150" t="inlineStr">
        <is>
          <t>90 DAYS NETT</t>
        </is>
      </c>
      <c r="AP156" s="150" t="inlineStr">
        <is>
          <t>TRUCK</t>
        </is>
      </c>
      <c r="AQ156" s="233" t="n">
        <v>43546</v>
      </c>
      <c r="AR156" s="150">
        <f>+WEEKNUM(AQ156)</f>
        <v/>
      </c>
      <c r="AS156" s="233" t="inlineStr">
        <is>
          <t>ASAP</t>
        </is>
      </c>
      <c r="AU156" s="136" t="n">
        <v>43624</v>
      </c>
      <c r="AV156" s="108">
        <f>+WEEKNUM(AU156)</f>
        <v/>
      </c>
      <c r="AW156" s="136" t="n">
        <v>43645</v>
      </c>
      <c r="AX156" s="108">
        <f>+WEEKNUM(AW156)</f>
        <v/>
      </c>
      <c r="AY156" s="136">
        <f>AW156+4</f>
        <v/>
      </c>
      <c r="AZ156" s="108">
        <f>+WEEKNUM(AY156)</f>
        <v/>
      </c>
      <c r="BA156" s="136">
        <f>AU156+90</f>
        <v/>
      </c>
      <c r="BB156" s="108">
        <f>+WEEKNUM(BA156)</f>
        <v/>
      </c>
      <c r="BC156" s="136" t="n">
        <v>43645</v>
      </c>
      <c r="BD156" s="108">
        <f>+WEEKNUM(BC156)</f>
        <v/>
      </c>
      <c r="BE156" s="136">
        <f>BC156+4</f>
        <v/>
      </c>
      <c r="BF156" s="108">
        <f>+WEEKNUM(BE156)</f>
        <v/>
      </c>
      <c r="BG156" s="108">
        <f>AV156-BD156</f>
        <v/>
      </c>
      <c r="BH156" s="108" t="n">
        <v>1089</v>
      </c>
      <c r="BI156" s="108">
        <f>BH156-AI156</f>
        <v/>
      </c>
      <c r="BJ156" s="131">
        <f>BH156/AI156-1</f>
        <v/>
      </c>
      <c r="BK156" s="108">
        <f>BD156-Y156</f>
        <v/>
      </c>
      <c r="BL156" s="108">
        <f>BD156-AR156</f>
        <v/>
      </c>
      <c r="BM156" s="108" t="n">
        <v>28</v>
      </c>
      <c r="BN156" s="108" t="n"/>
      <c r="BO156" s="108" t="n"/>
      <c r="BP156" s="108" t="inlineStr">
        <is>
          <t>YES</t>
        </is>
      </c>
    </row>
    <row customFormat="1" customHeight="1" ht="11.25" r="157" s="150">
      <c r="A157" s="108" t="inlineStr">
        <is>
          <t>K190701115 JUNO HIGH</t>
        </is>
      </c>
      <c r="B157" s="108" t="inlineStr">
        <is>
          <t>Final</t>
        </is>
      </c>
      <c r="C157" s="126" t="inlineStr">
        <is>
          <t>-</t>
        </is>
      </c>
      <c r="D157" s="127" t="n">
        <v>2</v>
      </c>
      <c r="E157" s="108" t="inlineStr">
        <is>
          <t>ZALANDO</t>
        </is>
      </c>
      <c r="F157" s="108" t="n"/>
      <c r="G157" s="108" t="inlineStr">
        <is>
          <t>Womens</t>
        </is>
      </c>
      <c r="H157" s="108" t="inlineStr">
        <is>
          <t>Jeans</t>
        </is>
      </c>
      <c r="I157" s="108" t="inlineStr">
        <is>
          <t>K190701115</t>
        </is>
      </c>
      <c r="J157" s="246" t="inlineStr">
        <is>
          <t>JUNO HIGH</t>
        </is>
      </c>
      <c r="K157" s="246" t="inlineStr">
        <is>
          <t>MYLA RINSE</t>
        </is>
      </c>
      <c r="L157" s="108" t="inlineStr">
        <is>
          <t>Tunisia</t>
        </is>
      </c>
      <c r="M157" s="108" t="inlineStr">
        <is>
          <t>Artlab</t>
        </is>
      </c>
      <c r="N157" s="108" t="inlineStr">
        <is>
          <t>Art Lab S.a.r.l.</t>
        </is>
      </c>
      <c r="O157" s="108" t="inlineStr">
        <is>
          <t>IWT</t>
        </is>
      </c>
      <c r="P157" s="108" t="n"/>
      <c r="Q157" s="108" t="inlineStr">
        <is>
          <t>Nice One</t>
        </is>
      </c>
      <c r="R157" s="108" t="n"/>
      <c r="S157" s="108" t="inlineStr">
        <is>
          <t>Lamak</t>
        </is>
      </c>
      <c r="T157" s="108" t="n"/>
      <c r="U157" s="108" t="inlineStr">
        <is>
          <t>Calik</t>
        </is>
      </c>
      <c r="V157" s="128" t="inlineStr">
        <is>
          <t>71283D Myla liber blue organic + recycled</t>
        </is>
      </c>
      <c r="W157" s="147" t="n"/>
      <c r="X157" s="147" t="n"/>
      <c r="Y157" s="108">
        <f>+WEEKNUM(X157)</f>
        <v/>
      </c>
      <c r="Z157" s="129" t="n">
        <v>18.8</v>
      </c>
      <c r="AA157" s="129" t="n">
        <v>43.98</v>
      </c>
      <c r="AB157" s="129">
        <f>AH157/100*80</f>
        <v/>
      </c>
      <c r="AC157" s="129">
        <f>AE157/100*80</f>
        <v/>
      </c>
      <c r="AD157" s="129">
        <f>AH157*AA157</f>
        <v/>
      </c>
      <c r="AE157" s="129">
        <f>AH157*AA157/100*75</f>
        <v/>
      </c>
      <c r="AF157" s="129">
        <f>AI157*AA157/100*75</f>
        <v/>
      </c>
      <c r="AG157" s="130" t="n"/>
      <c r="AH157" s="108" t="n">
        <v>60</v>
      </c>
      <c r="AI157" s="108" t="n">
        <v>60</v>
      </c>
      <c r="AJ157" s="126" t="n">
        <v>76</v>
      </c>
      <c r="AK157" s="129">
        <f>AI157*Z157</f>
        <v/>
      </c>
      <c r="AL157" s="232" t="n"/>
      <c r="AN157" s="232" t="n"/>
      <c r="AO157" s="150" t="inlineStr">
        <is>
          <t>90 DAYS NETT</t>
        </is>
      </c>
      <c r="AP157" s="150" t="inlineStr">
        <is>
          <t>TRUCK</t>
        </is>
      </c>
      <c r="AQ157" s="233" t="n">
        <v>43546</v>
      </c>
      <c r="AR157" s="150">
        <f>+WEEKNUM(AQ157)</f>
        <v/>
      </c>
      <c r="AS157" s="233" t="inlineStr">
        <is>
          <t>ASAP</t>
        </is>
      </c>
      <c r="AU157" s="136" t="n">
        <v>43624</v>
      </c>
      <c r="AV157" s="108">
        <f>+WEEKNUM(AU157)</f>
        <v/>
      </c>
      <c r="AW157" s="136" t="n">
        <v>43645</v>
      </c>
      <c r="AX157" s="108">
        <f>+WEEKNUM(AW157)</f>
        <v/>
      </c>
      <c r="AY157" s="136">
        <f>AW157+4</f>
        <v/>
      </c>
      <c r="AZ157" s="108">
        <f>+WEEKNUM(AY157)</f>
        <v/>
      </c>
      <c r="BA157" s="136">
        <f>AU157+90</f>
        <v/>
      </c>
      <c r="BB157" s="108">
        <f>+WEEKNUM(BA157)</f>
        <v/>
      </c>
      <c r="BC157" s="136" t="n">
        <v>43645</v>
      </c>
      <c r="BD157" s="108">
        <f>+WEEKNUM(BC157)</f>
        <v/>
      </c>
      <c r="BE157" s="136">
        <f>BC157+4</f>
        <v/>
      </c>
      <c r="BF157" s="108">
        <f>+WEEKNUM(BE157)</f>
        <v/>
      </c>
      <c r="BG157" s="108">
        <f>AV157-BD157</f>
        <v/>
      </c>
      <c r="BH157" s="108" t="n">
        <v>60</v>
      </c>
      <c r="BI157" s="108">
        <f>BH157-AI157</f>
        <v/>
      </c>
      <c r="BJ157" s="131">
        <f>BH157/AI157-1</f>
        <v/>
      </c>
      <c r="BK157" s="108">
        <f>BD157-Y157</f>
        <v/>
      </c>
      <c r="BL157" s="108">
        <f>BD157-AR157</f>
        <v/>
      </c>
      <c r="BM157" s="108" t="n">
        <v>28</v>
      </c>
      <c r="BN157" s="108" t="n"/>
      <c r="BO157" s="108" t="n"/>
      <c r="BP157" s="108" t="inlineStr">
        <is>
          <t>YES</t>
        </is>
      </c>
    </row>
    <row customFormat="1" customHeight="1" ht="11.25" r="158" s="150">
      <c r="A158" s="246" t="inlineStr">
        <is>
          <t>K190701405 EMI</t>
        </is>
      </c>
      <c r="B158" s="108" t="inlineStr">
        <is>
          <t>Final</t>
        </is>
      </c>
      <c r="C158" s="126" t="inlineStr">
        <is>
          <t>-</t>
        </is>
      </c>
      <c r="D158" s="127" t="n">
        <v>1</v>
      </c>
      <c r="E158" s="108" t="n"/>
      <c r="F158" s="108" t="n"/>
      <c r="G158" s="108" t="inlineStr">
        <is>
          <t>Womens</t>
        </is>
      </c>
      <c r="H158" s="108" t="inlineStr">
        <is>
          <t>Jeans</t>
        </is>
      </c>
      <c r="I158" s="108" t="inlineStr">
        <is>
          <t>K190701405</t>
        </is>
      </c>
      <c r="J158" s="246" t="inlineStr">
        <is>
          <t>EMI</t>
        </is>
      </c>
      <c r="K158" s="246" t="inlineStr">
        <is>
          <t>STAY BLACK</t>
        </is>
      </c>
      <c r="L158" s="108" t="inlineStr">
        <is>
          <t>Tunisia</t>
        </is>
      </c>
      <c r="M158" s="108" t="inlineStr">
        <is>
          <t>Artlab</t>
        </is>
      </c>
      <c r="N158" s="108" t="inlineStr">
        <is>
          <t>Art Lab S.a.r.l.</t>
        </is>
      </c>
      <c r="O158" s="108" t="inlineStr">
        <is>
          <t>IWT</t>
        </is>
      </c>
      <c r="P158" s="108" t="inlineStr">
        <is>
          <t>IWT</t>
        </is>
      </c>
      <c r="Q158" s="108" t="n"/>
      <c r="R158" s="108" t="n"/>
      <c r="S158" s="108" t="n"/>
      <c r="T158" s="108" t="n"/>
      <c r="U158" s="108" t="inlineStr">
        <is>
          <t>Calik</t>
        </is>
      </c>
      <c r="V158" s="128" t="inlineStr">
        <is>
          <t>30131G Corona stay black organic + recycled</t>
        </is>
      </c>
      <c r="W158" s="147" t="n"/>
      <c r="X158" s="147" t="n"/>
      <c r="Y158" s="108">
        <f>+WEEKNUM(X158)</f>
        <v/>
      </c>
      <c r="Z158" s="129" t="n">
        <v>19.25</v>
      </c>
      <c r="AA158" s="129" t="n">
        <v>43.98</v>
      </c>
      <c r="AB158" s="129">
        <f>AH158/100*80</f>
        <v/>
      </c>
      <c r="AC158" s="129">
        <f>AE158/100*80</f>
        <v/>
      </c>
      <c r="AD158" s="129">
        <f>AH158*AA158</f>
        <v/>
      </c>
      <c r="AE158" s="129">
        <f>AH158*AA158/100*75</f>
        <v/>
      </c>
      <c r="AF158" s="129">
        <f>AI158*AA158/100*75</f>
        <v/>
      </c>
      <c r="AG158" s="130" t="n"/>
      <c r="AH158" s="108" t="n">
        <v>248</v>
      </c>
      <c r="AI158" s="108" t="n">
        <v>308</v>
      </c>
      <c r="AJ158" s="126" t="n">
        <v>76</v>
      </c>
      <c r="AK158" s="129">
        <f>AI158*Z158</f>
        <v/>
      </c>
      <c r="AL158" s="232" t="n"/>
      <c r="AN158" s="232" t="n"/>
      <c r="AO158" s="150" t="inlineStr">
        <is>
          <t>90 DAYS NETT</t>
        </is>
      </c>
      <c r="AP158" s="150" t="inlineStr">
        <is>
          <t>TRUCK</t>
        </is>
      </c>
      <c r="AQ158" s="233" t="n">
        <v>43546</v>
      </c>
      <c r="AR158" s="150">
        <f>+WEEKNUM(AQ158)</f>
        <v/>
      </c>
      <c r="AS158" s="233" t="inlineStr">
        <is>
          <t>ASAP</t>
        </is>
      </c>
      <c r="AU158" s="136" t="n">
        <v>43638</v>
      </c>
      <c r="AV158" s="108">
        <f>+WEEKNUM(AU158)</f>
        <v/>
      </c>
      <c r="AW158" s="136" t="n">
        <v>43645</v>
      </c>
      <c r="AX158" s="108">
        <f>+WEEKNUM(AW158)</f>
        <v/>
      </c>
      <c r="AY158" s="136">
        <f>AW158+4</f>
        <v/>
      </c>
      <c r="AZ158" s="108">
        <f>+WEEKNUM(AY158)</f>
        <v/>
      </c>
      <c r="BA158" s="136">
        <f>AU158+90</f>
        <v/>
      </c>
      <c r="BB158" s="108">
        <f>+WEEKNUM(BA158)</f>
        <v/>
      </c>
      <c r="BC158" s="136" t="n">
        <v>43645</v>
      </c>
      <c r="BD158" s="108">
        <f>+WEEKNUM(BC158)</f>
        <v/>
      </c>
      <c r="BE158" s="136">
        <f>BC158+4</f>
        <v/>
      </c>
      <c r="BF158" s="108">
        <f>+WEEKNUM(BE158)</f>
        <v/>
      </c>
      <c r="BG158" s="108">
        <f>AV158-BD158</f>
        <v/>
      </c>
      <c r="BH158" s="108" t="n">
        <v>380</v>
      </c>
      <c r="BI158" s="108">
        <f>BH158-AI158</f>
        <v/>
      </c>
      <c r="BJ158" s="131">
        <f>BH158/AI158-1</f>
        <v/>
      </c>
      <c r="BK158" s="108">
        <f>BD158-Y158</f>
        <v/>
      </c>
      <c r="BL158" s="108">
        <f>BD158-AR158</f>
        <v/>
      </c>
      <c r="BM158" s="108" t="n">
        <v>28</v>
      </c>
      <c r="BN158" s="108" t="n"/>
      <c r="BO158" s="108" t="n"/>
      <c r="BP158" s="108" t="inlineStr">
        <is>
          <t>YES</t>
        </is>
      </c>
    </row>
    <row customFormat="1" customHeight="1" ht="11.25" r="159" s="150">
      <c r="A159" s="108" t="inlineStr">
        <is>
          <t>K190701502 MARIE</t>
        </is>
      </c>
      <c r="B159" s="108" t="inlineStr">
        <is>
          <t>Pre-Buy</t>
        </is>
      </c>
      <c r="C159" s="126" t="inlineStr">
        <is>
          <t>-</t>
        </is>
      </c>
      <c r="D159" s="127" t="n">
        <v>2</v>
      </c>
      <c r="E159" s="108" t="inlineStr">
        <is>
          <t>ZALANDO SMU</t>
        </is>
      </c>
      <c r="F159" s="108" t="n"/>
      <c r="G159" s="108" t="inlineStr">
        <is>
          <t>Womens</t>
        </is>
      </c>
      <c r="H159" s="108" t="inlineStr">
        <is>
          <t>Jeans</t>
        </is>
      </c>
      <c r="I159" s="108" t="inlineStr">
        <is>
          <t>K190701502</t>
        </is>
      </c>
      <c r="J159" s="246" t="inlineStr">
        <is>
          <t>MARIE</t>
        </is>
      </c>
      <c r="K159" s="246" t="inlineStr">
        <is>
          <t>DARK WORN IN</t>
        </is>
      </c>
      <c r="L159" s="108" t="inlineStr">
        <is>
          <t>Tunisia</t>
        </is>
      </c>
      <c r="M159" s="108" t="inlineStr">
        <is>
          <t>Artlab</t>
        </is>
      </c>
      <c r="N159" s="108" t="inlineStr">
        <is>
          <t>Art Lab S.a.r.l.</t>
        </is>
      </c>
      <c r="O159" s="108" t="inlineStr">
        <is>
          <t>IWT</t>
        </is>
      </c>
      <c r="P159" s="108" t="n"/>
      <c r="Q159" s="108" t="inlineStr">
        <is>
          <t>Nice One</t>
        </is>
      </c>
      <c r="R159" s="108" t="n"/>
      <c r="S159" s="108" t="inlineStr">
        <is>
          <t>Lamak</t>
        </is>
      </c>
      <c r="T159" s="108" t="n"/>
      <c r="U159" s="108" t="inlineStr">
        <is>
          <t>Orta</t>
        </is>
      </c>
      <c r="V159" s="128" t="inlineStr">
        <is>
          <t>9584A-40</t>
        </is>
      </c>
      <c r="W159" s="147" t="n"/>
      <c r="X159" s="147" t="n"/>
      <c r="Y159" s="108">
        <f>+WEEKNUM(X159)</f>
        <v/>
      </c>
      <c r="Z159" s="129" t="n">
        <v>22.3</v>
      </c>
      <c r="AA159" s="129" t="n">
        <v>51.98</v>
      </c>
      <c r="AB159" s="129" t="n"/>
      <c r="AC159" s="129">
        <f>AE159/100*80</f>
        <v/>
      </c>
      <c r="AD159" s="129" t="n"/>
      <c r="AE159" s="129">
        <f>AH159*AA159/100*75</f>
        <v/>
      </c>
      <c r="AF159" s="129">
        <f>AI159*AA159/100*75</f>
        <v/>
      </c>
      <c r="AG159" s="130" t="n">
        <v>0.25</v>
      </c>
      <c r="AH159" s="108" t="n">
        <v>300</v>
      </c>
      <c r="AI159" s="108" t="n">
        <v>310</v>
      </c>
      <c r="AJ159" s="126" t="n">
        <v>67</v>
      </c>
      <c r="AK159" s="129">
        <f>AI159*Z159</f>
        <v/>
      </c>
      <c r="AL159" s="129" t="n"/>
      <c r="AM159" s="108" t="n"/>
      <c r="AN159" s="129" t="n"/>
      <c r="AO159" s="108" t="inlineStr">
        <is>
          <t>90 DAYS NETT</t>
        </is>
      </c>
      <c r="AP159" s="108" t="inlineStr">
        <is>
          <t>TRUCK</t>
        </is>
      </c>
      <c r="AQ159" s="136" t="n">
        <v>43507</v>
      </c>
      <c r="AR159" s="108">
        <f>+WEEKNUM(AQ159)</f>
        <v/>
      </c>
      <c r="AS159" s="136" t="n">
        <v>43666</v>
      </c>
      <c r="AT159" s="108">
        <f>+WEEKNUM(AS159)</f>
        <v/>
      </c>
      <c r="AU159" s="136" t="n">
        <v>43589</v>
      </c>
      <c r="AV159" s="108">
        <f>+WEEKNUM(AU159)</f>
        <v/>
      </c>
      <c r="AW159" s="136" t="n">
        <v>43645</v>
      </c>
      <c r="AX159" s="108">
        <f>+WEEKNUM(AW159)</f>
        <v/>
      </c>
      <c r="AY159" s="136">
        <f>AW159+4</f>
        <v/>
      </c>
      <c r="AZ159" s="108">
        <f>+WEEKNUM(AY159)</f>
        <v/>
      </c>
      <c r="BA159" s="136">
        <f>AU159+90</f>
        <v/>
      </c>
      <c r="BB159" s="108">
        <f>+WEEKNUM(BA159)</f>
        <v/>
      </c>
      <c r="BC159" s="136" t="n">
        <v>43645</v>
      </c>
      <c r="BD159" s="108">
        <f>+WEEKNUM(BC159)</f>
        <v/>
      </c>
      <c r="BE159" s="136">
        <f>BC159+4</f>
        <v/>
      </c>
      <c r="BF159" s="108">
        <f>+WEEKNUM(BE159)</f>
        <v/>
      </c>
      <c r="BG159" s="108">
        <f>AV159-BD159</f>
        <v/>
      </c>
      <c r="BH159" s="108" t="n">
        <v>319</v>
      </c>
      <c r="BI159" s="108">
        <f>BH159-AI159</f>
        <v/>
      </c>
      <c r="BJ159" s="131">
        <f>BH159/AI159-1</f>
        <v/>
      </c>
      <c r="BK159" s="108">
        <f>BD159-Y159</f>
        <v/>
      </c>
      <c r="BL159" s="108">
        <f>BD159-AR159</f>
        <v/>
      </c>
      <c r="BM159" s="108" t="n">
        <v>28</v>
      </c>
      <c r="BN159" s="108" t="n"/>
      <c r="BO159" s="108" t="n"/>
      <c r="BP159" s="108" t="inlineStr">
        <is>
          <t>YES</t>
        </is>
      </c>
    </row>
    <row customFormat="1" customHeight="1" ht="11.25" r="160" s="150">
      <c r="A160" s="246" t="inlineStr">
        <is>
          <t>K190701700 YAMA</t>
        </is>
      </c>
      <c r="B160" s="108" t="inlineStr">
        <is>
          <t>Final</t>
        </is>
      </c>
      <c r="C160" s="126" t="inlineStr">
        <is>
          <t>-</t>
        </is>
      </c>
      <c r="D160" s="127" t="n">
        <v>2</v>
      </c>
      <c r="E160" s="108" t="inlineStr">
        <is>
          <t>BULK</t>
        </is>
      </c>
      <c r="F160" s="108" t="n"/>
      <c r="G160" s="108" t="inlineStr">
        <is>
          <t>Womens</t>
        </is>
      </c>
      <c r="H160" s="108" t="inlineStr">
        <is>
          <t>Jeans</t>
        </is>
      </c>
      <c r="I160" s="108" t="inlineStr">
        <is>
          <t>K190701700</t>
        </is>
      </c>
      <c r="J160" s="246" t="inlineStr">
        <is>
          <t>YAMA</t>
        </is>
      </c>
      <c r="K160" s="246" t="inlineStr">
        <is>
          <t>XAVIER MEDIUM USED</t>
        </is>
      </c>
      <c r="L160" s="108" t="inlineStr">
        <is>
          <t>Tunisia</t>
        </is>
      </c>
      <c r="M160" s="108" t="inlineStr">
        <is>
          <t>Artlab</t>
        </is>
      </c>
      <c r="N160" s="108" t="inlineStr">
        <is>
          <t>Art Lab S.a.r.l.</t>
        </is>
      </c>
      <c r="O160" s="108" t="inlineStr">
        <is>
          <t>IWT</t>
        </is>
      </c>
      <c r="P160" s="108" t="inlineStr">
        <is>
          <t>IWT</t>
        </is>
      </c>
      <c r="Q160" s="108" t="n"/>
      <c r="R160" s="108" t="n"/>
      <c r="S160" s="108" t="n"/>
      <c r="T160" s="108" t="n"/>
      <c r="U160" s="108" t="inlineStr">
        <is>
          <t>Calik</t>
        </is>
      </c>
      <c r="V160" s="128" t="inlineStr">
        <is>
          <t>71285D Xavier blue organic + recycled</t>
        </is>
      </c>
      <c r="W160" s="147" t="n"/>
      <c r="X160" s="147" t="n"/>
      <c r="Y160" s="108">
        <f>+WEEKNUM(X160)</f>
        <v/>
      </c>
      <c r="Z160" s="129" t="n">
        <v>24.1</v>
      </c>
      <c r="AA160" s="129" t="n">
        <v>55.98</v>
      </c>
      <c r="AB160" s="129">
        <f>AH160/100*80</f>
        <v/>
      </c>
      <c r="AC160" s="129">
        <f>AE160/100*80</f>
        <v/>
      </c>
      <c r="AD160" s="129">
        <f>AH160*AA160</f>
        <v/>
      </c>
      <c r="AE160" s="129">
        <f>AH160*AA160/100*75</f>
        <v/>
      </c>
      <c r="AF160" s="129">
        <f>AI160*AA160/100*75</f>
        <v/>
      </c>
      <c r="AG160" s="130" t="n"/>
      <c r="AH160" s="108" t="n">
        <v>545</v>
      </c>
      <c r="AI160" s="108" t="n">
        <v>640</v>
      </c>
      <c r="AJ160" s="126" t="n">
        <v>76</v>
      </c>
      <c r="AK160" s="129">
        <f>AI160*Z160</f>
        <v/>
      </c>
      <c r="AL160" s="232" t="n"/>
      <c r="AN160" s="232" t="n"/>
      <c r="AO160" s="150" t="inlineStr">
        <is>
          <t>90 DAYS NETT</t>
        </is>
      </c>
      <c r="AP160" s="150" t="inlineStr">
        <is>
          <t>TRUCK</t>
        </is>
      </c>
      <c r="AQ160" s="233" t="n">
        <v>43546</v>
      </c>
      <c r="AR160" s="150">
        <f>+WEEKNUM(AQ160)</f>
        <v/>
      </c>
      <c r="AS160" s="233" t="inlineStr">
        <is>
          <t>ASAP</t>
        </is>
      </c>
      <c r="AU160" s="136" t="n">
        <v>43638</v>
      </c>
      <c r="AV160" s="108">
        <f>+WEEKNUM(AU160)</f>
        <v/>
      </c>
      <c r="AW160" s="136" t="n">
        <v>43645</v>
      </c>
      <c r="AX160" s="108">
        <f>+WEEKNUM(AW160)</f>
        <v/>
      </c>
      <c r="AY160" s="136">
        <f>AW160+4</f>
        <v/>
      </c>
      <c r="AZ160" s="108">
        <f>+WEEKNUM(AY160)</f>
        <v/>
      </c>
      <c r="BA160" s="136">
        <f>AU160+90</f>
        <v/>
      </c>
      <c r="BB160" s="108">
        <f>+WEEKNUM(BA160)</f>
        <v/>
      </c>
      <c r="BC160" s="136" t="n">
        <v>43645</v>
      </c>
      <c r="BD160" s="108">
        <f>+WEEKNUM(BC160)</f>
        <v/>
      </c>
      <c r="BE160" s="136">
        <f>BC160+4</f>
        <v/>
      </c>
      <c r="BF160" s="108">
        <f>+WEEKNUM(BE160)</f>
        <v/>
      </c>
      <c r="BG160" s="108">
        <f>AV160-BD160</f>
        <v/>
      </c>
      <c r="BH160" s="108" t="n">
        <v>644</v>
      </c>
      <c r="BI160" s="108">
        <f>BH160-AI160</f>
        <v/>
      </c>
      <c r="BJ160" s="131">
        <f>BH160/AI160-1</f>
        <v/>
      </c>
      <c r="BK160" s="108">
        <f>BD160-Y160</f>
        <v/>
      </c>
      <c r="BL160" s="108">
        <f>BD160-AR160</f>
        <v/>
      </c>
      <c r="BM160" s="108" t="n">
        <v>28</v>
      </c>
      <c r="BN160" s="108" t="n"/>
      <c r="BO160" s="108" t="n"/>
      <c r="BP160" s="108" t="inlineStr">
        <is>
          <t>YES</t>
        </is>
      </c>
    </row>
    <row customFormat="1" customHeight="1" ht="10.9" r="161" s="150">
      <c r="A161" s="246" t="inlineStr">
        <is>
          <t>K190701700 YAMA</t>
        </is>
      </c>
      <c r="B161" s="108" t="inlineStr">
        <is>
          <t>Final</t>
        </is>
      </c>
      <c r="C161" s="126" t="inlineStr">
        <is>
          <t>-</t>
        </is>
      </c>
      <c r="D161" s="127" t="n">
        <v>2</v>
      </c>
      <c r="E161" s="108" t="inlineStr">
        <is>
          <t>ZALANDO</t>
        </is>
      </c>
      <c r="F161" s="108" t="n"/>
      <c r="G161" s="108" t="inlineStr">
        <is>
          <t>Womens</t>
        </is>
      </c>
      <c r="H161" s="108" t="inlineStr">
        <is>
          <t>Jeans</t>
        </is>
      </c>
      <c r="I161" s="108" t="inlineStr">
        <is>
          <t>K190701700</t>
        </is>
      </c>
      <c r="J161" s="246" t="inlineStr">
        <is>
          <t>YAMA</t>
        </is>
      </c>
      <c r="K161" s="246" t="inlineStr">
        <is>
          <t>XAVIER MEDIUM USED</t>
        </is>
      </c>
      <c r="L161" s="108" t="inlineStr">
        <is>
          <t>Tunisia</t>
        </is>
      </c>
      <c r="M161" s="108" t="inlineStr">
        <is>
          <t>Artlab</t>
        </is>
      </c>
      <c r="N161" s="108" t="inlineStr">
        <is>
          <t>Art Lab S.a.r.l.</t>
        </is>
      </c>
      <c r="O161" s="108" t="inlineStr">
        <is>
          <t>IWT</t>
        </is>
      </c>
      <c r="P161" s="108" t="n"/>
      <c r="Q161" s="108" t="n"/>
      <c r="R161" s="108" t="n"/>
      <c r="S161" s="108" t="n"/>
      <c r="T161" s="108" t="n"/>
      <c r="U161" s="108" t="inlineStr">
        <is>
          <t>Calik</t>
        </is>
      </c>
      <c r="V161" s="128" t="inlineStr">
        <is>
          <t>71285D Xavier blue organic + recycled</t>
        </is>
      </c>
      <c r="W161" s="147" t="n"/>
      <c r="X161" s="147" t="n"/>
      <c r="Y161" s="108">
        <f>+WEEKNUM(X161)</f>
        <v/>
      </c>
      <c r="Z161" s="129" t="n">
        <v>24.1</v>
      </c>
      <c r="AA161" s="129" t="n">
        <v>55.98</v>
      </c>
      <c r="AB161" s="129">
        <f>AH161/100*80</f>
        <v/>
      </c>
      <c r="AC161" s="129">
        <f>AE161/100*80</f>
        <v/>
      </c>
      <c r="AD161" s="129">
        <f>AH161*AA161</f>
        <v/>
      </c>
      <c r="AE161" s="129">
        <f>AH161*AA161/100*75</f>
        <v/>
      </c>
      <c r="AF161" s="129">
        <f>AI161*AA161/100*75</f>
        <v/>
      </c>
      <c r="AG161" s="130" t="n"/>
      <c r="AH161" s="108" t="n">
        <v>80</v>
      </c>
      <c r="AI161" s="108" t="n">
        <v>80</v>
      </c>
      <c r="AJ161" s="126" t="n">
        <v>76</v>
      </c>
      <c r="AK161" s="129">
        <f>AI161*Z161</f>
        <v/>
      </c>
      <c r="AL161" s="232" t="n"/>
      <c r="AN161" s="232" t="n"/>
      <c r="AO161" s="150" t="inlineStr">
        <is>
          <t>90 DAYS NETT</t>
        </is>
      </c>
      <c r="AP161" s="150" t="inlineStr">
        <is>
          <t>TRUCK</t>
        </is>
      </c>
      <c r="AQ161" s="233" t="n">
        <v>43546</v>
      </c>
      <c r="AR161" s="150">
        <f>+WEEKNUM(AQ161)</f>
        <v/>
      </c>
      <c r="AS161" s="233" t="inlineStr">
        <is>
          <t>ASAP</t>
        </is>
      </c>
      <c r="AU161" s="136" t="n">
        <v>43638</v>
      </c>
      <c r="AV161" s="108">
        <f>+WEEKNUM(AU161)</f>
        <v/>
      </c>
      <c r="AW161" s="136" t="n">
        <v>43645</v>
      </c>
      <c r="AX161" s="108">
        <f>+WEEKNUM(AW161)</f>
        <v/>
      </c>
      <c r="AY161" s="136">
        <f>AW161+4</f>
        <v/>
      </c>
      <c r="AZ161" s="108">
        <f>+WEEKNUM(AY161)</f>
        <v/>
      </c>
      <c r="BA161" s="136">
        <f>AU161+90</f>
        <v/>
      </c>
      <c r="BB161" s="108">
        <f>+WEEKNUM(BA161)</f>
        <v/>
      </c>
      <c r="BC161" s="136" t="n">
        <v>43645</v>
      </c>
      <c r="BD161" s="108">
        <f>+WEEKNUM(BC161)</f>
        <v/>
      </c>
      <c r="BE161" s="136">
        <f>BC161+4</f>
        <v/>
      </c>
      <c r="BF161" s="108">
        <f>+WEEKNUM(BE161)</f>
        <v/>
      </c>
      <c r="BG161" s="108">
        <f>AV161-BD161</f>
        <v/>
      </c>
      <c r="BH161" s="108" t="n">
        <v>80</v>
      </c>
      <c r="BI161" s="108">
        <f>BH161-AI161</f>
        <v/>
      </c>
      <c r="BJ161" s="131">
        <f>BH161/AI161-1</f>
        <v/>
      </c>
      <c r="BK161" s="108">
        <f>BD161-Y161</f>
        <v/>
      </c>
      <c r="BL161" s="108">
        <f>BD161-AR161</f>
        <v/>
      </c>
      <c r="BM161" s="108" t="n">
        <v>28</v>
      </c>
      <c r="BN161" s="108" t="n"/>
      <c r="BO161" s="108" t="n"/>
      <c r="BP161" s="108" t="inlineStr">
        <is>
          <t>YES</t>
        </is>
      </c>
    </row>
    <row customFormat="1" customHeight="1" ht="11.25" r="162" s="150">
      <c r="A162" s="246" t="inlineStr">
        <is>
          <t>K190701702 YAMA</t>
        </is>
      </c>
      <c r="B162" s="108" t="inlineStr">
        <is>
          <t>Final</t>
        </is>
      </c>
      <c r="C162" s="126" t="inlineStr">
        <is>
          <t>-</t>
        </is>
      </c>
      <c r="D162" s="127" t="n">
        <v>1</v>
      </c>
      <c r="E162" s="108" t="n"/>
      <c r="F162" s="108" t="n"/>
      <c r="G162" s="108" t="inlineStr">
        <is>
          <t>Womens</t>
        </is>
      </c>
      <c r="H162" s="108" t="inlineStr">
        <is>
          <t>Jeans</t>
        </is>
      </c>
      <c r="I162" s="108" t="inlineStr">
        <is>
          <t>K190701702</t>
        </is>
      </c>
      <c r="J162" s="246" t="inlineStr">
        <is>
          <t>YAMA</t>
        </is>
      </c>
      <c r="K162" s="246" t="inlineStr">
        <is>
          <t>DRY COMFORT STRETCH</t>
        </is>
      </c>
      <c r="L162" s="108" t="inlineStr">
        <is>
          <t>Tunisia</t>
        </is>
      </c>
      <c r="M162" s="108" t="inlineStr">
        <is>
          <t>Artlab</t>
        </is>
      </c>
      <c r="N162" s="108" t="inlineStr">
        <is>
          <t>Art Lab S.a.r.l.</t>
        </is>
      </c>
      <c r="O162" s="108" t="inlineStr">
        <is>
          <t>-</t>
        </is>
      </c>
      <c r="P162" s="108" t="inlineStr">
        <is>
          <t>DRY</t>
        </is>
      </c>
      <c r="Q162" s="108" t="n"/>
      <c r="R162" s="108" t="n"/>
      <c r="S162" s="108" t="n"/>
      <c r="T162" s="108" t="n"/>
      <c r="U162" s="108" t="inlineStr">
        <is>
          <t>Orta</t>
        </is>
      </c>
      <c r="V162" s="128" t="inlineStr">
        <is>
          <t>9541B-43</t>
        </is>
      </c>
      <c r="W162" s="147" t="n"/>
      <c r="X162" s="147" t="n"/>
      <c r="Y162" s="108">
        <f>+WEEKNUM(X162)</f>
        <v/>
      </c>
      <c r="Z162" s="129" t="n">
        <v>17.8</v>
      </c>
      <c r="AA162" s="129" t="n">
        <v>39.98</v>
      </c>
      <c r="AB162" s="129">
        <f>AH162/100*80</f>
        <v/>
      </c>
      <c r="AC162" s="129">
        <f>AE162/100*80</f>
        <v/>
      </c>
      <c r="AD162" s="129">
        <f>AH162*AA162</f>
        <v/>
      </c>
      <c r="AE162" s="129">
        <f>AH162*AA162/100*75</f>
        <v/>
      </c>
      <c r="AF162" s="129">
        <f>AI162*AA162/100*75</f>
        <v/>
      </c>
      <c r="AG162" s="130" t="n"/>
      <c r="AH162" s="108" t="n">
        <v>112</v>
      </c>
      <c r="AI162" s="108" t="n">
        <v>225</v>
      </c>
      <c r="AJ162" s="126" t="n">
        <v>76</v>
      </c>
      <c r="AK162" s="129">
        <f>AI162*Z162</f>
        <v/>
      </c>
      <c r="AL162" s="232" t="n"/>
      <c r="AN162" s="232" t="n"/>
      <c r="AO162" s="150" t="inlineStr">
        <is>
          <t>90 DAYS NETT</t>
        </is>
      </c>
      <c r="AP162" s="150" t="inlineStr">
        <is>
          <t>TRUCK</t>
        </is>
      </c>
      <c r="AQ162" s="233" t="n">
        <v>43546</v>
      </c>
      <c r="AR162" s="150">
        <f>+WEEKNUM(AQ162)</f>
        <v/>
      </c>
      <c r="AS162" s="233" t="inlineStr">
        <is>
          <t>ASAP</t>
        </is>
      </c>
      <c r="AU162" s="136" t="n">
        <v>43638</v>
      </c>
      <c r="AV162" s="108">
        <f>+WEEKNUM(AU162)</f>
        <v/>
      </c>
      <c r="AW162" s="136" t="n">
        <v>43645</v>
      </c>
      <c r="AX162" s="108">
        <f>+WEEKNUM(AW162)</f>
        <v/>
      </c>
      <c r="AY162" s="136">
        <f>AW162+4</f>
        <v/>
      </c>
      <c r="AZ162" s="108">
        <f>+WEEKNUM(AY162)</f>
        <v/>
      </c>
      <c r="BA162" s="136">
        <f>AU162+90</f>
        <v/>
      </c>
      <c r="BB162" s="108">
        <f>+WEEKNUM(BA162)</f>
        <v/>
      </c>
      <c r="BC162" s="136" t="n">
        <v>43645</v>
      </c>
      <c r="BD162" s="108">
        <f>+WEEKNUM(BC162)</f>
        <v/>
      </c>
      <c r="BE162" s="136">
        <f>BC162+4</f>
        <v/>
      </c>
      <c r="BF162" s="108">
        <f>+WEEKNUM(BE162)</f>
        <v/>
      </c>
      <c r="BG162" s="108">
        <f>AV162-BD162</f>
        <v/>
      </c>
      <c r="BH162" s="108" t="n">
        <v>232</v>
      </c>
      <c r="BI162" s="108">
        <f>BH162-AI162</f>
        <v/>
      </c>
      <c r="BJ162" s="131">
        <f>BH162/AI162-1</f>
        <v/>
      </c>
      <c r="BK162" s="108">
        <f>BD162-Y162</f>
        <v/>
      </c>
      <c r="BL162" s="108">
        <f>BD162-AR162</f>
        <v/>
      </c>
      <c r="BM162" s="108" t="n">
        <v>28</v>
      </c>
      <c r="BN162" s="108" t="n"/>
      <c r="BO162" s="108" t="n"/>
      <c r="BP162" s="108" t="inlineStr">
        <is>
          <t>YES</t>
        </is>
      </c>
    </row>
    <row customFormat="1" customHeight="1" ht="11.25" r="163" s="150">
      <c r="A163" s="246" t="inlineStr">
        <is>
          <t>K190751306 JOHN</t>
        </is>
      </c>
      <c r="B163" s="108" t="inlineStr">
        <is>
          <t>Final</t>
        </is>
      </c>
      <c r="C163" s="126" t="inlineStr">
        <is>
          <t>-</t>
        </is>
      </c>
      <c r="D163" s="127" t="n">
        <v>1</v>
      </c>
      <c r="E163" s="108" t="inlineStr">
        <is>
          <t>BULK</t>
        </is>
      </c>
      <c r="F163" s="108" t="n"/>
      <c r="G163" s="108" t="inlineStr">
        <is>
          <t>Mens</t>
        </is>
      </c>
      <c r="H163" s="108" t="inlineStr">
        <is>
          <t>Jeans</t>
        </is>
      </c>
      <c r="I163" s="108" t="inlineStr">
        <is>
          <t>K190751306</t>
        </is>
      </c>
      <c r="J163" s="108" t="inlineStr">
        <is>
          <t>JOHN</t>
        </is>
      </c>
      <c r="K163" s="108" t="inlineStr">
        <is>
          <t>ACACIA GREY</t>
        </is>
      </c>
      <c r="L163" s="108" t="inlineStr">
        <is>
          <t>Tunisia</t>
        </is>
      </c>
      <c r="M163" s="108" t="inlineStr">
        <is>
          <t>Artlab</t>
        </is>
      </c>
      <c r="N163" s="108" t="inlineStr">
        <is>
          <t>Art Lab S.a.r.l.</t>
        </is>
      </c>
      <c r="O163" s="108" t="inlineStr">
        <is>
          <t>IWT</t>
        </is>
      </c>
      <c r="P163" s="108" t="inlineStr">
        <is>
          <t>IWT</t>
        </is>
      </c>
      <c r="Q163" s="108" t="n"/>
      <c r="R163" s="108" t="n"/>
      <c r="S163" s="108" t="n"/>
      <c r="T163" s="108" t="n"/>
      <c r="U163" s="108" t="inlineStr">
        <is>
          <t>Calik</t>
        </is>
      </c>
      <c r="V163" s="128" t="inlineStr">
        <is>
          <t>70528D Acacia organic + recycled</t>
        </is>
      </c>
      <c r="W163" s="179" t="n"/>
      <c r="X163" s="179" t="n"/>
      <c r="Y163" s="150">
        <f>+WEEKNUM(X163)</f>
        <v/>
      </c>
      <c r="Z163" s="232" t="n">
        <v>24.25</v>
      </c>
      <c r="AA163" s="232" t="n">
        <v>55.98</v>
      </c>
      <c r="AB163" s="232">
        <f>AH163/100*80</f>
        <v/>
      </c>
      <c r="AC163" s="232">
        <f>AE163/100*80</f>
        <v/>
      </c>
      <c r="AD163" s="232">
        <f>AH163*AA163</f>
        <v/>
      </c>
      <c r="AE163" s="121">
        <f>AH163*AA163/100*75</f>
        <v/>
      </c>
      <c r="AF163" s="121">
        <f>AI163*AA163/100*75</f>
        <v/>
      </c>
      <c r="AG163" s="117" t="n"/>
      <c r="AH163" s="108" t="n">
        <v>283</v>
      </c>
      <c r="AI163" s="108" t="n">
        <v>318</v>
      </c>
      <c r="AJ163" s="230" t="n">
        <v>77</v>
      </c>
      <c r="AK163" s="232">
        <f>AI163*Z163</f>
        <v/>
      </c>
      <c r="AL163" s="232" t="n"/>
      <c r="AN163" s="232" t="n"/>
      <c r="AO163" s="150" t="inlineStr">
        <is>
          <t>90 DAYS NETT</t>
        </is>
      </c>
      <c r="AP163" s="150" t="inlineStr">
        <is>
          <t>TRUCK</t>
        </is>
      </c>
      <c r="AQ163" s="233" t="n">
        <v>43546</v>
      </c>
      <c r="AR163" s="150">
        <f>+WEEKNUM(AQ163)</f>
        <v/>
      </c>
      <c r="AS163" s="233" t="inlineStr">
        <is>
          <t>ASAP</t>
        </is>
      </c>
      <c r="AU163" s="233" t="n">
        <v>43638</v>
      </c>
      <c r="AV163" s="108">
        <f>+WEEKNUM(AU163)</f>
        <v/>
      </c>
      <c r="AW163" s="136" t="n">
        <v>43610</v>
      </c>
      <c r="AX163" s="108">
        <f>+WEEKNUM(AW163)</f>
        <v/>
      </c>
      <c r="AY163" s="136">
        <f>AW163+4</f>
        <v/>
      </c>
      <c r="AZ163" s="108">
        <f>+WEEKNUM(AY163)</f>
        <v/>
      </c>
      <c r="BA163" s="136">
        <f>AU163+90</f>
        <v/>
      </c>
      <c r="BB163" s="108">
        <f>+WEEKNUM(BA163)</f>
        <v/>
      </c>
      <c r="BC163" s="136" t="n">
        <v>43610</v>
      </c>
      <c r="BD163" s="108">
        <f>+WEEKNUM(BC163)</f>
        <v/>
      </c>
      <c r="BE163" s="136">
        <f>BC163+4</f>
        <v/>
      </c>
      <c r="BF163" s="108">
        <f>+WEEKNUM(BE163)</f>
        <v/>
      </c>
      <c r="BG163" s="108">
        <f>AV163-BD163</f>
        <v/>
      </c>
      <c r="BH163" s="108" t="n">
        <v>319</v>
      </c>
      <c r="BI163" s="108">
        <f>BH163-AI163</f>
        <v/>
      </c>
      <c r="BJ163" s="131">
        <f>BH163/AI163-1</f>
        <v/>
      </c>
      <c r="BK163" s="108">
        <f>BD163-Y163</f>
        <v/>
      </c>
      <c r="BL163" s="108">
        <f>BD163-AR163</f>
        <v/>
      </c>
      <c r="BM163" s="108" t="n">
        <v>28</v>
      </c>
      <c r="BN163" s="108" t="n"/>
      <c r="BO163" s="108" t="n"/>
      <c r="BP163" s="108" t="inlineStr">
        <is>
          <t>YES</t>
        </is>
      </c>
    </row>
    <row customFormat="1" customHeight="1" ht="11.25" r="164" s="150">
      <c r="A164" s="246" t="inlineStr">
        <is>
          <t>K190751306 JOHN</t>
        </is>
      </c>
      <c r="B164" s="108" t="inlineStr">
        <is>
          <t>Final</t>
        </is>
      </c>
      <c r="C164" s="126" t="inlineStr">
        <is>
          <t>-</t>
        </is>
      </c>
      <c r="D164" s="127" t="n">
        <v>1</v>
      </c>
      <c r="E164" s="108" t="inlineStr">
        <is>
          <t>ZALANDO</t>
        </is>
      </c>
      <c r="F164" s="108" t="n"/>
      <c r="G164" s="108" t="inlineStr">
        <is>
          <t>Mens</t>
        </is>
      </c>
      <c r="H164" s="108" t="inlineStr">
        <is>
          <t>Jeans</t>
        </is>
      </c>
      <c r="I164" s="108" t="inlineStr">
        <is>
          <t>K190751306</t>
        </is>
      </c>
      <c r="J164" s="108" t="inlineStr">
        <is>
          <t>JOHN</t>
        </is>
      </c>
      <c r="K164" s="108" t="inlineStr">
        <is>
          <t>ACACIA GREY</t>
        </is>
      </c>
      <c r="L164" s="108" t="inlineStr">
        <is>
          <t>Tunisia</t>
        </is>
      </c>
      <c r="M164" s="108" t="inlineStr">
        <is>
          <t>Artlab</t>
        </is>
      </c>
      <c r="N164" s="108" t="inlineStr">
        <is>
          <t>Art Lab S.a.r.l.</t>
        </is>
      </c>
      <c r="O164" s="108" t="inlineStr">
        <is>
          <t>IWT</t>
        </is>
      </c>
      <c r="P164" s="108" t="n"/>
      <c r="Q164" s="108" t="n"/>
      <c r="R164" s="108" t="n"/>
      <c r="S164" s="108" t="n"/>
      <c r="T164" s="108" t="n"/>
      <c r="U164" s="108" t="inlineStr">
        <is>
          <t>Calik</t>
        </is>
      </c>
      <c r="V164" s="128" t="inlineStr">
        <is>
          <t>70528D Acacia organic + recycled</t>
        </is>
      </c>
      <c r="W164" s="179" t="n"/>
      <c r="X164" s="179" t="n"/>
      <c r="Y164" s="150">
        <f>+WEEKNUM(X164)</f>
        <v/>
      </c>
      <c r="Z164" s="232" t="n">
        <v>24.25</v>
      </c>
      <c r="AA164" s="232" t="n">
        <v>55.98</v>
      </c>
      <c r="AB164" s="232">
        <f>AH164/100*80</f>
        <v/>
      </c>
      <c r="AC164" s="232">
        <f>AE164/100*80</f>
        <v/>
      </c>
      <c r="AD164" s="232">
        <f>AH164*AA164</f>
        <v/>
      </c>
      <c r="AE164" s="121">
        <f>AH164*AA164/100*75</f>
        <v/>
      </c>
      <c r="AF164" s="121">
        <f>AI164*AA164/100*75</f>
        <v/>
      </c>
      <c r="AG164" s="117" t="n"/>
      <c r="AH164" s="108" t="n">
        <v>65</v>
      </c>
      <c r="AI164" s="108" t="n">
        <v>65</v>
      </c>
      <c r="AJ164" s="230" t="n">
        <v>77</v>
      </c>
      <c r="AK164" s="232">
        <f>AI164*Z164</f>
        <v/>
      </c>
      <c r="AL164" s="232" t="n"/>
      <c r="AN164" s="232" t="n"/>
      <c r="AO164" s="150" t="inlineStr">
        <is>
          <t>90 DAYS NETT</t>
        </is>
      </c>
      <c r="AP164" s="150" t="inlineStr">
        <is>
          <t>TRUCK</t>
        </is>
      </c>
      <c r="AQ164" s="233" t="n">
        <v>43546</v>
      </c>
      <c r="AR164" s="150">
        <f>+WEEKNUM(AQ164)</f>
        <v/>
      </c>
      <c r="AS164" s="233" t="inlineStr">
        <is>
          <t>ASAP</t>
        </is>
      </c>
      <c r="AU164" s="233" t="n">
        <v>43638</v>
      </c>
      <c r="AV164" s="108">
        <f>+WEEKNUM(AU164)</f>
        <v/>
      </c>
      <c r="AW164" s="136" t="n">
        <v>43610</v>
      </c>
      <c r="AX164" s="108">
        <f>+WEEKNUM(AW164)</f>
        <v/>
      </c>
      <c r="AY164" s="136">
        <f>AW164+4</f>
        <v/>
      </c>
      <c r="AZ164" s="108">
        <f>+WEEKNUM(AY164)</f>
        <v/>
      </c>
      <c r="BA164" s="136">
        <f>AU164+90</f>
        <v/>
      </c>
      <c r="BB164" s="108">
        <f>+WEEKNUM(BA164)</f>
        <v/>
      </c>
      <c r="BC164" s="136" t="n">
        <v>43610</v>
      </c>
      <c r="BD164" s="108">
        <f>+WEEKNUM(BC164)</f>
        <v/>
      </c>
      <c r="BE164" s="136">
        <f>BC164+4</f>
        <v/>
      </c>
      <c r="BF164" s="108">
        <f>+WEEKNUM(BE164)</f>
        <v/>
      </c>
      <c r="BG164" s="108">
        <f>AV164-BD164</f>
        <v/>
      </c>
      <c r="BH164" s="108" t="n">
        <v>65</v>
      </c>
      <c r="BI164" s="108">
        <f>BH164-AI164</f>
        <v/>
      </c>
      <c r="BJ164" s="131">
        <f>BH164/AI164-1</f>
        <v/>
      </c>
      <c r="BK164" s="108">
        <f>BD164-Y164</f>
        <v/>
      </c>
      <c r="BL164" s="108">
        <f>BD164-AR164</f>
        <v/>
      </c>
      <c r="BM164" s="108" t="n">
        <v>28</v>
      </c>
      <c r="BN164" s="108" t="n"/>
      <c r="BO164" s="108" t="n"/>
      <c r="BP164" s="108" t="inlineStr">
        <is>
          <t>YES</t>
        </is>
      </c>
    </row>
    <row customFormat="1" customHeight="1" ht="11.25" r="165" s="150">
      <c r="A165" s="108" t="inlineStr">
        <is>
          <t>K190751401 RYAN</t>
        </is>
      </c>
      <c r="B165" s="108" t="inlineStr">
        <is>
          <t>Final</t>
        </is>
      </c>
      <c r="C165" s="126" t="inlineStr">
        <is>
          <t>-</t>
        </is>
      </c>
      <c r="D165" s="127" t="n">
        <v>2</v>
      </c>
      <c r="E165" s="108" t="n"/>
      <c r="F165" s="108" t="n"/>
      <c r="G165" s="108" t="inlineStr">
        <is>
          <t>Mens</t>
        </is>
      </c>
      <c r="H165" s="108" t="inlineStr">
        <is>
          <t>Jeans</t>
        </is>
      </c>
      <c r="I165" s="108" t="inlineStr">
        <is>
          <t>K190751401</t>
        </is>
      </c>
      <c r="J165" s="246" t="inlineStr">
        <is>
          <t>RYAN</t>
        </is>
      </c>
      <c r="K165" s="246" t="inlineStr">
        <is>
          <t>MYLA MID USED</t>
        </is>
      </c>
      <c r="L165" s="108" t="inlineStr">
        <is>
          <t>Tunisia</t>
        </is>
      </c>
      <c r="M165" s="108" t="inlineStr">
        <is>
          <t>Artlab</t>
        </is>
      </c>
      <c r="N165" s="108" t="inlineStr">
        <is>
          <t>Art Lab S.a.r.l.</t>
        </is>
      </c>
      <c r="O165" s="108" t="inlineStr">
        <is>
          <t>IWT</t>
        </is>
      </c>
      <c r="P165" s="108" t="inlineStr">
        <is>
          <t>IWT</t>
        </is>
      </c>
      <c r="Q165" s="108" t="n"/>
      <c r="R165" s="108" t="n"/>
      <c r="S165" s="108" t="n"/>
      <c r="T165" s="108" t="n"/>
      <c r="U165" s="108" t="inlineStr">
        <is>
          <t>Calik</t>
        </is>
      </c>
      <c r="V165" s="128" t="inlineStr">
        <is>
          <t>71283D Myla liber blue organic + recycled</t>
        </is>
      </c>
      <c r="W165" s="147" t="n"/>
      <c r="X165" s="147" t="n"/>
      <c r="Y165" s="108">
        <f>+WEEKNUM(X165)</f>
        <v/>
      </c>
      <c r="Z165" s="129" t="n">
        <v>24.5</v>
      </c>
      <c r="AA165" s="129" t="n">
        <v>51.98</v>
      </c>
      <c r="AB165" s="129">
        <f>AH165/100*80</f>
        <v/>
      </c>
      <c r="AC165" s="129">
        <f>AE165/100*80</f>
        <v/>
      </c>
      <c r="AD165" s="129">
        <f>AH165*AA165</f>
        <v/>
      </c>
      <c r="AE165" s="129">
        <f>AH165*AA165/100*75</f>
        <v/>
      </c>
      <c r="AF165" s="129">
        <f>AI165*AA165/100*75</f>
        <v/>
      </c>
      <c r="AG165" s="130" t="n"/>
      <c r="AH165" s="108" t="n">
        <v>240</v>
      </c>
      <c r="AI165" s="108" t="n">
        <v>315</v>
      </c>
      <c r="AJ165" s="126" t="n">
        <v>77</v>
      </c>
      <c r="AK165" s="129">
        <f>AI165*Z165</f>
        <v/>
      </c>
      <c r="AL165" s="232" t="n"/>
      <c r="AN165" s="232" t="n"/>
      <c r="AO165" s="150" t="inlineStr">
        <is>
          <t>90 DAYS NETT</t>
        </is>
      </c>
      <c r="AP165" s="150" t="inlineStr">
        <is>
          <t>TRUCK</t>
        </is>
      </c>
      <c r="AQ165" s="233" t="n">
        <v>43546</v>
      </c>
      <c r="AR165" s="150">
        <f>+WEEKNUM(AQ165)</f>
        <v/>
      </c>
      <c r="AS165" s="233" t="inlineStr">
        <is>
          <t>ASAP</t>
        </is>
      </c>
      <c r="AU165" s="136" t="n">
        <v>43652</v>
      </c>
      <c r="AV165" s="108">
        <f>+WEEKNUM(AU165)</f>
        <v/>
      </c>
      <c r="AW165" s="332" t="n">
        <v>43645</v>
      </c>
      <c r="AX165" s="108">
        <f>+WEEKNUM(AW165)</f>
        <v/>
      </c>
      <c r="AY165" s="136">
        <f>AW165+4</f>
        <v/>
      </c>
      <c r="AZ165" s="108">
        <f>+WEEKNUM(AY165)</f>
        <v/>
      </c>
      <c r="BA165" s="136">
        <f>AU165+90</f>
        <v/>
      </c>
      <c r="BB165" s="108">
        <f>+WEEKNUM(BA165)</f>
        <v/>
      </c>
      <c r="BC165" s="136" t="n">
        <v>43645</v>
      </c>
      <c r="BD165" s="108">
        <f>+WEEKNUM(BC165)</f>
        <v/>
      </c>
      <c r="BE165" s="136">
        <f>BC165+4</f>
        <v/>
      </c>
      <c r="BF165" s="108">
        <f>+WEEKNUM(BE165)</f>
        <v/>
      </c>
      <c r="BG165" s="108">
        <f>AV165-BD165</f>
        <v/>
      </c>
      <c r="BH165" s="108" t="n">
        <v>314</v>
      </c>
      <c r="BI165" s="108">
        <f>BH165-AI165</f>
        <v/>
      </c>
      <c r="BJ165" s="131">
        <f>BH165/AI165-1</f>
        <v/>
      </c>
      <c r="BK165" s="108">
        <f>BD165-Y165</f>
        <v/>
      </c>
      <c r="BL165" s="108">
        <f>BD165-AR165</f>
        <v/>
      </c>
      <c r="BM165" s="108" t="n">
        <v>28</v>
      </c>
      <c r="BN165" s="108" t="n"/>
      <c r="BO165" s="108" t="n"/>
      <c r="BP165" s="108" t="inlineStr">
        <is>
          <t>YES</t>
        </is>
      </c>
    </row>
    <row customFormat="1" customHeight="1" ht="11.25" r="166" s="150">
      <c r="A166" s="246" t="inlineStr">
        <is>
          <t>K190751602 DANIEL</t>
        </is>
      </c>
      <c r="B166" s="108" t="inlineStr">
        <is>
          <t>Final</t>
        </is>
      </c>
      <c r="C166" s="126" t="inlineStr">
        <is>
          <t>-</t>
        </is>
      </c>
      <c r="D166" s="127" t="n">
        <v>2</v>
      </c>
      <c r="E166" s="108" t="inlineStr">
        <is>
          <t>BULK</t>
        </is>
      </c>
      <c r="F166" s="108" t="n"/>
      <c r="G166" s="108" t="inlineStr">
        <is>
          <t>Mens</t>
        </is>
      </c>
      <c r="H166" s="108" t="inlineStr">
        <is>
          <t>Jeans</t>
        </is>
      </c>
      <c r="I166" s="108" t="inlineStr">
        <is>
          <t>K190751602</t>
        </is>
      </c>
      <c r="J166" s="246" t="inlineStr">
        <is>
          <t>DANIEL</t>
        </is>
      </c>
      <c r="K166" s="246" t="inlineStr">
        <is>
          <t>XAVIER MEDIUM USED</t>
        </is>
      </c>
      <c r="L166" s="108" t="inlineStr">
        <is>
          <t>Tunisia</t>
        </is>
      </c>
      <c r="M166" s="108" t="inlineStr">
        <is>
          <t>Artlab</t>
        </is>
      </c>
      <c r="N166" s="108" t="inlineStr">
        <is>
          <t>Art Lab S.a.r.l.</t>
        </is>
      </c>
      <c r="O166" s="108" t="inlineStr">
        <is>
          <t>IWT</t>
        </is>
      </c>
      <c r="P166" s="108" t="inlineStr">
        <is>
          <t>IWT</t>
        </is>
      </c>
      <c r="Q166" s="108" t="n"/>
      <c r="R166" s="108" t="n"/>
      <c r="S166" s="108" t="n"/>
      <c r="T166" s="108" t="n"/>
      <c r="U166" s="108" t="inlineStr">
        <is>
          <t>Calik</t>
        </is>
      </c>
      <c r="V166" s="128" t="inlineStr">
        <is>
          <t>71285D Xavier blue organic + recycled</t>
        </is>
      </c>
      <c r="W166" s="147" t="n"/>
      <c r="X166" s="147" t="n"/>
      <c r="Y166" s="108">
        <f>+WEEKNUM(X166)</f>
        <v/>
      </c>
      <c r="Z166" s="129" t="n">
        <v>24.9</v>
      </c>
      <c r="AA166" s="129" t="n">
        <v>55.98</v>
      </c>
      <c r="AB166" s="129">
        <f>AH166/100*80</f>
        <v/>
      </c>
      <c r="AC166" s="129">
        <f>AE166/100*80</f>
        <v/>
      </c>
      <c r="AD166" s="129">
        <f>AH166*AA166</f>
        <v/>
      </c>
      <c r="AE166" s="129">
        <f>AH166*AA166/100*75</f>
        <v/>
      </c>
      <c r="AF166" s="129">
        <f>AI166*AA166/100*75</f>
        <v/>
      </c>
      <c r="AG166" s="130" t="n"/>
      <c r="AH166" s="108" t="n">
        <v>628</v>
      </c>
      <c r="AI166" s="108" t="n">
        <v>760</v>
      </c>
      <c r="AJ166" s="126" t="n">
        <v>77</v>
      </c>
      <c r="AK166" s="129">
        <f>AI166*Z166</f>
        <v/>
      </c>
      <c r="AL166" s="232" t="n"/>
      <c r="AN166" s="232" t="n"/>
      <c r="AO166" s="150" t="inlineStr">
        <is>
          <t>90 DAYS NETT</t>
        </is>
      </c>
      <c r="AP166" s="150" t="inlineStr">
        <is>
          <t>TRUCK</t>
        </is>
      </c>
      <c r="AQ166" s="233" t="n">
        <v>43546</v>
      </c>
      <c r="AR166" s="150">
        <f>+WEEKNUM(AQ166)</f>
        <v/>
      </c>
      <c r="AS166" s="233" t="inlineStr">
        <is>
          <t>ASAP</t>
        </is>
      </c>
      <c r="AU166" s="136" t="n">
        <v>43638</v>
      </c>
      <c r="AV166" s="108">
        <f>+WEEKNUM(AU166)</f>
        <v/>
      </c>
      <c r="AW166" s="136" t="n">
        <v>43645</v>
      </c>
      <c r="AX166" s="108">
        <f>+WEEKNUM(AW166)</f>
        <v/>
      </c>
      <c r="AY166" s="136">
        <f>AW166+4</f>
        <v/>
      </c>
      <c r="AZ166" s="108">
        <f>+WEEKNUM(AY166)</f>
        <v/>
      </c>
      <c r="BA166" s="136">
        <f>AU166+90</f>
        <v/>
      </c>
      <c r="BB166" s="108">
        <f>+WEEKNUM(BA166)</f>
        <v/>
      </c>
      <c r="BC166" s="136" t="n">
        <v>43645</v>
      </c>
      <c r="BD166" s="108">
        <f>+WEEKNUM(BC166)</f>
        <v/>
      </c>
      <c r="BE166" s="136">
        <f>BC166+4</f>
        <v/>
      </c>
      <c r="BF166" s="108">
        <f>+WEEKNUM(BE166)</f>
        <v/>
      </c>
      <c r="BG166" s="108">
        <f>AV166-BD166</f>
        <v/>
      </c>
      <c r="BH166" s="108" t="n">
        <v>738</v>
      </c>
      <c r="BI166" s="108">
        <f>BH166-AI166</f>
        <v/>
      </c>
      <c r="BJ166" s="131">
        <f>BH166/AI166-1</f>
        <v/>
      </c>
      <c r="BK166" s="108">
        <f>BD166-Y166</f>
        <v/>
      </c>
      <c r="BL166" s="108">
        <f>BD166-AR166</f>
        <v/>
      </c>
      <c r="BM166" s="108" t="n">
        <v>28</v>
      </c>
      <c r="BN166" s="108" t="n"/>
      <c r="BO166" s="108" t="n"/>
      <c r="BP166" s="108" t="inlineStr">
        <is>
          <t>YES</t>
        </is>
      </c>
    </row>
    <row customFormat="1" customHeight="1" ht="11.25" r="167" s="150">
      <c r="A167" s="246" t="inlineStr">
        <is>
          <t>K190751602 DANIEL</t>
        </is>
      </c>
      <c r="B167" s="108" t="inlineStr">
        <is>
          <t>Final</t>
        </is>
      </c>
      <c r="C167" s="126" t="inlineStr">
        <is>
          <t>-</t>
        </is>
      </c>
      <c r="D167" s="127" t="n">
        <v>2</v>
      </c>
      <c r="E167" s="108" t="inlineStr">
        <is>
          <t>ZALANDO</t>
        </is>
      </c>
      <c r="F167" s="108" t="n"/>
      <c r="G167" s="108" t="inlineStr">
        <is>
          <t>Mens</t>
        </is>
      </c>
      <c r="H167" s="108" t="inlineStr">
        <is>
          <t>Jeans</t>
        </is>
      </c>
      <c r="I167" s="108" t="inlineStr">
        <is>
          <t>K190751602</t>
        </is>
      </c>
      <c r="J167" s="246" t="inlineStr">
        <is>
          <t>DANIEL</t>
        </is>
      </c>
      <c r="K167" s="246" t="inlineStr">
        <is>
          <t>XAVIER MEDIUM USED</t>
        </is>
      </c>
      <c r="L167" s="108" t="inlineStr">
        <is>
          <t>Tunisia</t>
        </is>
      </c>
      <c r="M167" s="108" t="inlineStr">
        <is>
          <t>Artlab</t>
        </is>
      </c>
      <c r="N167" s="108" t="inlineStr">
        <is>
          <t>Art Lab S.a.r.l.</t>
        </is>
      </c>
      <c r="O167" s="108" t="inlineStr">
        <is>
          <t>IWT</t>
        </is>
      </c>
      <c r="P167" s="108" t="n"/>
      <c r="Q167" s="108" t="n"/>
      <c r="R167" s="108" t="n"/>
      <c r="S167" s="108" t="n"/>
      <c r="T167" s="108" t="n"/>
      <c r="U167" s="108" t="inlineStr">
        <is>
          <t>Calik</t>
        </is>
      </c>
      <c r="V167" s="128" t="inlineStr">
        <is>
          <t>71285D Xavier blue organic + recycled</t>
        </is>
      </c>
      <c r="W167" s="147" t="n"/>
      <c r="X167" s="147" t="n"/>
      <c r="Y167" s="108">
        <f>+WEEKNUM(X167)</f>
        <v/>
      </c>
      <c r="Z167" s="129" t="n">
        <v>24.9</v>
      </c>
      <c r="AA167" s="129" t="n">
        <v>55.98</v>
      </c>
      <c r="AB167" s="129">
        <f>AH167/100*80</f>
        <v/>
      </c>
      <c r="AC167" s="129">
        <f>AE167/100*80</f>
        <v/>
      </c>
      <c r="AD167" s="129">
        <f>AH167*AA167</f>
        <v/>
      </c>
      <c r="AE167" s="129">
        <f>AH167*AA167/100*75</f>
        <v/>
      </c>
      <c r="AF167" s="129">
        <f>AI167*AA167/100*75</f>
        <v/>
      </c>
      <c r="AG167" s="130" t="n"/>
      <c r="AH167" s="108" t="n">
        <v>55</v>
      </c>
      <c r="AI167" s="108" t="n">
        <v>55</v>
      </c>
      <c r="AJ167" s="126" t="n">
        <v>77</v>
      </c>
      <c r="AK167" s="129">
        <f>AI167*Z167</f>
        <v/>
      </c>
      <c r="AL167" s="232" t="n"/>
      <c r="AN167" s="232" t="n"/>
      <c r="AO167" s="150" t="inlineStr">
        <is>
          <t>90 DAYS NETT</t>
        </is>
      </c>
      <c r="AP167" s="150" t="inlineStr">
        <is>
          <t>TRUCK</t>
        </is>
      </c>
      <c r="AQ167" s="233" t="n">
        <v>43546</v>
      </c>
      <c r="AR167" s="150">
        <f>+WEEKNUM(AQ167)</f>
        <v/>
      </c>
      <c r="AS167" s="233" t="inlineStr">
        <is>
          <t>ASAP</t>
        </is>
      </c>
      <c r="AU167" s="136" t="n">
        <v>43638</v>
      </c>
      <c r="AV167" s="108">
        <f>+WEEKNUM(AU167)</f>
        <v/>
      </c>
      <c r="AW167" s="136" t="n">
        <v>43645</v>
      </c>
      <c r="AX167" s="108">
        <f>+WEEKNUM(AW167)</f>
        <v/>
      </c>
      <c r="AY167" s="136">
        <f>AW167+4</f>
        <v/>
      </c>
      <c r="AZ167" s="108">
        <f>+WEEKNUM(AY167)</f>
        <v/>
      </c>
      <c r="BA167" s="136">
        <f>AU167+90</f>
        <v/>
      </c>
      <c r="BB167" s="108">
        <f>+WEEKNUM(BA167)</f>
        <v/>
      </c>
      <c r="BC167" s="136" t="n">
        <v>43645</v>
      </c>
      <c r="BD167" s="108">
        <f>+WEEKNUM(BC167)</f>
        <v/>
      </c>
      <c r="BE167" s="136">
        <f>BC167+4</f>
        <v/>
      </c>
      <c r="BF167" s="108">
        <f>+WEEKNUM(BE167)</f>
        <v/>
      </c>
      <c r="BG167" s="108">
        <f>AV167-BD167</f>
        <v/>
      </c>
      <c r="BH167" s="108" t="n">
        <v>55</v>
      </c>
      <c r="BI167" s="108">
        <f>BH167-AI167</f>
        <v/>
      </c>
      <c r="BJ167" s="131">
        <f>BH167/AI167-1</f>
        <v/>
      </c>
      <c r="BK167" s="108">
        <f>BD167-Y167</f>
        <v/>
      </c>
      <c r="BL167" s="108">
        <f>BD167-AR167</f>
        <v/>
      </c>
      <c r="BM167" s="108" t="n">
        <v>28</v>
      </c>
      <c r="BN167" s="108" t="n"/>
      <c r="BO167" s="108" t="n"/>
      <c r="BP167" s="108" t="inlineStr">
        <is>
          <t>YES</t>
        </is>
      </c>
    </row>
    <row customFormat="1" customHeight="1" ht="11.25" r="168" s="150">
      <c r="A168" s="246" t="inlineStr">
        <is>
          <t>K190751604 DANIEL</t>
        </is>
      </c>
      <c r="B168" s="108" t="inlineStr">
        <is>
          <t>Final</t>
        </is>
      </c>
      <c r="C168" s="126" t="inlineStr">
        <is>
          <t>-</t>
        </is>
      </c>
      <c r="D168" s="127" t="n">
        <v>2</v>
      </c>
      <c r="E168" s="108" t="inlineStr">
        <is>
          <t>BULK</t>
        </is>
      </c>
      <c r="F168" s="108" t="n"/>
      <c r="G168" s="108" t="inlineStr">
        <is>
          <t>Mens</t>
        </is>
      </c>
      <c r="H168" s="108" t="inlineStr">
        <is>
          <t>Jeans</t>
        </is>
      </c>
      <c r="I168" s="108" t="inlineStr">
        <is>
          <t>K190751604</t>
        </is>
      </c>
      <c r="J168" s="246" t="inlineStr">
        <is>
          <t>DANIEL</t>
        </is>
      </c>
      <c r="K168" s="246" t="inlineStr">
        <is>
          <t>EPIC WORN</t>
        </is>
      </c>
      <c r="L168" s="108" t="inlineStr">
        <is>
          <t>Tunisia</t>
        </is>
      </c>
      <c r="M168" s="108" t="inlineStr">
        <is>
          <t>Artlab</t>
        </is>
      </c>
      <c r="N168" s="108" t="inlineStr">
        <is>
          <t>Art Lab S.a.r.l.</t>
        </is>
      </c>
      <c r="O168" s="108" t="inlineStr">
        <is>
          <t>IWT</t>
        </is>
      </c>
      <c r="P168" s="108" t="inlineStr">
        <is>
          <t>IWT</t>
        </is>
      </c>
      <c r="Q168" s="108" t="n"/>
      <c r="R168" s="108" t="n"/>
      <c r="S168" s="108" t="n"/>
      <c r="T168" s="108" t="n"/>
      <c r="U168" s="108" t="inlineStr">
        <is>
          <t>Orta</t>
        </is>
      </c>
      <c r="V168" s="128" t="n"/>
      <c r="W168" s="147" t="n"/>
      <c r="X168" s="147" t="n"/>
      <c r="Y168" s="108">
        <f>+WEEKNUM(X168)</f>
        <v/>
      </c>
      <c r="Z168" s="129" t="n">
        <v>25.45</v>
      </c>
      <c r="AA168" s="129" t="n">
        <v>59.98</v>
      </c>
      <c r="AB168" s="129">
        <f>AH168/100*80</f>
        <v/>
      </c>
      <c r="AC168" s="129">
        <f>AE168/100*80</f>
        <v/>
      </c>
      <c r="AD168" s="129">
        <f>AH168*AA168</f>
        <v/>
      </c>
      <c r="AE168" s="129">
        <f>AH168*AA168/100*75</f>
        <v/>
      </c>
      <c r="AF168" s="129">
        <f>AI168*AA168/100*75</f>
        <v/>
      </c>
      <c r="AG168" s="130" t="n"/>
      <c r="AH168" s="108" t="n">
        <v>313</v>
      </c>
      <c r="AI168" s="108" t="n">
        <v>410</v>
      </c>
      <c r="AJ168" s="126" t="n">
        <v>77</v>
      </c>
      <c r="AK168" s="129">
        <f>AI168*Z168</f>
        <v/>
      </c>
      <c r="AL168" s="232" t="n"/>
      <c r="AN168" s="232" t="n"/>
      <c r="AO168" s="150" t="inlineStr">
        <is>
          <t>90 DAYS NETT</t>
        </is>
      </c>
      <c r="AP168" s="150" t="inlineStr">
        <is>
          <t>TRUCK</t>
        </is>
      </c>
      <c r="AQ168" s="233" t="n">
        <v>43546</v>
      </c>
      <c r="AR168" s="150">
        <f>+WEEKNUM(AQ168)</f>
        <v/>
      </c>
      <c r="AS168" s="233" t="inlineStr">
        <is>
          <t>ASAP</t>
        </is>
      </c>
      <c r="AU168" s="136" t="n">
        <v>43652</v>
      </c>
      <c r="AV168" s="108">
        <f>+WEEKNUM(AU168)</f>
        <v/>
      </c>
      <c r="AW168" s="136" t="n">
        <v>43645</v>
      </c>
      <c r="AX168" s="108">
        <f>+WEEKNUM(AW168)</f>
        <v/>
      </c>
      <c r="AY168" s="136">
        <f>AW168+4</f>
        <v/>
      </c>
      <c r="AZ168" s="108">
        <f>+WEEKNUM(AY168)</f>
        <v/>
      </c>
      <c r="BA168" s="136">
        <f>AU168+90</f>
        <v/>
      </c>
      <c r="BB168" s="108">
        <f>+WEEKNUM(BA168)</f>
        <v/>
      </c>
      <c r="BC168" s="136" t="n">
        <v>43645</v>
      </c>
      <c r="BD168" s="108">
        <f>+WEEKNUM(BC168)</f>
        <v/>
      </c>
      <c r="BE168" s="136">
        <f>BC168+4</f>
        <v/>
      </c>
      <c r="BF168" s="108">
        <f>+WEEKNUM(BE168)</f>
        <v/>
      </c>
      <c r="BG168" s="108">
        <f>AV168-BD168</f>
        <v/>
      </c>
      <c r="BH168" s="108" t="n">
        <v>418</v>
      </c>
      <c r="BI168" s="108">
        <f>BH168-AI168</f>
        <v/>
      </c>
      <c r="BJ168" s="131">
        <f>BH168/AI168-1</f>
        <v/>
      </c>
      <c r="BK168" s="108">
        <f>BD168-Y168</f>
        <v/>
      </c>
      <c r="BL168" s="108">
        <f>BD168-AR168</f>
        <v/>
      </c>
      <c r="BM168" s="108" t="n">
        <v>28</v>
      </c>
      <c r="BN168" s="108" t="n"/>
      <c r="BO168" s="108" t="n"/>
      <c r="BP168" s="108" t="inlineStr">
        <is>
          <t>YES</t>
        </is>
      </c>
    </row>
    <row customFormat="1" customHeight="1" ht="11.25" r="169" s="150">
      <c r="A169" s="246" t="inlineStr">
        <is>
          <t>K190751604 DANIEL</t>
        </is>
      </c>
      <c r="B169" s="108" t="inlineStr">
        <is>
          <t>Final</t>
        </is>
      </c>
      <c r="C169" s="126" t="inlineStr">
        <is>
          <t>-</t>
        </is>
      </c>
      <c r="D169" s="127" t="n">
        <v>2</v>
      </c>
      <c r="E169" s="108" t="inlineStr">
        <is>
          <t>ZALANDO</t>
        </is>
      </c>
      <c r="F169" s="108" t="n"/>
      <c r="G169" s="108" t="inlineStr">
        <is>
          <t>Mens</t>
        </is>
      </c>
      <c r="H169" s="108" t="inlineStr">
        <is>
          <t>Jeans</t>
        </is>
      </c>
      <c r="I169" s="108" t="inlineStr">
        <is>
          <t>K190751604</t>
        </is>
      </c>
      <c r="J169" s="246" t="inlineStr">
        <is>
          <t>DANIEL</t>
        </is>
      </c>
      <c r="K169" s="246" t="inlineStr">
        <is>
          <t>EPIC WORN</t>
        </is>
      </c>
      <c r="L169" s="108" t="inlineStr">
        <is>
          <t>Tunisia</t>
        </is>
      </c>
      <c r="M169" s="108" t="inlineStr">
        <is>
          <t>Artlab</t>
        </is>
      </c>
      <c r="N169" s="108" t="inlineStr">
        <is>
          <t>Art Lab S.a.r.l.</t>
        </is>
      </c>
      <c r="O169" s="108" t="inlineStr">
        <is>
          <t>IWT</t>
        </is>
      </c>
      <c r="P169" s="108" t="n"/>
      <c r="Q169" s="108" t="n"/>
      <c r="R169" s="108" t="n"/>
      <c r="S169" s="108" t="n"/>
      <c r="T169" s="108" t="n"/>
      <c r="U169" s="108" t="inlineStr">
        <is>
          <t>Orta</t>
        </is>
      </c>
      <c r="V169" s="128" t="n"/>
      <c r="W169" s="147" t="n"/>
      <c r="X169" s="147" t="n"/>
      <c r="Y169" s="108">
        <f>+WEEKNUM(X169)</f>
        <v/>
      </c>
      <c r="Z169" s="129" t="n">
        <v>25.45</v>
      </c>
      <c r="AA169" s="129" t="n">
        <v>59.98</v>
      </c>
      <c r="AB169" s="129">
        <f>AH169/100*80</f>
        <v/>
      </c>
      <c r="AC169" s="129">
        <f>AE169/100*80</f>
        <v/>
      </c>
      <c r="AD169" s="129">
        <f>AH169*AA169</f>
        <v/>
      </c>
      <c r="AE169" s="129">
        <f>AH169*AA169/100*75</f>
        <v/>
      </c>
      <c r="AF169" s="129">
        <f>AI169*AA169/100*75</f>
        <v/>
      </c>
      <c r="AG169" s="130" t="n"/>
      <c r="AH169" s="108" t="n">
        <v>55</v>
      </c>
      <c r="AI169" s="108" t="n">
        <v>55</v>
      </c>
      <c r="AJ169" s="126" t="n">
        <v>77</v>
      </c>
      <c r="AK169" s="129">
        <f>AI169*Z169</f>
        <v/>
      </c>
      <c r="AL169" s="232" t="n"/>
      <c r="AN169" s="232" t="n"/>
      <c r="AO169" s="150" t="inlineStr">
        <is>
          <t>90 DAYS NETT</t>
        </is>
      </c>
      <c r="AP169" s="150" t="inlineStr">
        <is>
          <t>TRUCK</t>
        </is>
      </c>
      <c r="AQ169" s="233" t="n">
        <v>43546</v>
      </c>
      <c r="AR169" s="150">
        <f>+WEEKNUM(AQ169)</f>
        <v/>
      </c>
      <c r="AS169" s="233" t="inlineStr">
        <is>
          <t>ASAP</t>
        </is>
      </c>
      <c r="AU169" s="136" t="n">
        <v>43652</v>
      </c>
      <c r="AV169" s="108">
        <f>+WEEKNUM(AU169)</f>
        <v/>
      </c>
      <c r="AW169" s="136" t="n">
        <v>43645</v>
      </c>
      <c r="AX169" s="108">
        <f>+WEEKNUM(AW169)</f>
        <v/>
      </c>
      <c r="AY169" s="136">
        <f>AW169+4</f>
        <v/>
      </c>
      <c r="AZ169" s="108">
        <f>+WEEKNUM(AY169)</f>
        <v/>
      </c>
      <c r="BA169" s="136">
        <f>AU169+90</f>
        <v/>
      </c>
      <c r="BB169" s="108">
        <f>+WEEKNUM(BA169)</f>
        <v/>
      </c>
      <c r="BC169" s="136" t="n">
        <v>43645</v>
      </c>
      <c r="BD169" s="108">
        <f>+WEEKNUM(BC169)</f>
        <v/>
      </c>
      <c r="BE169" s="136">
        <f>BC169+4</f>
        <v/>
      </c>
      <c r="BF169" s="108">
        <f>+WEEKNUM(BE169)</f>
        <v/>
      </c>
      <c r="BG169" s="108">
        <f>AV169-BD169</f>
        <v/>
      </c>
      <c r="BH169" s="108" t="n">
        <v>55</v>
      </c>
      <c r="BI169" s="108">
        <f>BH169-AI169</f>
        <v/>
      </c>
      <c r="BJ169" s="131">
        <f>BH169/AI169-1</f>
        <v/>
      </c>
      <c r="BK169" s="108">
        <f>BD169-Y169</f>
        <v/>
      </c>
      <c r="BL169" s="108">
        <f>BD169-AR169</f>
        <v/>
      </c>
      <c r="BM169" s="108" t="n">
        <v>28</v>
      </c>
      <c r="BN169" s="108" t="n"/>
      <c r="BO169" s="108" t="n"/>
      <c r="BP169" s="108" t="inlineStr">
        <is>
          <t>YES</t>
        </is>
      </c>
    </row>
    <row customFormat="1" customHeight="1" ht="11.25" r="170" s="150">
      <c r="A170" s="246" t="inlineStr">
        <is>
          <t>K999901103 JUNO</t>
        </is>
      </c>
      <c r="B170" s="108" t="inlineStr">
        <is>
          <t>Final</t>
        </is>
      </c>
      <c r="C170" s="126" t="inlineStr">
        <is>
          <t>C/O</t>
        </is>
      </c>
      <c r="D170" s="127" t="n">
        <v>1</v>
      </c>
      <c r="E170" s="108" t="n"/>
      <c r="F170" s="108" t="n"/>
      <c r="G170" s="108" t="inlineStr">
        <is>
          <t>Womens</t>
        </is>
      </c>
      <c r="H170" s="108" t="inlineStr">
        <is>
          <t>Jeans</t>
        </is>
      </c>
      <c r="I170" s="108" t="inlineStr">
        <is>
          <t>K999901103</t>
        </is>
      </c>
      <c r="J170" s="246" t="inlineStr">
        <is>
          <t>JUNO</t>
        </is>
      </c>
      <c r="K170" s="246" t="inlineStr">
        <is>
          <t>MID INDIGO</t>
        </is>
      </c>
      <c r="L170" s="108" t="inlineStr">
        <is>
          <t>Tunisia</t>
        </is>
      </c>
      <c r="M170" s="108" t="inlineStr">
        <is>
          <t>Artlab</t>
        </is>
      </c>
      <c r="N170" s="108" t="inlineStr">
        <is>
          <t>Art Lab S.a.r.l.</t>
        </is>
      </c>
      <c r="O170" s="108" t="inlineStr">
        <is>
          <t>IWT</t>
        </is>
      </c>
      <c r="P170" s="108" t="inlineStr">
        <is>
          <t>IWT</t>
        </is>
      </c>
      <c r="Q170" s="108" t="n"/>
      <c r="R170" s="108" t="n"/>
      <c r="S170" s="108" t="n"/>
      <c r="T170" s="108" t="n"/>
      <c r="U170" s="108" t="inlineStr">
        <is>
          <t>Orta</t>
        </is>
      </c>
      <c r="V170" s="128" t="inlineStr">
        <is>
          <t>9541B-43</t>
        </is>
      </c>
      <c r="W170" s="147" t="n"/>
      <c r="X170" s="147" t="n"/>
      <c r="Y170" s="108">
        <f>+WEEKNUM(X170)</f>
        <v/>
      </c>
      <c r="Z170" s="129" t="n">
        <v>22.6</v>
      </c>
      <c r="AA170" s="129" t="n">
        <v>51.98</v>
      </c>
      <c r="AB170" s="129">
        <f>AH170/100*80</f>
        <v/>
      </c>
      <c r="AC170" s="129">
        <f>AE170/100*80</f>
        <v/>
      </c>
      <c r="AD170" s="129">
        <f>AH170*AA170</f>
        <v/>
      </c>
      <c r="AE170" s="129">
        <f>AH170*AA170/100*75</f>
        <v/>
      </c>
      <c r="AF170" s="129">
        <f>AI170*AA170/100*75</f>
        <v/>
      </c>
      <c r="AG170" s="130" t="n"/>
      <c r="AH170" s="108" t="n">
        <v>256</v>
      </c>
      <c r="AI170" s="108" t="n">
        <v>200</v>
      </c>
      <c r="AJ170" s="126" t="n">
        <v>74</v>
      </c>
      <c r="AK170" s="129">
        <f>AI170*Z170</f>
        <v/>
      </c>
      <c r="AL170" s="232" t="n"/>
      <c r="AN170" s="232" t="n"/>
      <c r="AO170" s="150" t="inlineStr">
        <is>
          <t>90 DAYS NETT</t>
        </is>
      </c>
      <c r="AP170" s="150" t="inlineStr">
        <is>
          <t>TRUCK</t>
        </is>
      </c>
      <c r="AQ170" s="233" t="n">
        <v>43546</v>
      </c>
      <c r="AR170" s="150">
        <f>+WEEKNUM(AQ170)</f>
        <v/>
      </c>
      <c r="AS170" s="233" t="inlineStr">
        <is>
          <t>ASAP</t>
        </is>
      </c>
      <c r="AU170" s="136" t="n">
        <v>43638</v>
      </c>
      <c r="AV170" s="108">
        <f>+WEEKNUM(AU170)</f>
        <v/>
      </c>
      <c r="AW170" s="136" t="n">
        <v>43645</v>
      </c>
      <c r="AX170" s="108">
        <f>+WEEKNUM(AW170)</f>
        <v/>
      </c>
      <c r="AY170" s="136">
        <f>AW170+4</f>
        <v/>
      </c>
      <c r="AZ170" s="108">
        <f>+WEEKNUM(AY170)</f>
        <v/>
      </c>
      <c r="BA170" s="136">
        <f>AU170+90</f>
        <v/>
      </c>
      <c r="BB170" s="108">
        <f>+WEEKNUM(BA170)</f>
        <v/>
      </c>
      <c r="BC170" s="136" t="n">
        <v>43645</v>
      </c>
      <c r="BD170" s="108">
        <f>+WEEKNUM(BC170)</f>
        <v/>
      </c>
      <c r="BE170" s="136">
        <f>BC170+4</f>
        <v/>
      </c>
      <c r="BF170" s="108">
        <f>+WEEKNUM(BE170)</f>
        <v/>
      </c>
      <c r="BG170" s="108">
        <f>AV170-BD170</f>
        <v/>
      </c>
      <c r="BH170" s="108" t="n">
        <v>200</v>
      </c>
      <c r="BI170" s="108">
        <f>BH170-AI170</f>
        <v/>
      </c>
      <c r="BJ170" s="131">
        <f>BH170/AI170-1</f>
        <v/>
      </c>
      <c r="BK170" s="108">
        <f>BD170-Y170</f>
        <v/>
      </c>
      <c r="BL170" s="108">
        <f>BD170-AR170</f>
        <v/>
      </c>
      <c r="BM170" s="108" t="n">
        <v>28</v>
      </c>
      <c r="BN170" s="108" t="n"/>
      <c r="BO170" s="108" t="n"/>
      <c r="BP170" s="108" t="inlineStr">
        <is>
          <t>YES</t>
        </is>
      </c>
    </row>
    <row customFormat="1" customHeight="1" ht="11.25" r="171" s="150">
      <c r="A171" s="246" t="inlineStr">
        <is>
          <t>K999901305 CHRISTINA</t>
        </is>
      </c>
      <c r="B171" s="108" t="inlineStr">
        <is>
          <t>Final</t>
        </is>
      </c>
      <c r="C171" s="126" t="inlineStr">
        <is>
          <t>C/O</t>
        </is>
      </c>
      <c r="D171" s="127" t="n">
        <v>1</v>
      </c>
      <c r="E171" s="108" t="n"/>
      <c r="F171" s="108" t="n"/>
      <c r="G171" s="108" t="inlineStr">
        <is>
          <t>Womens</t>
        </is>
      </c>
      <c r="H171" s="108" t="inlineStr">
        <is>
          <t>Jeans</t>
        </is>
      </c>
      <c r="I171" s="108" t="inlineStr">
        <is>
          <t>K999901305</t>
        </is>
      </c>
      <c r="J171" s="108" t="inlineStr">
        <is>
          <t>CHRISTINA</t>
        </is>
      </c>
      <c r="K171" s="108" t="inlineStr">
        <is>
          <t>BLACK RINSE</t>
        </is>
      </c>
      <c r="L171" s="108" t="inlineStr">
        <is>
          <t>Tunisia</t>
        </is>
      </c>
      <c r="M171" s="108" t="inlineStr">
        <is>
          <t>Artlab</t>
        </is>
      </c>
      <c r="N171" s="108" t="inlineStr">
        <is>
          <t>Art Lab S.a.r.l.</t>
        </is>
      </c>
      <c r="O171" s="108" t="inlineStr">
        <is>
          <t>IWT</t>
        </is>
      </c>
      <c r="P171" s="108" t="inlineStr">
        <is>
          <t>IWT</t>
        </is>
      </c>
      <c r="Q171" s="108" t="inlineStr">
        <is>
          <t>Nice One</t>
        </is>
      </c>
      <c r="R171" s="108" t="inlineStr">
        <is>
          <t>Nice One</t>
        </is>
      </c>
      <c r="S171" s="108" t="inlineStr">
        <is>
          <t>Lamak</t>
        </is>
      </c>
      <c r="T171" s="108" t="inlineStr">
        <is>
          <t>LAMAK</t>
        </is>
      </c>
      <c r="U171" s="108" t="inlineStr">
        <is>
          <t>Calik</t>
        </is>
      </c>
      <c r="V171" s="128" t="inlineStr">
        <is>
          <t>71148D Pinus organic + recycled</t>
        </is>
      </c>
      <c r="W171" s="179" t="n"/>
      <c r="X171" s="179" t="n"/>
      <c r="Y171" s="150">
        <f>+WEEKNUM(X171)</f>
        <v/>
      </c>
      <c r="Z171" s="232" t="n">
        <v>18.2</v>
      </c>
      <c r="AA171" s="232" t="n">
        <v>39.98</v>
      </c>
      <c r="AB171" s="232">
        <f>AH171/100*80</f>
        <v/>
      </c>
      <c r="AC171" s="232">
        <f>AE171/100*80</f>
        <v/>
      </c>
      <c r="AD171" s="232">
        <f>AH171*AA171</f>
        <v/>
      </c>
      <c r="AE171" s="121">
        <f>AH171*AA171/100*75</f>
        <v/>
      </c>
      <c r="AF171" s="121">
        <f>AI171*AA171/100*75</f>
        <v/>
      </c>
      <c r="AG171" s="117" t="n"/>
      <c r="AH171" s="108" t="n">
        <v>237</v>
      </c>
      <c r="AI171" s="108" t="n">
        <v>335</v>
      </c>
      <c r="AJ171" s="230" t="n">
        <v>74</v>
      </c>
      <c r="AK171" s="232">
        <f>AI171*Z171</f>
        <v/>
      </c>
      <c r="AL171" s="232" t="n"/>
      <c r="AN171" s="232" t="n"/>
      <c r="AO171" s="150" t="inlineStr">
        <is>
          <t>90 DAYS NETT</t>
        </is>
      </c>
      <c r="AP171" s="150" t="inlineStr">
        <is>
          <t>TRUCK</t>
        </is>
      </c>
      <c r="AQ171" s="233" t="n">
        <v>43546</v>
      </c>
      <c r="AR171" s="150">
        <f>+WEEKNUM(AQ171)</f>
        <v/>
      </c>
      <c r="AS171" s="233" t="inlineStr">
        <is>
          <t>ASAP</t>
        </is>
      </c>
      <c r="AU171" s="233" t="n">
        <v>43624</v>
      </c>
      <c r="AV171" s="108">
        <f>+WEEKNUM(AU171)</f>
        <v/>
      </c>
      <c r="AW171" s="274" t="n">
        <v>43610</v>
      </c>
      <c r="AX171" s="108">
        <f>+WEEKNUM(AW171)</f>
        <v/>
      </c>
      <c r="AY171" s="136">
        <f>AW171+4</f>
        <v/>
      </c>
      <c r="AZ171" s="108">
        <f>+WEEKNUM(AY171)</f>
        <v/>
      </c>
      <c r="BA171" s="136">
        <f>AU171+90</f>
        <v/>
      </c>
      <c r="BB171" s="108">
        <f>+WEEKNUM(BA171)</f>
        <v/>
      </c>
      <c r="BC171" s="136" t="n">
        <v>43610</v>
      </c>
      <c r="BD171" s="108">
        <f>+WEEKNUM(BC171)</f>
        <v/>
      </c>
      <c r="BE171" s="136">
        <f>BC171+4</f>
        <v/>
      </c>
      <c r="BF171" s="108">
        <f>+WEEKNUM(BE171)</f>
        <v/>
      </c>
      <c r="BG171" s="108">
        <f>AV171-BD171</f>
        <v/>
      </c>
      <c r="BH171" s="108" t="n">
        <v>342</v>
      </c>
      <c r="BI171" s="108">
        <f>BH171-AI171</f>
        <v/>
      </c>
      <c r="BJ171" s="131">
        <f>BH171/AI171-1</f>
        <v/>
      </c>
      <c r="BK171" s="108">
        <f>BD171-Y171</f>
        <v/>
      </c>
      <c r="BL171" s="108">
        <f>BD171-AR171</f>
        <v/>
      </c>
      <c r="BM171" s="108" t="n">
        <v>28</v>
      </c>
      <c r="BN171" s="108" t="n"/>
      <c r="BO171" s="108" t="n"/>
      <c r="BP171" s="108" t="inlineStr">
        <is>
          <t>YES</t>
        </is>
      </c>
    </row>
    <row customFormat="1" customHeight="1" ht="11.25" r="172" s="150">
      <c r="A172" s="246" t="inlineStr">
        <is>
          <t>K999951204 CHARLES</t>
        </is>
      </c>
      <c r="B172" s="108" t="inlineStr">
        <is>
          <t>Final</t>
        </is>
      </c>
      <c r="C172" s="126" t="inlineStr">
        <is>
          <t>C/O</t>
        </is>
      </c>
      <c r="D172" s="127" t="n">
        <v>1</v>
      </c>
      <c r="E172" s="108" t="n"/>
      <c r="F172" s="108" t="n"/>
      <c r="G172" s="108" t="inlineStr">
        <is>
          <t>Mens</t>
        </is>
      </c>
      <c r="H172" s="108" t="inlineStr">
        <is>
          <t>Jeans</t>
        </is>
      </c>
      <c r="I172" s="108" t="inlineStr">
        <is>
          <t>K999951204</t>
        </is>
      </c>
      <c r="J172" s="108" t="inlineStr">
        <is>
          <t>CHARLES</t>
        </is>
      </c>
      <c r="K172" s="108" t="inlineStr">
        <is>
          <t>BLACK RINSE</t>
        </is>
      </c>
      <c r="L172" s="108" t="inlineStr">
        <is>
          <t>Tunisia</t>
        </is>
      </c>
      <c r="M172" s="108" t="inlineStr">
        <is>
          <t>Artlab</t>
        </is>
      </c>
      <c r="N172" s="108" t="inlineStr">
        <is>
          <t>Art Lab S.a.r.l.</t>
        </is>
      </c>
      <c r="O172" s="108" t="inlineStr">
        <is>
          <t>IWT</t>
        </is>
      </c>
      <c r="P172" s="108" t="inlineStr">
        <is>
          <t>IWT</t>
        </is>
      </c>
      <c r="Q172" s="108" t="inlineStr">
        <is>
          <t>Nice One</t>
        </is>
      </c>
      <c r="R172" s="108" t="inlineStr">
        <is>
          <t>Nice One</t>
        </is>
      </c>
      <c r="S172" s="108" t="inlineStr">
        <is>
          <t>Lamak</t>
        </is>
      </c>
      <c r="T172" s="108" t="inlineStr">
        <is>
          <t>LAMAK</t>
        </is>
      </c>
      <c r="U172" s="108" t="inlineStr">
        <is>
          <t>Calik</t>
        </is>
      </c>
      <c r="V172" s="108" t="inlineStr">
        <is>
          <t>71148D Pinus organic + recycled</t>
        </is>
      </c>
      <c r="W172" s="179" t="n"/>
      <c r="X172" s="179" t="n"/>
      <c r="Y172" s="150">
        <f>+WEEKNUM(X172)</f>
        <v/>
      </c>
      <c r="Z172" s="232" t="n">
        <v>18.2</v>
      </c>
      <c r="AA172" s="232" t="n">
        <v>39.98</v>
      </c>
      <c r="AB172" s="232">
        <f>AH172/100*80</f>
        <v/>
      </c>
      <c r="AC172" s="232">
        <f>AE172/100*80</f>
        <v/>
      </c>
      <c r="AD172" s="232">
        <f>AH172*AA172</f>
        <v/>
      </c>
      <c r="AE172" s="121">
        <f>AH172*AA172/100*75</f>
        <v/>
      </c>
      <c r="AF172" s="121">
        <f>AI172*AA172/100*75</f>
        <v/>
      </c>
      <c r="AG172" s="117" t="n"/>
      <c r="AH172" s="108" t="n">
        <v>124</v>
      </c>
      <c r="AI172" s="108" t="n">
        <v>211</v>
      </c>
      <c r="AJ172" s="230" t="n">
        <v>74</v>
      </c>
      <c r="AK172" s="232">
        <f>AI172*Z172</f>
        <v/>
      </c>
      <c r="AL172" s="232" t="n"/>
      <c r="AN172" s="232" t="n"/>
      <c r="AO172" s="150" t="inlineStr">
        <is>
          <t>90 DAYS NETT</t>
        </is>
      </c>
      <c r="AP172" s="150" t="inlineStr">
        <is>
          <t>TRUCK</t>
        </is>
      </c>
      <c r="AQ172" s="233" t="n">
        <v>43546</v>
      </c>
      <c r="AR172" s="150">
        <f>+WEEKNUM(AQ172)</f>
        <v/>
      </c>
      <c r="AS172" s="233" t="inlineStr">
        <is>
          <t>ASAP</t>
        </is>
      </c>
      <c r="AU172" s="233" t="n">
        <v>43624</v>
      </c>
      <c r="AV172" s="108">
        <f>+WEEKNUM(AU172)</f>
        <v/>
      </c>
      <c r="AW172" s="274" t="n">
        <v>43610</v>
      </c>
      <c r="AX172" s="108">
        <f>+WEEKNUM(AW172)</f>
        <v/>
      </c>
      <c r="AY172" s="136">
        <f>AW172+4</f>
        <v/>
      </c>
      <c r="AZ172" s="108">
        <f>+WEEKNUM(AY172)</f>
        <v/>
      </c>
      <c r="BA172" s="136">
        <f>AU172+90</f>
        <v/>
      </c>
      <c r="BB172" s="108">
        <f>+WEEKNUM(BA172)</f>
        <v/>
      </c>
      <c r="BC172" s="136" t="n">
        <v>43610</v>
      </c>
      <c r="BD172" s="108">
        <f>+WEEKNUM(BC172)</f>
        <v/>
      </c>
      <c r="BE172" s="136">
        <f>BC172+4</f>
        <v/>
      </c>
      <c r="BF172" s="108">
        <f>+WEEKNUM(BE172)</f>
        <v/>
      </c>
      <c r="BG172" s="108">
        <f>AV172-BD172</f>
        <v/>
      </c>
      <c r="BH172" s="108" t="n">
        <v>214</v>
      </c>
      <c r="BI172" s="108">
        <f>BH172-AI172</f>
        <v/>
      </c>
      <c r="BJ172" s="131">
        <f>BH172/AI172-1</f>
        <v/>
      </c>
      <c r="BK172" s="108">
        <f>BD172-Y172</f>
        <v/>
      </c>
      <c r="BL172" s="108">
        <f>BD172-AR172</f>
        <v/>
      </c>
      <c r="BM172" s="108" t="n">
        <v>28</v>
      </c>
      <c r="BN172" s="108" t="n"/>
      <c r="BO172" s="108" t="n"/>
      <c r="BP172" s="108" t="inlineStr">
        <is>
          <t>YES</t>
        </is>
      </c>
    </row>
    <row customFormat="1" customHeight="1" ht="11.25" r="173" s="150">
      <c r="A173" s="246" t="inlineStr">
        <is>
          <t>K999951303 JOHN</t>
        </is>
      </c>
      <c r="B173" s="108" t="inlineStr">
        <is>
          <t>Final</t>
        </is>
      </c>
      <c r="C173" s="126" t="inlineStr">
        <is>
          <t>C/O</t>
        </is>
      </c>
      <c r="D173" s="127" t="n">
        <v>1</v>
      </c>
      <c r="E173" s="108" t="n"/>
      <c r="F173" s="108" t="n"/>
      <c r="G173" s="108" t="inlineStr">
        <is>
          <t>Mens</t>
        </is>
      </c>
      <c r="H173" s="108" t="inlineStr">
        <is>
          <t>Jeans</t>
        </is>
      </c>
      <c r="I173" s="108" t="inlineStr">
        <is>
          <t>K999951303</t>
        </is>
      </c>
      <c r="J173" s="246" t="inlineStr">
        <is>
          <t>JOHN</t>
        </is>
      </c>
      <c r="K173" s="246" t="inlineStr">
        <is>
          <t>BLACK WORN IN</t>
        </is>
      </c>
      <c r="L173" s="108" t="inlineStr">
        <is>
          <t>Tunisia</t>
        </is>
      </c>
      <c r="M173" s="108" t="inlineStr">
        <is>
          <t>Artlab</t>
        </is>
      </c>
      <c r="N173" s="108" t="inlineStr">
        <is>
          <t>Art Lab S.a.r.l.</t>
        </is>
      </c>
      <c r="O173" s="108" t="inlineStr">
        <is>
          <t>IWT</t>
        </is>
      </c>
      <c r="P173" s="108" t="inlineStr">
        <is>
          <t>IWT</t>
        </is>
      </c>
      <c r="Q173" s="108" t="n"/>
      <c r="R173" s="108" t="n"/>
      <c r="S173" s="108" t="n"/>
      <c r="T173" s="108" t="n"/>
      <c r="U173" s="108" t="inlineStr">
        <is>
          <t>Calik</t>
        </is>
      </c>
      <c r="V173" s="128" t="inlineStr">
        <is>
          <t>71148D Pinus organic + recycled</t>
        </is>
      </c>
      <c r="W173" s="147" t="n"/>
      <c r="X173" s="147" t="n"/>
      <c r="Y173" s="108">
        <f>+WEEKNUM(X173)</f>
        <v/>
      </c>
      <c r="Z173" s="129" t="n">
        <v>23</v>
      </c>
      <c r="AA173" s="129" t="n">
        <v>51.98</v>
      </c>
      <c r="AB173" s="129">
        <f>AH173/100*80</f>
        <v/>
      </c>
      <c r="AC173" s="129">
        <f>AE173/100*80</f>
        <v/>
      </c>
      <c r="AD173" s="129">
        <f>AH173*AA173</f>
        <v/>
      </c>
      <c r="AE173" s="129">
        <f>AH173*AA173/100*75</f>
        <v/>
      </c>
      <c r="AF173" s="129">
        <f>AI173*AA173/100*75</f>
        <v/>
      </c>
      <c r="AG173" s="130" t="n"/>
      <c r="AH173" s="108" t="n">
        <v>183</v>
      </c>
      <c r="AI173" s="108" t="n">
        <v>200</v>
      </c>
      <c r="AJ173" s="126" t="n">
        <v>74</v>
      </c>
      <c r="AK173" s="129">
        <f>AI173*Z173</f>
        <v/>
      </c>
      <c r="AL173" s="232" t="n"/>
      <c r="AN173" s="232" t="n"/>
      <c r="AO173" s="150" t="inlineStr">
        <is>
          <t>90 DAYS NETT</t>
        </is>
      </c>
      <c r="AP173" s="150" t="inlineStr">
        <is>
          <t>TRUCK</t>
        </is>
      </c>
      <c r="AQ173" s="233" t="n">
        <v>43546</v>
      </c>
      <c r="AR173" s="150">
        <f>+WEEKNUM(AQ173)</f>
        <v/>
      </c>
      <c r="AS173" s="233" t="inlineStr">
        <is>
          <t>ASAP</t>
        </is>
      </c>
      <c r="AU173" s="136" t="n">
        <v>43638</v>
      </c>
      <c r="AV173" s="108">
        <f>+WEEKNUM(AU173)</f>
        <v/>
      </c>
      <c r="AW173" s="136" t="n">
        <v>43645</v>
      </c>
      <c r="AX173" s="108">
        <f>+WEEKNUM(AW173)</f>
        <v/>
      </c>
      <c r="AY173" s="136">
        <f>AW173+4</f>
        <v/>
      </c>
      <c r="AZ173" s="108">
        <f>+WEEKNUM(AY173)</f>
        <v/>
      </c>
      <c r="BA173" s="136">
        <f>AU173+90</f>
        <v/>
      </c>
      <c r="BB173" s="108">
        <f>+WEEKNUM(BA173)</f>
        <v/>
      </c>
      <c r="BC173" s="136" t="n">
        <v>43645</v>
      </c>
      <c r="BD173" s="108">
        <f>+WEEKNUM(BC173)</f>
        <v/>
      </c>
      <c r="BE173" s="136">
        <f>BC173+4</f>
        <v/>
      </c>
      <c r="BF173" s="108">
        <f>+WEEKNUM(BE173)</f>
        <v/>
      </c>
      <c r="BG173" s="108">
        <f>AV173-BD173</f>
        <v/>
      </c>
      <c r="BH173" s="108" t="n">
        <v>198</v>
      </c>
      <c r="BI173" s="108">
        <f>BH173-AI173</f>
        <v/>
      </c>
      <c r="BJ173" s="131">
        <f>BH173/AI173-1</f>
        <v/>
      </c>
      <c r="BK173" s="108">
        <f>BD173-Y173</f>
        <v/>
      </c>
      <c r="BL173" s="108">
        <f>BD173-AR173</f>
        <v/>
      </c>
      <c r="BM173" s="108" t="n">
        <v>28</v>
      </c>
      <c r="BN173" s="108" t="n"/>
      <c r="BO173" s="108" t="n"/>
      <c r="BP173" s="108" t="inlineStr">
        <is>
          <t>YES</t>
        </is>
      </c>
    </row>
    <row customFormat="1" customHeight="1" ht="11.25" r="174" s="150">
      <c r="A174" s="246" t="inlineStr">
        <is>
          <t>K999951304 JOHN</t>
        </is>
      </c>
      <c r="B174" s="108" t="inlineStr">
        <is>
          <t>Final</t>
        </is>
      </c>
      <c r="C174" s="126" t="inlineStr">
        <is>
          <t>C/O</t>
        </is>
      </c>
      <c r="D174" s="127" t="n">
        <v>1</v>
      </c>
      <c r="E174" s="108" t="n"/>
      <c r="F174" s="108" t="n"/>
      <c r="G174" s="108" t="inlineStr">
        <is>
          <t>Mens</t>
        </is>
      </c>
      <c r="H174" s="108" t="inlineStr">
        <is>
          <t>Jeans</t>
        </is>
      </c>
      <c r="I174" s="108" t="inlineStr">
        <is>
          <t>K999951304</t>
        </is>
      </c>
      <c r="J174" s="108" t="inlineStr">
        <is>
          <t>JOHN</t>
        </is>
      </c>
      <c r="K174" s="108" t="inlineStr">
        <is>
          <t>BLACK RINSE</t>
        </is>
      </c>
      <c r="L174" s="108" t="inlineStr">
        <is>
          <t>Tunisia</t>
        </is>
      </c>
      <c r="M174" s="108" t="inlineStr">
        <is>
          <t>Artlab</t>
        </is>
      </c>
      <c r="N174" s="108" t="inlineStr">
        <is>
          <t>Art Lab S.a.r.l.</t>
        </is>
      </c>
      <c r="O174" s="108" t="inlineStr">
        <is>
          <t>IWT</t>
        </is>
      </c>
      <c r="P174" s="108" t="inlineStr">
        <is>
          <t>IWT</t>
        </is>
      </c>
      <c r="Q174" s="108" t="inlineStr">
        <is>
          <t>Nice One</t>
        </is>
      </c>
      <c r="R174" s="108" t="inlineStr">
        <is>
          <t>Nice One</t>
        </is>
      </c>
      <c r="S174" s="108" t="inlineStr">
        <is>
          <t>Lamak</t>
        </is>
      </c>
      <c r="T174" s="108" t="inlineStr">
        <is>
          <t>LAMAK</t>
        </is>
      </c>
      <c r="U174" s="108" t="inlineStr">
        <is>
          <t>Calik</t>
        </is>
      </c>
      <c r="V174" s="128" t="inlineStr">
        <is>
          <t>71148D Pinus organic + recycled</t>
        </is>
      </c>
      <c r="W174" s="179" t="n"/>
      <c r="X174" s="179" t="n"/>
      <c r="Y174" s="150">
        <f>+WEEKNUM(X174)</f>
        <v/>
      </c>
      <c r="Z174" s="232" t="n">
        <v>18.2</v>
      </c>
      <c r="AA174" s="232" t="n">
        <v>39.98</v>
      </c>
      <c r="AB174" s="232">
        <f>AH174/100*80</f>
        <v/>
      </c>
      <c r="AC174" s="232">
        <f>AE174/100*80</f>
        <v/>
      </c>
      <c r="AD174" s="232">
        <f>AH174*AA174</f>
        <v/>
      </c>
      <c r="AE174" s="121">
        <f>AH174*AA174/100*75</f>
        <v/>
      </c>
      <c r="AF174" s="121">
        <f>AI174*AA174/100*75</f>
        <v/>
      </c>
      <c r="AG174" s="117" t="n"/>
      <c r="AH174" s="108" t="n">
        <v>268</v>
      </c>
      <c r="AI174" s="108" t="n">
        <v>200</v>
      </c>
      <c r="AJ174" s="230" t="n">
        <v>74</v>
      </c>
      <c r="AK174" s="232">
        <f>AI174*Z174</f>
        <v/>
      </c>
      <c r="AL174" s="232" t="n"/>
      <c r="AN174" s="232" t="n"/>
      <c r="AO174" s="150" t="inlineStr">
        <is>
          <t>90 DAYS NETT</t>
        </is>
      </c>
      <c r="AP174" s="150" t="inlineStr">
        <is>
          <t>TRUCK</t>
        </is>
      </c>
      <c r="AQ174" s="233" t="n">
        <v>43546</v>
      </c>
      <c r="AR174" s="150">
        <f>+WEEKNUM(AQ174)</f>
        <v/>
      </c>
      <c r="AS174" s="233" t="inlineStr">
        <is>
          <t>ASAP</t>
        </is>
      </c>
      <c r="AU174" s="233" t="n">
        <v>43624</v>
      </c>
      <c r="AV174" s="108">
        <f>+WEEKNUM(AU174)</f>
        <v/>
      </c>
      <c r="AW174" s="274" t="n">
        <v>43610</v>
      </c>
      <c r="AX174" s="108">
        <f>+WEEKNUM(AW174)</f>
        <v/>
      </c>
      <c r="AY174" s="136">
        <f>AW174+4</f>
        <v/>
      </c>
      <c r="AZ174" s="108">
        <f>+WEEKNUM(AY174)</f>
        <v/>
      </c>
      <c r="BA174" s="136">
        <f>AU174+90</f>
        <v/>
      </c>
      <c r="BB174" s="108">
        <f>+WEEKNUM(BA174)</f>
        <v/>
      </c>
      <c r="BC174" s="136" t="n">
        <v>43610</v>
      </c>
      <c r="BD174" s="108">
        <f>+WEEKNUM(BC174)</f>
        <v/>
      </c>
      <c r="BE174" s="136">
        <f>BC174+4</f>
        <v/>
      </c>
      <c r="BF174" s="108">
        <f>+WEEKNUM(BE174)</f>
        <v/>
      </c>
      <c r="BG174" s="108">
        <f>AV174-BD174</f>
        <v/>
      </c>
      <c r="BH174" s="108" t="n">
        <v>203</v>
      </c>
      <c r="BI174" s="108">
        <f>BH174-AI174</f>
        <v/>
      </c>
      <c r="BJ174" s="131">
        <f>BH174/AI174-1</f>
        <v/>
      </c>
      <c r="BK174" s="108">
        <f>BD174-Y174</f>
        <v/>
      </c>
      <c r="BL174" s="108">
        <f>BD174-AR174</f>
        <v/>
      </c>
      <c r="BM174" s="108" t="n">
        <v>28</v>
      </c>
      <c r="BN174" s="108" t="n"/>
      <c r="BO174" s="108" t="n"/>
      <c r="BP174" s="108" t="inlineStr">
        <is>
          <t>YES</t>
        </is>
      </c>
    </row>
    <row customFormat="1" customHeight="1" ht="11.25" r="175" s="150">
      <c r="A175" s="150" t="inlineStr">
        <is>
          <t>K190700005 RAPUNZEL</t>
        </is>
      </c>
      <c r="B175" s="150" t="inlineStr">
        <is>
          <t>Final</t>
        </is>
      </c>
      <c r="C175" s="230" t="inlineStr">
        <is>
          <t>-</t>
        </is>
      </c>
      <c r="D175" s="231" t="n">
        <v>2</v>
      </c>
      <c r="E175" s="150" t="inlineStr">
        <is>
          <t>BULK</t>
        </is>
      </c>
      <c r="G175" s="150" t="inlineStr">
        <is>
          <t>Womens</t>
        </is>
      </c>
      <c r="H175" s="150" t="inlineStr">
        <is>
          <t>Pants</t>
        </is>
      </c>
      <c r="I175" s="150" t="inlineStr">
        <is>
          <t>K190700005</t>
        </is>
      </c>
      <c r="J175" s="150" t="inlineStr">
        <is>
          <t>RAPUNZEL</t>
        </is>
      </c>
      <c r="K175" s="150" t="inlineStr">
        <is>
          <t>OLIVE DRAB</t>
        </is>
      </c>
      <c r="L175" s="150" t="inlineStr">
        <is>
          <t>Bulgaria</t>
        </is>
      </c>
      <c r="M175" s="150" t="inlineStr">
        <is>
          <t>Uni Textiles</t>
        </is>
      </c>
      <c r="N175" s="150" t="inlineStr">
        <is>
          <t>Edward Jeans</t>
        </is>
      </c>
      <c r="O175" s="150" t="inlineStr">
        <is>
          <t>EDWARD 16/7/2019</t>
        </is>
      </c>
      <c r="P175" s="261" t="n">
        <v>43663</v>
      </c>
      <c r="Q175" s="261" t="inlineStr">
        <is>
          <t>RED22 18/6/2019</t>
        </is>
      </c>
      <c r="R175" s="262" t="inlineStr">
        <is>
          <t>15/072019</t>
        </is>
      </c>
      <c r="S175" s="150" t="inlineStr">
        <is>
          <t>EDWARD 17/07/2019</t>
        </is>
      </c>
      <c r="T175" s="261" t="n">
        <v>43665</v>
      </c>
      <c r="U175" s="111" t="inlineStr">
        <is>
          <t>Royo</t>
        </is>
      </c>
      <c r="V175" s="111" t="inlineStr">
        <is>
          <t>Sweet-TOB (Sweet-M c. 91653)</t>
        </is>
      </c>
      <c r="W175" s="179" t="inlineStr">
        <is>
          <t>tba</t>
        </is>
      </c>
      <c r="X175" s="179" t="n"/>
      <c r="Y175" s="111">
        <f>+WEEKNUM(X175)</f>
        <v/>
      </c>
      <c r="Z175" s="115" t="n">
        <v>32.9</v>
      </c>
      <c r="AA175" s="115" t="n">
        <v>59.98</v>
      </c>
      <c r="AB175" s="115">
        <f>AH175/100*80</f>
        <v/>
      </c>
      <c r="AC175" s="115">
        <f>AE175/100*80</f>
        <v/>
      </c>
      <c r="AD175" s="115">
        <f>AH175*AA175</f>
        <v/>
      </c>
      <c r="AE175" s="115">
        <f>AH175*AA175/100*75</f>
        <v/>
      </c>
      <c r="AF175" s="115">
        <f>AI175*AA175/100*75</f>
        <v/>
      </c>
      <c r="AG175" s="118" t="n"/>
      <c r="AH175" s="150" t="n">
        <v>237</v>
      </c>
      <c r="AI175" s="150" t="n">
        <v>395</v>
      </c>
      <c r="AJ175" s="112" t="n">
        <v>79</v>
      </c>
      <c r="AK175" s="115">
        <f>AI175*Z175</f>
        <v/>
      </c>
      <c r="AL175" s="115" t="n"/>
      <c r="AM175" s="111" t="n"/>
      <c r="AN175" s="232" t="n"/>
      <c r="AO175" s="150" t="inlineStr">
        <is>
          <t>30 DAYS NETT</t>
        </is>
      </c>
      <c r="AP175" s="150" t="inlineStr">
        <is>
          <t>TRUCK</t>
        </is>
      </c>
      <c r="AQ175" s="135" t="n">
        <v>43546</v>
      </c>
      <c r="AR175" s="111">
        <f>+WEEKNUM(AQ175)</f>
        <v/>
      </c>
      <c r="AS175" s="135" t="n">
        <v>43623</v>
      </c>
      <c r="AT175" s="111">
        <f>+WEEKNUM(AS175)</f>
        <v/>
      </c>
      <c r="AU175" s="233" t="n">
        <v>43644</v>
      </c>
      <c r="AV175" s="150">
        <f>+WEEKNUM(AU175)</f>
        <v/>
      </c>
      <c r="AW175" s="355" t="n">
        <v>43644</v>
      </c>
      <c r="AX175" s="149">
        <f>+WEEKNUM(AW175)</f>
        <v/>
      </c>
      <c r="AY175" s="331">
        <f>AW175+4</f>
        <v/>
      </c>
      <c r="AZ175" s="150">
        <f>+WEEKNUM(AY175)</f>
        <v/>
      </c>
      <c r="BA175" s="233">
        <f>AU175+30</f>
        <v/>
      </c>
      <c r="BB175" s="150">
        <f>+WEEKNUM(BA175)</f>
        <v/>
      </c>
      <c r="BC175" s="233" t="n"/>
      <c r="BD175" s="150">
        <f>+WEEKNUM(BC175)</f>
        <v/>
      </c>
      <c r="BF175" s="150">
        <f>+WEEKNUM(BE175)</f>
        <v/>
      </c>
      <c r="BG175" s="150">
        <f>AV175-BD175</f>
        <v/>
      </c>
      <c r="BI175" s="150">
        <f>BH175-AI175</f>
        <v/>
      </c>
      <c r="BJ175" s="234">
        <f>BH175/AI175-1</f>
        <v/>
      </c>
      <c r="BK175" s="150">
        <f>BD175-Y175</f>
        <v/>
      </c>
      <c r="BL175" s="150">
        <f>BD175-AR175</f>
        <v/>
      </c>
      <c r="BM175" s="150" t="n">
        <v>32</v>
      </c>
    </row>
    <row customFormat="1" customHeight="1" ht="11.25" r="176" s="150">
      <c r="A176" s="150" t="inlineStr">
        <is>
          <t>K190700005 RAPUNZEL</t>
        </is>
      </c>
      <c r="B176" s="150" t="inlineStr">
        <is>
          <t>Final</t>
        </is>
      </c>
      <c r="C176" s="230" t="inlineStr">
        <is>
          <t>-</t>
        </is>
      </c>
      <c r="D176" s="231" t="n">
        <v>2</v>
      </c>
      <c r="E176" s="150" t="inlineStr">
        <is>
          <t>ZALANDO</t>
        </is>
      </c>
      <c r="G176" s="150" t="inlineStr">
        <is>
          <t>Womens</t>
        </is>
      </c>
      <c r="H176" s="150" t="inlineStr">
        <is>
          <t>Pants</t>
        </is>
      </c>
      <c r="I176" s="150" t="inlineStr">
        <is>
          <t>K190700005</t>
        </is>
      </c>
      <c r="J176" s="150" t="inlineStr">
        <is>
          <t>RAPUNZEL</t>
        </is>
      </c>
      <c r="K176" s="150" t="inlineStr">
        <is>
          <t>OLIVE DRAB</t>
        </is>
      </c>
      <c r="L176" s="150" t="inlineStr">
        <is>
          <t>Bulgaria</t>
        </is>
      </c>
      <c r="M176" s="150" t="inlineStr">
        <is>
          <t>Uni Textiles</t>
        </is>
      </c>
      <c r="N176" s="150" t="inlineStr">
        <is>
          <t>Edward Jeans</t>
        </is>
      </c>
      <c r="O176" s="150" t="inlineStr">
        <is>
          <t>EDWARD 16/7/2019</t>
        </is>
      </c>
      <c r="P176" s="261" t="n">
        <v>43663</v>
      </c>
      <c r="Q176" s="261" t="inlineStr">
        <is>
          <t>RED22 18/6/2019</t>
        </is>
      </c>
      <c r="R176" s="262" t="inlineStr">
        <is>
          <t>15/072019</t>
        </is>
      </c>
      <c r="S176" s="150" t="inlineStr">
        <is>
          <t>EDWARD 17/07/2019</t>
        </is>
      </c>
      <c r="T176" s="261" t="n">
        <v>43665</v>
      </c>
      <c r="U176" s="111" t="inlineStr">
        <is>
          <t>Royo</t>
        </is>
      </c>
      <c r="V176" s="111" t="inlineStr">
        <is>
          <t>Sweet-TOB (Sweet-M c. 91653)</t>
        </is>
      </c>
      <c r="W176" s="179" t="inlineStr">
        <is>
          <t>tba</t>
        </is>
      </c>
      <c r="X176" s="179" t="n"/>
      <c r="Y176" s="111">
        <f>+WEEKNUM(X176)</f>
        <v/>
      </c>
      <c r="Z176" s="115" t="n">
        <v>32.9</v>
      </c>
      <c r="AA176" s="115" t="n">
        <v>59.98</v>
      </c>
      <c r="AB176" s="115">
        <f>AH176/100*80</f>
        <v/>
      </c>
      <c r="AC176" s="115">
        <f>AE176/100*80</f>
        <v/>
      </c>
      <c r="AD176" s="115">
        <f>AH176*AA176</f>
        <v/>
      </c>
      <c r="AE176" s="115">
        <f>AH176*AA176/100*75</f>
        <v/>
      </c>
      <c r="AF176" s="115">
        <f>AI176*AA176/100*75</f>
        <v/>
      </c>
      <c r="AG176" s="118" t="n"/>
      <c r="AH176" s="150" t="n">
        <v>60</v>
      </c>
      <c r="AI176" s="150" t="n">
        <v>60</v>
      </c>
      <c r="AJ176" s="112" t="n">
        <v>79</v>
      </c>
      <c r="AK176" s="115">
        <f>AI176*Z176</f>
        <v/>
      </c>
      <c r="AL176" s="115" t="n"/>
      <c r="AM176" s="111" t="n"/>
      <c r="AN176" s="232" t="n"/>
      <c r="AO176" s="150" t="inlineStr">
        <is>
          <t>30 DAYS NETT</t>
        </is>
      </c>
      <c r="AP176" s="150" t="inlineStr">
        <is>
          <t>TRUCK</t>
        </is>
      </c>
      <c r="AQ176" s="135" t="n">
        <v>43546</v>
      </c>
      <c r="AR176" s="111">
        <f>+WEEKNUM(AQ176)</f>
        <v/>
      </c>
      <c r="AS176" s="135" t="n">
        <v>43623</v>
      </c>
      <c r="AT176" s="111">
        <f>+WEEKNUM(AS176)</f>
        <v/>
      </c>
      <c r="AU176" s="233" t="n">
        <v>43644</v>
      </c>
      <c r="AV176" s="150">
        <f>+WEEKNUM(AU176)</f>
        <v/>
      </c>
      <c r="AW176" s="355" t="n">
        <v>43644</v>
      </c>
      <c r="AX176" s="149">
        <f>+WEEKNUM(AW176)</f>
        <v/>
      </c>
      <c r="AY176" s="331">
        <f>AW176+4</f>
        <v/>
      </c>
      <c r="AZ176" s="150">
        <f>+WEEKNUM(AY176)</f>
        <v/>
      </c>
      <c r="BA176" s="233">
        <f>AU176+30</f>
        <v/>
      </c>
      <c r="BB176" s="150">
        <f>+WEEKNUM(BA176)</f>
        <v/>
      </c>
      <c r="BC176" s="233" t="n"/>
      <c r="BD176" s="150">
        <f>+WEEKNUM(BC176)</f>
        <v/>
      </c>
      <c r="BF176" s="150">
        <f>+WEEKNUM(BE176)</f>
        <v/>
      </c>
      <c r="BG176" s="150">
        <f>AV176-BD176</f>
        <v/>
      </c>
      <c r="BI176" s="150">
        <f>BH176-AI176</f>
        <v/>
      </c>
      <c r="BJ176" s="234">
        <f>BH176/AI176-1</f>
        <v/>
      </c>
      <c r="BK176" s="150">
        <f>BD176-Y176</f>
        <v/>
      </c>
      <c r="BL176" s="150">
        <f>BD176-AR176</f>
        <v/>
      </c>
      <c r="BM176" s="150" t="n">
        <v>32</v>
      </c>
    </row>
    <row customFormat="1" customHeight="1" ht="11.25" r="177" s="150">
      <c r="A177" s="150" t="inlineStr">
        <is>
          <t>K190751600 DANIEL</t>
        </is>
      </c>
      <c r="B177" s="150" t="inlineStr">
        <is>
          <t>Final</t>
        </is>
      </c>
      <c r="C177" s="230" t="inlineStr">
        <is>
          <t>-</t>
        </is>
      </c>
      <c r="D177" s="231" t="n">
        <v>2</v>
      </c>
      <c r="G177" s="150" t="inlineStr">
        <is>
          <t>Mens</t>
        </is>
      </c>
      <c r="H177" s="150" t="inlineStr">
        <is>
          <t>Jeans</t>
        </is>
      </c>
      <c r="I177" s="150" t="inlineStr">
        <is>
          <t>K190751600</t>
        </is>
      </c>
      <c r="J177" s="172" t="inlineStr">
        <is>
          <t>DANIEL</t>
        </is>
      </c>
      <c r="K177" s="172" t="inlineStr">
        <is>
          <t>XAVIER 3D WORN</t>
        </is>
      </c>
      <c r="L177" s="150" t="inlineStr">
        <is>
          <t>Tunisia</t>
        </is>
      </c>
      <c r="M177" s="150" t="inlineStr">
        <is>
          <t>Artlab</t>
        </is>
      </c>
      <c r="N177" s="150" t="inlineStr">
        <is>
          <t>Elleti Group</t>
        </is>
      </c>
      <c r="O177" s="261" t="inlineStr">
        <is>
          <t>EDWARD 4/7/2019</t>
        </is>
      </c>
      <c r="P177" s="261" t="n">
        <v>43654</v>
      </c>
      <c r="Q177" s="150" t="inlineStr">
        <is>
          <t>RED 22 - 7/6/2019</t>
        </is>
      </c>
      <c r="R177" s="261" t="n">
        <v>43648</v>
      </c>
      <c r="S177" s="150" t="inlineStr">
        <is>
          <t>EDWARD 09/07/2019</t>
        </is>
      </c>
      <c r="T177" s="261" t="n">
        <v>43658</v>
      </c>
      <c r="U177" s="150" t="inlineStr">
        <is>
          <t>Calik</t>
        </is>
      </c>
      <c r="V177" s="82" t="inlineStr">
        <is>
          <t>71285D Xavier blue organic + recycled</t>
        </is>
      </c>
      <c r="W177" s="179" t="n"/>
      <c r="X177" s="179" t="n"/>
      <c r="Y177" s="150">
        <f>+WEEKNUM(X177)</f>
        <v/>
      </c>
      <c r="Z177" s="232" t="n">
        <v>28</v>
      </c>
      <c r="AA177" s="232" t="n">
        <v>59.98</v>
      </c>
      <c r="AB177" s="232">
        <f>AH177/100*80</f>
        <v/>
      </c>
      <c r="AC177" s="232">
        <f>AE177/100*80</f>
        <v/>
      </c>
      <c r="AD177" s="232">
        <f>AH177*AA177</f>
        <v/>
      </c>
      <c r="AE177" s="121">
        <f>AH177*AA177/100*75</f>
        <v/>
      </c>
      <c r="AF177" s="121">
        <f>AI177*AA177/100*75</f>
        <v/>
      </c>
      <c r="AG177" s="117" t="n"/>
      <c r="AH177" s="150" t="n">
        <v>97</v>
      </c>
      <c r="AI177" s="150" t="n">
        <v>210</v>
      </c>
      <c r="AJ177" s="230" t="n">
        <v>75</v>
      </c>
      <c r="AK177" s="232">
        <f>AI177*Z177</f>
        <v/>
      </c>
      <c r="AL177" s="232" t="n"/>
      <c r="AN177" s="232" t="n"/>
      <c r="AO177" s="150" t="inlineStr">
        <is>
          <t>90 DAYS NETT</t>
        </is>
      </c>
      <c r="AP177" s="150" t="inlineStr">
        <is>
          <t>TRUCK</t>
        </is>
      </c>
      <c r="AQ177" s="233" t="n">
        <v>43546</v>
      </c>
      <c r="AR177" s="150">
        <f>+WEEKNUM(AQ177)</f>
        <v/>
      </c>
      <c r="AS177" s="233" t="inlineStr">
        <is>
          <t>ASAP</t>
        </is>
      </c>
      <c r="AU177" s="233" t="n">
        <v>43652</v>
      </c>
      <c r="AV177" s="150">
        <f>+WEEKNUM(AU177)</f>
        <v/>
      </c>
      <c r="AW177" s="323" t="n">
        <v>43656</v>
      </c>
      <c r="AX177" s="150">
        <f>+WEEKNUM(AW177)</f>
        <v/>
      </c>
      <c r="AY177" s="276">
        <f>AW177+4</f>
        <v/>
      </c>
      <c r="BA177" s="233">
        <f>AU177+90</f>
        <v/>
      </c>
      <c r="BB177" s="150">
        <f>+WEEKNUM(BA177)</f>
        <v/>
      </c>
      <c r="BC177" s="233" t="n"/>
      <c r="BD177" s="150">
        <f>+WEEKNUM(BC177)</f>
        <v/>
      </c>
      <c r="BF177" s="169">
        <f>+WEEKNUM(BE177)</f>
        <v/>
      </c>
      <c r="BG177" s="150">
        <f>AV177-BD177</f>
        <v/>
      </c>
      <c r="BI177" s="150">
        <f>BH177-AI177</f>
        <v/>
      </c>
      <c r="BJ177" s="234">
        <f>BH177/AI177-1</f>
        <v/>
      </c>
      <c r="BK177" s="150">
        <f>BD177-Y177</f>
        <v/>
      </c>
      <c r="BL177" s="150">
        <f>BD177-AR177</f>
        <v/>
      </c>
      <c r="BM177" s="150" t="n">
        <v>32</v>
      </c>
    </row>
    <row customFormat="1" customHeight="1" ht="11.25" r="178" s="150">
      <c r="A178" s="150" t="inlineStr">
        <is>
          <t>K190706015 ROSE</t>
        </is>
      </c>
      <c r="B178" s="150" t="inlineStr">
        <is>
          <t>Final</t>
        </is>
      </c>
      <c r="C178" s="230" t="inlineStr">
        <is>
          <t>-</t>
        </is>
      </c>
      <c r="D178" s="231" t="n">
        <v>1</v>
      </c>
      <c r="E178" s="150" t="inlineStr">
        <is>
          <t>BULK</t>
        </is>
      </c>
      <c r="G178" s="150" t="inlineStr">
        <is>
          <t>Womens</t>
        </is>
      </c>
      <c r="H178" s="150" t="inlineStr">
        <is>
          <t>Knit L/S</t>
        </is>
      </c>
      <c r="I178" s="150" t="inlineStr">
        <is>
          <t>K190706015</t>
        </is>
      </c>
      <c r="J178" s="150" t="inlineStr">
        <is>
          <t>ROSE</t>
        </is>
      </c>
      <c r="K178" s="150" t="inlineStr">
        <is>
          <t>ARGYLE RED BEIGE</t>
        </is>
      </c>
      <c r="L178" s="150" t="inlineStr">
        <is>
          <t>Italy</t>
        </is>
      </c>
      <c r="M178" s="150" t="inlineStr">
        <is>
          <t>Franco Frati</t>
        </is>
      </c>
      <c r="N178" s="150" t="inlineStr">
        <is>
          <t>Maglificio Tris Cotton S.p.A.</t>
        </is>
      </c>
      <c r="O178" s="261" t="inlineStr">
        <is>
          <t>EDWARD 4/7/2019</t>
        </is>
      </c>
      <c r="P178" s="261" t="n">
        <v>43654</v>
      </c>
      <c r="Q178" s="150" t="inlineStr">
        <is>
          <t>RED 22 - 7/6/2019</t>
        </is>
      </c>
      <c r="R178" s="261" t="n">
        <v>43648</v>
      </c>
      <c r="S178" s="150" t="inlineStr">
        <is>
          <t>EDWARD 09/07/2019</t>
        </is>
      </c>
      <c r="T178" s="261" t="n">
        <v>43658</v>
      </c>
      <c r="U178" s="150" t="inlineStr">
        <is>
          <t>Filatures du Parc</t>
        </is>
      </c>
      <c r="V178" s="82" t="inlineStr">
        <is>
          <t>ECO PURE - #RED / #CAMEL / #BUEE</t>
        </is>
      </c>
      <c r="W178" s="179" t="n"/>
      <c r="X178" s="179" t="n">
        <v>43601</v>
      </c>
      <c r="Y178" s="150">
        <f>+WEEKNUM(X178)</f>
        <v/>
      </c>
      <c r="Z178" s="232" t="n">
        <v>24.1</v>
      </c>
      <c r="AA178" s="232" t="n">
        <v>59.98</v>
      </c>
      <c r="AB178" s="232">
        <f>AH178/100*80</f>
        <v/>
      </c>
      <c r="AC178" s="232">
        <f>AE178/100*80</f>
        <v/>
      </c>
      <c r="AD178" s="232">
        <f>AH178*AA178</f>
        <v/>
      </c>
      <c r="AE178" s="121">
        <f>AH178*AA178/100*75</f>
        <v/>
      </c>
      <c r="AF178" s="121">
        <f>AI178*AA178/100*75</f>
        <v/>
      </c>
      <c r="AG178" s="117" t="n"/>
      <c r="AH178" s="150" t="n">
        <v>57</v>
      </c>
      <c r="AI178" s="150" t="n">
        <v>138</v>
      </c>
      <c r="AJ178" s="230" t="n">
        <v>83</v>
      </c>
      <c r="AK178" s="232">
        <f>AI178*Z178</f>
        <v/>
      </c>
      <c r="AL178" s="232" t="n"/>
      <c r="AN178" s="232" t="n"/>
      <c r="AO178" s="150" t="inlineStr">
        <is>
          <t>30 DAYS NETT</t>
        </is>
      </c>
      <c r="AP178" s="150" t="inlineStr">
        <is>
          <t>TRUCK</t>
        </is>
      </c>
      <c r="AQ178" s="233" t="n">
        <v>43546</v>
      </c>
      <c r="AR178" s="150">
        <f>+WEEKNUM(AQ178)</f>
        <v/>
      </c>
      <c r="AS178" s="233" t="n">
        <v>43630</v>
      </c>
      <c r="AT178" s="150">
        <f>+WEEKNUM(AS178)</f>
        <v/>
      </c>
      <c r="AU178" s="233" t="n">
        <v>43665</v>
      </c>
      <c r="AV178" s="150">
        <f>+WEEKNUM(AU178)</f>
        <v/>
      </c>
      <c r="AW178" s="233" t="n">
        <v>43665</v>
      </c>
      <c r="AX178" s="150">
        <f>+WEEKNUM(AW178)</f>
        <v/>
      </c>
      <c r="AY178" s="275">
        <f>AW178+4</f>
        <v/>
      </c>
      <c r="AZ178" s="150">
        <f>+WEEKNUM(AY178)</f>
        <v/>
      </c>
      <c r="BA178" s="233">
        <f>AU178+30</f>
        <v/>
      </c>
      <c r="BB178" s="150">
        <f>+WEEKNUM(BA178)</f>
        <v/>
      </c>
      <c r="BC178" s="233" t="n"/>
      <c r="BD178" s="150">
        <f>+WEEKNUM(BC178)</f>
        <v/>
      </c>
      <c r="BF178" s="169">
        <f>+WEEKNUM(BE178)</f>
        <v/>
      </c>
      <c r="BG178" s="150">
        <f>AV178-BD178</f>
        <v/>
      </c>
      <c r="BI178" s="150">
        <f>BH178-AI178</f>
        <v/>
      </c>
      <c r="BJ178" s="234">
        <f>BH178/AI178-1</f>
        <v/>
      </c>
      <c r="BK178" s="150">
        <f>BD178-Y178</f>
        <v/>
      </c>
      <c r="BL178" s="150">
        <f>BD178-AR178</f>
        <v/>
      </c>
      <c r="BM178" s="150" t="n">
        <v>32</v>
      </c>
    </row>
    <row customFormat="1" customHeight="1" ht="11.25" r="179" s="150">
      <c r="A179" s="150" t="inlineStr">
        <is>
          <t>K190706015 ROSE</t>
        </is>
      </c>
      <c r="B179" s="150" t="inlineStr">
        <is>
          <t>Final</t>
        </is>
      </c>
      <c r="C179" s="230" t="inlineStr">
        <is>
          <t>-</t>
        </is>
      </c>
      <c r="D179" s="231" t="n">
        <v>1</v>
      </c>
      <c r="E179" s="150" t="inlineStr">
        <is>
          <t>ASOS</t>
        </is>
      </c>
      <c r="G179" s="150" t="inlineStr">
        <is>
          <t>Womens</t>
        </is>
      </c>
      <c r="H179" s="150" t="inlineStr">
        <is>
          <t>Knit L/S</t>
        </is>
      </c>
      <c r="I179" s="150" t="inlineStr">
        <is>
          <t>K190706015</t>
        </is>
      </c>
      <c r="J179" s="150" t="inlineStr">
        <is>
          <t>ROSE</t>
        </is>
      </c>
      <c r="K179" s="150" t="inlineStr">
        <is>
          <t>ARGYLE RED BEIGE</t>
        </is>
      </c>
      <c r="L179" s="150" t="inlineStr">
        <is>
          <t>Italy</t>
        </is>
      </c>
      <c r="M179" s="150" t="inlineStr">
        <is>
          <t>Franco Frati</t>
        </is>
      </c>
      <c r="N179" s="150" t="inlineStr">
        <is>
          <t>Maglificio Tris Cotton S.p.A.</t>
        </is>
      </c>
      <c r="O179" s="150" t="inlineStr">
        <is>
          <t>-</t>
        </is>
      </c>
      <c r="U179" s="150" t="inlineStr">
        <is>
          <t>Filatures du Parc</t>
        </is>
      </c>
      <c r="V179" s="82" t="inlineStr">
        <is>
          <t>ECO PURE - #RED / #CAMEL / #BUEE</t>
        </is>
      </c>
      <c r="W179" s="179" t="n"/>
      <c r="X179" s="179" t="n">
        <v>43601</v>
      </c>
      <c r="Y179" s="150">
        <f>+WEEKNUM(X179)</f>
        <v/>
      </c>
      <c r="Z179" s="232" t="n">
        <v>24.1</v>
      </c>
      <c r="AA179" s="232" t="n">
        <v>59.98</v>
      </c>
      <c r="AB179" s="232">
        <f>AH179/100*80</f>
        <v/>
      </c>
      <c r="AC179" s="232">
        <f>AE179/100*80</f>
        <v/>
      </c>
      <c r="AD179" s="232">
        <f>AH179*AA179</f>
        <v/>
      </c>
      <c r="AE179" s="121">
        <f>AH179*AA179/100*75</f>
        <v/>
      </c>
      <c r="AF179" s="121">
        <f>AI179*AA179/100*75</f>
        <v/>
      </c>
      <c r="AG179" s="117" t="n"/>
      <c r="AH179" s="150" t="n">
        <v>65</v>
      </c>
      <c r="AI179" s="150" t="n">
        <v>65</v>
      </c>
      <c r="AJ179" s="230" t="n">
        <v>83</v>
      </c>
      <c r="AK179" s="232">
        <f>AI179*Z179</f>
        <v/>
      </c>
      <c r="AL179" s="232" t="n"/>
      <c r="AN179" s="232" t="n"/>
      <c r="AO179" s="150" t="inlineStr">
        <is>
          <t>30 DAYS NETT</t>
        </is>
      </c>
      <c r="AP179" s="150" t="inlineStr">
        <is>
          <t>TRUCK</t>
        </is>
      </c>
      <c r="AQ179" s="233" t="n">
        <v>43546</v>
      </c>
      <c r="AR179" s="150">
        <f>+WEEKNUM(AQ179)</f>
        <v/>
      </c>
      <c r="AS179" s="233" t="n">
        <v>43630</v>
      </c>
      <c r="AT179" s="150">
        <f>+WEEKNUM(AS179)</f>
        <v/>
      </c>
      <c r="AU179" s="233" t="n">
        <v>43665</v>
      </c>
      <c r="AV179" s="150">
        <f>+WEEKNUM(AU179)</f>
        <v/>
      </c>
      <c r="AW179" s="233" t="n">
        <v>43665</v>
      </c>
      <c r="AX179" s="150">
        <f>+WEEKNUM(AW179)</f>
        <v/>
      </c>
      <c r="AY179" s="275">
        <f>AW179+4</f>
        <v/>
      </c>
      <c r="AZ179" s="150">
        <f>+WEEKNUM(AY179)</f>
        <v/>
      </c>
      <c r="BA179" s="233">
        <f>AU179+30</f>
        <v/>
      </c>
      <c r="BB179" s="150">
        <f>+WEEKNUM(BA179)</f>
        <v/>
      </c>
      <c r="BC179" s="233" t="n"/>
      <c r="BD179" s="150">
        <f>+WEEKNUM(BC179)</f>
        <v/>
      </c>
      <c r="BF179" s="169">
        <f>+WEEKNUM(BE179)</f>
        <v/>
      </c>
      <c r="BG179" s="150">
        <f>AV179-BD179</f>
        <v/>
      </c>
      <c r="BI179" s="150">
        <f>BH179-AI179</f>
        <v/>
      </c>
      <c r="BJ179" s="234">
        <f>BH179/AI179-1</f>
        <v/>
      </c>
      <c r="BK179" s="150">
        <f>BD179-Y179</f>
        <v/>
      </c>
      <c r="BL179" s="150">
        <f>BD179-AR179</f>
        <v/>
      </c>
      <c r="BM179" s="150" t="n">
        <v>32</v>
      </c>
    </row>
    <row customFormat="1" customHeight="1" ht="11.25" r="180" s="150">
      <c r="A180" s="150" t="inlineStr">
        <is>
          <t>K190706020 MAY</t>
        </is>
      </c>
      <c r="B180" s="150" t="inlineStr">
        <is>
          <t>Final</t>
        </is>
      </c>
      <c r="C180" s="230" t="inlineStr">
        <is>
          <t>-</t>
        </is>
      </c>
      <c r="D180" s="231" t="n">
        <v>2</v>
      </c>
      <c r="E180" s="150" t="inlineStr">
        <is>
          <t>BULK</t>
        </is>
      </c>
      <c r="G180" s="150" t="inlineStr">
        <is>
          <t>Womens</t>
        </is>
      </c>
      <c r="H180" s="150" t="inlineStr">
        <is>
          <t>Knit L/S</t>
        </is>
      </c>
      <c r="I180" s="150" t="inlineStr">
        <is>
          <t>K190706020</t>
        </is>
      </c>
      <c r="J180" s="150" t="inlineStr">
        <is>
          <t>MAY</t>
        </is>
      </c>
      <c r="K180" s="150" t="inlineStr">
        <is>
          <t>STRIPE NAVY</t>
        </is>
      </c>
      <c r="L180" s="150" t="inlineStr">
        <is>
          <t>Italy</t>
        </is>
      </c>
      <c r="M180" s="150" t="inlineStr">
        <is>
          <t>Franco Frati</t>
        </is>
      </c>
      <c r="N180" s="150" t="inlineStr">
        <is>
          <t>Maglificio Tris Cotton S.p.A.</t>
        </is>
      </c>
      <c r="O180" s="150" t="inlineStr">
        <is>
          <t>-</t>
        </is>
      </c>
      <c r="U180" s="150" t="inlineStr">
        <is>
          <t>Filatures du Parc</t>
        </is>
      </c>
      <c r="V180" s="82" t="inlineStr">
        <is>
          <t>ECO PURE - #CIEL / #ETOILE / #SAPHIR / #MARINE</t>
        </is>
      </c>
      <c r="W180" s="179" t="n"/>
      <c r="X180" s="179" t="n">
        <v>43601</v>
      </c>
      <c r="Y180" s="150">
        <f>+WEEKNUM(X180)</f>
        <v/>
      </c>
      <c r="Z180" s="232" t="n">
        <v>17.6</v>
      </c>
      <c r="AA180" s="232" t="n">
        <v>39.98</v>
      </c>
      <c r="AB180" s="232">
        <f>AH180/100*80</f>
        <v/>
      </c>
      <c r="AC180" s="232">
        <f>AE180/100*80</f>
        <v/>
      </c>
      <c r="AD180" s="232">
        <f>AH180*AA180</f>
        <v/>
      </c>
      <c r="AE180" s="121">
        <f>AH180*AA180/100*75</f>
        <v/>
      </c>
      <c r="AF180" s="121">
        <f>AI180*AA180/100*75</f>
        <v/>
      </c>
      <c r="AG180" s="117" t="n"/>
      <c r="AH180" s="150" t="n">
        <v>282</v>
      </c>
      <c r="AI180" s="150" t="n">
        <v>341</v>
      </c>
      <c r="AJ180" s="230" t="n">
        <v>83</v>
      </c>
      <c r="AK180" s="232">
        <f>AI180*Z180</f>
        <v/>
      </c>
      <c r="AL180" s="232" t="n"/>
      <c r="AN180" s="232" t="n"/>
      <c r="AO180" s="150" t="inlineStr">
        <is>
          <t>30 DAYS NETT</t>
        </is>
      </c>
      <c r="AP180" s="150" t="inlineStr">
        <is>
          <t>TRUCK</t>
        </is>
      </c>
      <c r="AQ180" s="233" t="n">
        <v>43546</v>
      </c>
      <c r="AR180" s="150">
        <f>+WEEKNUM(AQ180)</f>
        <v/>
      </c>
      <c r="AS180" s="233" t="n">
        <v>43630</v>
      </c>
      <c r="AT180" s="150">
        <f>+WEEKNUM(AS180)</f>
        <v/>
      </c>
      <c r="AU180" s="233" t="n">
        <v>43665</v>
      </c>
      <c r="AV180" s="150">
        <f>+WEEKNUM(AU180)</f>
        <v/>
      </c>
      <c r="AW180" s="233" t="n">
        <v>43665</v>
      </c>
      <c r="AX180" s="150">
        <f>+WEEKNUM(AW180)</f>
        <v/>
      </c>
      <c r="AY180" s="275">
        <f>AW180+4</f>
        <v/>
      </c>
      <c r="AZ180" s="150">
        <f>+WEEKNUM(AY180)</f>
        <v/>
      </c>
      <c r="BA180" s="233">
        <f>AU180+30</f>
        <v/>
      </c>
      <c r="BB180" s="150">
        <f>+WEEKNUM(BA180)</f>
        <v/>
      </c>
      <c r="BC180" s="233" t="n"/>
      <c r="BD180" s="150">
        <f>+WEEKNUM(BC180)</f>
        <v/>
      </c>
      <c r="BF180" s="169">
        <f>+WEEKNUM(BE180)</f>
        <v/>
      </c>
      <c r="BG180" s="150">
        <f>AV180-BD180</f>
        <v/>
      </c>
      <c r="BI180" s="150">
        <f>BH180-AI180</f>
        <v/>
      </c>
      <c r="BJ180" s="234">
        <f>BH180/AI180-1</f>
        <v/>
      </c>
      <c r="BK180" s="150">
        <f>BD180-Y180</f>
        <v/>
      </c>
      <c r="BL180" s="150">
        <f>BD180-AR180</f>
        <v/>
      </c>
      <c r="BM180" s="150" t="n">
        <v>32</v>
      </c>
    </row>
    <row customFormat="1" customHeight="1" ht="11.25" r="181" s="150">
      <c r="A181" s="150" t="inlineStr">
        <is>
          <t>K190706020 MAY</t>
        </is>
      </c>
      <c r="B181" s="150" t="inlineStr">
        <is>
          <t>Final</t>
        </is>
      </c>
      <c r="C181" s="230" t="inlineStr">
        <is>
          <t>-</t>
        </is>
      </c>
      <c r="D181" s="231" t="n">
        <v>2</v>
      </c>
      <c r="E181" s="150" t="inlineStr">
        <is>
          <t>ZALANDO</t>
        </is>
      </c>
      <c r="G181" s="150" t="inlineStr">
        <is>
          <t>Womens</t>
        </is>
      </c>
      <c r="H181" s="150" t="inlineStr">
        <is>
          <t>Knit L/S</t>
        </is>
      </c>
      <c r="I181" s="150" t="inlineStr">
        <is>
          <t>K190706020</t>
        </is>
      </c>
      <c r="J181" s="150" t="inlineStr">
        <is>
          <t>MAY</t>
        </is>
      </c>
      <c r="K181" s="150" t="inlineStr">
        <is>
          <t>STRIPE NAVY</t>
        </is>
      </c>
      <c r="L181" s="150" t="inlineStr">
        <is>
          <t>Italy</t>
        </is>
      </c>
      <c r="M181" s="150" t="inlineStr">
        <is>
          <t>Franco Frati</t>
        </is>
      </c>
      <c r="N181" s="150" t="inlineStr">
        <is>
          <t>Maglificio Tris Cotton S.p.A.</t>
        </is>
      </c>
      <c r="O181" s="150" t="inlineStr">
        <is>
          <t>-</t>
        </is>
      </c>
      <c r="U181" s="150" t="inlineStr">
        <is>
          <t>Filatures du Parc</t>
        </is>
      </c>
      <c r="V181" s="82" t="inlineStr">
        <is>
          <t>ECO PURE - #CIEL / #ETOILE / #SAPHIR / #MARINE</t>
        </is>
      </c>
      <c r="W181" s="179" t="n"/>
      <c r="X181" s="179" t="n">
        <v>43601</v>
      </c>
      <c r="Y181" s="150">
        <f>+WEEKNUM(X181)</f>
        <v/>
      </c>
      <c r="Z181" s="232" t="n">
        <v>17.6</v>
      </c>
      <c r="AA181" s="232" t="n">
        <v>39.98</v>
      </c>
      <c r="AB181" s="232">
        <f>AH181/100*80</f>
        <v/>
      </c>
      <c r="AC181" s="232">
        <f>AE181/100*80</f>
        <v/>
      </c>
      <c r="AD181" s="232">
        <f>AH181*AA181</f>
        <v/>
      </c>
      <c r="AE181" s="121">
        <f>AH181*AA181/100*75</f>
        <v/>
      </c>
      <c r="AF181" s="121">
        <f>AI181*AA181/100*75</f>
        <v/>
      </c>
      <c r="AG181" s="117" t="n"/>
      <c r="AH181" s="150" t="n">
        <v>60</v>
      </c>
      <c r="AI181" s="150" t="n">
        <v>60</v>
      </c>
      <c r="AJ181" s="230" t="n">
        <v>83</v>
      </c>
      <c r="AK181" s="232">
        <f>AI181*Z181</f>
        <v/>
      </c>
      <c r="AL181" s="232" t="n"/>
      <c r="AN181" s="232" t="n"/>
      <c r="AO181" s="150" t="inlineStr">
        <is>
          <t>30 DAYS NETT</t>
        </is>
      </c>
      <c r="AP181" s="150" t="inlineStr">
        <is>
          <t>TRUCK</t>
        </is>
      </c>
      <c r="AQ181" s="233" t="n">
        <v>43546</v>
      </c>
      <c r="AR181" s="150">
        <f>+WEEKNUM(AQ181)</f>
        <v/>
      </c>
      <c r="AS181" s="233" t="n">
        <v>43630</v>
      </c>
      <c r="AT181" s="150">
        <f>+WEEKNUM(AS181)</f>
        <v/>
      </c>
      <c r="AU181" s="233" t="n">
        <v>43665</v>
      </c>
      <c r="AV181" s="150">
        <f>+WEEKNUM(AU181)</f>
        <v/>
      </c>
      <c r="AW181" s="233" t="n">
        <v>43665</v>
      </c>
      <c r="AX181" s="150">
        <f>+WEEKNUM(AW181)</f>
        <v/>
      </c>
      <c r="AY181" s="275">
        <f>AW181+4</f>
        <v/>
      </c>
      <c r="AZ181" s="150">
        <f>+WEEKNUM(AY181)</f>
        <v/>
      </c>
      <c r="BA181" s="233">
        <f>AU181+30</f>
        <v/>
      </c>
      <c r="BB181" s="150">
        <f>+WEEKNUM(BA181)</f>
        <v/>
      </c>
      <c r="BC181" s="233" t="n"/>
      <c r="BD181" s="150">
        <f>+WEEKNUM(BC181)</f>
        <v/>
      </c>
      <c r="BF181" s="169">
        <f>+WEEKNUM(BE181)</f>
        <v/>
      </c>
      <c r="BG181" s="150">
        <f>AV181-BD181</f>
        <v/>
      </c>
      <c r="BI181" s="150">
        <f>BH181-AI181</f>
        <v/>
      </c>
      <c r="BJ181" s="234">
        <f>BH181/AI181-1</f>
        <v/>
      </c>
      <c r="BK181" s="150">
        <f>BD181-Y181</f>
        <v/>
      </c>
      <c r="BL181" s="150">
        <f>BD181-AR181</f>
        <v/>
      </c>
      <c r="BM181" s="150" t="n">
        <v>32</v>
      </c>
    </row>
    <row customFormat="1" customHeight="1" ht="11.25" r="182" s="150">
      <c r="A182" s="150" t="inlineStr">
        <is>
          <t>K190706021 MAY</t>
        </is>
      </c>
      <c r="B182" s="150" t="inlineStr">
        <is>
          <t>Final</t>
        </is>
      </c>
      <c r="C182" s="230" t="inlineStr">
        <is>
          <t>-</t>
        </is>
      </c>
      <c r="D182" s="231" t="n">
        <v>2</v>
      </c>
      <c r="G182" s="150" t="inlineStr">
        <is>
          <t>Womens</t>
        </is>
      </c>
      <c r="H182" s="150" t="inlineStr">
        <is>
          <t>Knit L/S</t>
        </is>
      </c>
      <c r="I182" s="150" t="inlineStr">
        <is>
          <t>K190706021</t>
        </is>
      </c>
      <c r="J182" s="150" t="inlineStr">
        <is>
          <t>MAY</t>
        </is>
      </c>
      <c r="K182" s="150" t="inlineStr">
        <is>
          <t>STRIPE CAMEL</t>
        </is>
      </c>
      <c r="L182" s="150" t="inlineStr">
        <is>
          <t>Italy</t>
        </is>
      </c>
      <c r="M182" s="150" t="inlineStr">
        <is>
          <t>Franco Frati</t>
        </is>
      </c>
      <c r="N182" s="150" t="inlineStr">
        <is>
          <t>Maglificio Tris Cotton S.p.A.</t>
        </is>
      </c>
      <c r="O182" s="150" t="inlineStr">
        <is>
          <t>-</t>
        </is>
      </c>
      <c r="U182" s="150" t="inlineStr">
        <is>
          <t>Filatures du Parc</t>
        </is>
      </c>
      <c r="V182" s="82" t="inlineStr">
        <is>
          <t>ECO PURE - #NOIR / #GRIS CLAIR / #MANGUE</t>
        </is>
      </c>
      <c r="W182" s="179" t="n"/>
      <c r="X182" s="179" t="n">
        <v>43601</v>
      </c>
      <c r="Y182" s="150">
        <f>+WEEKNUM(X182)</f>
        <v/>
      </c>
      <c r="Z182" s="232" t="n">
        <v>17.6</v>
      </c>
      <c r="AA182" s="232" t="n">
        <v>39.98</v>
      </c>
      <c r="AB182" s="232">
        <f>AH182/100*80</f>
        <v/>
      </c>
      <c r="AC182" s="232">
        <f>AE182/100*80</f>
        <v/>
      </c>
      <c r="AD182" s="232">
        <f>AH182*AA182</f>
        <v/>
      </c>
      <c r="AE182" s="121">
        <f>AH182*AA182/100*75</f>
        <v/>
      </c>
      <c r="AF182" s="121">
        <f>AI182*AA182/100*75</f>
        <v/>
      </c>
      <c r="AG182" s="117" t="n"/>
      <c r="AH182" s="150" t="n">
        <v>99</v>
      </c>
      <c r="AI182" s="150" t="n">
        <v>152</v>
      </c>
      <c r="AJ182" s="230" t="n">
        <v>83</v>
      </c>
      <c r="AK182" s="232">
        <f>AI182*Z182</f>
        <v/>
      </c>
      <c r="AL182" s="232" t="n"/>
      <c r="AN182" s="232" t="n"/>
      <c r="AO182" s="150" t="inlineStr">
        <is>
          <t>30 DAYS NETT</t>
        </is>
      </c>
      <c r="AP182" s="150" t="inlineStr">
        <is>
          <t>TRUCK</t>
        </is>
      </c>
      <c r="AQ182" s="233" t="n">
        <v>43546</v>
      </c>
      <c r="AR182" s="150">
        <f>+WEEKNUM(AQ182)</f>
        <v/>
      </c>
      <c r="AS182" s="233" t="n">
        <v>43630</v>
      </c>
      <c r="AT182" s="150">
        <f>+WEEKNUM(AS182)</f>
        <v/>
      </c>
      <c r="AU182" s="233" t="n">
        <v>43665</v>
      </c>
      <c r="AV182" s="150">
        <f>+WEEKNUM(AU182)</f>
        <v/>
      </c>
      <c r="AW182" s="233" t="n">
        <v>43665</v>
      </c>
      <c r="AX182" s="150">
        <f>+WEEKNUM(AW182)</f>
        <v/>
      </c>
      <c r="AY182" s="275">
        <f>AW182+4</f>
        <v/>
      </c>
      <c r="AZ182" s="150">
        <f>+WEEKNUM(AY182)</f>
        <v/>
      </c>
      <c r="BA182" s="233">
        <f>AU182+30</f>
        <v/>
      </c>
      <c r="BB182" s="150">
        <f>+WEEKNUM(BA182)</f>
        <v/>
      </c>
      <c r="BC182" s="233" t="n"/>
      <c r="BD182" s="150">
        <f>+WEEKNUM(BC182)</f>
        <v/>
      </c>
      <c r="BF182" s="169">
        <f>+WEEKNUM(BE182)</f>
        <v/>
      </c>
      <c r="BG182" s="150">
        <f>AV182-BD182</f>
        <v/>
      </c>
      <c r="BI182" s="150">
        <f>BH182-AI182</f>
        <v/>
      </c>
      <c r="BJ182" s="234">
        <f>BH182/AI182-1</f>
        <v/>
      </c>
      <c r="BK182" s="150">
        <f>BD182-Y182</f>
        <v/>
      </c>
      <c r="BL182" s="150">
        <f>BD182-AR182</f>
        <v/>
      </c>
      <c r="BM182" s="150" t="n">
        <v>32</v>
      </c>
    </row>
    <row customFormat="1" customHeight="1" ht="11.25" r="183" s="150">
      <c r="A183" s="150" t="inlineStr">
        <is>
          <t>K190706025 LORRAINE</t>
        </is>
      </c>
      <c r="B183" s="150" t="inlineStr">
        <is>
          <t>Final</t>
        </is>
      </c>
      <c r="C183" s="230" t="inlineStr">
        <is>
          <t>-</t>
        </is>
      </c>
      <c r="D183" s="231" t="n">
        <v>2</v>
      </c>
      <c r="E183" s="150" t="inlineStr">
        <is>
          <t>BULK</t>
        </is>
      </c>
      <c r="G183" s="150" t="inlineStr">
        <is>
          <t>Womens</t>
        </is>
      </c>
      <c r="H183" s="150" t="inlineStr">
        <is>
          <t>Knit L/S</t>
        </is>
      </c>
      <c r="I183" s="150" t="inlineStr">
        <is>
          <t>K190706025</t>
        </is>
      </c>
      <c r="J183" s="150" t="inlineStr">
        <is>
          <t>LORRAINE</t>
        </is>
      </c>
      <c r="K183" s="150" t="inlineStr">
        <is>
          <t>STRIPE BORDEAUX</t>
        </is>
      </c>
      <c r="L183" s="150" t="inlineStr">
        <is>
          <t>Italy</t>
        </is>
      </c>
      <c r="M183" s="150" t="inlineStr">
        <is>
          <t>Franco Frati</t>
        </is>
      </c>
      <c r="N183" s="150" t="inlineStr">
        <is>
          <t>Maglificio Tris Cotton S.p.A.</t>
        </is>
      </c>
      <c r="O183" s="150" t="inlineStr">
        <is>
          <t>-</t>
        </is>
      </c>
      <c r="U183" s="150" t="inlineStr">
        <is>
          <t>Filatures du Parc</t>
        </is>
      </c>
      <c r="V183" s="82" t="inlineStr">
        <is>
          <t>ECO PURE - #BORDEAUX / #NOIR / #MANGUE</t>
        </is>
      </c>
      <c r="W183" s="179" t="n"/>
      <c r="X183" s="179" t="n">
        <v>43601</v>
      </c>
      <c r="Y183" s="150">
        <f>+WEEKNUM(X183)</f>
        <v/>
      </c>
      <c r="Z183" s="232" t="n">
        <v>20.8</v>
      </c>
      <c r="AA183" s="232" t="n">
        <v>47.98</v>
      </c>
      <c r="AB183" s="232">
        <f>AH183/100*80</f>
        <v/>
      </c>
      <c r="AC183" s="232">
        <f>AE183/100*80</f>
        <v/>
      </c>
      <c r="AD183" s="232">
        <f>AH183*AA183</f>
        <v/>
      </c>
      <c r="AE183" s="121">
        <f>AH183*AA183/100*75</f>
        <v/>
      </c>
      <c r="AF183" s="121">
        <f>AI183*AA183/100*75</f>
        <v/>
      </c>
      <c r="AG183" s="117" t="n"/>
      <c r="AH183" s="150" t="n">
        <v>152</v>
      </c>
      <c r="AI183" s="150" t="n">
        <v>182</v>
      </c>
      <c r="AJ183" s="230" t="n">
        <v>83</v>
      </c>
      <c r="AK183" s="232">
        <f>AI183*Z183</f>
        <v/>
      </c>
      <c r="AL183" s="232" t="n"/>
      <c r="AN183" s="232" t="n"/>
      <c r="AO183" s="150" t="inlineStr">
        <is>
          <t>30 DAYS NETT</t>
        </is>
      </c>
      <c r="AP183" s="150" t="inlineStr">
        <is>
          <t>TRUCK</t>
        </is>
      </c>
      <c r="AQ183" s="233" t="n">
        <v>43546</v>
      </c>
      <c r="AR183" s="150">
        <f>+WEEKNUM(AQ183)</f>
        <v/>
      </c>
      <c r="AS183" s="233" t="n">
        <v>43630</v>
      </c>
      <c r="AT183" s="150">
        <f>+WEEKNUM(AS183)</f>
        <v/>
      </c>
      <c r="AU183" s="233" t="n">
        <v>43665</v>
      </c>
      <c r="AV183" s="150">
        <f>+WEEKNUM(AU183)</f>
        <v/>
      </c>
      <c r="AW183" s="233" t="n">
        <v>43665</v>
      </c>
      <c r="AX183" s="150">
        <f>+WEEKNUM(AW183)</f>
        <v/>
      </c>
      <c r="AY183" s="275">
        <f>AW183+4</f>
        <v/>
      </c>
      <c r="AZ183" s="150">
        <f>+WEEKNUM(AY183)</f>
        <v/>
      </c>
      <c r="BA183" s="233">
        <f>AU183+30</f>
        <v/>
      </c>
      <c r="BB183" s="150">
        <f>+WEEKNUM(BA183)</f>
        <v/>
      </c>
      <c r="BC183" s="233" t="n"/>
      <c r="BD183" s="150">
        <f>+WEEKNUM(BC183)</f>
        <v/>
      </c>
      <c r="BF183" s="169">
        <f>+WEEKNUM(BE183)</f>
        <v/>
      </c>
      <c r="BG183" s="150">
        <f>AV183-BD183</f>
        <v/>
      </c>
      <c r="BI183" s="150">
        <f>BH183-AI183</f>
        <v/>
      </c>
      <c r="BJ183" s="234">
        <f>BH183/AI183-1</f>
        <v/>
      </c>
      <c r="BK183" s="150">
        <f>BD183-Y183</f>
        <v/>
      </c>
      <c r="BL183" s="150">
        <f>BD183-AR183</f>
        <v/>
      </c>
      <c r="BM183" s="150" t="n">
        <v>32</v>
      </c>
    </row>
    <row customFormat="1" customHeight="1" ht="11.25" r="184" s="150">
      <c r="A184" s="150" t="inlineStr">
        <is>
          <t>K190706025 LORRAINE</t>
        </is>
      </c>
      <c r="B184" s="150" t="inlineStr">
        <is>
          <t>Final</t>
        </is>
      </c>
      <c r="C184" s="230" t="inlineStr">
        <is>
          <t>-</t>
        </is>
      </c>
      <c r="D184" s="231" t="n">
        <v>2</v>
      </c>
      <c r="E184" s="150" t="inlineStr">
        <is>
          <t>ASOS</t>
        </is>
      </c>
      <c r="G184" s="150" t="inlineStr">
        <is>
          <t>Womens</t>
        </is>
      </c>
      <c r="H184" s="150" t="inlineStr">
        <is>
          <t>Knit L/S</t>
        </is>
      </c>
      <c r="I184" s="150" t="inlineStr">
        <is>
          <t>K190706025</t>
        </is>
      </c>
      <c r="J184" s="150" t="inlineStr">
        <is>
          <t>LORRAINE</t>
        </is>
      </c>
      <c r="K184" s="150" t="inlineStr">
        <is>
          <t>STRIPE BORDEAUX</t>
        </is>
      </c>
      <c r="L184" s="150" t="inlineStr">
        <is>
          <t>Italy</t>
        </is>
      </c>
      <c r="M184" s="150" t="inlineStr">
        <is>
          <t>Franco Frati</t>
        </is>
      </c>
      <c r="N184" s="150" t="inlineStr">
        <is>
          <t>Maglificio Tris Cotton S.p.A.</t>
        </is>
      </c>
      <c r="O184" s="150" t="inlineStr">
        <is>
          <t>-</t>
        </is>
      </c>
      <c r="U184" s="150" t="inlineStr">
        <is>
          <t>Filatures du Parc</t>
        </is>
      </c>
      <c r="V184" s="82" t="inlineStr">
        <is>
          <t>ECO PURE - #BORDEAUX / #NOIR / #MANGUE</t>
        </is>
      </c>
      <c r="W184" s="179" t="n"/>
      <c r="X184" s="179" t="n">
        <v>43601</v>
      </c>
      <c r="Y184" s="150">
        <f>+WEEKNUM(X184)</f>
        <v/>
      </c>
      <c r="Z184" s="232" t="n">
        <v>20.8</v>
      </c>
      <c r="AA184" s="232" t="n">
        <v>47.98</v>
      </c>
      <c r="AB184" s="232">
        <f>AH184/100*80</f>
        <v/>
      </c>
      <c r="AC184" s="232">
        <f>AE184/100*80</f>
        <v/>
      </c>
      <c r="AD184" s="232">
        <f>AH184*AA184</f>
        <v/>
      </c>
      <c r="AE184" s="121">
        <f>AH184*AA184/100*75</f>
        <v/>
      </c>
      <c r="AF184" s="121">
        <f>AI184*AA184/100*75</f>
        <v/>
      </c>
      <c r="AG184" s="117" t="n"/>
      <c r="AH184" s="150" t="n">
        <v>85</v>
      </c>
      <c r="AI184" s="150" t="n">
        <v>85</v>
      </c>
      <c r="AJ184" s="230" t="n">
        <v>83</v>
      </c>
      <c r="AK184" s="232">
        <f>AI184*Z184</f>
        <v/>
      </c>
      <c r="AL184" s="232" t="n"/>
      <c r="AN184" s="232" t="n"/>
      <c r="AO184" s="150" t="inlineStr">
        <is>
          <t>30 DAYS NETT</t>
        </is>
      </c>
      <c r="AP184" s="150" t="inlineStr">
        <is>
          <t>TRUCK</t>
        </is>
      </c>
      <c r="AQ184" s="233" t="n">
        <v>43546</v>
      </c>
      <c r="AR184" s="150">
        <f>+WEEKNUM(AQ184)</f>
        <v/>
      </c>
      <c r="AS184" s="233" t="n">
        <v>43630</v>
      </c>
      <c r="AT184" s="150">
        <f>+WEEKNUM(AS184)</f>
        <v/>
      </c>
      <c r="AU184" s="233" t="n">
        <v>43665</v>
      </c>
      <c r="AV184" s="150">
        <f>+WEEKNUM(AU184)</f>
        <v/>
      </c>
      <c r="AW184" s="233" t="n">
        <v>43665</v>
      </c>
      <c r="AX184" s="150">
        <f>+WEEKNUM(AW184)</f>
        <v/>
      </c>
      <c r="AY184" s="275">
        <f>AW184+4</f>
        <v/>
      </c>
      <c r="AZ184" s="150">
        <f>+WEEKNUM(AY184)</f>
        <v/>
      </c>
      <c r="BA184" s="233">
        <f>AU184+30</f>
        <v/>
      </c>
      <c r="BB184" s="150">
        <f>+WEEKNUM(BA184)</f>
        <v/>
      </c>
      <c r="BC184" s="233" t="n"/>
      <c r="BD184" s="150">
        <f>+WEEKNUM(BC184)</f>
        <v/>
      </c>
      <c r="BF184" s="169">
        <f>+WEEKNUM(BE184)</f>
        <v/>
      </c>
      <c r="BG184" s="150">
        <f>AV184-BD184</f>
        <v/>
      </c>
      <c r="BI184" s="150">
        <f>BH184-AI184</f>
        <v/>
      </c>
      <c r="BJ184" s="234">
        <f>BH184/AI184-1</f>
        <v/>
      </c>
      <c r="BK184" s="150">
        <f>BD184-Y184</f>
        <v/>
      </c>
      <c r="BL184" s="150">
        <f>BD184-AR184</f>
        <v/>
      </c>
      <c r="BM184" s="150" t="n">
        <v>32</v>
      </c>
    </row>
    <row customFormat="1" customHeight="1" ht="11.25" r="185" s="150">
      <c r="A185" s="150" t="inlineStr">
        <is>
          <t>K190706025 LORRAINE</t>
        </is>
      </c>
      <c r="B185" s="150" t="inlineStr">
        <is>
          <t>Final</t>
        </is>
      </c>
      <c r="C185" s="230" t="inlineStr">
        <is>
          <t>-</t>
        </is>
      </c>
      <c r="D185" s="231" t="n">
        <v>2</v>
      </c>
      <c r="E185" s="150" t="inlineStr">
        <is>
          <t>ZALANDO</t>
        </is>
      </c>
      <c r="G185" s="150" t="inlineStr">
        <is>
          <t>Womens</t>
        </is>
      </c>
      <c r="H185" s="150" t="inlineStr">
        <is>
          <t>Knit L/S</t>
        </is>
      </c>
      <c r="I185" s="150" t="inlineStr">
        <is>
          <t>K190706025</t>
        </is>
      </c>
      <c r="J185" s="150" t="inlineStr">
        <is>
          <t>LORRAINE</t>
        </is>
      </c>
      <c r="K185" s="150" t="inlineStr">
        <is>
          <t>STRIPE BORDEAUX</t>
        </is>
      </c>
      <c r="L185" s="150" t="inlineStr">
        <is>
          <t>Italy</t>
        </is>
      </c>
      <c r="M185" s="150" t="inlineStr">
        <is>
          <t>Franco Frati</t>
        </is>
      </c>
      <c r="N185" s="150" t="inlineStr">
        <is>
          <t>Maglificio Tris Cotton S.p.A.</t>
        </is>
      </c>
      <c r="O185" s="150" t="inlineStr">
        <is>
          <t>-</t>
        </is>
      </c>
      <c r="U185" s="150" t="inlineStr">
        <is>
          <t>Filatures du Parc</t>
        </is>
      </c>
      <c r="V185" s="82" t="inlineStr">
        <is>
          <t>ECO PURE - #BORDEAUX / #NOIR / #MANGUE</t>
        </is>
      </c>
      <c r="W185" s="179" t="n"/>
      <c r="X185" s="179" t="n">
        <v>43601</v>
      </c>
      <c r="Y185" s="150">
        <f>+WEEKNUM(X185)</f>
        <v/>
      </c>
      <c r="Z185" s="232" t="n">
        <v>20.8</v>
      </c>
      <c r="AA185" s="232" t="n">
        <v>47.98</v>
      </c>
      <c r="AB185" s="232">
        <f>AH185/100*80</f>
        <v/>
      </c>
      <c r="AC185" s="232">
        <f>AE185/100*80</f>
        <v/>
      </c>
      <c r="AD185" s="232">
        <f>AH185*AA185</f>
        <v/>
      </c>
      <c r="AE185" s="121">
        <f>AH185*AA185/100*75</f>
        <v/>
      </c>
      <c r="AF185" s="121">
        <f>AI185*AA185/100*75</f>
        <v/>
      </c>
      <c r="AG185" s="117" t="n"/>
      <c r="AH185" s="150" t="n">
        <v>60</v>
      </c>
      <c r="AI185" s="150" t="n">
        <v>60</v>
      </c>
      <c r="AJ185" s="230" t="n">
        <v>83</v>
      </c>
      <c r="AK185" s="232">
        <f>AI185*Z185</f>
        <v/>
      </c>
      <c r="AL185" s="232" t="n"/>
      <c r="AN185" s="232" t="n"/>
      <c r="AO185" s="150" t="inlineStr">
        <is>
          <t>30 DAYS NETT</t>
        </is>
      </c>
      <c r="AP185" s="150" t="inlineStr">
        <is>
          <t>TRUCK</t>
        </is>
      </c>
      <c r="AQ185" s="233" t="n">
        <v>43546</v>
      </c>
      <c r="AR185" s="150">
        <f>+WEEKNUM(AQ185)</f>
        <v/>
      </c>
      <c r="AS185" s="233" t="n">
        <v>43630</v>
      </c>
      <c r="AT185" s="150">
        <f>+WEEKNUM(AS185)</f>
        <v/>
      </c>
      <c r="AU185" s="233" t="n">
        <v>43665</v>
      </c>
      <c r="AV185" s="150">
        <f>+WEEKNUM(AU185)</f>
        <v/>
      </c>
      <c r="AW185" s="233" t="n">
        <v>43665</v>
      </c>
      <c r="AX185" s="150">
        <f>+WEEKNUM(AW185)</f>
        <v/>
      </c>
      <c r="AY185" s="275">
        <f>AW185+4</f>
        <v/>
      </c>
      <c r="AZ185" s="150">
        <f>+WEEKNUM(AY185)</f>
        <v/>
      </c>
      <c r="BA185" s="233">
        <f>AU185+30</f>
        <v/>
      </c>
      <c r="BB185" s="150">
        <f>+WEEKNUM(BA185)</f>
        <v/>
      </c>
      <c r="BC185" s="233" t="n"/>
      <c r="BD185" s="150">
        <f>+WEEKNUM(BC185)</f>
        <v/>
      </c>
      <c r="BF185" s="169">
        <f>+WEEKNUM(BE185)</f>
        <v/>
      </c>
      <c r="BG185" s="150">
        <f>AV185-BD185</f>
        <v/>
      </c>
      <c r="BI185" s="150">
        <f>BH185-AI185</f>
        <v/>
      </c>
      <c r="BJ185" s="234">
        <f>BH185/AI185-1</f>
        <v/>
      </c>
      <c r="BK185" s="150">
        <f>BD185-Y185</f>
        <v/>
      </c>
      <c r="BL185" s="150">
        <f>BD185-AR185</f>
        <v/>
      </c>
      <c r="BM185" s="150" t="n">
        <v>32</v>
      </c>
    </row>
    <row customFormat="1" customHeight="1" ht="11.25" r="186" s="150">
      <c r="A186" s="150" t="inlineStr">
        <is>
          <t>K190706026 LORRAINE</t>
        </is>
      </c>
      <c r="B186" s="150" t="inlineStr">
        <is>
          <t>Final</t>
        </is>
      </c>
      <c r="C186" s="230" t="inlineStr">
        <is>
          <t>-</t>
        </is>
      </c>
      <c r="D186" s="231" t="n">
        <v>2</v>
      </c>
      <c r="E186" s="150" t="inlineStr">
        <is>
          <t>BULK</t>
        </is>
      </c>
      <c r="G186" s="150" t="inlineStr">
        <is>
          <t>Womens</t>
        </is>
      </c>
      <c r="H186" s="150" t="inlineStr">
        <is>
          <t>Knit L/S</t>
        </is>
      </c>
      <c r="I186" s="150" t="inlineStr">
        <is>
          <t>K190706026</t>
        </is>
      </c>
      <c r="J186" s="150" t="inlineStr">
        <is>
          <t>LORRAINE</t>
        </is>
      </c>
      <c r="K186" s="150" t="inlineStr">
        <is>
          <t>GREY MELEE</t>
        </is>
      </c>
      <c r="L186" s="150" t="inlineStr">
        <is>
          <t>Italy</t>
        </is>
      </c>
      <c r="M186" s="150" t="inlineStr">
        <is>
          <t>Franco Frati</t>
        </is>
      </c>
      <c r="N186" s="150" t="inlineStr">
        <is>
          <t>Maglificio Tris Cotton S.p.A.</t>
        </is>
      </c>
      <c r="O186" s="150" t="inlineStr">
        <is>
          <t>-</t>
        </is>
      </c>
      <c r="U186" s="150" t="inlineStr">
        <is>
          <t>Filatures du Parc</t>
        </is>
      </c>
      <c r="V186" s="82" t="inlineStr">
        <is>
          <t>ECO PURE - #GRIS CLAIR</t>
        </is>
      </c>
      <c r="W186" s="179" t="n"/>
      <c r="X186" s="179" t="n">
        <v>43601</v>
      </c>
      <c r="Y186" s="150">
        <f>+WEEKNUM(X186)</f>
        <v/>
      </c>
      <c r="Z186" s="232" t="n">
        <v>20.6</v>
      </c>
      <c r="AA186" s="232" t="n">
        <v>47.98</v>
      </c>
      <c r="AB186" s="232">
        <f>AH186/100*80</f>
        <v/>
      </c>
      <c r="AC186" s="232">
        <f>AE186/100*80</f>
        <v/>
      </c>
      <c r="AD186" s="232">
        <f>AH186*AA186</f>
        <v/>
      </c>
      <c r="AE186" s="121">
        <f>AH186*AA186/100*75</f>
        <v/>
      </c>
      <c r="AF186" s="121">
        <f>AI186*AA186/100*75</f>
        <v/>
      </c>
      <c r="AG186" s="117" t="n"/>
      <c r="AH186" s="150" t="n">
        <v>159</v>
      </c>
      <c r="AI186" s="150" t="n">
        <v>217</v>
      </c>
      <c r="AJ186" s="230" t="n">
        <v>83</v>
      </c>
      <c r="AK186" s="232">
        <f>AI186*Z186</f>
        <v/>
      </c>
      <c r="AL186" s="232" t="n"/>
      <c r="AN186" s="232" t="n"/>
      <c r="AO186" s="150" t="inlineStr">
        <is>
          <t>30 DAYS NETT</t>
        </is>
      </c>
      <c r="AP186" s="150" t="inlineStr">
        <is>
          <t>TRUCK</t>
        </is>
      </c>
      <c r="AQ186" s="233" t="n">
        <v>43546</v>
      </c>
      <c r="AR186" s="150">
        <f>+WEEKNUM(AQ186)</f>
        <v/>
      </c>
      <c r="AS186" s="233" t="n">
        <v>43630</v>
      </c>
      <c r="AT186" s="150">
        <f>+WEEKNUM(AS186)</f>
        <v/>
      </c>
      <c r="AU186" s="233" t="n">
        <v>43665</v>
      </c>
      <c r="AV186" s="150">
        <f>+WEEKNUM(AU186)</f>
        <v/>
      </c>
      <c r="AW186" s="233" t="n">
        <v>43665</v>
      </c>
      <c r="AX186" s="150">
        <f>+WEEKNUM(AW186)</f>
        <v/>
      </c>
      <c r="AY186" s="275">
        <f>AW186+4</f>
        <v/>
      </c>
      <c r="AZ186" s="150">
        <f>+WEEKNUM(AY186)</f>
        <v/>
      </c>
      <c r="BA186" s="233">
        <f>AU186+30</f>
        <v/>
      </c>
      <c r="BB186" s="150">
        <f>+WEEKNUM(BA186)</f>
        <v/>
      </c>
      <c r="BC186" s="233" t="n"/>
      <c r="BD186" s="150">
        <f>+WEEKNUM(BC186)</f>
        <v/>
      </c>
      <c r="BF186" s="169">
        <f>+WEEKNUM(BE186)</f>
        <v/>
      </c>
      <c r="BG186" s="150">
        <f>AV186-BD186</f>
        <v/>
      </c>
      <c r="BI186" s="150">
        <f>BH186-AI186</f>
        <v/>
      </c>
      <c r="BJ186" s="234">
        <f>BH186/AI186-1</f>
        <v/>
      </c>
      <c r="BK186" s="150">
        <f>BD186-Y186</f>
        <v/>
      </c>
      <c r="BL186" s="150">
        <f>BD186-AR186</f>
        <v/>
      </c>
      <c r="BM186" s="150" t="n">
        <v>32</v>
      </c>
    </row>
    <row customFormat="1" customHeight="1" ht="11.25" r="187" s="150">
      <c r="A187" s="150" t="inlineStr">
        <is>
          <t>K190706026 LORRAINE</t>
        </is>
      </c>
      <c r="B187" s="150" t="inlineStr">
        <is>
          <t>Final</t>
        </is>
      </c>
      <c r="C187" s="230" t="inlineStr">
        <is>
          <t>-</t>
        </is>
      </c>
      <c r="D187" s="231" t="n">
        <v>2</v>
      </c>
      <c r="E187" s="150" t="inlineStr">
        <is>
          <t>ZALANDO</t>
        </is>
      </c>
      <c r="G187" s="150" t="inlineStr">
        <is>
          <t>Womens</t>
        </is>
      </c>
      <c r="H187" s="150" t="inlineStr">
        <is>
          <t>Knit L/S</t>
        </is>
      </c>
      <c r="I187" s="150" t="inlineStr">
        <is>
          <t>K190706026</t>
        </is>
      </c>
      <c r="J187" s="150" t="inlineStr">
        <is>
          <t>LORRAINE</t>
        </is>
      </c>
      <c r="K187" s="150" t="inlineStr">
        <is>
          <t>GREY MELEE</t>
        </is>
      </c>
      <c r="L187" s="150" t="inlineStr">
        <is>
          <t>Italy</t>
        </is>
      </c>
      <c r="M187" s="150" t="inlineStr">
        <is>
          <t>Franco Frati</t>
        </is>
      </c>
      <c r="N187" s="150" t="inlineStr">
        <is>
          <t>Maglificio Tris Cotton S.p.A.</t>
        </is>
      </c>
      <c r="O187" s="150" t="inlineStr">
        <is>
          <t>-</t>
        </is>
      </c>
      <c r="U187" s="150" t="inlineStr">
        <is>
          <t>Filatures du Parc</t>
        </is>
      </c>
      <c r="V187" s="82" t="inlineStr">
        <is>
          <t>ECO PURE - #GRIS CLAIR</t>
        </is>
      </c>
      <c r="W187" s="179" t="n"/>
      <c r="X187" s="179" t="n">
        <v>43601</v>
      </c>
      <c r="Y187" s="150">
        <f>+WEEKNUM(X187)</f>
        <v/>
      </c>
      <c r="Z187" s="232" t="n">
        <v>20.6</v>
      </c>
      <c r="AA187" s="232" t="n">
        <v>47.98</v>
      </c>
      <c r="AB187" s="232">
        <f>AH187/100*80</f>
        <v/>
      </c>
      <c r="AC187" s="232">
        <f>AE187/100*80</f>
        <v/>
      </c>
      <c r="AD187" s="232">
        <f>AH187*AA187</f>
        <v/>
      </c>
      <c r="AE187" s="121">
        <f>AH187*AA187/100*75</f>
        <v/>
      </c>
      <c r="AF187" s="121">
        <f>AI187*AA187/100*75</f>
        <v/>
      </c>
      <c r="AG187" s="117" t="n"/>
      <c r="AH187" s="150" t="n">
        <v>60</v>
      </c>
      <c r="AI187" s="150" t="n">
        <v>60</v>
      </c>
      <c r="AJ187" s="230" t="n">
        <v>83</v>
      </c>
      <c r="AK187" s="232">
        <f>AI187*Z187</f>
        <v/>
      </c>
      <c r="AL187" s="232" t="n"/>
      <c r="AN187" s="232" t="n"/>
      <c r="AO187" s="150" t="inlineStr">
        <is>
          <t>30 DAYS NETT</t>
        </is>
      </c>
      <c r="AP187" s="150" t="inlineStr">
        <is>
          <t>TRUCK</t>
        </is>
      </c>
      <c r="AQ187" s="233" t="n">
        <v>43546</v>
      </c>
      <c r="AR187" s="150">
        <f>+WEEKNUM(AQ187)</f>
        <v/>
      </c>
      <c r="AS187" s="233" t="n">
        <v>43630</v>
      </c>
      <c r="AT187" s="150">
        <f>+WEEKNUM(AS187)</f>
        <v/>
      </c>
      <c r="AU187" s="233" t="n">
        <v>43665</v>
      </c>
      <c r="AV187" s="150">
        <f>+WEEKNUM(AU187)</f>
        <v/>
      </c>
      <c r="AW187" s="233" t="n">
        <v>43665</v>
      </c>
      <c r="AX187" s="150">
        <f>+WEEKNUM(AW187)</f>
        <v/>
      </c>
      <c r="AY187" s="275">
        <f>AW187+4</f>
        <v/>
      </c>
      <c r="AZ187" s="150">
        <f>+WEEKNUM(AY187)</f>
        <v/>
      </c>
      <c r="BA187" s="233">
        <f>AU187+30</f>
        <v/>
      </c>
      <c r="BB187" s="150">
        <f>+WEEKNUM(BA187)</f>
        <v/>
      </c>
      <c r="BC187" s="233" t="n"/>
      <c r="BD187" s="150">
        <f>+WEEKNUM(BC187)</f>
        <v/>
      </c>
      <c r="BF187" s="169">
        <f>+WEEKNUM(BE187)</f>
        <v/>
      </c>
      <c r="BG187" s="150">
        <f>AV187-BD187</f>
        <v/>
      </c>
      <c r="BI187" s="150">
        <f>BH187-AI187</f>
        <v/>
      </c>
      <c r="BJ187" s="234">
        <f>BH187/AI187-1</f>
        <v/>
      </c>
      <c r="BK187" s="150">
        <f>BD187-Y187</f>
        <v/>
      </c>
      <c r="BL187" s="150">
        <f>BD187-AR187</f>
        <v/>
      </c>
      <c r="BM187" s="150" t="n">
        <v>32</v>
      </c>
    </row>
    <row customFormat="1" customHeight="1" ht="11.25" r="188" s="150">
      <c r="A188" s="150" t="inlineStr">
        <is>
          <t>K190799010 BEANIE</t>
        </is>
      </c>
      <c r="B188" s="150" t="inlineStr">
        <is>
          <t>Final</t>
        </is>
      </c>
      <c r="C188" s="230" t="inlineStr">
        <is>
          <t>-</t>
        </is>
      </c>
      <c r="D188" s="231" t="n">
        <v>2</v>
      </c>
      <c r="G188" s="150" t="inlineStr">
        <is>
          <t>Unisex</t>
        </is>
      </c>
      <c r="H188" s="150" t="inlineStr">
        <is>
          <t>Accessories</t>
        </is>
      </c>
      <c r="I188" s="150" t="inlineStr">
        <is>
          <t>K190799010</t>
        </is>
      </c>
      <c r="J188" s="150" t="inlineStr">
        <is>
          <t>BEANIE</t>
        </is>
      </c>
      <c r="K188" s="150" t="inlineStr">
        <is>
          <t>BURNT ORANGE</t>
        </is>
      </c>
      <c r="L188" s="150" t="inlineStr">
        <is>
          <t>Italy</t>
        </is>
      </c>
      <c r="M188" s="150" t="inlineStr">
        <is>
          <t>Franco Frati</t>
        </is>
      </c>
      <c r="N188" s="150" t="inlineStr">
        <is>
          <t>Maglificio Tris Cotton S.p.A.</t>
        </is>
      </c>
      <c r="O188" s="150" t="inlineStr">
        <is>
          <t>-</t>
        </is>
      </c>
      <c r="U188" s="150" t="inlineStr">
        <is>
          <t>Filatures du Parc</t>
        </is>
      </c>
      <c r="V188" s="150" t="inlineStr">
        <is>
          <t>ECO PURE - #RED</t>
        </is>
      </c>
      <c r="W188" s="179" t="n"/>
      <c r="X188" s="179" t="n">
        <v>43601</v>
      </c>
      <c r="Y188" s="150">
        <f>+WEEKNUM(X188)</f>
        <v/>
      </c>
      <c r="Z188" s="232" t="n">
        <v>13.9</v>
      </c>
      <c r="AA188" s="232" t="n">
        <v>27.98</v>
      </c>
      <c r="AB188" s="232">
        <f>AH188/100*80</f>
        <v/>
      </c>
      <c r="AC188" s="232">
        <f>AE188/100*80</f>
        <v/>
      </c>
      <c r="AD188" s="232">
        <f>AH188*AA188</f>
        <v/>
      </c>
      <c r="AE188" s="121">
        <f>AH188*AA188/100*75</f>
        <v/>
      </c>
      <c r="AF188" s="121">
        <f>AI188*AA188/100*75</f>
        <v/>
      </c>
      <c r="AG188" s="117" t="n"/>
      <c r="AH188" s="150" t="n">
        <v>70</v>
      </c>
      <c r="AI188" s="150" t="n">
        <v>100</v>
      </c>
      <c r="AJ188" s="230" t="n">
        <v>83</v>
      </c>
      <c r="AK188" s="232">
        <f>AI188*Z188</f>
        <v/>
      </c>
      <c r="AL188" s="232" t="n"/>
      <c r="AN188" s="232" t="n"/>
      <c r="AO188" s="150" t="inlineStr">
        <is>
          <t>30 DAYS NETT</t>
        </is>
      </c>
      <c r="AP188" s="150" t="inlineStr">
        <is>
          <t>TRUCK</t>
        </is>
      </c>
      <c r="AQ188" s="233" t="n">
        <v>43546</v>
      </c>
      <c r="AR188" s="150">
        <f>+WEEKNUM(AQ188)</f>
        <v/>
      </c>
      <c r="AS188" s="233" t="n">
        <v>43630</v>
      </c>
      <c r="AT188" s="150">
        <f>+WEEKNUM(AS188)</f>
        <v/>
      </c>
      <c r="AU188" s="233" t="n">
        <v>43665</v>
      </c>
      <c r="AV188" s="150">
        <f>+WEEKNUM(AU188)</f>
        <v/>
      </c>
      <c r="AW188" s="233" t="n">
        <v>43665</v>
      </c>
      <c r="AX188" s="150">
        <f>+WEEKNUM(AW188)</f>
        <v/>
      </c>
      <c r="AY188" s="275">
        <f>AW188+4</f>
        <v/>
      </c>
      <c r="AZ188" s="150">
        <f>+WEEKNUM(AY188)</f>
        <v/>
      </c>
      <c r="BA188" s="233">
        <f>AU188+30</f>
        <v/>
      </c>
      <c r="BB188" s="150">
        <f>+WEEKNUM(BA188)</f>
        <v/>
      </c>
      <c r="BC188" s="233" t="n"/>
      <c r="BD188" s="150">
        <f>+WEEKNUM(BC188)</f>
        <v/>
      </c>
      <c r="BF188" s="169">
        <f>+WEEKNUM(BE188)</f>
        <v/>
      </c>
      <c r="BG188" s="150">
        <f>AV188-BD188</f>
        <v/>
      </c>
      <c r="BI188" s="150">
        <f>BH188-AI188</f>
        <v/>
      </c>
      <c r="BJ188" s="234">
        <f>BH188/AI188-1</f>
        <v/>
      </c>
      <c r="BK188" s="150">
        <f>BD188-Y188</f>
        <v/>
      </c>
      <c r="BL188" s="150">
        <f>BD188-AR188</f>
        <v/>
      </c>
      <c r="BM188" s="150" t="n">
        <v>32</v>
      </c>
    </row>
    <row customFormat="1" customHeight="1" ht="11.25" r="189" s="150">
      <c r="A189" s="150" t="inlineStr">
        <is>
          <t>K190799011 BEANIE</t>
        </is>
      </c>
      <c r="B189" s="150" t="inlineStr">
        <is>
          <t>Final</t>
        </is>
      </c>
      <c r="C189" s="230" t="inlineStr">
        <is>
          <t>-</t>
        </is>
      </c>
      <c r="D189" s="231" t="n">
        <v>2</v>
      </c>
      <c r="G189" s="150" t="inlineStr">
        <is>
          <t>Unisex</t>
        </is>
      </c>
      <c r="H189" s="150" t="inlineStr">
        <is>
          <t>Accessories</t>
        </is>
      </c>
      <c r="I189" s="150" t="inlineStr">
        <is>
          <t>K190799011</t>
        </is>
      </c>
      <c r="J189" s="150" t="inlineStr">
        <is>
          <t>BEANIE</t>
        </is>
      </c>
      <c r="K189" s="150" t="inlineStr">
        <is>
          <t>OFF WHITE</t>
        </is>
      </c>
      <c r="L189" s="150" t="inlineStr">
        <is>
          <t>Italy</t>
        </is>
      </c>
      <c r="M189" s="150" t="inlineStr">
        <is>
          <t>Franco Frati</t>
        </is>
      </c>
      <c r="N189" s="150" t="inlineStr">
        <is>
          <t>Maglificio Tris Cotton S.p.A.</t>
        </is>
      </c>
      <c r="O189" s="150" t="inlineStr">
        <is>
          <t>-</t>
        </is>
      </c>
      <c r="U189" s="150" t="inlineStr">
        <is>
          <t>Filatures du Parc</t>
        </is>
      </c>
      <c r="V189" s="82" t="inlineStr">
        <is>
          <t xml:space="preserve">ECO PURE - #BUEE </t>
        </is>
      </c>
      <c r="W189" s="179" t="n"/>
      <c r="X189" s="179" t="n">
        <v>43601</v>
      </c>
      <c r="Y189" s="150">
        <f>+WEEKNUM(X189)</f>
        <v/>
      </c>
      <c r="Z189" s="232" t="n">
        <v>13.9</v>
      </c>
      <c r="AA189" s="232" t="n">
        <v>27.98</v>
      </c>
      <c r="AB189" s="232">
        <f>AH189/100*80</f>
        <v/>
      </c>
      <c r="AC189" s="232">
        <f>AE189/100*80</f>
        <v/>
      </c>
      <c r="AD189" s="232">
        <f>AH189*AA189</f>
        <v/>
      </c>
      <c r="AE189" s="121">
        <f>AH189*AA189/100*75</f>
        <v/>
      </c>
      <c r="AF189" s="121">
        <f>AI189*AA189/100*75</f>
        <v/>
      </c>
      <c r="AG189" s="117" t="n"/>
      <c r="AH189" s="150" t="n">
        <v>73</v>
      </c>
      <c r="AI189" s="150" t="n">
        <v>100</v>
      </c>
      <c r="AJ189" s="230" t="n">
        <v>83</v>
      </c>
      <c r="AK189" s="232">
        <f>AI189*Z189</f>
        <v/>
      </c>
      <c r="AL189" s="232" t="n"/>
      <c r="AN189" s="232" t="n"/>
      <c r="AO189" s="150" t="inlineStr">
        <is>
          <t>30 DAYS NETT</t>
        </is>
      </c>
      <c r="AP189" s="150" t="inlineStr">
        <is>
          <t>TRUCK</t>
        </is>
      </c>
      <c r="AQ189" s="233" t="n">
        <v>43546</v>
      </c>
      <c r="AR189" s="150">
        <f>+WEEKNUM(AQ189)</f>
        <v/>
      </c>
      <c r="AS189" s="233" t="n">
        <v>43630</v>
      </c>
      <c r="AT189" s="150">
        <f>+WEEKNUM(AS189)</f>
        <v/>
      </c>
      <c r="AU189" s="233" t="n">
        <v>43665</v>
      </c>
      <c r="AV189" s="150">
        <f>+WEEKNUM(AU189)</f>
        <v/>
      </c>
      <c r="AW189" s="233" t="n">
        <v>43665</v>
      </c>
      <c r="AX189" s="150">
        <f>+WEEKNUM(AW189)</f>
        <v/>
      </c>
      <c r="AY189" s="275">
        <f>AW189+4</f>
        <v/>
      </c>
      <c r="AZ189" s="150">
        <f>+WEEKNUM(AY189)</f>
        <v/>
      </c>
      <c r="BA189" s="233">
        <f>AU189+30</f>
        <v/>
      </c>
      <c r="BB189" s="150">
        <f>+WEEKNUM(BA189)</f>
        <v/>
      </c>
      <c r="BC189" s="233" t="n"/>
      <c r="BD189" s="150">
        <f>+WEEKNUM(BC189)</f>
        <v/>
      </c>
      <c r="BF189" s="169">
        <f>+WEEKNUM(BE189)</f>
        <v/>
      </c>
      <c r="BG189" s="150">
        <f>AV189-BD189</f>
        <v/>
      </c>
      <c r="BI189" s="150">
        <f>BH189-AI189</f>
        <v/>
      </c>
      <c r="BJ189" s="234">
        <f>BH189/AI189-1</f>
        <v/>
      </c>
      <c r="BK189" s="150">
        <f>BD189-Y189</f>
        <v/>
      </c>
      <c r="BL189" s="150">
        <f>BD189-AR189</f>
        <v/>
      </c>
      <c r="BM189" s="150" t="n">
        <v>32</v>
      </c>
    </row>
    <row customFormat="1" customHeight="1" ht="11.25" r="190" s="150">
      <c r="A190" s="150" t="inlineStr">
        <is>
          <t>K190799012 BEANIE</t>
        </is>
      </c>
      <c r="B190" s="150" t="inlineStr">
        <is>
          <t>Final</t>
        </is>
      </c>
      <c r="C190" s="230" t="inlineStr">
        <is>
          <t>-</t>
        </is>
      </c>
      <c r="D190" s="231" t="n">
        <v>2</v>
      </c>
      <c r="G190" s="150" t="inlineStr">
        <is>
          <t>Unisex</t>
        </is>
      </c>
      <c r="H190" s="150" t="inlineStr">
        <is>
          <t>Accessories</t>
        </is>
      </c>
      <c r="I190" s="150" t="inlineStr">
        <is>
          <t>K190799012</t>
        </is>
      </c>
      <c r="J190" s="150" t="inlineStr">
        <is>
          <t>BEANIE</t>
        </is>
      </c>
      <c r="K190" s="150" t="inlineStr">
        <is>
          <t>NAVY</t>
        </is>
      </c>
      <c r="L190" s="150" t="inlineStr">
        <is>
          <t>Italy</t>
        </is>
      </c>
      <c r="M190" s="150" t="inlineStr">
        <is>
          <t>Franco Frati</t>
        </is>
      </c>
      <c r="N190" s="150" t="inlineStr">
        <is>
          <t>Maglificio Tris Cotton S.p.A.</t>
        </is>
      </c>
      <c r="O190" s="150" t="inlineStr">
        <is>
          <t>-</t>
        </is>
      </c>
      <c r="U190" s="150" t="inlineStr">
        <is>
          <t>Filatures du Parc</t>
        </is>
      </c>
      <c r="V190" s="82" t="inlineStr">
        <is>
          <t>ECO PURE - #MARINE</t>
        </is>
      </c>
      <c r="W190" s="179" t="n"/>
      <c r="X190" s="179" t="n">
        <v>43601</v>
      </c>
      <c r="Y190" s="150">
        <f>+WEEKNUM(X190)</f>
        <v/>
      </c>
      <c r="Z190" s="232" t="n">
        <v>13.9</v>
      </c>
      <c r="AA190" s="232" t="n">
        <v>27.98</v>
      </c>
      <c r="AB190" s="232">
        <f>AH190/100*80</f>
        <v/>
      </c>
      <c r="AC190" s="232">
        <f>AE190/100*80</f>
        <v/>
      </c>
      <c r="AD190" s="232">
        <f>AH190*AA190</f>
        <v/>
      </c>
      <c r="AE190" s="121">
        <f>AH190*AA190/100*75</f>
        <v/>
      </c>
      <c r="AF190" s="121">
        <f>AI190*AA190/100*75</f>
        <v/>
      </c>
      <c r="AG190" s="117" t="n"/>
      <c r="AH190" s="150" t="n">
        <v>71</v>
      </c>
      <c r="AI190" s="150" t="n">
        <v>100</v>
      </c>
      <c r="AJ190" s="230" t="n">
        <v>83</v>
      </c>
      <c r="AK190" s="232">
        <f>AI190*Z190</f>
        <v/>
      </c>
      <c r="AL190" s="232" t="n"/>
      <c r="AN190" s="232" t="n"/>
      <c r="AO190" s="150" t="inlineStr">
        <is>
          <t>30 DAYS NETT</t>
        </is>
      </c>
      <c r="AP190" s="150" t="inlineStr">
        <is>
          <t>TRUCK</t>
        </is>
      </c>
      <c r="AQ190" s="233" t="n">
        <v>43546</v>
      </c>
      <c r="AR190" s="150">
        <f>+WEEKNUM(AQ190)</f>
        <v/>
      </c>
      <c r="AS190" s="233" t="n">
        <v>43630</v>
      </c>
      <c r="AT190" s="150">
        <f>+WEEKNUM(AS190)</f>
        <v/>
      </c>
      <c r="AU190" s="233" t="n">
        <v>43665</v>
      </c>
      <c r="AV190" s="150">
        <f>+WEEKNUM(AU190)</f>
        <v/>
      </c>
      <c r="AW190" s="233" t="n">
        <v>43665</v>
      </c>
      <c r="AX190" s="150">
        <f>+WEEKNUM(AW190)</f>
        <v/>
      </c>
      <c r="AY190" s="275">
        <f>AW190+4</f>
        <v/>
      </c>
      <c r="AZ190" s="150">
        <f>+WEEKNUM(AY190)</f>
        <v/>
      </c>
      <c r="BA190" s="233">
        <f>AU190+30</f>
        <v/>
      </c>
      <c r="BB190" s="150">
        <f>+WEEKNUM(BA190)</f>
        <v/>
      </c>
      <c r="BC190" s="233" t="n"/>
      <c r="BD190" s="150">
        <f>+WEEKNUM(BC190)</f>
        <v/>
      </c>
      <c r="BF190" s="169">
        <f>+WEEKNUM(BE190)</f>
        <v/>
      </c>
      <c r="BG190" s="150">
        <f>AV190-BD190</f>
        <v/>
      </c>
      <c r="BI190" s="150">
        <f>BH190-AI190</f>
        <v/>
      </c>
      <c r="BJ190" s="234">
        <f>BH190/AI190-1</f>
        <v/>
      </c>
      <c r="BK190" s="150">
        <f>BD190-Y190</f>
        <v/>
      </c>
      <c r="BL190" s="150">
        <f>BD190-AR190</f>
        <v/>
      </c>
      <c r="BM190" s="150" t="n">
        <v>32</v>
      </c>
    </row>
    <row customFormat="1" customHeight="1" ht="11.25" r="191" s="150">
      <c r="A191" s="150" t="inlineStr">
        <is>
          <t>K190799013 BEANIE</t>
        </is>
      </c>
      <c r="B191" s="150" t="inlineStr">
        <is>
          <t>Final</t>
        </is>
      </c>
      <c r="C191" s="230" t="inlineStr">
        <is>
          <t>-</t>
        </is>
      </c>
      <c r="D191" s="231" t="n">
        <v>2</v>
      </c>
      <c r="G191" s="150" t="inlineStr">
        <is>
          <t>Unisex</t>
        </is>
      </c>
      <c r="H191" s="150" t="inlineStr">
        <is>
          <t>Accessories</t>
        </is>
      </c>
      <c r="I191" s="150" t="inlineStr">
        <is>
          <t>K190799013</t>
        </is>
      </c>
      <c r="J191" s="150" t="inlineStr">
        <is>
          <t>BEANIE</t>
        </is>
      </c>
      <c r="K191" s="150" t="inlineStr">
        <is>
          <t>CAMEL</t>
        </is>
      </c>
      <c r="L191" s="150" t="inlineStr">
        <is>
          <t>Italy</t>
        </is>
      </c>
      <c r="M191" s="150" t="inlineStr">
        <is>
          <t>Franco Frati</t>
        </is>
      </c>
      <c r="N191" s="150" t="inlineStr">
        <is>
          <t>Maglificio Tris Cotton S.p.A.</t>
        </is>
      </c>
      <c r="O191" s="150" t="inlineStr">
        <is>
          <t>-</t>
        </is>
      </c>
      <c r="U191" s="150" t="inlineStr">
        <is>
          <t>Filatures du Parc</t>
        </is>
      </c>
      <c r="V191" s="82" t="inlineStr">
        <is>
          <t>ECO PURE - #CAMEL</t>
        </is>
      </c>
      <c r="W191" s="179" t="n"/>
      <c r="X191" s="179" t="n">
        <v>43601</v>
      </c>
      <c r="Y191" s="150">
        <f>+WEEKNUM(X191)</f>
        <v/>
      </c>
      <c r="Z191" s="232" t="n">
        <v>13.9</v>
      </c>
      <c r="AA191" s="232" t="n">
        <v>27.98</v>
      </c>
      <c r="AB191" s="232">
        <f>AH191/100*80</f>
        <v/>
      </c>
      <c r="AC191" s="232">
        <f>AE191/100*80</f>
        <v/>
      </c>
      <c r="AD191" s="232">
        <f>AH191*AA191</f>
        <v/>
      </c>
      <c r="AE191" s="121">
        <f>AH191*AA191/100*75</f>
        <v/>
      </c>
      <c r="AF191" s="121">
        <f>AI191*AA191/100*75</f>
        <v/>
      </c>
      <c r="AG191" s="117" t="n"/>
      <c r="AH191" s="150" t="n">
        <v>59</v>
      </c>
      <c r="AI191" s="150" t="n">
        <v>100</v>
      </c>
      <c r="AJ191" s="230" t="n">
        <v>83</v>
      </c>
      <c r="AK191" s="232">
        <f>AI191*Z191</f>
        <v/>
      </c>
      <c r="AL191" s="232" t="n"/>
      <c r="AN191" s="232" t="n"/>
      <c r="AO191" s="150" t="inlineStr">
        <is>
          <t>30 DAYS NETT</t>
        </is>
      </c>
      <c r="AP191" s="150" t="inlineStr">
        <is>
          <t>TRUCK</t>
        </is>
      </c>
      <c r="AQ191" s="233" t="n">
        <v>43546</v>
      </c>
      <c r="AR191" s="150">
        <f>+WEEKNUM(AQ191)</f>
        <v/>
      </c>
      <c r="AS191" s="233" t="n">
        <v>43630</v>
      </c>
      <c r="AT191" s="150">
        <f>+WEEKNUM(AS191)</f>
        <v/>
      </c>
      <c r="AU191" s="233" t="n">
        <v>43665</v>
      </c>
      <c r="AV191" s="150">
        <f>+WEEKNUM(AU191)</f>
        <v/>
      </c>
      <c r="AW191" s="233" t="n">
        <v>43665</v>
      </c>
      <c r="AX191" s="150">
        <f>+WEEKNUM(AW191)</f>
        <v/>
      </c>
      <c r="AY191" s="275">
        <f>AW191+4</f>
        <v/>
      </c>
      <c r="AZ191" s="150">
        <f>+WEEKNUM(AY191)</f>
        <v/>
      </c>
      <c r="BA191" s="233">
        <f>AU191+30</f>
        <v/>
      </c>
      <c r="BB191" s="150">
        <f>+WEEKNUM(BA191)</f>
        <v/>
      </c>
      <c r="BC191" s="233" t="n"/>
      <c r="BD191" s="150">
        <f>+WEEKNUM(BC191)</f>
        <v/>
      </c>
      <c r="BF191" s="169">
        <f>+WEEKNUM(BE191)</f>
        <v/>
      </c>
      <c r="BG191" s="150">
        <f>AV191-BD191</f>
        <v/>
      </c>
      <c r="BI191" s="150">
        <f>BH191-AI191</f>
        <v/>
      </c>
      <c r="BJ191" s="234">
        <f>BH191/AI191-1</f>
        <v/>
      </c>
      <c r="BK191" s="150">
        <f>BD191-Y191</f>
        <v/>
      </c>
      <c r="BL191" s="150">
        <f>BD191-AR191</f>
        <v/>
      </c>
      <c r="BM191" s="150" t="n">
        <v>32</v>
      </c>
    </row>
    <row customFormat="1" customHeight="1" ht="11.25" r="192" s="150">
      <c r="A192" s="150" t="inlineStr">
        <is>
          <t>K190702000 YASU</t>
        </is>
      </c>
      <c r="B192" s="150" t="inlineStr">
        <is>
          <t>Final</t>
        </is>
      </c>
      <c r="C192" s="230" t="inlineStr">
        <is>
          <t>-</t>
        </is>
      </c>
      <c r="D192" s="231" t="n">
        <v>2</v>
      </c>
      <c r="G192" s="150" t="inlineStr">
        <is>
          <t>Womens</t>
        </is>
      </c>
      <c r="H192" s="150" t="inlineStr">
        <is>
          <t>Outerwear</t>
        </is>
      </c>
      <c r="I192" s="150" t="inlineStr">
        <is>
          <t>K190702000</t>
        </is>
      </c>
      <c r="J192" s="150" t="inlineStr">
        <is>
          <t>YASU</t>
        </is>
      </c>
      <c r="K192" s="150" t="inlineStr">
        <is>
          <t>BEIGE</t>
        </is>
      </c>
      <c r="L192" s="150" t="inlineStr">
        <is>
          <t>China</t>
        </is>
      </c>
      <c r="M192" s="150" t="inlineStr">
        <is>
          <t>Blanket Bay</t>
        </is>
      </c>
      <c r="N192" s="150" t="inlineStr">
        <is>
          <t>JM LADIES FASHION</t>
        </is>
      </c>
      <c r="O192" s="150" t="inlineStr">
        <is>
          <t>-</t>
        </is>
      </c>
      <c r="Q192" s="150" t="inlineStr">
        <is>
          <t>MH ladies</t>
        </is>
      </c>
      <c r="R192" s="150" t="inlineStr">
        <is>
          <t>MH ladies</t>
        </is>
      </c>
      <c r="S192" s="150" t="inlineStr">
        <is>
          <t>MH ladies</t>
        </is>
      </c>
      <c r="T192" s="150" t="inlineStr">
        <is>
          <t>MH ladies</t>
        </is>
      </c>
      <c r="U192" s="150" t="inlineStr">
        <is>
          <t>-</t>
        </is>
      </c>
      <c r="V192" s="82" t="inlineStr">
        <is>
          <t xml:space="preserve">AW18: LIGHT PET </t>
        </is>
      </c>
      <c r="W192" s="179" t="n">
        <v>43600</v>
      </c>
      <c r="X192" s="179" t="n">
        <v>43601</v>
      </c>
      <c r="Y192" s="150">
        <f>+WEEKNUM(X192)</f>
        <v/>
      </c>
      <c r="Z192" s="232" t="n">
        <v>67.5</v>
      </c>
      <c r="AA192" s="232" t="n">
        <v>139.98</v>
      </c>
      <c r="AB192" s="232">
        <f>AH192/100*80</f>
        <v/>
      </c>
      <c r="AC192" s="232">
        <f>AE192/100*80</f>
        <v/>
      </c>
      <c r="AD192" s="232">
        <f>AH192*AA192</f>
        <v/>
      </c>
      <c r="AE192" s="121">
        <f>AH192*AA192/100*75</f>
        <v/>
      </c>
      <c r="AF192" s="121">
        <f>AI192*AA192</f>
        <v/>
      </c>
      <c r="AG192" s="117" t="n"/>
      <c r="AH192" s="150" t="n">
        <v>90</v>
      </c>
      <c r="AI192" s="150" t="n">
        <v>150</v>
      </c>
      <c r="AJ192" s="230" t="n">
        <v>80</v>
      </c>
      <c r="AK192" s="232">
        <f>AI192*Z192</f>
        <v/>
      </c>
      <c r="AL192" s="232">
        <f>AK192/100*30</f>
        <v/>
      </c>
      <c r="AN192" s="232">
        <f>AK192/100*70</f>
        <v/>
      </c>
      <c r="AO192" s="150" t="inlineStr">
        <is>
          <t>30% PP, 70% CAD</t>
        </is>
      </c>
      <c r="AP192" s="111" t="inlineStr">
        <is>
          <t>VESSEL</t>
        </is>
      </c>
      <c r="AQ192" s="233" t="n">
        <v>43528</v>
      </c>
      <c r="AR192" s="150">
        <f>+WEEKNUM(AQ192)</f>
        <v/>
      </c>
      <c r="AS192" s="233" t="n">
        <v>43692</v>
      </c>
      <c r="AT192" s="150">
        <f>+WEEKNUM(AS192)</f>
        <v/>
      </c>
      <c r="AU192" s="135" t="n">
        <v>43666</v>
      </c>
      <c r="AV192" s="150">
        <f>+WEEKNUM(AU192)</f>
        <v/>
      </c>
      <c r="AW192" s="135" t="n">
        <v>43723</v>
      </c>
      <c r="AX192" s="111">
        <f>+WEEKNUM(AW192)</f>
        <v/>
      </c>
      <c r="AY192" s="135">
        <f>AW192</f>
        <v/>
      </c>
      <c r="AZ192" s="111">
        <f>+WEEKNUM(AY192)</f>
        <v/>
      </c>
      <c r="BA192" s="233">
        <f>AU192</f>
        <v/>
      </c>
      <c r="BB192" s="150">
        <f>+WEEKNUM(BA192)</f>
        <v/>
      </c>
      <c r="BC192" s="233" t="n"/>
      <c r="BD192" s="150">
        <f>+WEEKNUM(BC192)</f>
        <v/>
      </c>
      <c r="BF192" s="169">
        <f>+WEEKNUM(BE192)</f>
        <v/>
      </c>
      <c r="BG192" s="150">
        <f>AV192-BD192</f>
        <v/>
      </c>
      <c r="BI192" s="150">
        <f>BH192-AI192</f>
        <v/>
      </c>
      <c r="BJ192" s="234">
        <f>BH192/AI192-1</f>
        <v/>
      </c>
      <c r="BK192" s="150">
        <f>BD192-Y192</f>
        <v/>
      </c>
      <c r="BL192" s="150">
        <f>BD192-AR192</f>
        <v/>
      </c>
      <c r="BM192" s="111" t="n">
        <v>39</v>
      </c>
      <c r="BO192" s="150" t="inlineStr">
        <is>
          <t>long zipper delivery ETD china 10-8</t>
        </is>
      </c>
    </row>
    <row customFormat="1" customHeight="1" ht="11.25" r="193" s="150">
      <c r="A193" s="150" t="inlineStr">
        <is>
          <t>K190702001 YASU</t>
        </is>
      </c>
      <c r="B193" s="150" t="inlineStr">
        <is>
          <t>Final</t>
        </is>
      </c>
      <c r="C193" s="230" t="inlineStr">
        <is>
          <t>-</t>
        </is>
      </c>
      <c r="D193" s="231" t="n">
        <v>2</v>
      </c>
      <c r="E193" s="150" t="inlineStr">
        <is>
          <t>BULK</t>
        </is>
      </c>
      <c r="G193" s="150" t="inlineStr">
        <is>
          <t>Womens</t>
        </is>
      </c>
      <c r="H193" s="150" t="inlineStr">
        <is>
          <t>Outerwear</t>
        </is>
      </c>
      <c r="I193" s="150" t="inlineStr">
        <is>
          <t>K190702001</t>
        </is>
      </c>
      <c r="J193" s="150" t="inlineStr">
        <is>
          <t>YASU</t>
        </is>
      </c>
      <c r="K193" s="150" t="inlineStr">
        <is>
          <t>BLACK</t>
        </is>
      </c>
      <c r="L193" s="150" t="inlineStr">
        <is>
          <t>China</t>
        </is>
      </c>
      <c r="M193" s="150" t="inlineStr">
        <is>
          <t>Blanket Bay</t>
        </is>
      </c>
      <c r="N193" s="150" t="inlineStr">
        <is>
          <t>JM LADIES FASHION</t>
        </is>
      </c>
      <c r="O193" s="150" t="inlineStr">
        <is>
          <t>-</t>
        </is>
      </c>
      <c r="Q193" s="150" t="inlineStr">
        <is>
          <t>MH ladies</t>
        </is>
      </c>
      <c r="R193" s="150" t="inlineStr">
        <is>
          <t>MH ladies</t>
        </is>
      </c>
      <c r="S193" s="150" t="inlineStr">
        <is>
          <t>MH ladies</t>
        </is>
      </c>
      <c r="T193" s="150" t="inlineStr">
        <is>
          <t>MH ladies</t>
        </is>
      </c>
      <c r="U193" s="150" t="inlineStr">
        <is>
          <t>-</t>
        </is>
      </c>
      <c r="V193" s="150" t="inlineStr">
        <is>
          <t xml:space="preserve">AW18: LIGHT PET </t>
        </is>
      </c>
      <c r="W193" s="179" t="n">
        <v>43600</v>
      </c>
      <c r="X193" s="179" t="n">
        <v>43601</v>
      </c>
      <c r="Y193" s="150">
        <f>+WEEKNUM(X193)</f>
        <v/>
      </c>
      <c r="Z193" s="232" t="n">
        <v>67.5</v>
      </c>
      <c r="AA193" s="232" t="n">
        <v>139.98</v>
      </c>
      <c r="AB193" s="232">
        <f>AH193/100*80</f>
        <v/>
      </c>
      <c r="AC193" s="232">
        <f>AE193/100*80</f>
        <v/>
      </c>
      <c r="AD193" s="232">
        <f>AH193*AA193</f>
        <v/>
      </c>
      <c r="AE193" s="121">
        <f>AH193*AA193/100*75</f>
        <v/>
      </c>
      <c r="AF193" s="121">
        <f>AI193*AA193</f>
        <v/>
      </c>
      <c r="AG193" s="117" t="n"/>
      <c r="AH193" s="150" t="n">
        <v>151</v>
      </c>
      <c r="AI193" s="150" t="n">
        <v>210</v>
      </c>
      <c r="AJ193" s="230" t="n">
        <v>80</v>
      </c>
      <c r="AK193" s="232">
        <f>AI193*Z193</f>
        <v/>
      </c>
      <c r="AL193" s="232">
        <f>AK193/100*30</f>
        <v/>
      </c>
      <c r="AN193" s="232">
        <f>AK193/100*70</f>
        <v/>
      </c>
      <c r="AO193" s="150" t="inlineStr">
        <is>
          <t>30% PP, 70% CAD</t>
        </is>
      </c>
      <c r="AP193" s="111" t="inlineStr">
        <is>
          <t>VESSEL</t>
        </is>
      </c>
      <c r="AQ193" s="233" t="n">
        <v>43528</v>
      </c>
      <c r="AR193" s="150">
        <f>+WEEKNUM(AQ193)</f>
        <v/>
      </c>
      <c r="AS193" s="233" t="n">
        <v>43692</v>
      </c>
      <c r="AT193" s="150">
        <f>+WEEKNUM(AS193)</f>
        <v/>
      </c>
      <c r="AU193" s="135" t="n">
        <v>43666</v>
      </c>
      <c r="AV193" s="150">
        <f>+WEEKNUM(AU193)</f>
        <v/>
      </c>
      <c r="AW193" s="135" t="n">
        <v>43723</v>
      </c>
      <c r="AX193" s="111">
        <f>+WEEKNUM(AW193)</f>
        <v/>
      </c>
      <c r="AY193" s="135">
        <f>AW193</f>
        <v/>
      </c>
      <c r="AZ193" s="111">
        <f>+WEEKNUM(AY193)</f>
        <v/>
      </c>
      <c r="BA193" s="233">
        <f>AU193</f>
        <v/>
      </c>
      <c r="BB193" s="150">
        <f>+WEEKNUM(BA193)</f>
        <v/>
      </c>
      <c r="BC193" s="233" t="n"/>
      <c r="BD193" s="150">
        <f>+WEEKNUM(BC193)</f>
        <v/>
      </c>
      <c r="BF193" s="169">
        <f>+WEEKNUM(BE193)</f>
        <v/>
      </c>
      <c r="BG193" s="150">
        <f>AV193-BD193</f>
        <v/>
      </c>
      <c r="BI193" s="150">
        <f>BH193-AI193</f>
        <v/>
      </c>
      <c r="BJ193" s="234">
        <f>BH193/AI193-1</f>
        <v/>
      </c>
      <c r="BK193" s="150">
        <f>BD193-Y193</f>
        <v/>
      </c>
      <c r="BL193" s="150">
        <f>BD193-AR193</f>
        <v/>
      </c>
      <c r="BM193" s="111" t="n">
        <v>39</v>
      </c>
      <c r="BO193" s="150" t="inlineStr">
        <is>
          <t>long zipper delivery ETD china 10-8</t>
        </is>
      </c>
    </row>
    <row customFormat="1" customHeight="1" ht="11.25" r="194" s="150">
      <c r="A194" s="150" t="inlineStr">
        <is>
          <t>K190702001 YASU</t>
        </is>
      </c>
      <c r="B194" s="150" t="inlineStr">
        <is>
          <t>Final</t>
        </is>
      </c>
      <c r="C194" s="230" t="inlineStr">
        <is>
          <t>-</t>
        </is>
      </c>
      <c r="D194" s="231" t="n">
        <v>2</v>
      </c>
      <c r="E194" s="150" t="inlineStr">
        <is>
          <t>ZALANDO</t>
        </is>
      </c>
      <c r="G194" s="150" t="inlineStr">
        <is>
          <t>Womens</t>
        </is>
      </c>
      <c r="H194" s="150" t="inlineStr">
        <is>
          <t>Outerwear</t>
        </is>
      </c>
      <c r="I194" s="150" t="inlineStr">
        <is>
          <t>K190702001</t>
        </is>
      </c>
      <c r="J194" s="150" t="inlineStr">
        <is>
          <t>YASU</t>
        </is>
      </c>
      <c r="K194" s="150" t="inlineStr">
        <is>
          <t>BLACK</t>
        </is>
      </c>
      <c r="L194" s="150" t="inlineStr">
        <is>
          <t>China</t>
        </is>
      </c>
      <c r="M194" s="150" t="inlineStr">
        <is>
          <t>Blanket Bay</t>
        </is>
      </c>
      <c r="N194" s="150" t="inlineStr">
        <is>
          <t>JM LADIES FASHION</t>
        </is>
      </c>
      <c r="O194" s="150" t="inlineStr">
        <is>
          <t>-</t>
        </is>
      </c>
      <c r="Q194" s="150" t="inlineStr">
        <is>
          <t>MH ladies</t>
        </is>
      </c>
      <c r="R194" s="150" t="inlineStr">
        <is>
          <t>MH ladies</t>
        </is>
      </c>
      <c r="S194" s="150" t="inlineStr">
        <is>
          <t>MH ladies</t>
        </is>
      </c>
      <c r="T194" s="150" t="inlineStr">
        <is>
          <t>MH ladies</t>
        </is>
      </c>
      <c r="U194" s="150" t="inlineStr">
        <is>
          <t>-</t>
        </is>
      </c>
      <c r="V194" s="150" t="inlineStr">
        <is>
          <t xml:space="preserve">AW18: LIGHT PET </t>
        </is>
      </c>
      <c r="W194" s="179" t="n">
        <v>43600</v>
      </c>
      <c r="X194" s="179" t="n">
        <v>43601</v>
      </c>
      <c r="Y194" s="150">
        <f>+WEEKNUM(X194)</f>
        <v/>
      </c>
      <c r="Z194" s="232" t="n">
        <v>67.5</v>
      </c>
      <c r="AA194" s="232" t="n">
        <v>139.98</v>
      </c>
      <c r="AB194" s="232">
        <f>AH194/100*80</f>
        <v/>
      </c>
      <c r="AC194" s="232">
        <f>AE194/100*80</f>
        <v/>
      </c>
      <c r="AD194" s="232">
        <f>AH194*AA194</f>
        <v/>
      </c>
      <c r="AE194" s="121">
        <f>AH194*AA194/100*75</f>
        <v/>
      </c>
      <c r="AF194" s="121">
        <f>AI194*AA194</f>
        <v/>
      </c>
      <c r="AG194" s="117" t="n"/>
      <c r="AH194" s="150" t="n">
        <v>40</v>
      </c>
      <c r="AI194" s="150" t="n">
        <v>40</v>
      </c>
      <c r="AJ194" s="230" t="n">
        <v>80</v>
      </c>
      <c r="AK194" s="232">
        <f>AI194*Z194</f>
        <v/>
      </c>
      <c r="AL194" s="232">
        <f>AK194/100*30</f>
        <v/>
      </c>
      <c r="AN194" s="232">
        <f>AK194/100*70</f>
        <v/>
      </c>
      <c r="AO194" s="150" t="inlineStr">
        <is>
          <t>30% PP, 70% CAD</t>
        </is>
      </c>
      <c r="AP194" s="111" t="inlineStr">
        <is>
          <t>VESSEL</t>
        </is>
      </c>
      <c r="AQ194" s="233" t="n">
        <v>43528</v>
      </c>
      <c r="AR194" s="150">
        <f>+WEEKNUM(AQ194)</f>
        <v/>
      </c>
      <c r="AS194" s="233" t="n">
        <v>43692</v>
      </c>
      <c r="AT194" s="150">
        <f>+WEEKNUM(AS194)</f>
        <v/>
      </c>
      <c r="AU194" s="135" t="n">
        <v>43666</v>
      </c>
      <c r="AV194" s="150">
        <f>+WEEKNUM(AU194)</f>
        <v/>
      </c>
      <c r="AW194" s="135" t="n">
        <v>43723</v>
      </c>
      <c r="AX194" s="111">
        <f>+WEEKNUM(AW194)</f>
        <v/>
      </c>
      <c r="AY194" s="135">
        <f>AW194</f>
        <v/>
      </c>
      <c r="AZ194" s="111">
        <f>+WEEKNUM(AY194)</f>
        <v/>
      </c>
      <c r="BA194" s="233">
        <f>AU194</f>
        <v/>
      </c>
      <c r="BB194" s="150">
        <f>+WEEKNUM(BA194)</f>
        <v/>
      </c>
      <c r="BC194" s="233" t="n"/>
      <c r="BD194" s="150">
        <f>+WEEKNUM(BC194)</f>
        <v/>
      </c>
      <c r="BF194" s="169">
        <f>+WEEKNUM(BE194)</f>
        <v/>
      </c>
      <c r="BG194" s="150">
        <f>AV194-BD194</f>
        <v/>
      </c>
      <c r="BI194" s="150">
        <f>BH194-AI194</f>
        <v/>
      </c>
      <c r="BJ194" s="234">
        <f>BH194/AI194-1</f>
        <v/>
      </c>
      <c r="BK194" s="150">
        <f>BD194-Y194</f>
        <v/>
      </c>
      <c r="BL194" s="150">
        <f>BD194-AR194</f>
        <v/>
      </c>
      <c r="BM194" s="111" t="n">
        <v>39</v>
      </c>
      <c r="BO194" s="150" t="inlineStr">
        <is>
          <t>long zipper delivery ETD china 10-8</t>
        </is>
      </c>
    </row>
    <row customFormat="1" customHeight="1" ht="11.25" r="195" s="150">
      <c r="A195" s="150" t="inlineStr">
        <is>
          <t>K190702005 ZHENGA</t>
        </is>
      </c>
      <c r="B195" s="150" t="inlineStr">
        <is>
          <t>Final</t>
        </is>
      </c>
      <c r="C195" s="230" t="inlineStr">
        <is>
          <t>-</t>
        </is>
      </c>
      <c r="D195" s="231" t="n">
        <v>2</v>
      </c>
      <c r="G195" s="150" t="inlineStr">
        <is>
          <t>Womens</t>
        </is>
      </c>
      <c r="H195" s="150" t="inlineStr">
        <is>
          <t>Outerwear</t>
        </is>
      </c>
      <c r="I195" s="150" t="inlineStr">
        <is>
          <t>K190702005</t>
        </is>
      </c>
      <c r="J195" s="150" t="inlineStr">
        <is>
          <t>ZHENGA</t>
        </is>
      </c>
      <c r="K195" s="150" t="inlineStr">
        <is>
          <t>BURNT ORANGE</t>
        </is>
      </c>
      <c r="L195" s="150" t="inlineStr">
        <is>
          <t>China</t>
        </is>
      </c>
      <c r="M195" s="150" t="inlineStr">
        <is>
          <t>Blanket Bay</t>
        </is>
      </c>
      <c r="N195" s="150" t="inlineStr">
        <is>
          <t>JM LADIES FASHION</t>
        </is>
      </c>
      <c r="O195" s="150" t="inlineStr">
        <is>
          <t>-</t>
        </is>
      </c>
      <c r="Q195" s="150" t="inlineStr">
        <is>
          <t>MH ladies</t>
        </is>
      </c>
      <c r="R195" s="150" t="inlineStr">
        <is>
          <t>MH ladies</t>
        </is>
      </c>
      <c r="S195" s="150" t="inlineStr">
        <is>
          <t>MH ladies</t>
        </is>
      </c>
      <c r="T195" s="150" t="inlineStr">
        <is>
          <t>MH ladies</t>
        </is>
      </c>
      <c r="U195" s="150" t="inlineStr">
        <is>
          <t>-</t>
        </is>
      </c>
      <c r="V195" s="82" t="inlineStr">
        <is>
          <t xml:space="preserve">AW18: LIGHT PET </t>
        </is>
      </c>
      <c r="W195" s="179" t="n">
        <v>43600</v>
      </c>
      <c r="X195" s="179" t="n">
        <v>43601</v>
      </c>
      <c r="Y195" s="150">
        <f>+WEEKNUM(X195)</f>
        <v/>
      </c>
      <c r="Z195" s="232" t="n">
        <v>50.5</v>
      </c>
      <c r="AA195" s="232" t="n">
        <v>115.98</v>
      </c>
      <c r="AB195" s="232">
        <f>AH195/100*80</f>
        <v/>
      </c>
      <c r="AC195" s="232">
        <f>AE195/100*80</f>
        <v/>
      </c>
      <c r="AD195" s="232">
        <f>AH195*AA195</f>
        <v/>
      </c>
      <c r="AE195" s="121">
        <f>AH195*AA195/100*75</f>
        <v/>
      </c>
      <c r="AF195" s="121">
        <f>AI195*AA195</f>
        <v/>
      </c>
      <c r="AG195" s="117" t="n"/>
      <c r="AH195" s="150" t="n">
        <v>94</v>
      </c>
      <c r="AI195" s="150" t="n">
        <v>150</v>
      </c>
      <c r="AJ195" s="230" t="n">
        <v>80</v>
      </c>
      <c r="AK195" s="232">
        <f>AI195*Z195</f>
        <v/>
      </c>
      <c r="AL195" s="232">
        <f>AK195/100*30</f>
        <v/>
      </c>
      <c r="AN195" s="232">
        <f>AK195/100*70</f>
        <v/>
      </c>
      <c r="AO195" s="150" t="inlineStr">
        <is>
          <t>30% PP, 70% CAD</t>
        </is>
      </c>
      <c r="AP195" s="111" t="inlineStr">
        <is>
          <t>VESSEL</t>
        </is>
      </c>
      <c r="AQ195" s="233" t="n">
        <v>43528</v>
      </c>
      <c r="AR195" s="150">
        <f>+WEEKNUM(AQ195)</f>
        <v/>
      </c>
      <c r="AS195" s="233" t="n">
        <v>43692</v>
      </c>
      <c r="AT195" s="150">
        <f>+WEEKNUM(AS195)</f>
        <v/>
      </c>
      <c r="AU195" s="135" t="n">
        <v>43666</v>
      </c>
      <c r="AV195" s="150">
        <f>+WEEKNUM(AU195)</f>
        <v/>
      </c>
      <c r="AW195" s="135" t="n">
        <v>43723</v>
      </c>
      <c r="AX195" s="111">
        <f>+WEEKNUM(AW195)</f>
        <v/>
      </c>
      <c r="AY195" s="135">
        <f>AW195</f>
        <v/>
      </c>
      <c r="AZ195" s="111">
        <f>+WEEKNUM(AY195)</f>
        <v/>
      </c>
      <c r="BA195" s="233">
        <f>AU195</f>
        <v/>
      </c>
      <c r="BB195" s="150">
        <f>+WEEKNUM(BA195)</f>
        <v/>
      </c>
      <c r="BC195" s="233" t="n"/>
      <c r="BD195" s="150">
        <f>+WEEKNUM(BC195)</f>
        <v/>
      </c>
      <c r="BF195" s="169">
        <f>+WEEKNUM(BE195)</f>
        <v/>
      </c>
      <c r="BG195" s="150">
        <f>AV195-BD195</f>
        <v/>
      </c>
      <c r="BI195" s="150">
        <f>BH195-AI195</f>
        <v/>
      </c>
      <c r="BJ195" s="234">
        <f>BH195/AI195-1</f>
        <v/>
      </c>
      <c r="BK195" s="150">
        <f>BD195-Y195</f>
        <v/>
      </c>
      <c r="BL195" s="150">
        <f>BD195-AR195</f>
        <v/>
      </c>
      <c r="BM195" s="111" t="n">
        <v>39</v>
      </c>
      <c r="BO195" s="150" t="inlineStr">
        <is>
          <t>long zipper delivery ETD china 10-8</t>
        </is>
      </c>
    </row>
    <row customFormat="1" customHeight="1" ht="11.25" r="196" s="150">
      <c r="A196" s="150" t="inlineStr">
        <is>
          <t>K190702006 ZHENGA</t>
        </is>
      </c>
      <c r="B196" s="150" t="inlineStr">
        <is>
          <t>Final</t>
        </is>
      </c>
      <c r="C196" s="230" t="inlineStr">
        <is>
          <t>-</t>
        </is>
      </c>
      <c r="D196" s="231" t="n">
        <v>2</v>
      </c>
      <c r="E196" s="150" t="inlineStr">
        <is>
          <t>BULK</t>
        </is>
      </c>
      <c r="G196" s="150" t="inlineStr">
        <is>
          <t>Womens</t>
        </is>
      </c>
      <c r="H196" s="150" t="inlineStr">
        <is>
          <t>Outerwear</t>
        </is>
      </c>
      <c r="I196" s="150" t="inlineStr">
        <is>
          <t>K190702006</t>
        </is>
      </c>
      <c r="J196" s="150" t="inlineStr">
        <is>
          <t>ZHENGA</t>
        </is>
      </c>
      <c r="K196" s="150" t="inlineStr">
        <is>
          <t>CAMEL FLANNEL CHECK</t>
        </is>
      </c>
      <c r="L196" s="150" t="inlineStr">
        <is>
          <t>China</t>
        </is>
      </c>
      <c r="M196" s="150" t="inlineStr">
        <is>
          <t>Blanket Bay</t>
        </is>
      </c>
      <c r="N196" s="150" t="inlineStr">
        <is>
          <t>JM LADIES FASHION</t>
        </is>
      </c>
      <c r="O196" s="150" t="inlineStr">
        <is>
          <t>-</t>
        </is>
      </c>
      <c r="Q196" s="150" t="inlineStr">
        <is>
          <t>MH ladies</t>
        </is>
      </c>
      <c r="R196" s="150" t="inlineStr">
        <is>
          <t>MH ladies</t>
        </is>
      </c>
      <c r="S196" s="150" t="inlineStr">
        <is>
          <t>MH ladies</t>
        </is>
      </c>
      <c r="T196" s="150" t="inlineStr">
        <is>
          <t>MH ladies</t>
        </is>
      </c>
      <c r="U196" s="150" t="inlineStr">
        <is>
          <t>Hemp Fortex</t>
        </is>
      </c>
      <c r="V196" s="82" t="inlineStr">
        <is>
          <t>CAMEL FLANNEL CHECK: OG64D131B BRUSHED</t>
        </is>
      </c>
      <c r="W196" s="179" t="n">
        <v>43600</v>
      </c>
      <c r="X196" s="179" t="n">
        <v>43601</v>
      </c>
      <c r="Y196" s="150">
        <f>+WEEKNUM(X196)</f>
        <v/>
      </c>
      <c r="Z196" s="232" t="n">
        <v>59.9</v>
      </c>
      <c r="AA196" s="232" t="n">
        <v>127.98</v>
      </c>
      <c r="AB196" s="232">
        <f>AH196/100*80</f>
        <v/>
      </c>
      <c r="AC196" s="232">
        <f>AE196/100*80</f>
        <v/>
      </c>
      <c r="AD196" s="232">
        <f>AH196*AA196</f>
        <v/>
      </c>
      <c r="AE196" s="121">
        <f>AH196*AA196/100*75</f>
        <v/>
      </c>
      <c r="AF196" s="121">
        <f>AI196*AA196</f>
        <v/>
      </c>
      <c r="AG196" s="117" t="n"/>
      <c r="AH196" s="150" t="n">
        <v>33</v>
      </c>
      <c r="AI196" s="150" t="n">
        <v>70</v>
      </c>
      <c r="AJ196" s="230" t="n">
        <v>80</v>
      </c>
      <c r="AK196" s="232">
        <f>AI196*Z196</f>
        <v/>
      </c>
      <c r="AL196" s="232">
        <f>AK196/100*30</f>
        <v/>
      </c>
      <c r="AN196" s="232">
        <f>AK196/100*70</f>
        <v/>
      </c>
      <c r="AO196" s="150" t="inlineStr">
        <is>
          <t>30% PP, 70% CAD</t>
        </is>
      </c>
      <c r="AP196" s="111" t="inlineStr">
        <is>
          <t>VESSEL</t>
        </is>
      </c>
      <c r="AQ196" s="233" t="n">
        <v>43528</v>
      </c>
      <c r="AR196" s="150">
        <f>+WEEKNUM(AQ196)</f>
        <v/>
      </c>
      <c r="AS196" s="233" t="n">
        <v>43692</v>
      </c>
      <c r="AT196" s="150">
        <f>+WEEKNUM(AS196)</f>
        <v/>
      </c>
      <c r="AU196" s="135" t="n">
        <v>43666</v>
      </c>
      <c r="AV196" s="150">
        <f>+WEEKNUM(AU196)</f>
        <v/>
      </c>
      <c r="AW196" s="135" t="n">
        <v>43723</v>
      </c>
      <c r="AX196" s="111">
        <f>+WEEKNUM(AW196)</f>
        <v/>
      </c>
      <c r="AY196" s="135">
        <f>AW196</f>
        <v/>
      </c>
      <c r="AZ196" s="111">
        <f>+WEEKNUM(AY196)</f>
        <v/>
      </c>
      <c r="BA196" s="233">
        <f>AU196</f>
        <v/>
      </c>
      <c r="BB196" s="150">
        <f>+WEEKNUM(BA196)</f>
        <v/>
      </c>
      <c r="BC196" s="233" t="n"/>
      <c r="BD196" s="150">
        <f>+WEEKNUM(BC196)</f>
        <v/>
      </c>
      <c r="BF196" s="169">
        <f>+WEEKNUM(BE196)</f>
        <v/>
      </c>
      <c r="BG196" s="150">
        <f>AV196-BD196</f>
        <v/>
      </c>
      <c r="BI196" s="150">
        <f>BH196-AI196</f>
        <v/>
      </c>
      <c r="BJ196" s="234">
        <f>BH196/AI196-1</f>
        <v/>
      </c>
      <c r="BK196" s="150">
        <f>BD196-Y196</f>
        <v/>
      </c>
      <c r="BL196" s="150">
        <f>BD196-AR196</f>
        <v/>
      </c>
      <c r="BM196" s="111" t="n">
        <v>39</v>
      </c>
      <c r="BO196" s="150" t="inlineStr">
        <is>
          <t>long zipper delivery ETD china 10-8</t>
        </is>
      </c>
    </row>
    <row customFormat="1" customHeight="1" ht="11.25" r="197" s="150">
      <c r="A197" s="150" t="inlineStr">
        <is>
          <t>K190702006 ZHENGA</t>
        </is>
      </c>
      <c r="B197" s="150" t="inlineStr">
        <is>
          <t>Final</t>
        </is>
      </c>
      <c r="C197" s="230" t="inlineStr">
        <is>
          <t>-</t>
        </is>
      </c>
      <c r="D197" s="231" t="n">
        <v>2</v>
      </c>
      <c r="E197" s="150" t="inlineStr">
        <is>
          <t>ASOS</t>
        </is>
      </c>
      <c r="G197" s="150" t="inlineStr">
        <is>
          <t>Womens</t>
        </is>
      </c>
      <c r="H197" s="150" t="inlineStr">
        <is>
          <t>Outerwear</t>
        </is>
      </c>
      <c r="I197" s="150" t="inlineStr">
        <is>
          <t>K190702006</t>
        </is>
      </c>
      <c r="J197" s="150" t="inlineStr">
        <is>
          <t>ZHENGA</t>
        </is>
      </c>
      <c r="K197" s="150" t="inlineStr">
        <is>
          <t>CAMEL FLANNEL CHECK</t>
        </is>
      </c>
      <c r="L197" s="150" t="inlineStr">
        <is>
          <t>China</t>
        </is>
      </c>
      <c r="M197" s="150" t="inlineStr">
        <is>
          <t>Blanket Bay</t>
        </is>
      </c>
      <c r="N197" s="150" t="inlineStr">
        <is>
          <t>JM LADIES FASHION</t>
        </is>
      </c>
      <c r="O197" s="150" t="inlineStr">
        <is>
          <t>-</t>
        </is>
      </c>
      <c r="Q197" s="150" t="inlineStr">
        <is>
          <t>MH ladies</t>
        </is>
      </c>
      <c r="R197" s="150" t="inlineStr">
        <is>
          <t>MH ladies</t>
        </is>
      </c>
      <c r="S197" s="150" t="inlineStr">
        <is>
          <t>MH ladies</t>
        </is>
      </c>
      <c r="T197" s="150" t="inlineStr">
        <is>
          <t>MH ladies</t>
        </is>
      </c>
      <c r="U197" s="150" t="inlineStr">
        <is>
          <t>Hemp Fortex</t>
        </is>
      </c>
      <c r="V197" s="82" t="inlineStr">
        <is>
          <t>CAMEL FLANNEL CHECK: OG64D131B BRUSHED</t>
        </is>
      </c>
      <c r="W197" s="179" t="n">
        <v>43600</v>
      </c>
      <c r="X197" s="179" t="n">
        <v>43601</v>
      </c>
      <c r="Y197" s="150">
        <f>+WEEKNUM(X197)</f>
        <v/>
      </c>
      <c r="Z197" s="232" t="n">
        <v>59.9</v>
      </c>
      <c r="AA197" s="232" t="n">
        <v>127.98</v>
      </c>
      <c r="AB197" s="232">
        <f>AH197/100*80</f>
        <v/>
      </c>
      <c r="AC197" s="232">
        <f>AE197/100*80</f>
        <v/>
      </c>
      <c r="AD197" s="232">
        <f>AH197*AA197</f>
        <v/>
      </c>
      <c r="AE197" s="121">
        <f>AH197*AA197/100*75</f>
        <v/>
      </c>
      <c r="AF197" s="121">
        <f>AI197*AA197</f>
        <v/>
      </c>
      <c r="AG197" s="117" t="n"/>
      <c r="AH197" s="150" t="n">
        <v>50</v>
      </c>
      <c r="AI197" s="150" t="n">
        <v>50</v>
      </c>
      <c r="AJ197" s="230" t="n">
        <v>80</v>
      </c>
      <c r="AK197" s="232">
        <f>AI197*Z197</f>
        <v/>
      </c>
      <c r="AL197" s="232">
        <f>AK197/100*30</f>
        <v/>
      </c>
      <c r="AN197" s="232">
        <f>AK197/100*70</f>
        <v/>
      </c>
      <c r="AO197" s="150" t="inlineStr">
        <is>
          <t>30% PP, 70% CAD</t>
        </is>
      </c>
      <c r="AP197" s="111" t="inlineStr">
        <is>
          <t>VESSEL</t>
        </is>
      </c>
      <c r="AQ197" s="233" t="n">
        <v>43528</v>
      </c>
      <c r="AR197" s="150">
        <f>+WEEKNUM(AQ197)</f>
        <v/>
      </c>
      <c r="AS197" s="233" t="n">
        <v>43692</v>
      </c>
      <c r="AT197" s="150">
        <f>+WEEKNUM(AS197)</f>
        <v/>
      </c>
      <c r="AU197" s="135" t="n">
        <v>43666</v>
      </c>
      <c r="AV197" s="150">
        <f>+WEEKNUM(AU197)</f>
        <v/>
      </c>
      <c r="AW197" s="135" t="n">
        <v>43723</v>
      </c>
      <c r="AX197" s="111">
        <f>+WEEKNUM(AW197)</f>
        <v/>
      </c>
      <c r="AY197" s="135">
        <f>AW197</f>
        <v/>
      </c>
      <c r="AZ197" s="111">
        <f>+WEEKNUM(AY197)</f>
        <v/>
      </c>
      <c r="BA197" s="233">
        <f>AU197</f>
        <v/>
      </c>
      <c r="BB197" s="150">
        <f>+WEEKNUM(BA197)</f>
        <v/>
      </c>
      <c r="BC197" s="233" t="n"/>
      <c r="BD197" s="150">
        <f>+WEEKNUM(BC197)</f>
        <v/>
      </c>
      <c r="BF197" s="169">
        <f>+WEEKNUM(BE197)</f>
        <v/>
      </c>
      <c r="BG197" s="150">
        <f>AV197-BD197</f>
        <v/>
      </c>
      <c r="BI197" s="150">
        <f>BH197-AI197</f>
        <v/>
      </c>
      <c r="BJ197" s="234">
        <f>BH197/AI197-1</f>
        <v/>
      </c>
      <c r="BK197" s="150">
        <f>BD197-Y197</f>
        <v/>
      </c>
      <c r="BL197" s="150">
        <f>BD197-AR197</f>
        <v/>
      </c>
      <c r="BM197" s="111" t="n">
        <v>39</v>
      </c>
      <c r="BO197" s="150" t="inlineStr">
        <is>
          <t>long zipper delivery ETD china 10-8</t>
        </is>
      </c>
    </row>
    <row customFormat="1" customHeight="1" ht="11.25" r="198" s="150">
      <c r="A198" s="150" t="inlineStr">
        <is>
          <t>K190702006 ZHENGA</t>
        </is>
      </c>
      <c r="B198" s="150" t="inlineStr">
        <is>
          <t>Final</t>
        </is>
      </c>
      <c r="C198" s="230" t="inlineStr">
        <is>
          <t>-</t>
        </is>
      </c>
      <c r="D198" s="231" t="n">
        <v>2</v>
      </c>
      <c r="E198" s="150" t="inlineStr">
        <is>
          <t>ZALANDO</t>
        </is>
      </c>
      <c r="G198" s="150" t="inlineStr">
        <is>
          <t>Womens</t>
        </is>
      </c>
      <c r="H198" s="150" t="inlineStr">
        <is>
          <t>Outerwear</t>
        </is>
      </c>
      <c r="I198" s="150" t="inlineStr">
        <is>
          <t>K190702006</t>
        </is>
      </c>
      <c r="J198" s="150" t="inlineStr">
        <is>
          <t>ZHENGA</t>
        </is>
      </c>
      <c r="K198" s="150" t="inlineStr">
        <is>
          <t>CAMEL FLANNEL CHECK</t>
        </is>
      </c>
      <c r="L198" s="150" t="inlineStr">
        <is>
          <t>China</t>
        </is>
      </c>
      <c r="M198" s="150" t="inlineStr">
        <is>
          <t>Blanket Bay</t>
        </is>
      </c>
      <c r="N198" s="150" t="inlineStr">
        <is>
          <t>JM LADIES FASHION</t>
        </is>
      </c>
      <c r="O198" s="150" t="inlineStr">
        <is>
          <t>-</t>
        </is>
      </c>
      <c r="Q198" s="150" t="inlineStr">
        <is>
          <t>MH ladies</t>
        </is>
      </c>
      <c r="R198" s="150" t="inlineStr">
        <is>
          <t>MH ladies</t>
        </is>
      </c>
      <c r="S198" s="150" t="inlineStr">
        <is>
          <t>MH ladies</t>
        </is>
      </c>
      <c r="T198" s="150" t="inlineStr">
        <is>
          <t>MH ladies</t>
        </is>
      </c>
      <c r="U198" s="150" t="inlineStr">
        <is>
          <t>Hemp Fortex</t>
        </is>
      </c>
      <c r="V198" s="82" t="inlineStr">
        <is>
          <t>CAMEL FLANNEL CHECK: OG64D131B BRUSHED</t>
        </is>
      </c>
      <c r="W198" s="179" t="n">
        <v>43600</v>
      </c>
      <c r="X198" s="179" t="n">
        <v>43601</v>
      </c>
      <c r="Y198" s="150">
        <f>+WEEKNUM(X198)</f>
        <v/>
      </c>
      <c r="Z198" s="232" t="n">
        <v>59.9</v>
      </c>
      <c r="AA198" s="232" t="n">
        <v>127.98</v>
      </c>
      <c r="AB198" s="232">
        <f>AH198/100*80</f>
        <v/>
      </c>
      <c r="AC198" s="232">
        <f>AE198/100*80</f>
        <v/>
      </c>
      <c r="AD198" s="232">
        <f>AH198*AA198</f>
        <v/>
      </c>
      <c r="AE198" s="121">
        <f>AH198*AA198/100*75</f>
        <v/>
      </c>
      <c r="AF198" s="121">
        <f>AI198*AA198</f>
        <v/>
      </c>
      <c r="AG198" s="117" t="n"/>
      <c r="AH198" s="150" t="n">
        <v>30</v>
      </c>
      <c r="AI198" s="150" t="n">
        <v>30</v>
      </c>
      <c r="AJ198" s="230" t="n">
        <v>80</v>
      </c>
      <c r="AK198" s="232">
        <f>AI198*Z198</f>
        <v/>
      </c>
      <c r="AL198" s="232">
        <f>AK198/100*30</f>
        <v/>
      </c>
      <c r="AN198" s="232">
        <f>AK198/100*70</f>
        <v/>
      </c>
      <c r="AO198" s="150" t="inlineStr">
        <is>
          <t>30% PP, 70% CAD</t>
        </is>
      </c>
      <c r="AP198" s="111" t="inlineStr">
        <is>
          <t>VESSEL</t>
        </is>
      </c>
      <c r="AQ198" s="233" t="n">
        <v>43528</v>
      </c>
      <c r="AR198" s="150">
        <f>+WEEKNUM(AQ198)</f>
        <v/>
      </c>
      <c r="AS198" s="233" t="n">
        <v>43692</v>
      </c>
      <c r="AT198" s="150">
        <f>+WEEKNUM(AS198)</f>
        <v/>
      </c>
      <c r="AU198" s="135" t="n">
        <v>43666</v>
      </c>
      <c r="AV198" s="150">
        <f>+WEEKNUM(AU198)</f>
        <v/>
      </c>
      <c r="AW198" s="135" t="n">
        <v>43723</v>
      </c>
      <c r="AX198" s="111">
        <f>+WEEKNUM(AW198)</f>
        <v/>
      </c>
      <c r="AY198" s="135">
        <f>AW198</f>
        <v/>
      </c>
      <c r="AZ198" s="111">
        <f>+WEEKNUM(AY198)</f>
        <v/>
      </c>
      <c r="BA198" s="233">
        <f>AU198</f>
        <v/>
      </c>
      <c r="BB198" s="150">
        <f>+WEEKNUM(BA198)</f>
        <v/>
      </c>
      <c r="BC198" s="233" t="n"/>
      <c r="BD198" s="150">
        <f>+WEEKNUM(BC198)</f>
        <v/>
      </c>
      <c r="BF198" s="169">
        <f>+WEEKNUM(BE198)</f>
        <v/>
      </c>
      <c r="BG198" s="150">
        <f>AV198-BD198</f>
        <v/>
      </c>
      <c r="BI198" s="150">
        <f>BH198-AI198</f>
        <v/>
      </c>
      <c r="BJ198" s="234">
        <f>BH198/AI198-1</f>
        <v/>
      </c>
      <c r="BK198" s="150">
        <f>BD198-Y198</f>
        <v/>
      </c>
      <c r="BL198" s="150">
        <f>BD198-AR198</f>
        <v/>
      </c>
      <c r="BM198" s="111" t="n">
        <v>39</v>
      </c>
      <c r="BO198" s="150" t="inlineStr">
        <is>
          <t>long zipper delivery ETD china 10-8</t>
        </is>
      </c>
    </row>
    <row customFormat="1" customHeight="1" ht="11.25" r="199" s="150">
      <c r="A199" s="150" t="inlineStr">
        <is>
          <t>K190702007 ZHENGA</t>
        </is>
      </c>
      <c r="B199" s="150" t="inlineStr">
        <is>
          <t>Final</t>
        </is>
      </c>
      <c r="C199" s="230" t="inlineStr">
        <is>
          <t>-</t>
        </is>
      </c>
      <c r="D199" s="231" t="n">
        <v>2</v>
      </c>
      <c r="E199" s="150" t="inlineStr">
        <is>
          <t>BULK</t>
        </is>
      </c>
      <c r="G199" s="150" t="inlineStr">
        <is>
          <t>Womens</t>
        </is>
      </c>
      <c r="H199" s="150" t="inlineStr">
        <is>
          <t>Outerwear</t>
        </is>
      </c>
      <c r="I199" s="150" t="inlineStr">
        <is>
          <t>K190702007</t>
        </is>
      </c>
      <c r="J199" s="150" t="inlineStr">
        <is>
          <t>ZHENGA</t>
        </is>
      </c>
      <c r="K199" s="150" t="inlineStr">
        <is>
          <t>BEIGE</t>
        </is>
      </c>
      <c r="L199" s="150" t="inlineStr">
        <is>
          <t>China</t>
        </is>
      </c>
      <c r="M199" s="150" t="inlineStr">
        <is>
          <t>Blanket Bay</t>
        </is>
      </c>
      <c r="N199" s="150" t="inlineStr">
        <is>
          <t>JM LADIES FASHION</t>
        </is>
      </c>
      <c r="O199" s="150" t="inlineStr">
        <is>
          <t>-</t>
        </is>
      </c>
      <c r="Q199" s="150" t="inlineStr">
        <is>
          <t>MH ladies</t>
        </is>
      </c>
      <c r="R199" s="150" t="inlineStr">
        <is>
          <t>MH ladies</t>
        </is>
      </c>
      <c r="S199" s="150" t="inlineStr">
        <is>
          <t>MH ladies</t>
        </is>
      </c>
      <c r="T199" s="150" t="inlineStr">
        <is>
          <t>MH ladies</t>
        </is>
      </c>
      <c r="U199" s="150" t="inlineStr">
        <is>
          <t>-</t>
        </is>
      </c>
      <c r="V199" s="82" t="inlineStr">
        <is>
          <t xml:space="preserve">AW18: LIGHT PET </t>
        </is>
      </c>
      <c r="W199" s="179" t="n">
        <v>43600</v>
      </c>
      <c r="X199" s="179" t="n">
        <v>43601</v>
      </c>
      <c r="Y199" s="150">
        <f>+WEEKNUM(X199)</f>
        <v/>
      </c>
      <c r="Z199" s="232" t="n">
        <v>50.5</v>
      </c>
      <c r="AA199" s="232" t="n">
        <v>115.98</v>
      </c>
      <c r="AB199" s="232">
        <f>AH199/100*80</f>
        <v/>
      </c>
      <c r="AC199" s="232">
        <f>AE199/100*80</f>
        <v/>
      </c>
      <c r="AD199" s="232">
        <f>AH199*AA199</f>
        <v/>
      </c>
      <c r="AE199" s="121">
        <f>AH199*AA199/100*75</f>
        <v/>
      </c>
      <c r="AF199" s="121">
        <f>AI199*AA199</f>
        <v/>
      </c>
      <c r="AG199" s="117" t="n"/>
      <c r="AH199" s="150" t="n">
        <v>95</v>
      </c>
      <c r="AI199" s="150" t="n">
        <v>170</v>
      </c>
      <c r="AJ199" s="230" t="n">
        <v>80</v>
      </c>
      <c r="AK199" s="232">
        <f>AI199*Z199</f>
        <v/>
      </c>
      <c r="AL199" s="232">
        <f>AK199/100*30</f>
        <v/>
      </c>
      <c r="AN199" s="232">
        <f>AK199/100*70</f>
        <v/>
      </c>
      <c r="AO199" s="150" t="inlineStr">
        <is>
          <t>30% PP, 70% CAD</t>
        </is>
      </c>
      <c r="AP199" s="111" t="inlineStr">
        <is>
          <t>VESSEL</t>
        </is>
      </c>
      <c r="AQ199" s="233" t="n">
        <v>43528</v>
      </c>
      <c r="AR199" s="150">
        <f>+WEEKNUM(AQ199)</f>
        <v/>
      </c>
      <c r="AS199" s="233" t="n">
        <v>43692</v>
      </c>
      <c r="AT199" s="150">
        <f>+WEEKNUM(AS199)</f>
        <v/>
      </c>
      <c r="AU199" s="135" t="n">
        <v>43666</v>
      </c>
      <c r="AV199" s="150">
        <f>+WEEKNUM(AU199)</f>
        <v/>
      </c>
      <c r="AW199" s="135" t="n">
        <v>43723</v>
      </c>
      <c r="AX199" s="111">
        <f>+WEEKNUM(AW199)</f>
        <v/>
      </c>
      <c r="AY199" s="135">
        <f>AW199</f>
        <v/>
      </c>
      <c r="AZ199" s="111">
        <f>+WEEKNUM(AY199)</f>
        <v/>
      </c>
      <c r="BA199" s="233">
        <f>AU199</f>
        <v/>
      </c>
      <c r="BB199" s="150">
        <f>+WEEKNUM(BA199)</f>
        <v/>
      </c>
      <c r="BC199" s="233" t="n"/>
      <c r="BD199" s="150">
        <f>+WEEKNUM(BC199)</f>
        <v/>
      </c>
      <c r="BF199" s="169">
        <f>+WEEKNUM(BE199)</f>
        <v/>
      </c>
      <c r="BG199" s="150">
        <f>AV199-BD199</f>
        <v/>
      </c>
      <c r="BI199" s="150">
        <f>BH199-AI199</f>
        <v/>
      </c>
      <c r="BJ199" s="234">
        <f>BH199/AI199-1</f>
        <v/>
      </c>
      <c r="BK199" s="150">
        <f>BD199-Y199</f>
        <v/>
      </c>
      <c r="BL199" s="150">
        <f>BD199-AR199</f>
        <v/>
      </c>
      <c r="BM199" s="111" t="n">
        <v>39</v>
      </c>
      <c r="BO199" s="150" t="inlineStr">
        <is>
          <t>long zipper delivery ETD china 10-8</t>
        </is>
      </c>
    </row>
    <row customFormat="1" customHeight="1" ht="11.25" r="200" s="150">
      <c r="A200" s="150" t="inlineStr">
        <is>
          <t>K190702007 ZHENGA</t>
        </is>
      </c>
      <c r="B200" s="150" t="inlineStr">
        <is>
          <t>Final</t>
        </is>
      </c>
      <c r="C200" s="230" t="inlineStr">
        <is>
          <t>-</t>
        </is>
      </c>
      <c r="D200" s="231" t="n">
        <v>2</v>
      </c>
      <c r="E200" s="150" t="inlineStr">
        <is>
          <t>ZALANDO</t>
        </is>
      </c>
      <c r="G200" s="150" t="inlineStr">
        <is>
          <t>Womens</t>
        </is>
      </c>
      <c r="H200" s="150" t="inlineStr">
        <is>
          <t>Outerwear</t>
        </is>
      </c>
      <c r="I200" s="150" t="inlineStr">
        <is>
          <t>K190702007</t>
        </is>
      </c>
      <c r="J200" s="150" t="inlineStr">
        <is>
          <t>ZHENGA</t>
        </is>
      </c>
      <c r="K200" s="150" t="inlineStr">
        <is>
          <t>BEIGE</t>
        </is>
      </c>
      <c r="L200" s="150" t="inlineStr">
        <is>
          <t>China</t>
        </is>
      </c>
      <c r="M200" s="150" t="inlineStr">
        <is>
          <t>Blanket Bay</t>
        </is>
      </c>
      <c r="N200" s="150" t="inlineStr">
        <is>
          <t>JM LADIES FASHION</t>
        </is>
      </c>
      <c r="O200" s="150" t="inlineStr">
        <is>
          <t>-</t>
        </is>
      </c>
      <c r="Q200" s="150" t="inlineStr">
        <is>
          <t>MH ladies</t>
        </is>
      </c>
      <c r="R200" s="150" t="inlineStr">
        <is>
          <t>MH ladies</t>
        </is>
      </c>
      <c r="S200" s="150" t="inlineStr">
        <is>
          <t>MH ladies</t>
        </is>
      </c>
      <c r="T200" s="150" t="inlineStr">
        <is>
          <t>MH ladies</t>
        </is>
      </c>
      <c r="U200" s="150" t="inlineStr">
        <is>
          <t>-</t>
        </is>
      </c>
      <c r="V200" s="82" t="inlineStr">
        <is>
          <t xml:space="preserve">AW18: LIGHT PET </t>
        </is>
      </c>
      <c r="W200" s="179" t="n">
        <v>43600</v>
      </c>
      <c r="X200" s="179" t="n">
        <v>43601</v>
      </c>
      <c r="Y200" s="150">
        <f>+WEEKNUM(X200)</f>
        <v/>
      </c>
      <c r="Z200" s="232" t="n">
        <v>50.5</v>
      </c>
      <c r="AA200" s="232" t="n">
        <v>115.98</v>
      </c>
      <c r="AB200" s="232">
        <f>AH200/100*80</f>
        <v/>
      </c>
      <c r="AC200" s="232">
        <f>AE200/100*80</f>
        <v/>
      </c>
      <c r="AD200" s="232">
        <f>AH200*AA200</f>
        <v/>
      </c>
      <c r="AE200" s="121">
        <f>AH200*AA200/100*75</f>
        <v/>
      </c>
      <c r="AF200" s="121">
        <f>AI200*AA200</f>
        <v/>
      </c>
      <c r="AG200" s="117" t="n"/>
      <c r="AH200" s="150" t="n">
        <v>30</v>
      </c>
      <c r="AI200" s="150" t="n">
        <v>30</v>
      </c>
      <c r="AJ200" s="230" t="n">
        <v>80</v>
      </c>
      <c r="AK200" s="232">
        <f>AI200*Z200</f>
        <v/>
      </c>
      <c r="AL200" s="232">
        <f>AK200/100*30</f>
        <v/>
      </c>
      <c r="AN200" s="232">
        <f>AK200/100*70</f>
        <v/>
      </c>
      <c r="AO200" s="150" t="inlineStr">
        <is>
          <t>30% PP, 70% CAD</t>
        </is>
      </c>
      <c r="AP200" s="111" t="inlineStr">
        <is>
          <t>VESSEL</t>
        </is>
      </c>
      <c r="AQ200" s="233" t="n">
        <v>43528</v>
      </c>
      <c r="AR200" s="150">
        <f>+WEEKNUM(AQ200)</f>
        <v/>
      </c>
      <c r="AS200" s="233" t="n">
        <v>43692</v>
      </c>
      <c r="AT200" s="150">
        <f>+WEEKNUM(AS200)</f>
        <v/>
      </c>
      <c r="AU200" s="135" t="n">
        <v>43666</v>
      </c>
      <c r="AV200" s="150">
        <f>+WEEKNUM(AU200)</f>
        <v/>
      </c>
      <c r="AW200" s="135" t="n">
        <v>43723</v>
      </c>
      <c r="AX200" s="111">
        <f>+WEEKNUM(AW200)</f>
        <v/>
      </c>
      <c r="AY200" s="135">
        <f>AW200</f>
        <v/>
      </c>
      <c r="AZ200" s="111">
        <f>+WEEKNUM(AY200)</f>
        <v/>
      </c>
      <c r="BA200" s="233">
        <f>AU200</f>
        <v/>
      </c>
      <c r="BB200" s="150">
        <f>+WEEKNUM(BA200)</f>
        <v/>
      </c>
      <c r="BC200" s="233" t="n"/>
      <c r="BD200" s="150">
        <f>+WEEKNUM(BC200)</f>
        <v/>
      </c>
      <c r="BF200" s="169">
        <f>+WEEKNUM(BE200)</f>
        <v/>
      </c>
      <c r="BG200" s="150">
        <f>AV200-BD200</f>
        <v/>
      </c>
      <c r="BI200" s="150">
        <f>BH200-AI200</f>
        <v/>
      </c>
      <c r="BJ200" s="234">
        <f>BH200/AI200-1</f>
        <v/>
      </c>
      <c r="BK200" s="150">
        <f>BD200-Y200</f>
        <v/>
      </c>
      <c r="BL200" s="150">
        <f>BD200-AR200</f>
        <v/>
      </c>
      <c r="BM200" s="111" t="n">
        <v>39</v>
      </c>
      <c r="BO200" s="150" t="inlineStr">
        <is>
          <t>long zipper delivery ETD china 10-8</t>
        </is>
      </c>
    </row>
    <row customFormat="1" customHeight="1" ht="11.25" r="201" s="150">
      <c r="A201" s="150" t="inlineStr">
        <is>
          <t>K190702008 ZHENGA</t>
        </is>
      </c>
      <c r="B201" s="150" t="inlineStr">
        <is>
          <t>Final</t>
        </is>
      </c>
      <c r="C201" s="230" t="inlineStr">
        <is>
          <t>-</t>
        </is>
      </c>
      <c r="D201" s="231" t="n">
        <v>2</v>
      </c>
      <c r="G201" s="150" t="inlineStr">
        <is>
          <t>Womens</t>
        </is>
      </c>
      <c r="H201" s="150" t="inlineStr">
        <is>
          <t>Outerwear</t>
        </is>
      </c>
      <c r="I201" s="150" t="inlineStr">
        <is>
          <t>K190702008</t>
        </is>
      </c>
      <c r="J201" s="150" t="inlineStr">
        <is>
          <t>ZHENGA</t>
        </is>
      </c>
      <c r="K201" s="150" t="inlineStr">
        <is>
          <t>BLACK</t>
        </is>
      </c>
      <c r="L201" s="150" t="inlineStr">
        <is>
          <t>China</t>
        </is>
      </c>
      <c r="M201" s="150" t="inlineStr">
        <is>
          <t>Blanket Bay</t>
        </is>
      </c>
      <c r="N201" s="150" t="inlineStr">
        <is>
          <t>JM LADIES FASHION</t>
        </is>
      </c>
      <c r="O201" s="150" t="inlineStr">
        <is>
          <t>-</t>
        </is>
      </c>
      <c r="Q201" s="150" t="inlineStr">
        <is>
          <t>MH ladies</t>
        </is>
      </c>
      <c r="R201" s="150" t="inlineStr">
        <is>
          <t>MH ladies</t>
        </is>
      </c>
      <c r="S201" s="150" t="inlineStr">
        <is>
          <t>MH ladies</t>
        </is>
      </c>
      <c r="T201" s="150" t="inlineStr">
        <is>
          <t>MH ladies</t>
        </is>
      </c>
      <c r="U201" s="150" t="inlineStr">
        <is>
          <t>-</t>
        </is>
      </c>
      <c r="V201" s="82" t="inlineStr">
        <is>
          <t xml:space="preserve">AW18: LIGHT PET </t>
        </is>
      </c>
      <c r="W201" s="179" t="n">
        <v>43600</v>
      </c>
      <c r="X201" s="179" t="n">
        <v>43601</v>
      </c>
      <c r="Y201" s="150">
        <f>+WEEKNUM(X201)</f>
        <v/>
      </c>
      <c r="Z201" s="232" t="n">
        <v>50.5</v>
      </c>
      <c r="AA201" s="232" t="n">
        <v>115.98</v>
      </c>
      <c r="AB201" s="232">
        <f>AH201/100*80</f>
        <v/>
      </c>
      <c r="AC201" s="232">
        <f>AE201/100*80</f>
        <v/>
      </c>
      <c r="AD201" s="232">
        <f>AH201*AA201</f>
        <v/>
      </c>
      <c r="AE201" s="121">
        <f>AH201*AA201/100*75</f>
        <v/>
      </c>
      <c r="AF201" s="121">
        <f>AI201*AA201</f>
        <v/>
      </c>
      <c r="AG201" s="117" t="n"/>
      <c r="AH201" s="150" t="n">
        <v>82</v>
      </c>
      <c r="AI201" s="150" t="n">
        <v>200</v>
      </c>
      <c r="AJ201" s="230" t="n">
        <v>80</v>
      </c>
      <c r="AK201" s="232">
        <f>AI201*Z201</f>
        <v/>
      </c>
      <c r="AL201" s="232">
        <f>AK201/100*30</f>
        <v/>
      </c>
      <c r="AN201" s="232">
        <f>AK201/100*70</f>
        <v/>
      </c>
      <c r="AO201" s="150" t="inlineStr">
        <is>
          <t>30% PP, 70% CAD</t>
        </is>
      </c>
      <c r="AP201" s="111" t="inlineStr">
        <is>
          <t>VESSEL</t>
        </is>
      </c>
      <c r="AQ201" s="233" t="n">
        <v>43528</v>
      </c>
      <c r="AR201" s="150">
        <f>+WEEKNUM(AQ201)</f>
        <v/>
      </c>
      <c r="AS201" s="233" t="n">
        <v>43692</v>
      </c>
      <c r="AT201" s="150">
        <f>+WEEKNUM(AS201)</f>
        <v/>
      </c>
      <c r="AU201" s="135" t="n">
        <v>43666</v>
      </c>
      <c r="AV201" s="150">
        <f>+WEEKNUM(AU201)</f>
        <v/>
      </c>
      <c r="AW201" s="135" t="n">
        <v>43723</v>
      </c>
      <c r="AX201" s="111">
        <f>+WEEKNUM(AW201)</f>
        <v/>
      </c>
      <c r="AY201" s="135">
        <f>AW201</f>
        <v/>
      </c>
      <c r="AZ201" s="111">
        <f>+WEEKNUM(AY201)</f>
        <v/>
      </c>
      <c r="BA201" s="233">
        <f>AU201</f>
        <v/>
      </c>
      <c r="BB201" s="150">
        <f>+WEEKNUM(BA201)</f>
        <v/>
      </c>
      <c r="BC201" s="233" t="n"/>
      <c r="BD201" s="150">
        <f>+WEEKNUM(BC201)</f>
        <v/>
      </c>
      <c r="BF201" s="169">
        <f>+WEEKNUM(BE201)</f>
        <v/>
      </c>
      <c r="BG201" s="150">
        <f>AV201-BD201</f>
        <v/>
      </c>
      <c r="BI201" s="150">
        <f>BH201-AI201</f>
        <v/>
      </c>
      <c r="BJ201" s="234">
        <f>BH201/AI201-1</f>
        <v/>
      </c>
      <c r="BK201" s="150">
        <f>BD201-Y201</f>
        <v/>
      </c>
      <c r="BL201" s="150">
        <f>BD201-AR201</f>
        <v/>
      </c>
      <c r="BM201" s="111" t="n">
        <v>39</v>
      </c>
      <c r="BO201" s="150" t="inlineStr">
        <is>
          <t>long zipper delivery ETD china 10-8</t>
        </is>
      </c>
    </row>
    <row customFormat="1" customHeight="1" ht="11.25" r="202" s="150">
      <c r="A202" s="150" t="inlineStr">
        <is>
          <t>K190702031 AKARU</t>
        </is>
      </c>
      <c r="B202" s="150" t="inlineStr">
        <is>
          <t>Final</t>
        </is>
      </c>
      <c r="C202" s="230" t="inlineStr">
        <is>
          <t>-</t>
        </is>
      </c>
      <c r="D202" s="231" t="n">
        <v>2</v>
      </c>
      <c r="E202" s="150" t="inlineStr">
        <is>
          <t>BULK</t>
        </is>
      </c>
      <c r="G202" s="150" t="inlineStr">
        <is>
          <t>Womens</t>
        </is>
      </c>
      <c r="H202" s="150" t="inlineStr">
        <is>
          <t>Jacket</t>
        </is>
      </c>
      <c r="I202" s="150" t="inlineStr">
        <is>
          <t>K190702031</t>
        </is>
      </c>
      <c r="J202" s="150" t="inlineStr">
        <is>
          <t>AKARU</t>
        </is>
      </c>
      <c r="K202" s="150" t="inlineStr">
        <is>
          <t>NAVY</t>
        </is>
      </c>
      <c r="L202" s="150" t="inlineStr">
        <is>
          <t>China</t>
        </is>
      </c>
      <c r="M202" s="150" t="inlineStr">
        <is>
          <t>Blanket Bay</t>
        </is>
      </c>
      <c r="N202" s="150" t="inlineStr">
        <is>
          <t>JM LADIES FASHION</t>
        </is>
      </c>
      <c r="O202" s="150" t="inlineStr">
        <is>
          <t>-</t>
        </is>
      </c>
      <c r="Q202" s="150" t="inlineStr">
        <is>
          <t>MH ladies</t>
        </is>
      </c>
      <c r="R202" s="150" t="inlineStr">
        <is>
          <t>MH ladies</t>
        </is>
      </c>
      <c r="S202" s="150" t="inlineStr">
        <is>
          <t>MH ladies</t>
        </is>
      </c>
      <c r="T202" s="150" t="inlineStr">
        <is>
          <t>MH ladies</t>
        </is>
      </c>
      <c r="U202" s="150" t="inlineStr">
        <is>
          <t>-</t>
        </is>
      </c>
      <c r="V202" s="82" t="inlineStr">
        <is>
          <t>HEAVY PET</t>
        </is>
      </c>
      <c r="W202" s="179" t="n">
        <v>43600</v>
      </c>
      <c r="X202" s="179" t="n">
        <v>43601</v>
      </c>
      <c r="Y202" s="150">
        <f>+WEEKNUM(X202)</f>
        <v/>
      </c>
      <c r="Z202" s="232" t="n">
        <v>57.75</v>
      </c>
      <c r="AA202" s="232" t="n">
        <v>119.98</v>
      </c>
      <c r="AB202" s="232">
        <f>AH202/100*80</f>
        <v/>
      </c>
      <c r="AC202" s="232">
        <f>AE202/100*80</f>
        <v/>
      </c>
      <c r="AD202" s="232">
        <f>AH202*AA202</f>
        <v/>
      </c>
      <c r="AE202" s="121">
        <f>AH202*AA202/100*75</f>
        <v/>
      </c>
      <c r="AF202" s="121">
        <f>AI202*AA202</f>
        <v/>
      </c>
      <c r="AG202" s="117" t="n"/>
      <c r="AH202" s="150" t="n">
        <v>0</v>
      </c>
      <c r="AI202" s="150" t="n">
        <v>135</v>
      </c>
      <c r="AJ202" s="230" t="n">
        <v>80</v>
      </c>
      <c r="AK202" s="232">
        <f>AI202*Z202</f>
        <v/>
      </c>
      <c r="AL202" s="232">
        <f>AK202/100*30</f>
        <v/>
      </c>
      <c r="AN202" s="232">
        <f>AK202/100*70</f>
        <v/>
      </c>
      <c r="AO202" s="150" t="inlineStr">
        <is>
          <t>30% PP, 70% CAD</t>
        </is>
      </c>
      <c r="AP202" s="111" t="inlineStr">
        <is>
          <t>VESSEL</t>
        </is>
      </c>
      <c r="AQ202" s="233" t="n">
        <v>43528</v>
      </c>
      <c r="AR202" s="150">
        <f>+WEEKNUM(AQ202)</f>
        <v/>
      </c>
      <c r="AS202" s="233" t="n">
        <v>43692</v>
      </c>
      <c r="AT202" s="150">
        <f>+WEEKNUM(AS202)</f>
        <v/>
      </c>
      <c r="AU202" s="135" t="n">
        <v>43666</v>
      </c>
      <c r="AV202" s="150">
        <f>+WEEKNUM(AU202)</f>
        <v/>
      </c>
      <c r="AW202" s="135" t="n">
        <v>43723</v>
      </c>
      <c r="AX202" s="111">
        <f>+WEEKNUM(AW202)</f>
        <v/>
      </c>
      <c r="AY202" s="135">
        <f>AW202</f>
        <v/>
      </c>
      <c r="AZ202" s="111">
        <f>+WEEKNUM(AY202)</f>
        <v/>
      </c>
      <c r="BA202" s="233">
        <f>AU202</f>
        <v/>
      </c>
      <c r="BB202" s="150">
        <f>+WEEKNUM(BA202)</f>
        <v/>
      </c>
      <c r="BC202" s="233" t="n"/>
      <c r="BD202" s="150">
        <f>+WEEKNUM(BC202)</f>
        <v/>
      </c>
      <c r="BF202" s="169">
        <f>+WEEKNUM(BE202)</f>
        <v/>
      </c>
      <c r="BG202" s="150">
        <f>AV202-BD202</f>
        <v/>
      </c>
      <c r="BI202" s="150">
        <f>BH202-AI202</f>
        <v/>
      </c>
      <c r="BJ202" s="234">
        <f>BH202/AI202-1</f>
        <v/>
      </c>
      <c r="BK202" s="150">
        <f>BD202-Y202</f>
        <v/>
      </c>
      <c r="BL202" s="150">
        <f>BD202-AR202</f>
        <v/>
      </c>
      <c r="BM202" s="111" t="n">
        <v>39</v>
      </c>
      <c r="BO202" s="150" t="inlineStr">
        <is>
          <t>long zipper delivery ETD china 10-8</t>
        </is>
      </c>
    </row>
    <row customFormat="1" customHeight="1" ht="11.25" r="203" s="150">
      <c r="A203" s="150" t="inlineStr">
        <is>
          <t>K190702031 AKARU</t>
        </is>
      </c>
      <c r="B203" s="150" t="inlineStr">
        <is>
          <t>Final</t>
        </is>
      </c>
      <c r="C203" s="230" t="inlineStr">
        <is>
          <t>-</t>
        </is>
      </c>
      <c r="D203" s="231" t="n">
        <v>2</v>
      </c>
      <c r="E203" s="150" t="inlineStr">
        <is>
          <t>ASOS</t>
        </is>
      </c>
      <c r="G203" s="150" t="inlineStr">
        <is>
          <t>Womens</t>
        </is>
      </c>
      <c r="H203" s="150" t="inlineStr">
        <is>
          <t>Jacket</t>
        </is>
      </c>
      <c r="I203" s="150" t="inlineStr">
        <is>
          <t>K190702031</t>
        </is>
      </c>
      <c r="J203" s="150" t="inlineStr">
        <is>
          <t>AKARU</t>
        </is>
      </c>
      <c r="K203" s="150" t="inlineStr">
        <is>
          <t>NAVY</t>
        </is>
      </c>
      <c r="L203" s="150" t="inlineStr">
        <is>
          <t>China</t>
        </is>
      </c>
      <c r="M203" s="150" t="inlineStr">
        <is>
          <t>Blanket Bay</t>
        </is>
      </c>
      <c r="N203" s="150" t="inlineStr">
        <is>
          <t>JM LADIES FASHION</t>
        </is>
      </c>
      <c r="O203" s="150" t="inlineStr">
        <is>
          <t>-</t>
        </is>
      </c>
      <c r="Q203" s="150" t="inlineStr">
        <is>
          <t>MH ladies</t>
        </is>
      </c>
      <c r="R203" s="150" t="inlineStr">
        <is>
          <t>MH ladies</t>
        </is>
      </c>
      <c r="S203" s="150" t="inlineStr">
        <is>
          <t>MH ladies</t>
        </is>
      </c>
      <c r="T203" s="150" t="inlineStr">
        <is>
          <t>MH ladies</t>
        </is>
      </c>
      <c r="U203" s="150" t="inlineStr">
        <is>
          <t>-</t>
        </is>
      </c>
      <c r="V203" s="82" t="inlineStr">
        <is>
          <t>HEAVY PET</t>
        </is>
      </c>
      <c r="W203" s="179" t="n">
        <v>43600</v>
      </c>
      <c r="X203" s="179" t="n">
        <v>43601</v>
      </c>
      <c r="Y203" s="150">
        <f>+WEEKNUM(X203)</f>
        <v/>
      </c>
      <c r="Z203" s="232" t="n">
        <v>57.75</v>
      </c>
      <c r="AA203" s="232" t="n">
        <v>119.98</v>
      </c>
      <c r="AB203" s="232">
        <f>AH203/100*80</f>
        <v/>
      </c>
      <c r="AC203" s="232">
        <f>AE203/100*80</f>
        <v/>
      </c>
      <c r="AD203" s="232">
        <f>AH203*AA203</f>
        <v/>
      </c>
      <c r="AE203" s="121">
        <f>AH203*AA203/100*75</f>
        <v/>
      </c>
      <c r="AF203" s="121">
        <f>AI203*AA203</f>
        <v/>
      </c>
      <c r="AG203" s="117" t="n"/>
      <c r="AH203" s="150" t="n">
        <v>65</v>
      </c>
      <c r="AI203" s="150" t="n">
        <v>65</v>
      </c>
      <c r="AJ203" s="230" t="n">
        <v>80</v>
      </c>
      <c r="AK203" s="232">
        <f>AI203*Z203</f>
        <v/>
      </c>
      <c r="AL203" s="232">
        <f>AK203/100*30</f>
        <v/>
      </c>
      <c r="AN203" s="232">
        <f>AK203/100*70</f>
        <v/>
      </c>
      <c r="AO203" s="150" t="inlineStr">
        <is>
          <t>30% PP, 70% CAD</t>
        </is>
      </c>
      <c r="AP203" s="111" t="inlineStr">
        <is>
          <t>VESSEL</t>
        </is>
      </c>
      <c r="AQ203" s="233" t="n">
        <v>43528</v>
      </c>
      <c r="AR203" s="150">
        <f>+WEEKNUM(AQ203)</f>
        <v/>
      </c>
      <c r="AS203" s="233" t="n">
        <v>43692</v>
      </c>
      <c r="AT203" s="150">
        <f>+WEEKNUM(AS203)</f>
        <v/>
      </c>
      <c r="AU203" s="135" t="n">
        <v>43666</v>
      </c>
      <c r="AV203" s="150">
        <f>+WEEKNUM(AU203)</f>
        <v/>
      </c>
      <c r="AW203" s="135" t="n">
        <v>43723</v>
      </c>
      <c r="AX203" s="111">
        <f>+WEEKNUM(AW203)</f>
        <v/>
      </c>
      <c r="AY203" s="135">
        <f>AW203</f>
        <v/>
      </c>
      <c r="AZ203" s="111">
        <f>+WEEKNUM(AY203)</f>
        <v/>
      </c>
      <c r="BA203" s="233">
        <f>AU203</f>
        <v/>
      </c>
      <c r="BB203" s="150">
        <f>+WEEKNUM(BA203)</f>
        <v/>
      </c>
      <c r="BC203" s="233" t="n"/>
      <c r="BD203" s="150">
        <f>+WEEKNUM(BC203)</f>
        <v/>
      </c>
      <c r="BF203" s="169">
        <f>+WEEKNUM(BE203)</f>
        <v/>
      </c>
      <c r="BG203" s="150">
        <f>AV203-BD203</f>
        <v/>
      </c>
      <c r="BI203" s="150">
        <f>BH203-AI203</f>
        <v/>
      </c>
      <c r="BJ203" s="234">
        <f>BH203/AI203-1</f>
        <v/>
      </c>
      <c r="BK203" s="150">
        <f>BD203-Y203</f>
        <v/>
      </c>
      <c r="BL203" s="150">
        <f>BD203-AR203</f>
        <v/>
      </c>
      <c r="BM203" s="111" t="n">
        <v>39</v>
      </c>
      <c r="BO203" s="150" t="inlineStr">
        <is>
          <t>long zipper delivery ETD china 10-8</t>
        </is>
      </c>
    </row>
    <row customFormat="1" customHeight="1" ht="11.25" r="204" s="150">
      <c r="A204" s="150" t="inlineStr">
        <is>
          <t>K190752005 ANNEI</t>
        </is>
      </c>
      <c r="B204" s="150" t="inlineStr">
        <is>
          <t>Final</t>
        </is>
      </c>
      <c r="C204" s="230" t="inlineStr">
        <is>
          <t>-</t>
        </is>
      </c>
      <c r="D204" s="231" t="n">
        <v>2</v>
      </c>
      <c r="E204" s="150" t="inlineStr">
        <is>
          <t>BULK</t>
        </is>
      </c>
      <c r="G204" s="150" t="inlineStr">
        <is>
          <t>Mens</t>
        </is>
      </c>
      <c r="H204" s="150" t="inlineStr">
        <is>
          <t>Outerwear</t>
        </is>
      </c>
      <c r="I204" s="150" t="inlineStr">
        <is>
          <t>K190752005</t>
        </is>
      </c>
      <c r="J204" s="150" t="inlineStr">
        <is>
          <t>ANNEI</t>
        </is>
      </c>
      <c r="K204" s="150" t="inlineStr">
        <is>
          <t xml:space="preserve">YELLOW </t>
        </is>
      </c>
      <c r="L204" s="150" t="inlineStr">
        <is>
          <t>China</t>
        </is>
      </c>
      <c r="M204" s="150" t="inlineStr">
        <is>
          <t>Blanket Bay</t>
        </is>
      </c>
      <c r="N204" s="150" t="inlineStr">
        <is>
          <t>JM LADIES FASHION</t>
        </is>
      </c>
      <c r="O204" s="150" t="inlineStr">
        <is>
          <t>-</t>
        </is>
      </c>
      <c r="Q204" s="150" t="inlineStr">
        <is>
          <t>MH ladies</t>
        </is>
      </c>
      <c r="R204" s="150" t="inlineStr">
        <is>
          <t>MH ladies</t>
        </is>
      </c>
      <c r="S204" s="150" t="inlineStr">
        <is>
          <t>MH ladies</t>
        </is>
      </c>
      <c r="T204" s="150" t="inlineStr">
        <is>
          <t>MH ladies</t>
        </is>
      </c>
      <c r="U204" s="150" t="inlineStr">
        <is>
          <t>-</t>
        </is>
      </c>
      <c r="V204" s="82" t="inlineStr">
        <is>
          <t xml:space="preserve">AW18: LIGHT PET </t>
        </is>
      </c>
      <c r="W204" s="179" t="n">
        <v>43600</v>
      </c>
      <c r="X204" s="179" t="n">
        <v>43601</v>
      </c>
      <c r="Y204" s="150">
        <f>+WEEKNUM(X204)</f>
        <v/>
      </c>
      <c r="Z204" s="232" t="n">
        <v>58.5</v>
      </c>
      <c r="AA204" s="232" t="n">
        <v>127.98</v>
      </c>
      <c r="AB204" s="232">
        <f>AH204/100*80</f>
        <v/>
      </c>
      <c r="AC204" s="232">
        <f>AE204/100*80</f>
        <v/>
      </c>
      <c r="AD204" s="232">
        <f>AH204*AA204</f>
        <v/>
      </c>
      <c r="AE204" s="121">
        <f>AH204*AA204/100*75</f>
        <v/>
      </c>
      <c r="AF204" s="121">
        <f>AI204*AA204</f>
        <v/>
      </c>
      <c r="AG204" s="117" t="n"/>
      <c r="AH204" s="150" t="n">
        <v>31</v>
      </c>
      <c r="AI204" s="150" t="n">
        <v>80</v>
      </c>
      <c r="AJ204" s="230" t="n">
        <v>80</v>
      </c>
      <c r="AK204" s="232">
        <f>AI204*Z204</f>
        <v/>
      </c>
      <c r="AL204" s="232">
        <f>AK204/100*30</f>
        <v/>
      </c>
      <c r="AN204" s="232">
        <f>AK204/100*70</f>
        <v/>
      </c>
      <c r="AO204" s="150" t="inlineStr">
        <is>
          <t>30% PP, 70% CAD</t>
        </is>
      </c>
      <c r="AP204" s="111" t="inlineStr">
        <is>
          <t>VESSEL</t>
        </is>
      </c>
      <c r="AQ204" s="233" t="n">
        <v>43528</v>
      </c>
      <c r="AR204" s="150">
        <f>+WEEKNUM(AQ204)</f>
        <v/>
      </c>
      <c r="AS204" s="233" t="n">
        <v>43692</v>
      </c>
      <c r="AT204" s="150">
        <f>+WEEKNUM(AS204)</f>
        <v/>
      </c>
      <c r="AU204" s="135" t="n">
        <v>43666</v>
      </c>
      <c r="AV204" s="150">
        <f>+WEEKNUM(AU204)</f>
        <v/>
      </c>
      <c r="AW204" s="135" t="n">
        <v>43723</v>
      </c>
      <c r="AX204" s="111">
        <f>+WEEKNUM(AW204)</f>
        <v/>
      </c>
      <c r="AY204" s="135">
        <f>AW204</f>
        <v/>
      </c>
      <c r="AZ204" s="111">
        <f>+WEEKNUM(AY204)</f>
        <v/>
      </c>
      <c r="BA204" s="233">
        <f>AU204</f>
        <v/>
      </c>
      <c r="BB204" s="150">
        <f>+WEEKNUM(BA204)</f>
        <v/>
      </c>
      <c r="BC204" s="233" t="n"/>
      <c r="BD204" s="150">
        <f>+WEEKNUM(BC204)</f>
        <v/>
      </c>
      <c r="BF204" s="169">
        <f>+WEEKNUM(BE204)</f>
        <v/>
      </c>
      <c r="BG204" s="150">
        <f>AV204-BD204</f>
        <v/>
      </c>
      <c r="BI204" s="150">
        <f>BH204-AI204</f>
        <v/>
      </c>
      <c r="BJ204" s="234">
        <f>BH204/AI204-1</f>
        <v/>
      </c>
      <c r="BK204" s="150">
        <f>BD204-Y204</f>
        <v/>
      </c>
      <c r="BL204" s="150">
        <f>BD204-AR204</f>
        <v/>
      </c>
      <c r="BM204" s="111" t="n">
        <v>39</v>
      </c>
      <c r="BO204" s="150" t="inlineStr">
        <is>
          <t>long zipper delivery ETD china 10-8</t>
        </is>
      </c>
    </row>
    <row customFormat="1" customHeight="1" ht="11.25" r="205" s="150">
      <c r="A205" s="150" t="inlineStr">
        <is>
          <t>K190752005 ANNEI</t>
        </is>
      </c>
      <c r="B205" s="150" t="inlineStr">
        <is>
          <t>Final</t>
        </is>
      </c>
      <c r="C205" s="230" t="inlineStr">
        <is>
          <t>-</t>
        </is>
      </c>
      <c r="D205" s="231" t="n">
        <v>2</v>
      </c>
      <c r="E205" s="150" t="inlineStr">
        <is>
          <t>ZALANDO</t>
        </is>
      </c>
      <c r="G205" s="150" t="inlineStr">
        <is>
          <t>Mens</t>
        </is>
      </c>
      <c r="H205" s="150" t="inlineStr">
        <is>
          <t>Outerwear</t>
        </is>
      </c>
      <c r="I205" s="150" t="inlineStr">
        <is>
          <t>K190752005</t>
        </is>
      </c>
      <c r="J205" s="150" t="inlineStr">
        <is>
          <t>ANNEI</t>
        </is>
      </c>
      <c r="K205" s="150" t="inlineStr">
        <is>
          <t xml:space="preserve">YELLOW </t>
        </is>
      </c>
      <c r="L205" s="150" t="inlineStr">
        <is>
          <t>China</t>
        </is>
      </c>
      <c r="M205" s="150" t="inlineStr">
        <is>
          <t>Blanket Bay</t>
        </is>
      </c>
      <c r="N205" s="150" t="inlineStr">
        <is>
          <t>JM LADIES FASHION</t>
        </is>
      </c>
      <c r="O205" s="150" t="inlineStr">
        <is>
          <t>-</t>
        </is>
      </c>
      <c r="Q205" s="150" t="inlineStr">
        <is>
          <t>MH ladies</t>
        </is>
      </c>
      <c r="R205" s="150" t="inlineStr">
        <is>
          <t>MH ladies</t>
        </is>
      </c>
      <c r="S205" s="150" t="inlineStr">
        <is>
          <t>MH ladies</t>
        </is>
      </c>
      <c r="T205" s="150" t="inlineStr">
        <is>
          <t>MH ladies</t>
        </is>
      </c>
      <c r="U205" s="150" t="inlineStr">
        <is>
          <t>-</t>
        </is>
      </c>
      <c r="V205" s="82" t="inlineStr">
        <is>
          <t xml:space="preserve">AW18: LIGHT PET </t>
        </is>
      </c>
      <c r="W205" s="179" t="n">
        <v>43600</v>
      </c>
      <c r="X205" s="179" t="n">
        <v>43601</v>
      </c>
      <c r="Y205" s="150">
        <f>+WEEKNUM(X205)</f>
        <v/>
      </c>
      <c r="Z205" s="232" t="n">
        <v>58.5</v>
      </c>
      <c r="AA205" s="232" t="n">
        <v>127.98</v>
      </c>
      <c r="AB205" s="232">
        <f>AH205/100*80</f>
        <v/>
      </c>
      <c r="AC205" s="232">
        <f>AE205/100*80</f>
        <v/>
      </c>
      <c r="AD205" s="232">
        <f>AH205*AA205</f>
        <v/>
      </c>
      <c r="AE205" s="121">
        <f>AH205*AA205/100*75</f>
        <v/>
      </c>
      <c r="AF205" s="121">
        <f>AI205*AA205</f>
        <v/>
      </c>
      <c r="AG205" s="117" t="n"/>
      <c r="AH205" s="150" t="n">
        <v>20</v>
      </c>
      <c r="AI205" s="150" t="n">
        <v>20</v>
      </c>
      <c r="AJ205" s="230" t="n">
        <v>80</v>
      </c>
      <c r="AK205" s="232">
        <f>AI205*Z205</f>
        <v/>
      </c>
      <c r="AL205" s="232">
        <f>AK205/100*30</f>
        <v/>
      </c>
      <c r="AN205" s="232">
        <f>AK205/100*70</f>
        <v/>
      </c>
      <c r="AO205" s="150" t="inlineStr">
        <is>
          <t>30% PP, 70% CAD</t>
        </is>
      </c>
      <c r="AP205" s="111" t="inlineStr">
        <is>
          <t>VESSEL</t>
        </is>
      </c>
      <c r="AQ205" s="233" t="n">
        <v>43528</v>
      </c>
      <c r="AR205" s="150">
        <f>+WEEKNUM(AQ205)</f>
        <v/>
      </c>
      <c r="AS205" s="233" t="n">
        <v>43692</v>
      </c>
      <c r="AT205" s="150">
        <f>+WEEKNUM(AS205)</f>
        <v/>
      </c>
      <c r="AU205" s="135" t="n">
        <v>43666</v>
      </c>
      <c r="AV205" s="150">
        <f>+WEEKNUM(AU205)</f>
        <v/>
      </c>
      <c r="AW205" s="135" t="n">
        <v>43723</v>
      </c>
      <c r="AX205" s="111">
        <f>+WEEKNUM(AW205)</f>
        <v/>
      </c>
      <c r="AY205" s="135">
        <f>AW205</f>
        <v/>
      </c>
      <c r="AZ205" s="111">
        <f>+WEEKNUM(AY205)</f>
        <v/>
      </c>
      <c r="BA205" s="233">
        <f>AU205</f>
        <v/>
      </c>
      <c r="BB205" s="150">
        <f>+WEEKNUM(BA205)</f>
        <v/>
      </c>
      <c r="BC205" s="233" t="n"/>
      <c r="BD205" s="150">
        <f>+WEEKNUM(BC205)</f>
        <v/>
      </c>
      <c r="BF205" s="169">
        <f>+WEEKNUM(BE205)</f>
        <v/>
      </c>
      <c r="BG205" s="150">
        <f>AV205-BD205</f>
        <v/>
      </c>
      <c r="BI205" s="150">
        <f>BH205-AI205</f>
        <v/>
      </c>
      <c r="BJ205" s="234">
        <f>BH205/AI205-1</f>
        <v/>
      </c>
      <c r="BK205" s="150">
        <f>BD205-Y205</f>
        <v/>
      </c>
      <c r="BL205" s="150">
        <f>BD205-AR205</f>
        <v/>
      </c>
      <c r="BM205" s="111" t="n">
        <v>39</v>
      </c>
      <c r="BO205" s="150" t="inlineStr">
        <is>
          <t>long zipper delivery ETD china 10-8</t>
        </is>
      </c>
    </row>
    <row customFormat="1" customHeight="1" ht="11.25" r="206" s="150">
      <c r="A206" s="150" t="inlineStr">
        <is>
          <t>K190752006 ANNEI</t>
        </is>
      </c>
      <c r="B206" s="150" t="inlineStr">
        <is>
          <t>Final</t>
        </is>
      </c>
      <c r="C206" s="230" t="inlineStr">
        <is>
          <t>-</t>
        </is>
      </c>
      <c r="D206" s="231" t="n">
        <v>2</v>
      </c>
      <c r="E206" s="150" t="inlineStr">
        <is>
          <t>BULK</t>
        </is>
      </c>
      <c r="G206" s="150" t="inlineStr">
        <is>
          <t>Mens</t>
        </is>
      </c>
      <c r="H206" s="150" t="inlineStr">
        <is>
          <t>Outerwear</t>
        </is>
      </c>
      <c r="I206" s="150" t="inlineStr">
        <is>
          <t>K190752006</t>
        </is>
      </c>
      <c r="J206" s="150" t="inlineStr">
        <is>
          <t>ANNEI</t>
        </is>
      </c>
      <c r="K206" s="150" t="inlineStr">
        <is>
          <t>RED</t>
        </is>
      </c>
      <c r="L206" s="150" t="inlineStr">
        <is>
          <t>China</t>
        </is>
      </c>
      <c r="M206" s="150" t="inlineStr">
        <is>
          <t>Blanket Bay</t>
        </is>
      </c>
      <c r="N206" s="150" t="inlineStr">
        <is>
          <t>JM LADIES FASHION</t>
        </is>
      </c>
      <c r="O206" s="150" t="inlineStr">
        <is>
          <t>-</t>
        </is>
      </c>
      <c r="Q206" s="150" t="inlineStr">
        <is>
          <t>MH ladies</t>
        </is>
      </c>
      <c r="R206" s="150" t="inlineStr">
        <is>
          <t>MH ladies</t>
        </is>
      </c>
      <c r="S206" s="150" t="inlineStr">
        <is>
          <t>MH ladies</t>
        </is>
      </c>
      <c r="T206" s="150" t="inlineStr">
        <is>
          <t>MH ladies</t>
        </is>
      </c>
      <c r="U206" s="150" t="inlineStr">
        <is>
          <t>-</t>
        </is>
      </c>
      <c r="V206" s="82" t="inlineStr">
        <is>
          <t xml:space="preserve">AW18: LIGHT PET </t>
        </is>
      </c>
      <c r="W206" s="179" t="n">
        <v>43600</v>
      </c>
      <c r="X206" s="179" t="n">
        <v>43601</v>
      </c>
      <c r="Y206" s="150">
        <f>+WEEKNUM(X206)</f>
        <v/>
      </c>
      <c r="Z206" s="232" t="n">
        <v>58.5</v>
      </c>
      <c r="AA206" s="232" t="n">
        <v>127.98</v>
      </c>
      <c r="AB206" s="232">
        <f>AH206/100*80</f>
        <v/>
      </c>
      <c r="AC206" s="232">
        <f>AE206/100*80</f>
        <v/>
      </c>
      <c r="AD206" s="232">
        <f>AH206*AA206</f>
        <v/>
      </c>
      <c r="AE206" s="121">
        <f>AH206*AA206/100*75</f>
        <v/>
      </c>
      <c r="AF206" s="121">
        <f>AI206*AA206</f>
        <v/>
      </c>
      <c r="AG206" s="117" t="n"/>
      <c r="AH206" s="150" t="n">
        <v>54</v>
      </c>
      <c r="AI206" s="150" t="n">
        <v>81</v>
      </c>
      <c r="AJ206" s="230" t="n">
        <v>80</v>
      </c>
      <c r="AK206" s="232">
        <f>AI206*Z206</f>
        <v/>
      </c>
      <c r="AL206" s="232">
        <f>AK206/100*30</f>
        <v/>
      </c>
      <c r="AN206" s="232">
        <f>AK206/100*70</f>
        <v/>
      </c>
      <c r="AO206" s="150" t="inlineStr">
        <is>
          <t>30% PP, 70% CAD</t>
        </is>
      </c>
      <c r="AP206" s="111" t="inlineStr">
        <is>
          <t>VESSEL</t>
        </is>
      </c>
      <c r="AQ206" s="233" t="n">
        <v>43528</v>
      </c>
      <c r="AR206" s="150">
        <f>+WEEKNUM(AQ206)</f>
        <v/>
      </c>
      <c r="AS206" s="233" t="n">
        <v>43692</v>
      </c>
      <c r="AT206" s="150">
        <f>+WEEKNUM(AS206)</f>
        <v/>
      </c>
      <c r="AU206" s="135" t="n">
        <v>43666</v>
      </c>
      <c r="AV206" s="150">
        <f>+WEEKNUM(AU206)</f>
        <v/>
      </c>
      <c r="AW206" s="135" t="n">
        <v>43723</v>
      </c>
      <c r="AX206" s="111">
        <f>+WEEKNUM(AW206)</f>
        <v/>
      </c>
      <c r="AY206" s="135">
        <f>AW206</f>
        <v/>
      </c>
      <c r="AZ206" s="111">
        <f>+WEEKNUM(AY206)</f>
        <v/>
      </c>
      <c r="BA206" s="233">
        <f>AU206</f>
        <v/>
      </c>
      <c r="BB206" s="150">
        <f>+WEEKNUM(BA206)</f>
        <v/>
      </c>
      <c r="BC206" s="233" t="n"/>
      <c r="BD206" s="150">
        <f>+WEEKNUM(BC206)</f>
        <v/>
      </c>
      <c r="BF206" s="169">
        <f>+WEEKNUM(BE206)</f>
        <v/>
      </c>
      <c r="BG206" s="150">
        <f>AV206-BD206</f>
        <v/>
      </c>
      <c r="BI206" s="150">
        <f>BH206-AI206</f>
        <v/>
      </c>
      <c r="BJ206" s="234">
        <f>BH206/AI206-1</f>
        <v/>
      </c>
      <c r="BK206" s="150">
        <f>BD206-Y206</f>
        <v/>
      </c>
      <c r="BL206" s="150">
        <f>BD206-AR206</f>
        <v/>
      </c>
      <c r="BM206" s="111" t="n">
        <v>39</v>
      </c>
      <c r="BO206" s="150" t="inlineStr">
        <is>
          <t>long zipper delivery ETD china 10-8</t>
        </is>
      </c>
    </row>
    <row customFormat="1" customHeight="1" ht="11.25" r="207" s="150">
      <c r="A207" s="150" t="inlineStr">
        <is>
          <t>K190752006 ANNEI</t>
        </is>
      </c>
      <c r="B207" s="150" t="inlineStr">
        <is>
          <t>Final</t>
        </is>
      </c>
      <c r="C207" s="230" t="inlineStr">
        <is>
          <t>-</t>
        </is>
      </c>
      <c r="D207" s="231" t="n">
        <v>2</v>
      </c>
      <c r="E207" s="150" t="inlineStr">
        <is>
          <t>ZALANDO</t>
        </is>
      </c>
      <c r="G207" s="150" t="inlineStr">
        <is>
          <t>Mens</t>
        </is>
      </c>
      <c r="H207" s="150" t="inlineStr">
        <is>
          <t>Outerwear</t>
        </is>
      </c>
      <c r="I207" s="150" t="inlineStr">
        <is>
          <t>K190752006</t>
        </is>
      </c>
      <c r="J207" s="150" t="inlineStr">
        <is>
          <t>ANNEI</t>
        </is>
      </c>
      <c r="K207" s="150" t="inlineStr">
        <is>
          <t>RED</t>
        </is>
      </c>
      <c r="L207" s="150" t="inlineStr">
        <is>
          <t>China</t>
        </is>
      </c>
      <c r="M207" s="150" t="inlineStr">
        <is>
          <t>Blanket Bay</t>
        </is>
      </c>
      <c r="N207" s="150" t="inlineStr">
        <is>
          <t>JM LADIES FASHION</t>
        </is>
      </c>
      <c r="O207" s="150" t="inlineStr">
        <is>
          <t>-</t>
        </is>
      </c>
      <c r="Q207" s="150" t="inlineStr">
        <is>
          <t>MH ladies</t>
        </is>
      </c>
      <c r="R207" s="150" t="inlineStr">
        <is>
          <t>MH ladies</t>
        </is>
      </c>
      <c r="S207" s="150" t="inlineStr">
        <is>
          <t>MH ladies</t>
        </is>
      </c>
      <c r="T207" s="150" t="inlineStr">
        <is>
          <t>MH ladies</t>
        </is>
      </c>
      <c r="U207" s="150" t="inlineStr">
        <is>
          <t>-</t>
        </is>
      </c>
      <c r="V207" s="82" t="inlineStr">
        <is>
          <t xml:space="preserve">AW18: LIGHT PET </t>
        </is>
      </c>
      <c r="W207" s="179" t="n">
        <v>43600</v>
      </c>
      <c r="X207" s="179" t="n">
        <v>43601</v>
      </c>
      <c r="Y207" s="150">
        <f>+WEEKNUM(X207)</f>
        <v/>
      </c>
      <c r="Z207" s="232" t="n">
        <v>58.5</v>
      </c>
      <c r="AA207" s="232" t="n">
        <v>127.98</v>
      </c>
      <c r="AB207" s="232">
        <f>AH207/100*80</f>
        <v/>
      </c>
      <c r="AC207" s="232">
        <f>AE207/100*80</f>
        <v/>
      </c>
      <c r="AD207" s="232">
        <f>AH207*AA207</f>
        <v/>
      </c>
      <c r="AE207" s="121">
        <f>AH207*AA207/100*75</f>
        <v/>
      </c>
      <c r="AF207" s="121">
        <f>AI207*AA207</f>
        <v/>
      </c>
      <c r="AG207" s="117" t="n"/>
      <c r="AH207" s="150" t="n">
        <v>20</v>
      </c>
      <c r="AI207" s="150" t="n">
        <v>20</v>
      </c>
      <c r="AJ207" s="230" t="n">
        <v>80</v>
      </c>
      <c r="AK207" s="232">
        <f>AI207*Z207</f>
        <v/>
      </c>
      <c r="AL207" s="232">
        <f>AK207/100*30</f>
        <v/>
      </c>
      <c r="AN207" s="232">
        <f>AK207/100*70</f>
        <v/>
      </c>
      <c r="AO207" s="150" t="inlineStr">
        <is>
          <t>30% PP, 70% CAD</t>
        </is>
      </c>
      <c r="AP207" s="111" t="inlineStr">
        <is>
          <t>VESSEL</t>
        </is>
      </c>
      <c r="AQ207" s="233" t="n">
        <v>43528</v>
      </c>
      <c r="AR207" s="150">
        <f>+WEEKNUM(AQ207)</f>
        <v/>
      </c>
      <c r="AS207" s="233" t="n">
        <v>43692</v>
      </c>
      <c r="AT207" s="150">
        <f>+WEEKNUM(AS207)</f>
        <v/>
      </c>
      <c r="AU207" s="135" t="n">
        <v>43666</v>
      </c>
      <c r="AV207" s="150">
        <f>+WEEKNUM(AU207)</f>
        <v/>
      </c>
      <c r="AW207" s="135" t="n">
        <v>43723</v>
      </c>
      <c r="AX207" s="111">
        <f>+WEEKNUM(AW207)</f>
        <v/>
      </c>
      <c r="AY207" s="135">
        <f>AW207</f>
        <v/>
      </c>
      <c r="AZ207" s="111">
        <f>+WEEKNUM(AY207)</f>
        <v/>
      </c>
      <c r="BA207" s="233">
        <f>AU207</f>
        <v/>
      </c>
      <c r="BB207" s="150">
        <f>+WEEKNUM(BA207)</f>
        <v/>
      </c>
      <c r="BC207" s="233" t="n"/>
      <c r="BD207" s="150">
        <f>+WEEKNUM(BC207)</f>
        <v/>
      </c>
      <c r="BF207" s="169">
        <f>+WEEKNUM(BE207)</f>
        <v/>
      </c>
      <c r="BG207" s="150">
        <f>AV207-BD207</f>
        <v/>
      </c>
      <c r="BI207" s="150">
        <f>BH207-AI207</f>
        <v/>
      </c>
      <c r="BJ207" s="234">
        <f>BH207/AI207-1</f>
        <v/>
      </c>
      <c r="BK207" s="150">
        <f>BD207-Y207</f>
        <v/>
      </c>
      <c r="BL207" s="150">
        <f>BD207-AR207</f>
        <v/>
      </c>
      <c r="BM207" s="111" t="n">
        <v>39</v>
      </c>
      <c r="BO207" s="150" t="inlineStr">
        <is>
          <t>long zipper delivery ETD china 10-8</t>
        </is>
      </c>
    </row>
    <row customFormat="1" customHeight="1" ht="11.25" r="208" s="150">
      <c r="A208" s="150" t="inlineStr">
        <is>
          <t>K190752007 ANNEI</t>
        </is>
      </c>
      <c r="B208" s="150" t="inlineStr">
        <is>
          <t>Final</t>
        </is>
      </c>
      <c r="C208" s="230" t="inlineStr">
        <is>
          <t>-</t>
        </is>
      </c>
      <c r="D208" s="231" t="n">
        <v>2</v>
      </c>
      <c r="E208" s="150" t="inlineStr">
        <is>
          <t>BULK</t>
        </is>
      </c>
      <c r="G208" s="150" t="inlineStr">
        <is>
          <t>Mens</t>
        </is>
      </c>
      <c r="H208" s="150" t="inlineStr">
        <is>
          <t>Outerwear</t>
        </is>
      </c>
      <c r="I208" s="150" t="inlineStr">
        <is>
          <t>K190752007</t>
        </is>
      </c>
      <c r="J208" s="150" t="inlineStr">
        <is>
          <t>ANNEI</t>
        </is>
      </c>
      <c r="K208" s="150" t="inlineStr">
        <is>
          <t>BLACK</t>
        </is>
      </c>
      <c r="L208" s="150" t="inlineStr">
        <is>
          <t>China</t>
        </is>
      </c>
      <c r="M208" s="150" t="inlineStr">
        <is>
          <t>Blanket Bay</t>
        </is>
      </c>
      <c r="N208" s="150" t="inlineStr">
        <is>
          <t>JM LADIES FASHION</t>
        </is>
      </c>
      <c r="O208" s="150" t="inlineStr">
        <is>
          <t>-</t>
        </is>
      </c>
      <c r="Q208" s="150" t="inlineStr">
        <is>
          <t>MH ladies</t>
        </is>
      </c>
      <c r="R208" s="150" t="inlineStr">
        <is>
          <t>MH ladies</t>
        </is>
      </c>
      <c r="S208" s="150" t="inlineStr">
        <is>
          <t>MH ladies</t>
        </is>
      </c>
      <c r="T208" s="150" t="inlineStr">
        <is>
          <t>MH ladies</t>
        </is>
      </c>
      <c r="U208" s="150" t="inlineStr">
        <is>
          <t>-</t>
        </is>
      </c>
      <c r="V208" s="82" t="inlineStr">
        <is>
          <t xml:space="preserve">AW18: LIGHT PET </t>
        </is>
      </c>
      <c r="W208" s="179" t="n">
        <v>43600</v>
      </c>
      <c r="X208" s="179" t="n">
        <v>43601</v>
      </c>
      <c r="Y208" s="150">
        <f>+WEEKNUM(X208)</f>
        <v/>
      </c>
      <c r="Z208" s="232" t="n">
        <v>58.5</v>
      </c>
      <c r="AA208" s="232" t="n">
        <v>127.98</v>
      </c>
      <c r="AB208" s="232">
        <f>AH208/100*80</f>
        <v/>
      </c>
      <c r="AC208" s="232">
        <f>AE208/100*80</f>
        <v/>
      </c>
      <c r="AD208" s="232">
        <f>AH208*AA208</f>
        <v/>
      </c>
      <c r="AE208" s="121">
        <f>AH208*AA208/100*75</f>
        <v/>
      </c>
      <c r="AF208" s="121">
        <f>AI208*AA208</f>
        <v/>
      </c>
      <c r="AG208" s="117" t="n"/>
      <c r="AH208" s="150" t="n">
        <v>182</v>
      </c>
      <c r="AI208" s="150" t="n">
        <v>220</v>
      </c>
      <c r="AJ208" s="230" t="n">
        <v>80</v>
      </c>
      <c r="AK208" s="232">
        <f>AI208*Z208</f>
        <v/>
      </c>
      <c r="AL208" s="232">
        <f>AK208/100*30</f>
        <v/>
      </c>
      <c r="AN208" s="232">
        <f>AK208/100*70</f>
        <v/>
      </c>
      <c r="AO208" s="150" t="inlineStr">
        <is>
          <t>30% PP, 70% CAD</t>
        </is>
      </c>
      <c r="AP208" s="111" t="inlineStr">
        <is>
          <t>VESSEL</t>
        </is>
      </c>
      <c r="AQ208" s="233" t="n">
        <v>43528</v>
      </c>
      <c r="AR208" s="150">
        <f>+WEEKNUM(AQ208)</f>
        <v/>
      </c>
      <c r="AS208" s="233" t="n">
        <v>43692</v>
      </c>
      <c r="AT208" s="150">
        <f>+WEEKNUM(AS208)</f>
        <v/>
      </c>
      <c r="AU208" s="135" t="n">
        <v>43666</v>
      </c>
      <c r="AV208" s="150">
        <f>+WEEKNUM(AU208)</f>
        <v/>
      </c>
      <c r="AW208" s="135" t="n">
        <v>43723</v>
      </c>
      <c r="AX208" s="111">
        <f>+WEEKNUM(AW208)</f>
        <v/>
      </c>
      <c r="AY208" s="135">
        <f>AW208</f>
        <v/>
      </c>
      <c r="AZ208" s="111">
        <f>+WEEKNUM(AY208)</f>
        <v/>
      </c>
      <c r="BA208" s="233">
        <f>AU208</f>
        <v/>
      </c>
      <c r="BB208" s="150">
        <f>+WEEKNUM(BA208)</f>
        <v/>
      </c>
      <c r="BC208" s="233" t="n"/>
      <c r="BD208" s="150">
        <f>+WEEKNUM(BC208)</f>
        <v/>
      </c>
      <c r="BF208" s="169">
        <f>+WEEKNUM(BE208)</f>
        <v/>
      </c>
      <c r="BG208" s="150">
        <f>AV208-BD208</f>
        <v/>
      </c>
      <c r="BI208" s="150">
        <f>BH208-AI208</f>
        <v/>
      </c>
      <c r="BJ208" s="234">
        <f>BH208/AI208-1</f>
        <v/>
      </c>
      <c r="BK208" s="150">
        <f>BD208-Y208</f>
        <v/>
      </c>
      <c r="BL208" s="150">
        <f>BD208-AR208</f>
        <v/>
      </c>
      <c r="BM208" s="111" t="n">
        <v>39</v>
      </c>
      <c r="BO208" s="150" t="inlineStr">
        <is>
          <t>long zipper delivery ETD china 10-8</t>
        </is>
      </c>
    </row>
    <row customFormat="1" customHeight="1" ht="11.25" r="209" s="150">
      <c r="A209" s="150" t="inlineStr">
        <is>
          <t>K190752007 ANNEI</t>
        </is>
      </c>
      <c r="B209" s="150" t="inlineStr">
        <is>
          <t>Final</t>
        </is>
      </c>
      <c r="C209" s="230" t="inlineStr">
        <is>
          <t>-</t>
        </is>
      </c>
      <c r="D209" s="231" t="n">
        <v>2</v>
      </c>
      <c r="E209" s="150" t="inlineStr">
        <is>
          <t>ZALANDO</t>
        </is>
      </c>
      <c r="G209" s="150" t="inlineStr">
        <is>
          <t>Mens</t>
        </is>
      </c>
      <c r="H209" s="150" t="inlineStr">
        <is>
          <t>Outerwear</t>
        </is>
      </c>
      <c r="I209" s="150" t="inlineStr">
        <is>
          <t>K190752007</t>
        </is>
      </c>
      <c r="J209" s="150" t="inlineStr">
        <is>
          <t>ANNEI</t>
        </is>
      </c>
      <c r="K209" s="150" t="inlineStr">
        <is>
          <t>BLACK</t>
        </is>
      </c>
      <c r="L209" s="150" t="inlineStr">
        <is>
          <t>China</t>
        </is>
      </c>
      <c r="M209" s="150" t="inlineStr">
        <is>
          <t>Blanket Bay</t>
        </is>
      </c>
      <c r="N209" s="150" t="inlineStr">
        <is>
          <t>JM LADIES FASHION</t>
        </is>
      </c>
      <c r="O209" s="150" t="inlineStr">
        <is>
          <t>-</t>
        </is>
      </c>
      <c r="Q209" s="150" t="inlineStr">
        <is>
          <t>MH ladies</t>
        </is>
      </c>
      <c r="R209" s="150" t="inlineStr">
        <is>
          <t>MH ladies</t>
        </is>
      </c>
      <c r="S209" s="150" t="inlineStr">
        <is>
          <t>MH ladies</t>
        </is>
      </c>
      <c r="T209" s="150" t="inlineStr">
        <is>
          <t>MH ladies</t>
        </is>
      </c>
      <c r="U209" s="150" t="inlineStr">
        <is>
          <t>-</t>
        </is>
      </c>
      <c r="V209" s="82" t="inlineStr">
        <is>
          <t xml:space="preserve">AW18: LIGHT PET </t>
        </is>
      </c>
      <c r="W209" s="179" t="n">
        <v>43600</v>
      </c>
      <c r="X209" s="179" t="n">
        <v>43601</v>
      </c>
      <c r="Y209" s="150">
        <f>+WEEKNUM(X209)</f>
        <v/>
      </c>
      <c r="Z209" s="232" t="n">
        <v>58.5</v>
      </c>
      <c r="AA209" s="232" t="n">
        <v>127.98</v>
      </c>
      <c r="AB209" s="232">
        <f>AH209/100*80</f>
        <v/>
      </c>
      <c r="AC209" s="232">
        <f>AE209/100*80</f>
        <v/>
      </c>
      <c r="AD209" s="232">
        <f>AH209*AA209</f>
        <v/>
      </c>
      <c r="AE209" s="121">
        <f>AH209*AA209/100*75</f>
        <v/>
      </c>
      <c r="AF209" s="121">
        <f>AI209*AA209</f>
        <v/>
      </c>
      <c r="AG209" s="117" t="n"/>
      <c r="AH209" s="150" t="n">
        <v>30</v>
      </c>
      <c r="AI209" s="150" t="n">
        <v>30</v>
      </c>
      <c r="AJ209" s="230" t="n">
        <v>80</v>
      </c>
      <c r="AK209" s="232">
        <f>AI209*Z209</f>
        <v/>
      </c>
      <c r="AL209" s="232">
        <f>AK209/100*30</f>
        <v/>
      </c>
      <c r="AN209" s="232">
        <f>AK209/100*70</f>
        <v/>
      </c>
      <c r="AO209" s="150" t="inlineStr">
        <is>
          <t>30% PP, 70% CAD</t>
        </is>
      </c>
      <c r="AP209" s="111" t="inlineStr">
        <is>
          <t>VESSEL</t>
        </is>
      </c>
      <c r="AQ209" s="233" t="n">
        <v>43528</v>
      </c>
      <c r="AR209" s="150">
        <f>+WEEKNUM(AQ209)</f>
        <v/>
      </c>
      <c r="AS209" s="233" t="n">
        <v>43692</v>
      </c>
      <c r="AT209" s="150">
        <f>+WEEKNUM(AS209)</f>
        <v/>
      </c>
      <c r="AU209" s="135" t="n">
        <v>43666</v>
      </c>
      <c r="AV209" s="150">
        <f>+WEEKNUM(AU209)</f>
        <v/>
      </c>
      <c r="AW209" s="135" t="n">
        <v>43723</v>
      </c>
      <c r="AX209" s="111">
        <f>+WEEKNUM(AW209)</f>
        <v/>
      </c>
      <c r="AY209" s="135">
        <f>AW209</f>
        <v/>
      </c>
      <c r="AZ209" s="111">
        <f>+WEEKNUM(AY209)</f>
        <v/>
      </c>
      <c r="BA209" s="233">
        <f>AU209</f>
        <v/>
      </c>
      <c r="BB209" s="150">
        <f>+WEEKNUM(BA209)</f>
        <v/>
      </c>
      <c r="BC209" s="233" t="n"/>
      <c r="BD209" s="150">
        <f>+WEEKNUM(BC209)</f>
        <v/>
      </c>
      <c r="BF209" s="169">
        <f>+WEEKNUM(BE209)</f>
        <v/>
      </c>
      <c r="BG209" s="150">
        <f>AV209-BD209</f>
        <v/>
      </c>
      <c r="BI209" s="150">
        <f>BH209-AI209</f>
        <v/>
      </c>
      <c r="BJ209" s="234">
        <f>BH209/AI209-1</f>
        <v/>
      </c>
      <c r="BK209" s="150">
        <f>BD209-Y209</f>
        <v/>
      </c>
      <c r="BL209" s="150">
        <f>BD209-AR209</f>
        <v/>
      </c>
      <c r="BM209" s="111" t="n">
        <v>39</v>
      </c>
      <c r="BO209" s="150" t="inlineStr">
        <is>
          <t>long zipper delivery ETD china 10-8</t>
        </is>
      </c>
    </row>
    <row customFormat="1" customHeight="1" ht="11.25" r="210" s="150">
      <c r="A210" s="150" t="inlineStr">
        <is>
          <t>K190752030 KENNETH TOKYO</t>
        </is>
      </c>
      <c r="B210" s="150" t="inlineStr">
        <is>
          <t>Final</t>
        </is>
      </c>
      <c r="C210" s="230" t="inlineStr">
        <is>
          <t>-</t>
        </is>
      </c>
      <c r="D210" s="231" t="n">
        <v>2</v>
      </c>
      <c r="E210" s="150" t="inlineStr">
        <is>
          <t>BULK</t>
        </is>
      </c>
      <c r="G210" s="150" t="inlineStr">
        <is>
          <t>Mens</t>
        </is>
      </c>
      <c r="H210" s="150" t="inlineStr">
        <is>
          <t>Jacket</t>
        </is>
      </c>
      <c r="I210" s="150" t="inlineStr">
        <is>
          <t>K190752030</t>
        </is>
      </c>
      <c r="J210" s="150" t="inlineStr">
        <is>
          <t>KENNETH TOKYO</t>
        </is>
      </c>
      <c r="K210" s="150" t="inlineStr">
        <is>
          <t>NAVY</t>
        </is>
      </c>
      <c r="L210" s="150" t="inlineStr">
        <is>
          <t>China</t>
        </is>
      </c>
      <c r="M210" s="150" t="inlineStr">
        <is>
          <t>Blanket Bay</t>
        </is>
      </c>
      <c r="N210" s="150" t="inlineStr">
        <is>
          <t>JM LADIES FASHION</t>
        </is>
      </c>
      <c r="O210" s="150" t="inlineStr">
        <is>
          <t>-</t>
        </is>
      </c>
      <c r="Q210" s="150" t="inlineStr">
        <is>
          <t>MH ladies</t>
        </is>
      </c>
      <c r="R210" s="150" t="inlineStr">
        <is>
          <t>MH ladies</t>
        </is>
      </c>
      <c r="S210" s="150" t="inlineStr">
        <is>
          <t>MH ladies</t>
        </is>
      </c>
      <c r="T210" s="150" t="inlineStr">
        <is>
          <t>MH ladies</t>
        </is>
      </c>
      <c r="U210" s="150" t="inlineStr">
        <is>
          <t>-</t>
        </is>
      </c>
      <c r="V210" s="82" t="inlineStr">
        <is>
          <t>HEAVY PET / INSIDE: LIGHT PET</t>
        </is>
      </c>
      <c r="W210" s="179" t="n">
        <v>43600</v>
      </c>
      <c r="X210" s="179" t="n">
        <v>43601</v>
      </c>
      <c r="Y210" s="150">
        <f>+WEEKNUM(X210)</f>
        <v/>
      </c>
      <c r="Z210" s="232" t="n">
        <v>40.5</v>
      </c>
      <c r="AA210" s="232" t="n">
        <v>79.97999999999999</v>
      </c>
      <c r="AB210" s="232">
        <f>AH210/100*80</f>
        <v/>
      </c>
      <c r="AC210" s="232">
        <f>AE210/100*80</f>
        <v/>
      </c>
      <c r="AD210" s="232">
        <f>AH210*AA210</f>
        <v/>
      </c>
      <c r="AE210" s="121">
        <f>AH210*AA210/100*75</f>
        <v/>
      </c>
      <c r="AF210" s="121">
        <f>AI210*AA210</f>
        <v/>
      </c>
      <c r="AG210" s="117" t="n"/>
      <c r="AH210" s="150" t="n">
        <v>47</v>
      </c>
      <c r="AI210" s="150" t="n">
        <v>90</v>
      </c>
      <c r="AJ210" s="230" t="n">
        <v>80</v>
      </c>
      <c r="AK210" s="232">
        <f>AI210*Z210</f>
        <v/>
      </c>
      <c r="AL210" s="232">
        <f>AK210/100*30</f>
        <v/>
      </c>
      <c r="AN210" s="232">
        <f>AK210/100*70</f>
        <v/>
      </c>
      <c r="AO210" s="150" t="inlineStr">
        <is>
          <t>30% PP, 70% CAD</t>
        </is>
      </c>
      <c r="AP210" s="111" t="inlineStr">
        <is>
          <t>VESSEL</t>
        </is>
      </c>
      <c r="AQ210" s="233" t="n">
        <v>43528</v>
      </c>
      <c r="AR210" s="150">
        <f>+WEEKNUM(AQ210)</f>
        <v/>
      </c>
      <c r="AS210" s="233" t="n">
        <v>43692</v>
      </c>
      <c r="AT210" s="150">
        <f>+WEEKNUM(AS210)</f>
        <v/>
      </c>
      <c r="AU210" s="135" t="n">
        <v>43666</v>
      </c>
      <c r="AV210" s="150">
        <f>+WEEKNUM(AU210)</f>
        <v/>
      </c>
      <c r="AW210" s="135" t="n">
        <v>43723</v>
      </c>
      <c r="AX210" s="111">
        <f>+WEEKNUM(AW210)</f>
        <v/>
      </c>
      <c r="AY210" s="135">
        <f>AW210</f>
        <v/>
      </c>
      <c r="AZ210" s="111">
        <f>+WEEKNUM(AY210)</f>
        <v/>
      </c>
      <c r="BA210" s="233">
        <f>AU210</f>
        <v/>
      </c>
      <c r="BB210" s="150">
        <f>+WEEKNUM(BA210)</f>
        <v/>
      </c>
      <c r="BC210" s="233" t="n"/>
      <c r="BD210" s="150">
        <f>+WEEKNUM(BC210)</f>
        <v/>
      </c>
      <c r="BF210" s="169">
        <f>+WEEKNUM(BE210)</f>
        <v/>
      </c>
      <c r="BG210" s="150">
        <f>AV210-BD210</f>
        <v/>
      </c>
      <c r="BI210" s="150">
        <f>BH210-AI210</f>
        <v/>
      </c>
      <c r="BJ210" s="234">
        <f>BH210/AI210-1</f>
        <v/>
      </c>
      <c r="BK210" s="150">
        <f>BD210-Y210</f>
        <v/>
      </c>
      <c r="BL210" s="150">
        <f>BD210-AR210</f>
        <v/>
      </c>
      <c r="BM210" s="111" t="n">
        <v>39</v>
      </c>
    </row>
    <row customFormat="1" customHeight="1" ht="11.25" r="211" s="150">
      <c r="A211" s="150" t="inlineStr">
        <is>
          <t>K190752030 KENNETH TOKYO</t>
        </is>
      </c>
      <c r="B211" s="150" t="inlineStr">
        <is>
          <t>Final</t>
        </is>
      </c>
      <c r="C211" s="230" t="inlineStr">
        <is>
          <t>-</t>
        </is>
      </c>
      <c r="D211" s="231" t="n">
        <v>2</v>
      </c>
      <c r="E211" s="150" t="inlineStr">
        <is>
          <t>ZALANDO</t>
        </is>
      </c>
      <c r="G211" s="150" t="inlineStr">
        <is>
          <t>Mens</t>
        </is>
      </c>
      <c r="H211" s="150" t="inlineStr">
        <is>
          <t>Jacket</t>
        </is>
      </c>
      <c r="I211" s="150" t="inlineStr">
        <is>
          <t>K190752030</t>
        </is>
      </c>
      <c r="J211" s="150" t="inlineStr">
        <is>
          <t>KENNETH TOKYO</t>
        </is>
      </c>
      <c r="K211" s="150" t="inlineStr">
        <is>
          <t>NAVY</t>
        </is>
      </c>
      <c r="L211" s="150" t="inlineStr">
        <is>
          <t>China</t>
        </is>
      </c>
      <c r="M211" s="150" t="inlineStr">
        <is>
          <t>Blanket Bay</t>
        </is>
      </c>
      <c r="N211" s="150" t="inlineStr">
        <is>
          <t>JM LADIES FASHION</t>
        </is>
      </c>
      <c r="O211" s="150" t="inlineStr">
        <is>
          <t>-</t>
        </is>
      </c>
      <c r="Q211" s="150" t="inlineStr">
        <is>
          <t>MH ladies</t>
        </is>
      </c>
      <c r="R211" s="150" t="inlineStr">
        <is>
          <t>MH ladies</t>
        </is>
      </c>
      <c r="S211" s="150" t="inlineStr">
        <is>
          <t>MH ladies</t>
        </is>
      </c>
      <c r="T211" s="150" t="inlineStr">
        <is>
          <t>MH ladies</t>
        </is>
      </c>
      <c r="U211" s="150" t="inlineStr">
        <is>
          <t>-</t>
        </is>
      </c>
      <c r="V211" s="82" t="inlineStr">
        <is>
          <t>HEAVY PET / INSIDE: LIGHT PET</t>
        </is>
      </c>
      <c r="W211" s="179" t="n">
        <v>43600</v>
      </c>
      <c r="X211" s="179" t="n">
        <v>43601</v>
      </c>
      <c r="Y211" s="150">
        <f>+WEEKNUM(X211)</f>
        <v/>
      </c>
      <c r="Z211" s="232" t="n">
        <v>40.5</v>
      </c>
      <c r="AA211" s="232" t="n">
        <v>79.97999999999999</v>
      </c>
      <c r="AB211" s="232">
        <f>AH211/100*80</f>
        <v/>
      </c>
      <c r="AC211" s="232">
        <f>AE211/100*80</f>
        <v/>
      </c>
      <c r="AD211" s="232">
        <f>AH211*AA211</f>
        <v/>
      </c>
      <c r="AE211" s="121">
        <f>AH211*AA211/100*75</f>
        <v/>
      </c>
      <c r="AF211" s="121">
        <f>AI211*AA211</f>
        <v/>
      </c>
      <c r="AG211" s="117" t="n"/>
      <c r="AH211" s="150" t="n">
        <v>30</v>
      </c>
      <c r="AI211" s="150" t="n">
        <v>30</v>
      </c>
      <c r="AJ211" s="230" t="n">
        <v>80</v>
      </c>
      <c r="AK211" s="232">
        <f>AI211*Z211</f>
        <v/>
      </c>
      <c r="AL211" s="232">
        <f>AK211/100*30</f>
        <v/>
      </c>
      <c r="AN211" s="232">
        <f>AK211/100*70</f>
        <v/>
      </c>
      <c r="AO211" s="150" t="inlineStr">
        <is>
          <t>30% PP, 70% CAD</t>
        </is>
      </c>
      <c r="AP211" s="111" t="inlineStr">
        <is>
          <t>VESSEL</t>
        </is>
      </c>
      <c r="AQ211" s="233" t="n">
        <v>43528</v>
      </c>
      <c r="AR211" s="150">
        <f>+WEEKNUM(AQ211)</f>
        <v/>
      </c>
      <c r="AS211" s="233" t="n">
        <v>43692</v>
      </c>
      <c r="AT211" s="150">
        <f>+WEEKNUM(AS211)</f>
        <v/>
      </c>
      <c r="AU211" s="135" t="n">
        <v>43666</v>
      </c>
      <c r="AV211" s="150">
        <f>+WEEKNUM(AU211)</f>
        <v/>
      </c>
      <c r="AW211" s="135" t="n">
        <v>43723</v>
      </c>
      <c r="AX211" s="111">
        <f>+WEEKNUM(AW211)</f>
        <v/>
      </c>
      <c r="AY211" s="135">
        <f>AW211</f>
        <v/>
      </c>
      <c r="AZ211" s="111">
        <f>+WEEKNUM(AY211)</f>
        <v/>
      </c>
      <c r="BA211" s="233">
        <f>AU211</f>
        <v/>
      </c>
      <c r="BB211" s="150">
        <f>+WEEKNUM(BA211)</f>
        <v/>
      </c>
      <c r="BC211" s="233" t="n"/>
      <c r="BD211" s="150">
        <f>+WEEKNUM(BC211)</f>
        <v/>
      </c>
      <c r="BF211" s="169">
        <f>+WEEKNUM(BE211)</f>
        <v/>
      </c>
      <c r="BG211" s="150">
        <f>AV211-BD211</f>
        <v/>
      </c>
      <c r="BI211" s="150">
        <f>BH211-AI211</f>
        <v/>
      </c>
      <c r="BJ211" s="234">
        <f>BH211/AI211-1</f>
        <v/>
      </c>
      <c r="BK211" s="150">
        <f>BD211-Y211</f>
        <v/>
      </c>
      <c r="BL211" s="150">
        <f>BD211-AR211</f>
        <v/>
      </c>
      <c r="BM211" s="111" t="n">
        <v>39</v>
      </c>
    </row>
    <row customFormat="1" customHeight="1" ht="11.25" r="212" s="150">
      <c r="A212" s="111" t="inlineStr">
        <is>
          <t>K200152029 KENNETH FUJI</t>
        </is>
      </c>
      <c r="B212" s="150" t="inlineStr">
        <is>
          <t>Final</t>
        </is>
      </c>
      <c r="C212" s="230" t="inlineStr">
        <is>
          <t>-</t>
        </is>
      </c>
      <c r="D212" s="113" t="inlineStr">
        <is>
          <t>SS20</t>
        </is>
      </c>
      <c r="G212" s="150" t="inlineStr">
        <is>
          <t>Mens</t>
        </is>
      </c>
      <c r="H212" s="150" t="inlineStr">
        <is>
          <t>Jacket</t>
        </is>
      </c>
      <c r="I212" s="150" t="inlineStr">
        <is>
          <t>K200152029</t>
        </is>
      </c>
      <c r="J212" s="150" t="inlineStr">
        <is>
          <t>KENNETH FUJI</t>
        </is>
      </c>
      <c r="K212" s="150" t="inlineStr">
        <is>
          <t>NAVY</t>
        </is>
      </c>
      <c r="L212" s="150" t="inlineStr">
        <is>
          <t>China</t>
        </is>
      </c>
      <c r="M212" s="150" t="inlineStr">
        <is>
          <t>Blanket Bay</t>
        </is>
      </c>
      <c r="N212" s="150" t="inlineStr">
        <is>
          <t>JM LADIES FASHION</t>
        </is>
      </c>
      <c r="O212" s="150" t="inlineStr">
        <is>
          <t>-</t>
        </is>
      </c>
      <c r="Q212" s="150" t="inlineStr">
        <is>
          <t>MH ladies</t>
        </is>
      </c>
      <c r="R212" s="150" t="inlineStr">
        <is>
          <t>MH ladies</t>
        </is>
      </c>
      <c r="S212" s="150" t="inlineStr">
        <is>
          <t>MH ladies</t>
        </is>
      </c>
      <c r="T212" s="150" t="inlineStr">
        <is>
          <t>MH ladies</t>
        </is>
      </c>
      <c r="U212" s="150" t="inlineStr">
        <is>
          <t>-</t>
        </is>
      </c>
      <c r="V212" s="82" t="inlineStr">
        <is>
          <t>HEAVY PET / INSIDE: LIGHT PET</t>
        </is>
      </c>
      <c r="W212" s="179" t="n">
        <v>43600</v>
      </c>
      <c r="X212" s="179" t="n">
        <v>43601</v>
      </c>
      <c r="Y212" s="150">
        <f>+WEEKNUM(X212)</f>
        <v/>
      </c>
      <c r="Z212" s="232" t="n">
        <v>40.5</v>
      </c>
      <c r="AA212" s="232" t="n">
        <v>79.97999999999999</v>
      </c>
      <c r="AB212" s="232">
        <f>AH212/100*80</f>
        <v/>
      </c>
      <c r="AC212" s="232">
        <f>AE212/100*80</f>
        <v/>
      </c>
      <c r="AD212" s="232">
        <f>AH212*AA212</f>
        <v/>
      </c>
      <c r="AE212" s="121">
        <f>AH212*AA212/100*75</f>
        <v/>
      </c>
      <c r="AF212" s="121">
        <f>AI212*AA212</f>
        <v/>
      </c>
      <c r="AG212" s="117" t="n"/>
      <c r="AH212" s="150" t="n">
        <v>0</v>
      </c>
      <c r="AI212" s="150" t="n">
        <v>80</v>
      </c>
      <c r="AJ212" s="230" t="n">
        <v>84</v>
      </c>
      <c r="AK212" s="232">
        <f>AI212*Z212</f>
        <v/>
      </c>
      <c r="AL212" s="232">
        <f>AK212/100*30</f>
        <v/>
      </c>
      <c r="AN212" s="232">
        <f>AK212/100*70</f>
        <v/>
      </c>
      <c r="AO212" s="150" t="inlineStr">
        <is>
          <t>30% PP, 70% CAD</t>
        </is>
      </c>
      <c r="AP212" s="111" t="inlineStr">
        <is>
          <t>VESSEL</t>
        </is>
      </c>
      <c r="AQ212" s="233" t="n">
        <v>43528</v>
      </c>
      <c r="AR212" s="150">
        <f>+WEEKNUM(AQ212)</f>
        <v/>
      </c>
      <c r="AS212" s="233" t="n">
        <v>43692</v>
      </c>
      <c r="AT212" s="150">
        <f>+WEEKNUM(AS212)</f>
        <v/>
      </c>
      <c r="AU212" s="135" t="n">
        <v>43666</v>
      </c>
      <c r="AV212" s="150">
        <f>+WEEKNUM(AU212)</f>
        <v/>
      </c>
      <c r="AW212" s="135" t="n">
        <v>43723</v>
      </c>
      <c r="AX212" s="111">
        <f>+WEEKNUM(AW212)</f>
        <v/>
      </c>
      <c r="AY212" s="135">
        <f>AW212</f>
        <v/>
      </c>
      <c r="AZ212" s="111">
        <f>+WEEKNUM(AY212)</f>
        <v/>
      </c>
      <c r="BA212" s="233">
        <f>AU212</f>
        <v/>
      </c>
      <c r="BB212" s="150">
        <f>+WEEKNUM(BA212)</f>
        <v/>
      </c>
      <c r="BC212" s="233" t="n"/>
      <c r="BD212" s="150">
        <f>+WEEKNUM(BC212)</f>
        <v/>
      </c>
      <c r="BF212" s="169">
        <f>+WEEKNUM(BE212)</f>
        <v/>
      </c>
      <c r="BG212" s="150">
        <f>AV212-BD212</f>
        <v/>
      </c>
      <c r="BI212" s="150">
        <f>BH212-AI212</f>
        <v/>
      </c>
      <c r="BJ212" s="234">
        <f>BH212/AI212-1</f>
        <v/>
      </c>
      <c r="BK212" s="150">
        <f>BD212-Y212</f>
        <v/>
      </c>
      <c r="BL212" s="150">
        <f>BD212-AR212</f>
        <v/>
      </c>
      <c r="BM212" s="111" t="n">
        <v>39</v>
      </c>
    </row>
    <row customFormat="1" customHeight="1" ht="11.25" r="213" s="150">
      <c r="A213" s="150" t="inlineStr">
        <is>
          <t>K190703020 AIZEN</t>
        </is>
      </c>
      <c r="B213" s="150" t="inlineStr">
        <is>
          <t>Final</t>
        </is>
      </c>
      <c r="C213" s="230" t="inlineStr">
        <is>
          <t>-</t>
        </is>
      </c>
      <c r="D213" s="231" t="n">
        <v>1</v>
      </c>
      <c r="G213" s="150" t="inlineStr">
        <is>
          <t>Womens</t>
        </is>
      </c>
      <c r="H213" s="150" t="inlineStr">
        <is>
          <t>Shirt L/S</t>
        </is>
      </c>
      <c r="I213" s="150" t="inlineStr">
        <is>
          <t>K190703020</t>
        </is>
      </c>
      <c r="J213" s="150" t="inlineStr">
        <is>
          <t>AIZEN</t>
        </is>
      </c>
      <c r="K213" s="150" t="inlineStr">
        <is>
          <t xml:space="preserve">BLUE FINE STRIPE </t>
        </is>
      </c>
      <c r="L213" s="150" t="inlineStr">
        <is>
          <t>Bulgaria</t>
        </is>
      </c>
      <c r="M213" s="150" t="inlineStr">
        <is>
          <t>Uni Textiles</t>
        </is>
      </c>
      <c r="N213" s="150" t="inlineStr">
        <is>
          <t>Edward Jeans</t>
        </is>
      </c>
      <c r="O213" s="261" t="inlineStr">
        <is>
          <t>EDWARD 4/7/2019</t>
        </is>
      </c>
      <c r="P213" s="261" t="n">
        <v>43654</v>
      </c>
      <c r="Q213" s="150" t="inlineStr">
        <is>
          <t>RED 22 - 7/6/2019</t>
        </is>
      </c>
      <c r="R213" s="261" t="n">
        <v>43648</v>
      </c>
      <c r="S213" s="261" t="n">
        <v>43648</v>
      </c>
      <c r="T213" s="150" t="inlineStr">
        <is>
          <t>EDWARD 09/07/2019</t>
        </is>
      </c>
      <c r="U213" s="111" t="inlineStr">
        <is>
          <t>Hemp Fortex</t>
        </is>
      </c>
      <c r="V213" s="114" t="inlineStr">
        <is>
          <t>GH106C189C - C/O SS19</t>
        </is>
      </c>
      <c r="W213" s="179" t="inlineStr">
        <is>
          <t>24/5 - 31/5</t>
        </is>
      </c>
      <c r="X213" s="179" t="inlineStr">
        <is>
          <t>23/May/19</t>
        </is>
      </c>
      <c r="Y213" s="111">
        <f>+WEEKNUM(X213)</f>
        <v/>
      </c>
      <c r="Z213" s="115" t="n">
        <v>29</v>
      </c>
      <c r="AA213" s="115" t="n">
        <v>59.98</v>
      </c>
      <c r="AB213" s="115">
        <f>AH213/100*80</f>
        <v/>
      </c>
      <c r="AC213" s="115">
        <f>AE213/100*80</f>
        <v/>
      </c>
      <c r="AD213" s="115">
        <f>AH213*AA213</f>
        <v/>
      </c>
      <c r="AE213" s="115">
        <f>AH213*AA213/100*75</f>
        <v/>
      </c>
      <c r="AF213" s="115">
        <f>AI213*AA213/100*75</f>
        <v/>
      </c>
      <c r="AG213" s="118" t="n"/>
      <c r="AH213" s="150" t="n">
        <v>116</v>
      </c>
      <c r="AI213" s="150" t="n">
        <v>200</v>
      </c>
      <c r="AJ213" s="112" t="n">
        <v>79</v>
      </c>
      <c r="AK213" s="115">
        <f>AI213*Z213</f>
        <v/>
      </c>
      <c r="AL213" s="115" t="n"/>
      <c r="AM213" s="111" t="n"/>
      <c r="AN213" s="232" t="n"/>
      <c r="AO213" s="150" t="inlineStr">
        <is>
          <t>30 DAYS NETT</t>
        </is>
      </c>
      <c r="AP213" s="150" t="inlineStr">
        <is>
          <t>TRUCK</t>
        </is>
      </c>
      <c r="AQ213" s="135" t="n">
        <v>43546</v>
      </c>
      <c r="AR213" s="111">
        <f>+WEEKNUM(AQ213)</f>
        <v/>
      </c>
      <c r="AS213" s="135" t="n">
        <v>43623</v>
      </c>
      <c r="AT213" s="111">
        <f>+WEEKNUM(AS213)</f>
        <v/>
      </c>
      <c r="AU213" s="233" t="n">
        <v>43672</v>
      </c>
      <c r="AV213" s="150">
        <f>+WEEKNUM(AU213)</f>
        <v/>
      </c>
      <c r="AW213" s="355" t="n">
        <v>43672</v>
      </c>
      <c r="AX213" s="149">
        <f>+WEEKNUM(AW213)</f>
        <v/>
      </c>
      <c r="AY213" s="331">
        <f>AW213+4</f>
        <v/>
      </c>
      <c r="AZ213" s="150">
        <f>+WEEKNUM(AY213)</f>
        <v/>
      </c>
      <c r="BA213" s="233">
        <f>AU213+30</f>
        <v/>
      </c>
      <c r="BB213" s="150">
        <f>+WEEKNUM(BA213)</f>
        <v/>
      </c>
      <c r="BC213" s="233" t="n"/>
      <c r="BD213" s="150">
        <f>+WEEKNUM(BC213)</f>
        <v/>
      </c>
      <c r="BF213" s="150">
        <f>+WEEKNUM(BE213)</f>
        <v/>
      </c>
      <c r="BG213" s="150">
        <f>AV213-BD213</f>
        <v/>
      </c>
      <c r="BI213" s="150">
        <f>BH213-AI213</f>
        <v/>
      </c>
      <c r="BJ213" s="234">
        <f>BH213/AI213-1</f>
        <v/>
      </c>
      <c r="BK213" s="150">
        <f>BD213-Y213</f>
        <v/>
      </c>
      <c r="BL213" s="150">
        <f>BD213-AR213</f>
        <v/>
      </c>
      <c r="BM213" s="150" t="n">
        <v>34</v>
      </c>
    </row>
    <row customFormat="1" customHeight="1" ht="11.25" r="214" s="150">
      <c r="A214" s="150" t="inlineStr">
        <is>
          <t>K190703020 AIZEN</t>
        </is>
      </c>
      <c r="B214" s="150" t="inlineStr">
        <is>
          <t>Final</t>
        </is>
      </c>
      <c r="C214" s="230" t="inlineStr">
        <is>
          <t>-</t>
        </is>
      </c>
      <c r="D214" s="231" t="n">
        <v>1</v>
      </c>
      <c r="G214" s="150" t="inlineStr">
        <is>
          <t>Womens</t>
        </is>
      </c>
      <c r="H214" s="150" t="inlineStr">
        <is>
          <t>Shirt L/S</t>
        </is>
      </c>
      <c r="I214" s="150" t="inlineStr">
        <is>
          <t>K190703026</t>
        </is>
      </c>
      <c r="J214" s="150" t="inlineStr">
        <is>
          <t>FANNY</t>
        </is>
      </c>
      <c r="K214" s="150" t="inlineStr">
        <is>
          <t xml:space="preserve">WHITE </t>
        </is>
      </c>
      <c r="L214" s="150" t="inlineStr">
        <is>
          <t>Bulgaria</t>
        </is>
      </c>
      <c r="M214" s="150" t="inlineStr">
        <is>
          <t>Uni Textiles</t>
        </is>
      </c>
      <c r="N214" s="150" t="inlineStr">
        <is>
          <t>Edward Jeans</t>
        </is>
      </c>
      <c r="O214" s="261" t="inlineStr">
        <is>
          <t>EDWARD 4/7/2019</t>
        </is>
      </c>
      <c r="P214" s="261" t="n">
        <v>43654</v>
      </c>
      <c r="Q214" s="150" t="inlineStr">
        <is>
          <t>RED 22 - 7/6/2019</t>
        </is>
      </c>
      <c r="R214" s="261" t="n">
        <v>43648</v>
      </c>
      <c r="S214" s="261" t="n">
        <v>43648</v>
      </c>
      <c r="T214" s="150" t="inlineStr">
        <is>
          <t>EDWARD 09/07/2019</t>
        </is>
      </c>
      <c r="U214" s="111" t="inlineStr">
        <is>
          <t>Hemp Fortex</t>
        </is>
      </c>
      <c r="V214" s="114" t="inlineStr">
        <is>
          <t>OG10164 GD-EW</t>
        </is>
      </c>
      <c r="W214" s="179" t="inlineStr">
        <is>
          <t>24/5 - 31/5</t>
        </is>
      </c>
      <c r="X214" s="179" t="inlineStr">
        <is>
          <t>23/May/19</t>
        </is>
      </c>
      <c r="Y214" s="111">
        <f>+WEEKNUM(X214)</f>
        <v/>
      </c>
      <c r="Z214" s="115" t="n">
        <v>34</v>
      </c>
      <c r="AA214" s="115" t="n">
        <v>59.98</v>
      </c>
      <c r="AB214" s="115">
        <f>AH214/100*80</f>
        <v/>
      </c>
      <c r="AC214" s="115">
        <f>AE214/100*80</f>
        <v/>
      </c>
      <c r="AD214" s="115">
        <f>AH214*AA214</f>
        <v/>
      </c>
      <c r="AE214" s="115">
        <f>AH214*AA214/100*75</f>
        <v/>
      </c>
      <c r="AF214" s="115">
        <f>AI214*AA214/100*75</f>
        <v/>
      </c>
      <c r="AG214" s="118" t="n"/>
      <c r="AH214" s="150" t="n">
        <v>90</v>
      </c>
      <c r="AI214" s="150" t="n">
        <v>152</v>
      </c>
      <c r="AJ214" s="112" t="n">
        <v>79</v>
      </c>
      <c r="AK214" s="115">
        <f>AI214*Z214</f>
        <v/>
      </c>
      <c r="AL214" s="115" t="n"/>
      <c r="AM214" s="111" t="n"/>
      <c r="AN214" s="232" t="n"/>
      <c r="AO214" s="150" t="inlineStr">
        <is>
          <t>30 DAYS NETT</t>
        </is>
      </c>
      <c r="AP214" s="150" t="inlineStr">
        <is>
          <t>TRUCK</t>
        </is>
      </c>
      <c r="AQ214" s="135" t="n">
        <v>43546</v>
      </c>
      <c r="AR214" s="111">
        <f>+WEEKNUM(AQ214)</f>
        <v/>
      </c>
      <c r="AS214" s="135" t="n">
        <v>43623</v>
      </c>
      <c r="AT214" s="111">
        <f>+WEEKNUM(AS214)</f>
        <v/>
      </c>
      <c r="AU214" s="233" t="n">
        <v>43672</v>
      </c>
      <c r="AV214" s="150">
        <f>+WEEKNUM(AU214)</f>
        <v/>
      </c>
      <c r="AW214" s="355" t="n">
        <v>43672</v>
      </c>
      <c r="AX214" s="149">
        <f>+WEEKNUM(AW214)</f>
        <v/>
      </c>
      <c r="AY214" s="331">
        <f>AW214+4</f>
        <v/>
      </c>
      <c r="AZ214" s="150">
        <f>+WEEKNUM(AY214)</f>
        <v/>
      </c>
      <c r="BA214" s="233">
        <f>AU214+30</f>
        <v/>
      </c>
      <c r="BB214" s="150">
        <f>+WEEKNUM(BA214)</f>
        <v/>
      </c>
      <c r="BC214" s="233" t="n"/>
      <c r="BD214" s="150">
        <f>+WEEKNUM(BC214)</f>
        <v/>
      </c>
      <c r="BF214" s="150">
        <f>+WEEKNUM(BE214)</f>
        <v/>
      </c>
      <c r="BG214" s="150">
        <f>AV214-BD214</f>
        <v/>
      </c>
      <c r="BI214" s="150">
        <f>BH214-AI214</f>
        <v/>
      </c>
      <c r="BJ214" s="234">
        <f>BH214/AI214-1</f>
        <v/>
      </c>
      <c r="BK214" s="150">
        <f>BD214-Y214</f>
        <v/>
      </c>
      <c r="BL214" s="150">
        <f>BD214-AR214</f>
        <v/>
      </c>
      <c r="BM214" s="150" t="n">
        <v>34</v>
      </c>
    </row>
    <row customFormat="1" customHeight="1" ht="11.25" r="215" s="150">
      <c r="A215" s="108" t="inlineStr">
        <is>
          <t>K170701110 JUNO</t>
        </is>
      </c>
      <c r="B215" s="108" t="inlineStr">
        <is>
          <t>Final</t>
        </is>
      </c>
      <c r="C215" s="126" t="inlineStr">
        <is>
          <t>C/O</t>
        </is>
      </c>
      <c r="D215" s="127" t="n">
        <v>1</v>
      </c>
      <c r="E215" s="108" t="n"/>
      <c r="F215" s="108" t="n"/>
      <c r="G215" s="108" t="inlineStr">
        <is>
          <t>Womens</t>
        </is>
      </c>
      <c r="H215" s="108" t="inlineStr">
        <is>
          <t>Jeans</t>
        </is>
      </c>
      <c r="I215" s="108" t="inlineStr">
        <is>
          <t>K170701110</t>
        </is>
      </c>
      <c r="J215" s="246" t="inlineStr">
        <is>
          <t>JUNO</t>
        </is>
      </c>
      <c r="K215" s="246" t="inlineStr">
        <is>
          <t>GREY WORN IN</t>
        </is>
      </c>
      <c r="L215" s="108" t="inlineStr">
        <is>
          <t>Tunisia</t>
        </is>
      </c>
      <c r="M215" s="108" t="inlineStr">
        <is>
          <t>Artlab</t>
        </is>
      </c>
      <c r="N215" s="108" t="inlineStr">
        <is>
          <t>Art Lab S.a.r.l.</t>
        </is>
      </c>
      <c r="O215" s="108" t="inlineStr">
        <is>
          <t>IWT</t>
        </is>
      </c>
      <c r="P215" s="108" t="inlineStr">
        <is>
          <t>IWT</t>
        </is>
      </c>
      <c r="Q215" s="108" t="n"/>
      <c r="R215" s="108" t="n"/>
      <c r="S215" s="108" t="n"/>
      <c r="T215" s="108" t="n"/>
      <c r="U215" s="108" t="inlineStr">
        <is>
          <t>Calik</t>
        </is>
      </c>
      <c r="V215" s="128" t="inlineStr">
        <is>
          <t>71148D Pinus organic + recycled</t>
        </is>
      </c>
      <c r="W215" s="147" t="n"/>
      <c r="X215" s="147" t="n"/>
      <c r="Y215" s="108">
        <f>+WEEKNUM(X215)</f>
        <v/>
      </c>
      <c r="Z215" s="129" t="n">
        <v>23.9</v>
      </c>
      <c r="AA215" s="129" t="n">
        <v>51.98</v>
      </c>
      <c r="AB215" s="129">
        <f>AH215/100*80</f>
        <v/>
      </c>
      <c r="AC215" s="129">
        <f>AE215/100*80</f>
        <v/>
      </c>
      <c r="AD215" s="129">
        <f>AH215*AA215</f>
        <v/>
      </c>
      <c r="AE215" s="129">
        <f>AH215*AA215/100*75</f>
        <v/>
      </c>
      <c r="AF215" s="129">
        <f>AI215*AA215/100*75</f>
        <v/>
      </c>
      <c r="AG215" s="130" t="n"/>
      <c r="AH215" s="108" t="n">
        <v>238</v>
      </c>
      <c r="AI215" s="108" t="n">
        <v>342</v>
      </c>
      <c r="AJ215" s="126" t="n">
        <v>74</v>
      </c>
      <c r="AK215" s="129">
        <f>AI215*Z215</f>
        <v/>
      </c>
      <c r="AL215" s="232" t="n"/>
      <c r="AN215" s="232" t="n"/>
      <c r="AO215" s="150" t="inlineStr">
        <is>
          <t>90 DAYS NETT</t>
        </is>
      </c>
      <c r="AP215" s="150" t="inlineStr">
        <is>
          <t>TRUCK</t>
        </is>
      </c>
      <c r="AQ215" s="233" t="n">
        <v>43546</v>
      </c>
      <c r="AR215" s="150">
        <f>+WEEKNUM(AQ215)</f>
        <v/>
      </c>
      <c r="AS215" s="233" t="inlineStr">
        <is>
          <t>ASAP</t>
        </is>
      </c>
      <c r="AU215" s="136" t="n">
        <v>43652</v>
      </c>
      <c r="AV215" s="108">
        <f>+WEEKNUM(AU215)</f>
        <v/>
      </c>
      <c r="AW215" s="332" t="n">
        <v>43645</v>
      </c>
      <c r="AX215" s="108">
        <f>+WEEKNUM(AW215)</f>
        <v/>
      </c>
      <c r="AY215" s="136">
        <f>AW215+4</f>
        <v/>
      </c>
      <c r="AZ215" s="108">
        <f>+WEEKNUM(AY215)</f>
        <v/>
      </c>
      <c r="BA215" s="136">
        <f>AU215+90</f>
        <v/>
      </c>
      <c r="BB215" s="108">
        <f>+WEEKNUM(BA215)</f>
        <v/>
      </c>
      <c r="BC215" s="136" t="n">
        <v>43645</v>
      </c>
      <c r="BD215" s="108">
        <f>+WEEKNUM(BC215)</f>
        <v/>
      </c>
      <c r="BE215" s="136">
        <f>BC215+4</f>
        <v/>
      </c>
      <c r="BF215" s="108">
        <f>+WEEKNUM(BE215)</f>
        <v/>
      </c>
      <c r="BG215" s="108">
        <f>AV215-BD215</f>
        <v/>
      </c>
      <c r="BH215" s="108" t="n">
        <v>359</v>
      </c>
      <c r="BI215" s="108">
        <f>BH215-AI215</f>
        <v/>
      </c>
      <c r="BJ215" s="131">
        <f>BH215/AI215-1</f>
        <v/>
      </c>
      <c r="BK215" s="108">
        <f>BD215-Y215</f>
        <v/>
      </c>
      <c r="BL215" s="108">
        <f>BD215-AR215</f>
        <v/>
      </c>
      <c r="BM215" s="108" t="n">
        <v>28</v>
      </c>
      <c r="BN215" s="108" t="n"/>
      <c r="BO215" s="108" t="n"/>
      <c r="BP215" s="108" t="inlineStr">
        <is>
          <t>YES</t>
        </is>
      </c>
    </row>
    <row customFormat="1" customHeight="1" ht="11.25" r="216" s="150">
      <c r="A216" s="108" t="inlineStr">
        <is>
          <t>K170751209 JOHN</t>
        </is>
      </c>
      <c r="B216" s="108" t="inlineStr">
        <is>
          <t>Final</t>
        </is>
      </c>
      <c r="C216" s="126" t="inlineStr">
        <is>
          <t>C/O</t>
        </is>
      </c>
      <c r="D216" s="127" t="n">
        <v>1</v>
      </c>
      <c r="E216" s="108" t="n"/>
      <c r="F216" s="108" t="n"/>
      <c r="G216" s="108" t="inlineStr">
        <is>
          <t>Mens</t>
        </is>
      </c>
      <c r="H216" s="108" t="inlineStr">
        <is>
          <t>Jeans</t>
        </is>
      </c>
      <c r="I216" s="108" t="inlineStr">
        <is>
          <t>K170751209</t>
        </is>
      </c>
      <c r="J216" s="246" t="inlineStr">
        <is>
          <t>JOHN</t>
        </is>
      </c>
      <c r="K216" s="246" t="inlineStr">
        <is>
          <t>GREY WORN IN</t>
        </is>
      </c>
      <c r="L216" s="108" t="inlineStr">
        <is>
          <t>Tunisia</t>
        </is>
      </c>
      <c r="M216" s="108" t="inlineStr">
        <is>
          <t>Artlab</t>
        </is>
      </c>
      <c r="N216" s="108" t="inlineStr">
        <is>
          <t>Art Lab S.a.r.l.</t>
        </is>
      </c>
      <c r="O216" s="108" t="inlineStr">
        <is>
          <t>IWT</t>
        </is>
      </c>
      <c r="P216" s="108" t="inlineStr">
        <is>
          <t>IWT</t>
        </is>
      </c>
      <c r="Q216" s="108" t="n"/>
      <c r="R216" s="108" t="n"/>
      <c r="S216" s="108" t="n"/>
      <c r="T216" s="108" t="n"/>
      <c r="U216" s="108" t="inlineStr">
        <is>
          <t>Calik</t>
        </is>
      </c>
      <c r="V216" s="128" t="inlineStr">
        <is>
          <t>71148D Pinus organic + recycled</t>
        </is>
      </c>
      <c r="W216" s="147" t="n"/>
      <c r="X216" s="147" t="n"/>
      <c r="Y216" s="108">
        <f>+WEEKNUM(X216)</f>
        <v/>
      </c>
      <c r="Z216" s="129" t="n">
        <v>23.9</v>
      </c>
      <c r="AA216" s="129" t="n">
        <v>51.98</v>
      </c>
      <c r="AB216" s="129">
        <f>AH216/100*80</f>
        <v/>
      </c>
      <c r="AC216" s="129">
        <f>AE216/100*80</f>
        <v/>
      </c>
      <c r="AD216" s="129">
        <f>AH216*AA216</f>
        <v/>
      </c>
      <c r="AE216" s="129">
        <f>AH216*AA216/100*75</f>
        <v/>
      </c>
      <c r="AF216" s="129">
        <f>AI216*AA216/100*75</f>
        <v/>
      </c>
      <c r="AG216" s="130" t="n"/>
      <c r="AH216" s="108" t="n">
        <v>379</v>
      </c>
      <c r="AI216" s="108" t="n">
        <v>270</v>
      </c>
      <c r="AJ216" s="126" t="n">
        <v>74</v>
      </c>
      <c r="AK216" s="129">
        <f>AI216*Z216</f>
        <v/>
      </c>
      <c r="AL216" s="232" t="n"/>
      <c r="AN216" s="232" t="n"/>
      <c r="AO216" s="150" t="inlineStr">
        <is>
          <t>90 DAYS NETT</t>
        </is>
      </c>
      <c r="AP216" s="150" t="inlineStr">
        <is>
          <t>TRUCK</t>
        </is>
      </c>
      <c r="AQ216" s="233" t="n">
        <v>43546</v>
      </c>
      <c r="AR216" s="150">
        <f>+WEEKNUM(AQ216)</f>
        <v/>
      </c>
      <c r="AS216" s="233" t="inlineStr">
        <is>
          <t>ASAP</t>
        </is>
      </c>
      <c r="AU216" s="136" t="n">
        <v>43652</v>
      </c>
      <c r="AV216" s="108">
        <f>+WEEKNUM(AU216)</f>
        <v/>
      </c>
      <c r="AW216" s="332" t="n">
        <v>43645</v>
      </c>
      <c r="AX216" s="108">
        <f>+WEEKNUM(AW216)</f>
        <v/>
      </c>
      <c r="AY216" s="136">
        <f>AW216+4</f>
        <v/>
      </c>
      <c r="AZ216" s="108">
        <f>+WEEKNUM(AY216)</f>
        <v/>
      </c>
      <c r="BA216" s="136">
        <f>AU216+90</f>
        <v/>
      </c>
      <c r="BB216" s="108">
        <f>+WEEKNUM(BA216)</f>
        <v/>
      </c>
      <c r="BC216" s="136" t="n">
        <v>43645</v>
      </c>
      <c r="BD216" s="108">
        <f>+WEEKNUM(BC216)</f>
        <v/>
      </c>
      <c r="BE216" s="136">
        <f>BC216+4</f>
        <v/>
      </c>
      <c r="BF216" s="108">
        <f>+WEEKNUM(BE216)</f>
        <v/>
      </c>
      <c r="BG216" s="108">
        <f>AV216-BD216</f>
        <v/>
      </c>
      <c r="BH216" s="108" t="n">
        <v>277</v>
      </c>
      <c r="BI216" s="108">
        <f>BH216-AI216</f>
        <v/>
      </c>
      <c r="BJ216" s="131">
        <f>BH216/AI216-1</f>
        <v/>
      </c>
      <c r="BK216" s="108">
        <f>BD216-Y216</f>
        <v/>
      </c>
      <c r="BL216" s="108">
        <f>BD216-AR216</f>
        <v/>
      </c>
      <c r="BM216" s="108" t="n">
        <v>28</v>
      </c>
      <c r="BN216" s="108" t="n"/>
      <c r="BO216" s="108" t="n"/>
      <c r="BP216" s="108" t="inlineStr">
        <is>
          <t>YES</t>
        </is>
      </c>
    </row>
    <row customFormat="1" customHeight="1" ht="11.25" r="217" s="150">
      <c r="A217" s="108" t="inlineStr">
        <is>
          <t>K190701101 JUNO</t>
        </is>
      </c>
      <c r="B217" s="108" t="inlineStr">
        <is>
          <t>Final</t>
        </is>
      </c>
      <c r="C217" s="126" t="inlineStr">
        <is>
          <t>-</t>
        </is>
      </c>
      <c r="D217" s="127" t="n">
        <v>2</v>
      </c>
      <c r="E217" s="108" t="inlineStr">
        <is>
          <t>BULK</t>
        </is>
      </c>
      <c r="F217" s="108" t="n"/>
      <c r="G217" s="108" t="inlineStr">
        <is>
          <t>Womens</t>
        </is>
      </c>
      <c r="H217" s="108" t="inlineStr">
        <is>
          <t>Jeans</t>
        </is>
      </c>
      <c r="I217" s="108" t="inlineStr">
        <is>
          <t>K190701101</t>
        </is>
      </c>
      <c r="J217" s="246" t="inlineStr">
        <is>
          <t>JUNO</t>
        </is>
      </c>
      <c r="K217" s="246" t="inlineStr">
        <is>
          <t>MYLA MARBLE BLUE</t>
        </is>
      </c>
      <c r="L217" s="108" t="inlineStr">
        <is>
          <t>Tunisia</t>
        </is>
      </c>
      <c r="M217" s="108" t="inlineStr">
        <is>
          <t>Artlab</t>
        </is>
      </c>
      <c r="N217" s="108" t="inlineStr">
        <is>
          <t>Art Lab S.a.r.l.</t>
        </is>
      </c>
      <c r="O217" s="108" t="inlineStr">
        <is>
          <t>IWT</t>
        </is>
      </c>
      <c r="P217" s="108" t="inlineStr">
        <is>
          <t>IWT</t>
        </is>
      </c>
      <c r="Q217" s="108" t="inlineStr">
        <is>
          <t>Nice One</t>
        </is>
      </c>
      <c r="R217" s="108" t="inlineStr">
        <is>
          <t>Nice One</t>
        </is>
      </c>
      <c r="S217" s="108" t="inlineStr">
        <is>
          <t>Lamak</t>
        </is>
      </c>
      <c r="T217" s="108" t="inlineStr">
        <is>
          <t>LAMAK</t>
        </is>
      </c>
      <c r="U217" s="108" t="inlineStr">
        <is>
          <t>Calik</t>
        </is>
      </c>
      <c r="V217" s="128" t="inlineStr">
        <is>
          <t>71283D Myla liber blue organic + recycled</t>
        </is>
      </c>
      <c r="W217" s="147" t="n"/>
      <c r="X217" s="147" t="n"/>
      <c r="Y217" s="108">
        <f>+WEEKNUM(X217)</f>
        <v/>
      </c>
      <c r="Z217" s="129" t="n">
        <v>23.4</v>
      </c>
      <c r="AA217" s="129" t="n">
        <v>55.98</v>
      </c>
      <c r="AB217" s="129">
        <f>AH217/100*80</f>
        <v/>
      </c>
      <c r="AC217" s="129">
        <f>AE217/100*80</f>
        <v/>
      </c>
      <c r="AD217" s="129">
        <f>AH217*AA217</f>
        <v/>
      </c>
      <c r="AE217" s="129">
        <f>AH217*AA217/100*75</f>
        <v/>
      </c>
      <c r="AF217" s="129">
        <f>AI217*AA217/100*75</f>
        <v/>
      </c>
      <c r="AG217" s="130" t="n"/>
      <c r="AH217" s="108" t="n">
        <v>459</v>
      </c>
      <c r="AI217" s="108" t="n">
        <v>560</v>
      </c>
      <c r="AJ217" s="126" t="n">
        <v>76</v>
      </c>
      <c r="AK217" s="129">
        <f>AI217*Z217</f>
        <v/>
      </c>
      <c r="AL217" s="232" t="n"/>
      <c r="AN217" s="232" t="n"/>
      <c r="AO217" s="150" t="inlineStr">
        <is>
          <t>90 DAYS NETT</t>
        </is>
      </c>
      <c r="AP217" s="150" t="inlineStr">
        <is>
          <t>TRUCK</t>
        </is>
      </c>
      <c r="AQ217" s="233" t="n">
        <v>43546</v>
      </c>
      <c r="AR217" s="150">
        <f>+WEEKNUM(AQ217)</f>
        <v/>
      </c>
      <c r="AS217" s="233" t="inlineStr">
        <is>
          <t>ASAP</t>
        </is>
      </c>
      <c r="AU217" s="136" t="n">
        <v>43617</v>
      </c>
      <c r="AV217" s="108">
        <f>+WEEKNUM(AU217)</f>
        <v/>
      </c>
      <c r="AW217" s="136" t="n">
        <v>43645</v>
      </c>
      <c r="AX217" s="108">
        <f>+WEEKNUM(AW217)</f>
        <v/>
      </c>
      <c r="AY217" s="136">
        <f>AW217+4</f>
        <v/>
      </c>
      <c r="AZ217" s="108">
        <f>+WEEKNUM(AY217)</f>
        <v/>
      </c>
      <c r="BA217" s="136">
        <f>AU217+90</f>
        <v/>
      </c>
      <c r="BB217" s="108">
        <f>+WEEKNUM(BA217)</f>
        <v/>
      </c>
      <c r="BC217" s="136" t="n">
        <v>43645</v>
      </c>
      <c r="BD217" s="108">
        <f>+WEEKNUM(BC217)</f>
        <v/>
      </c>
      <c r="BE217" s="136">
        <f>BC217+4</f>
        <v/>
      </c>
      <c r="BF217" s="108">
        <f>+WEEKNUM(BE217)</f>
        <v/>
      </c>
      <c r="BG217" s="108">
        <f>AV217-BD217</f>
        <v/>
      </c>
      <c r="BH217" s="108" t="n">
        <v>563</v>
      </c>
      <c r="BI217" s="108">
        <f>BH217-AI217</f>
        <v/>
      </c>
      <c r="BJ217" s="131">
        <f>BH217/AI217-1</f>
        <v/>
      </c>
      <c r="BK217" s="108">
        <f>BD217-Y217</f>
        <v/>
      </c>
      <c r="BL217" s="108">
        <f>BD217-AR217</f>
        <v/>
      </c>
      <c r="BM217" s="108" t="n">
        <v>24</v>
      </c>
      <c r="BN217" s="108" t="n"/>
      <c r="BO217" s="108" t="n"/>
      <c r="BP217" s="108" t="inlineStr">
        <is>
          <t>YES</t>
        </is>
      </c>
    </row>
    <row customFormat="1" customHeight="1" ht="11.25" r="218" s="150">
      <c r="A218" s="108" t="inlineStr">
        <is>
          <t>K190701101 JUNO</t>
        </is>
      </c>
      <c r="B218" s="108" t="inlineStr">
        <is>
          <t>Final</t>
        </is>
      </c>
      <c r="C218" s="126" t="inlineStr">
        <is>
          <t>-</t>
        </is>
      </c>
      <c r="D218" s="127" t="n">
        <v>2</v>
      </c>
      <c r="E218" s="108" t="inlineStr">
        <is>
          <t>ZALANDO</t>
        </is>
      </c>
      <c r="F218" s="108" t="n"/>
      <c r="G218" s="108" t="inlineStr">
        <is>
          <t>Womens</t>
        </is>
      </c>
      <c r="H218" s="108" t="inlineStr">
        <is>
          <t>Jeans</t>
        </is>
      </c>
      <c r="I218" s="108" t="inlineStr">
        <is>
          <t>K190701101</t>
        </is>
      </c>
      <c r="J218" s="246" t="inlineStr">
        <is>
          <t>JUNO</t>
        </is>
      </c>
      <c r="K218" s="246" t="inlineStr">
        <is>
          <t>MYLA MARBLE BLUE</t>
        </is>
      </c>
      <c r="L218" s="108" t="inlineStr">
        <is>
          <t>Tunisia</t>
        </is>
      </c>
      <c r="M218" s="108" t="inlineStr">
        <is>
          <t>Artlab</t>
        </is>
      </c>
      <c r="N218" s="108" t="inlineStr">
        <is>
          <t>Art Lab S.a.r.l.</t>
        </is>
      </c>
      <c r="O218" s="108" t="inlineStr">
        <is>
          <t>IWT</t>
        </is>
      </c>
      <c r="P218" s="108" t="n"/>
      <c r="Q218" s="108" t="inlineStr">
        <is>
          <t>Nice One</t>
        </is>
      </c>
      <c r="R218" s="108" t="n"/>
      <c r="S218" s="108" t="inlineStr">
        <is>
          <t>Lamak</t>
        </is>
      </c>
      <c r="T218" s="108" t="n"/>
      <c r="U218" s="108" t="inlineStr">
        <is>
          <t>Calik</t>
        </is>
      </c>
      <c r="V218" s="128" t="inlineStr">
        <is>
          <t>71283D Myla liber blue organic + recycled</t>
        </is>
      </c>
      <c r="W218" s="147" t="n"/>
      <c r="X218" s="147" t="n"/>
      <c r="Y218" s="108">
        <f>+WEEKNUM(X218)</f>
        <v/>
      </c>
      <c r="Z218" s="129" t="n">
        <v>23.4</v>
      </c>
      <c r="AA218" s="129" t="n">
        <v>55.98</v>
      </c>
      <c r="AB218" s="129">
        <f>AH218/100*80</f>
        <v/>
      </c>
      <c r="AC218" s="129">
        <f>AE218/100*80</f>
        <v/>
      </c>
      <c r="AD218" s="129">
        <f>AH218*AA218</f>
        <v/>
      </c>
      <c r="AE218" s="129">
        <f>AH218*AA218/100*75</f>
        <v/>
      </c>
      <c r="AF218" s="129">
        <f>AI218*AA218/100*75</f>
        <v/>
      </c>
      <c r="AG218" s="130" t="n"/>
      <c r="AH218" s="108" t="n">
        <v>60</v>
      </c>
      <c r="AI218" s="108" t="n">
        <v>60</v>
      </c>
      <c r="AJ218" s="126" t="n">
        <v>76</v>
      </c>
      <c r="AK218" s="129">
        <f>AI218*Z218</f>
        <v/>
      </c>
      <c r="AL218" s="232" t="n"/>
      <c r="AN218" s="232" t="n"/>
      <c r="AO218" s="150" t="inlineStr">
        <is>
          <t>90 DAYS NETT</t>
        </is>
      </c>
      <c r="AP218" s="150" t="inlineStr">
        <is>
          <t>TRUCK</t>
        </is>
      </c>
      <c r="AQ218" s="233" t="n">
        <v>43546</v>
      </c>
      <c r="AR218" s="150">
        <f>+WEEKNUM(AQ218)</f>
        <v/>
      </c>
      <c r="AS218" s="233" t="inlineStr">
        <is>
          <t>ASAP</t>
        </is>
      </c>
      <c r="AU218" s="136" t="n">
        <v>43617</v>
      </c>
      <c r="AV218" s="108">
        <f>+WEEKNUM(AU218)</f>
        <v/>
      </c>
      <c r="AW218" s="136" t="n">
        <v>43645</v>
      </c>
      <c r="AX218" s="108">
        <f>+WEEKNUM(AW218)</f>
        <v/>
      </c>
      <c r="AY218" s="136">
        <f>AW218+4</f>
        <v/>
      </c>
      <c r="AZ218" s="108">
        <f>+WEEKNUM(AY218)</f>
        <v/>
      </c>
      <c r="BA218" s="136">
        <f>AU218+90</f>
        <v/>
      </c>
      <c r="BB218" s="108">
        <f>+WEEKNUM(BA218)</f>
        <v/>
      </c>
      <c r="BC218" s="136" t="n">
        <v>43645</v>
      </c>
      <c r="BD218" s="108">
        <f>+WEEKNUM(BC218)</f>
        <v/>
      </c>
      <c r="BE218" s="136">
        <f>BC218+4</f>
        <v/>
      </c>
      <c r="BF218" s="108">
        <f>+WEEKNUM(BE218)</f>
        <v/>
      </c>
      <c r="BG218" s="108">
        <f>AV218-BD218</f>
        <v/>
      </c>
      <c r="BH218" s="108" t="n">
        <v>60</v>
      </c>
      <c r="BI218" s="108">
        <f>BH218-AI218</f>
        <v/>
      </c>
      <c r="BJ218" s="131">
        <f>BH218/AI218-1</f>
        <v/>
      </c>
      <c r="BK218" s="108">
        <f>BD218-Y218</f>
        <v/>
      </c>
      <c r="BL218" s="108">
        <f>BD218-AR218</f>
        <v/>
      </c>
      <c r="BM218" s="108" t="n">
        <v>24</v>
      </c>
      <c r="BN218" s="108" t="n"/>
      <c r="BO218" s="108" t="n"/>
      <c r="BP218" s="108" t="inlineStr">
        <is>
          <t>YES</t>
        </is>
      </c>
    </row>
    <row customFormat="1" customHeight="1" ht="11.25" r="219" s="150">
      <c r="A219" s="150" t="inlineStr">
        <is>
          <t>K190701102 JUNO</t>
        </is>
      </c>
      <c r="B219" s="150" t="inlineStr">
        <is>
          <t>Final</t>
        </is>
      </c>
      <c r="C219" s="230" t="inlineStr">
        <is>
          <t>-</t>
        </is>
      </c>
      <c r="D219" s="231" t="n">
        <v>2</v>
      </c>
      <c r="G219" s="150" t="inlineStr">
        <is>
          <t>Womens</t>
        </is>
      </c>
      <c r="H219" s="150" t="inlineStr">
        <is>
          <t>Jeans</t>
        </is>
      </c>
      <c r="I219" s="150" t="inlineStr">
        <is>
          <t>K190701102</t>
        </is>
      </c>
      <c r="J219" s="172" t="inlineStr">
        <is>
          <t>JUNO</t>
        </is>
      </c>
      <c r="K219" s="172" t="inlineStr">
        <is>
          <t>ALFFIE MID WORN</t>
        </is>
      </c>
      <c r="L219" s="150" t="inlineStr">
        <is>
          <t>Tunisia</t>
        </is>
      </c>
      <c r="M219" s="150" t="inlineStr">
        <is>
          <t>Artlab</t>
        </is>
      </c>
      <c r="N219" s="150" t="inlineStr">
        <is>
          <t>Art Lab S.a.r.l.</t>
        </is>
      </c>
      <c r="O219" s="150" t="inlineStr">
        <is>
          <t>IWT</t>
        </is>
      </c>
      <c r="P219" s="150" t="inlineStr">
        <is>
          <t>IWT</t>
        </is>
      </c>
      <c r="U219" s="150" t="inlineStr">
        <is>
          <t>Calik</t>
        </is>
      </c>
      <c r="V219" s="150" t="inlineStr">
        <is>
          <t>71284D Alffie irish blue coated black organic + recycled</t>
        </is>
      </c>
      <c r="W219" s="179" t="n"/>
      <c r="X219" s="179" t="n"/>
      <c r="Y219" s="150">
        <f>+WEEKNUM(X219)</f>
        <v/>
      </c>
      <c r="Z219" s="232" t="n">
        <v>24.15</v>
      </c>
      <c r="AA219" s="232" t="n">
        <v>55.98</v>
      </c>
      <c r="AB219" s="232">
        <f>AH219/100*80</f>
        <v/>
      </c>
      <c r="AC219" s="232">
        <f>AE219/100*80</f>
        <v/>
      </c>
      <c r="AD219" s="232">
        <f>AH219*AA219</f>
        <v/>
      </c>
      <c r="AE219" s="121">
        <f>AH219*AA219/100*75</f>
        <v/>
      </c>
      <c r="AF219" s="121">
        <f>AI219*AA219/100*75</f>
        <v/>
      </c>
      <c r="AG219" s="117" t="n"/>
      <c r="AH219" s="150" t="n">
        <v>370</v>
      </c>
      <c r="AI219" s="150" t="n">
        <v>445</v>
      </c>
      <c r="AJ219" s="230" t="n">
        <v>76</v>
      </c>
      <c r="AK219" s="232">
        <f>AI219*Z219</f>
        <v/>
      </c>
      <c r="AL219" s="232" t="n"/>
      <c r="AN219" s="232" t="n"/>
      <c r="AO219" s="150" t="inlineStr">
        <is>
          <t>90 DAYS NETT</t>
        </is>
      </c>
      <c r="AP219" s="150" t="inlineStr">
        <is>
          <t>TRUCK</t>
        </is>
      </c>
      <c r="AQ219" s="233" t="n">
        <v>43546</v>
      </c>
      <c r="AR219" s="150">
        <f>+WEEKNUM(AQ219)</f>
        <v/>
      </c>
      <c r="AS219" s="233" t="inlineStr">
        <is>
          <t>ASAP</t>
        </is>
      </c>
      <c r="AU219" s="233" t="n">
        <v>43701</v>
      </c>
      <c r="AV219" s="150">
        <f>+WEEKNUM(AU219)</f>
        <v/>
      </c>
      <c r="AW219" s="323" t="n">
        <v>43701</v>
      </c>
      <c r="AX219" s="150">
        <f>+WEEKNUM(AW219)</f>
        <v/>
      </c>
      <c r="AY219" s="233">
        <f>AW219+4</f>
        <v/>
      </c>
      <c r="AZ219" s="150">
        <f>+WEEKNUM(AY219)</f>
        <v/>
      </c>
      <c r="BA219" s="233">
        <f>AU219+90</f>
        <v/>
      </c>
      <c r="BB219" s="150">
        <f>+WEEKNUM(BA219)</f>
        <v/>
      </c>
      <c r="BC219" s="233" t="n"/>
      <c r="BD219" s="150">
        <f>+WEEKNUM(BC219)</f>
        <v/>
      </c>
      <c r="BE219" s="233">
        <f>BC219+4</f>
        <v/>
      </c>
      <c r="BF219" s="169">
        <f>+WEEKNUM(BE219)</f>
        <v/>
      </c>
      <c r="BG219" s="150">
        <f>AV219-BD219</f>
        <v/>
      </c>
      <c r="BI219" s="150">
        <f>BH219-AI219</f>
        <v/>
      </c>
      <c r="BJ219" s="234">
        <f>BH219/AI219-1</f>
        <v/>
      </c>
      <c r="BK219" s="150">
        <f>BD219-Y219</f>
        <v/>
      </c>
      <c r="BL219" s="150">
        <f>BD219-AR219</f>
        <v/>
      </c>
      <c r="BM219" s="150" t="n">
        <v>34</v>
      </c>
    </row>
    <row customFormat="1" customHeight="1" ht="11.25" r="220" s="150">
      <c r="A220" s="150" t="inlineStr">
        <is>
          <t>K190701103 JUNO RO</t>
        </is>
      </c>
      <c r="B220" s="150" t="inlineStr">
        <is>
          <t>Final</t>
        </is>
      </c>
      <c r="C220" s="230" t="inlineStr">
        <is>
          <t>-</t>
        </is>
      </c>
      <c r="D220" s="231" t="inlineStr">
        <is>
          <t>R/O</t>
        </is>
      </c>
      <c r="E220" s="111" t="n"/>
      <c r="G220" s="150" t="inlineStr">
        <is>
          <t>Womens</t>
        </is>
      </c>
      <c r="H220" s="150" t="inlineStr">
        <is>
          <t>Jeans</t>
        </is>
      </c>
      <c r="I220" s="150" t="inlineStr">
        <is>
          <t>K190701103</t>
        </is>
      </c>
      <c r="J220" s="172" t="inlineStr">
        <is>
          <t>JUNO</t>
        </is>
      </c>
      <c r="K220" s="172" t="inlineStr">
        <is>
          <t>DARK OD BLACK</t>
        </is>
      </c>
      <c r="L220" s="150" t="inlineStr">
        <is>
          <t>Tunisia</t>
        </is>
      </c>
      <c r="M220" s="150" t="inlineStr">
        <is>
          <t>Artlab</t>
        </is>
      </c>
      <c r="N220" s="150" t="inlineStr">
        <is>
          <t>Art Lab S.a.r.l.</t>
        </is>
      </c>
      <c r="O220" s="150" t="inlineStr">
        <is>
          <t>IWT</t>
        </is>
      </c>
      <c r="P220" s="150" t="inlineStr">
        <is>
          <t>IWT</t>
        </is>
      </c>
      <c r="U220" s="150" t="inlineStr">
        <is>
          <t>Calik</t>
        </is>
      </c>
      <c r="V220" s="82" t="inlineStr">
        <is>
          <t>71060D Soho TP nesta blue OD black organic + recycled</t>
        </is>
      </c>
      <c r="W220" s="179" t="n"/>
      <c r="X220" s="179" t="n"/>
      <c r="Y220" s="150">
        <f>+WEEKNUM(X220)</f>
        <v/>
      </c>
      <c r="Z220" s="232" t="n">
        <v>21.95</v>
      </c>
      <c r="AA220" s="232" t="n">
        <v>51.98</v>
      </c>
      <c r="AB220" s="232">
        <f>AH220/100*80</f>
        <v/>
      </c>
      <c r="AC220" s="232" t="n"/>
      <c r="AD220" s="232">
        <f>AH220*AA220</f>
        <v/>
      </c>
      <c r="AE220" s="121" t="n"/>
      <c r="AF220" s="121">
        <f>AI220*AA220</f>
        <v/>
      </c>
      <c r="AG220" s="117" t="n"/>
      <c r="AH220" s="150" t="n">
        <v>0</v>
      </c>
      <c r="AI220" s="150" t="n">
        <v>351</v>
      </c>
      <c r="AJ220" s="230" t="n">
        <v>72</v>
      </c>
      <c r="AK220" s="232">
        <f>AI220*Z220</f>
        <v/>
      </c>
      <c r="AL220" s="232" t="n"/>
      <c r="AN220" s="232" t="n"/>
      <c r="AO220" s="150" t="inlineStr">
        <is>
          <t>90 DAYS NETT</t>
        </is>
      </c>
      <c r="AP220" s="150" t="inlineStr">
        <is>
          <t>TRUCK</t>
        </is>
      </c>
      <c r="AQ220" s="233" t="n">
        <v>43507</v>
      </c>
      <c r="AR220" s="150">
        <f>+WEEKNUM(AQ220)</f>
        <v/>
      </c>
      <c r="AS220" s="233" t="n">
        <v>43596</v>
      </c>
      <c r="AT220" s="150">
        <f>+WEEKNUM(AS220)</f>
        <v/>
      </c>
      <c r="AU220" s="233" t="n">
        <v>43701</v>
      </c>
      <c r="AV220" s="150">
        <f>+WEEKNUM(AU220)</f>
        <v/>
      </c>
      <c r="AW220" s="323" t="n">
        <v>43680</v>
      </c>
      <c r="AX220" s="150">
        <f>+WEEKNUM(AW220)</f>
        <v/>
      </c>
      <c r="AY220" s="233">
        <f>AW220+4</f>
        <v/>
      </c>
      <c r="AZ220" s="150">
        <f>+WEEKNUM(AY220)</f>
        <v/>
      </c>
      <c r="BA220" s="233">
        <f>AU220+90</f>
        <v/>
      </c>
      <c r="BB220" s="150">
        <f>+WEEKNUM(BA220)</f>
        <v/>
      </c>
      <c r="BC220" s="233" t="n"/>
      <c r="BD220" s="150">
        <f>+WEEKNUM(BC220)</f>
        <v/>
      </c>
      <c r="BE220" s="233">
        <f>BC220+4</f>
        <v/>
      </c>
      <c r="BF220" s="169">
        <f>+WEEKNUM(BE220)</f>
        <v/>
      </c>
      <c r="BG220" s="150">
        <f>AV220-BD220</f>
        <v/>
      </c>
      <c r="BI220" s="150">
        <f>BH220-AI220</f>
        <v/>
      </c>
      <c r="BJ220" s="234">
        <f>BH220/AI220-1</f>
        <v/>
      </c>
      <c r="BK220" s="150">
        <f>BD220-Y220</f>
        <v/>
      </c>
      <c r="BL220" s="150">
        <f>BD220-AR220</f>
        <v/>
      </c>
      <c r="BM220" s="150" t="n">
        <v>34</v>
      </c>
    </row>
    <row customFormat="1" customHeight="1" ht="11.25" r="221" s="150">
      <c r="A221" s="150" t="inlineStr">
        <is>
          <t>K190701113 JUNO HIGH</t>
        </is>
      </c>
      <c r="B221" s="150" t="inlineStr">
        <is>
          <t>Final</t>
        </is>
      </c>
      <c r="C221" s="230" t="inlineStr">
        <is>
          <t>-</t>
        </is>
      </c>
      <c r="D221" s="231" t="n">
        <v>2</v>
      </c>
      <c r="G221" s="150" t="inlineStr">
        <is>
          <t>Womens</t>
        </is>
      </c>
      <c r="H221" s="150" t="inlineStr">
        <is>
          <t>Jeans</t>
        </is>
      </c>
      <c r="I221" s="150" t="inlineStr">
        <is>
          <t>K190701113</t>
        </is>
      </c>
      <c r="J221" s="172" t="inlineStr">
        <is>
          <t>JUNO HIGH</t>
        </is>
      </c>
      <c r="K221" s="172" t="inlineStr">
        <is>
          <t>ROVER DARK</t>
        </is>
      </c>
      <c r="L221" s="150" t="inlineStr">
        <is>
          <t>Tunisia</t>
        </is>
      </c>
      <c r="M221" s="150" t="inlineStr">
        <is>
          <t>Artlab</t>
        </is>
      </c>
      <c r="N221" s="150" t="inlineStr">
        <is>
          <t>Art Lab S.a.r.l.</t>
        </is>
      </c>
      <c r="O221" s="150" t="inlineStr">
        <is>
          <t>IWT</t>
        </is>
      </c>
      <c r="P221" s="150" t="inlineStr">
        <is>
          <t>IWT</t>
        </is>
      </c>
      <c r="U221" s="150" t="inlineStr">
        <is>
          <t>Calik</t>
        </is>
      </c>
      <c r="V221" s="82" t="inlineStr">
        <is>
          <t>71286D Rover twilight OD black organic + recycled</t>
        </is>
      </c>
      <c r="W221" s="179" t="n"/>
      <c r="X221" s="179" t="n"/>
      <c r="Y221" s="150">
        <f>+WEEKNUM(X221)</f>
        <v/>
      </c>
      <c r="Z221" s="232" t="n">
        <v>22.8</v>
      </c>
      <c r="AA221" s="232" t="n">
        <v>51.98</v>
      </c>
      <c r="AB221" s="232">
        <f>AH221/100*80</f>
        <v/>
      </c>
      <c r="AC221" s="232">
        <f>AE221/100*80</f>
        <v/>
      </c>
      <c r="AD221" s="232">
        <f>AH221*AA221</f>
        <v/>
      </c>
      <c r="AE221" s="121">
        <f>AH221*AA221/100*75</f>
        <v/>
      </c>
      <c r="AF221" s="121">
        <f>AI221*AA221/100*75</f>
        <v/>
      </c>
      <c r="AG221" s="117" t="n"/>
      <c r="AH221" s="150" t="n">
        <v>502</v>
      </c>
      <c r="AI221" s="150" t="n">
        <v>570</v>
      </c>
      <c r="AJ221" s="230" t="n">
        <v>76</v>
      </c>
      <c r="AK221" s="232">
        <f>AI221*Z221</f>
        <v/>
      </c>
      <c r="AL221" s="232" t="n"/>
      <c r="AN221" s="232" t="n"/>
      <c r="AO221" s="150" t="inlineStr">
        <is>
          <t>90 DAYS NETT</t>
        </is>
      </c>
      <c r="AP221" s="150" t="inlineStr">
        <is>
          <t>TRUCK</t>
        </is>
      </c>
      <c r="AQ221" s="233" t="n">
        <v>43546</v>
      </c>
      <c r="AR221" s="150">
        <f>+WEEKNUM(AQ221)</f>
        <v/>
      </c>
      <c r="AS221" s="233" t="inlineStr">
        <is>
          <t>ASAP</t>
        </is>
      </c>
      <c r="AU221" s="233" t="n">
        <v>43715</v>
      </c>
      <c r="AV221" s="150">
        <f>+WEEKNUM(AU221)</f>
        <v/>
      </c>
      <c r="AW221" s="323" t="n">
        <v>43701</v>
      </c>
      <c r="AX221" s="150">
        <f>+WEEKNUM(AW221)</f>
        <v/>
      </c>
      <c r="AY221" s="233">
        <f>AW221+4</f>
        <v/>
      </c>
      <c r="AZ221" s="150">
        <f>+WEEKNUM(AY221)</f>
        <v/>
      </c>
      <c r="BA221" s="233">
        <f>AU221+90</f>
        <v/>
      </c>
      <c r="BB221" s="150">
        <f>+WEEKNUM(BA221)</f>
        <v/>
      </c>
      <c r="BC221" s="233" t="n"/>
      <c r="BD221" s="150">
        <f>+WEEKNUM(BC221)</f>
        <v/>
      </c>
      <c r="BF221" s="169">
        <f>+WEEKNUM(BE221)</f>
        <v/>
      </c>
      <c r="BG221" s="150">
        <f>AV221-BD221</f>
        <v/>
      </c>
      <c r="BI221" s="150">
        <f>BH221-AI221</f>
        <v/>
      </c>
      <c r="BJ221" s="234">
        <f>BH221/AI221-1</f>
        <v/>
      </c>
      <c r="BK221" s="150">
        <f>BD221-Y221</f>
        <v/>
      </c>
      <c r="BL221" s="150">
        <f>BD221-AR221</f>
        <v/>
      </c>
      <c r="BM221" s="150" t="n">
        <v>34</v>
      </c>
    </row>
    <row customFormat="1" customHeight="1" ht="11.25" r="222" s="150">
      <c r="A222" s="150" t="inlineStr">
        <is>
          <t>K190701303 CHRISTINA HIGH</t>
        </is>
      </c>
      <c r="B222" s="150" t="inlineStr">
        <is>
          <t>Final</t>
        </is>
      </c>
      <c r="C222" s="230" t="inlineStr">
        <is>
          <t>-</t>
        </is>
      </c>
      <c r="D222" s="231" t="n">
        <v>2</v>
      </c>
      <c r="E222" s="150" t="inlineStr">
        <is>
          <t>BULK</t>
        </is>
      </c>
      <c r="G222" s="150" t="inlineStr">
        <is>
          <t>Womens</t>
        </is>
      </c>
      <c r="H222" s="150" t="inlineStr">
        <is>
          <t>Jeans</t>
        </is>
      </c>
      <c r="I222" s="150" t="inlineStr">
        <is>
          <t>K190701303</t>
        </is>
      </c>
      <c r="J222" s="172" t="inlineStr">
        <is>
          <t>CHRISTINA HIGH</t>
        </is>
      </c>
      <c r="K222" s="172" t="inlineStr">
        <is>
          <t>ROVER VINTAGE BLACK</t>
        </is>
      </c>
      <c r="L222" s="150" t="inlineStr">
        <is>
          <t>Tunisia</t>
        </is>
      </c>
      <c r="M222" s="150" t="inlineStr">
        <is>
          <t>Artlab</t>
        </is>
      </c>
      <c r="N222" s="150" t="inlineStr">
        <is>
          <t>Art Lab S.a.r.l.</t>
        </is>
      </c>
      <c r="O222" s="150" t="inlineStr">
        <is>
          <t>IWT</t>
        </is>
      </c>
      <c r="P222" s="150" t="inlineStr">
        <is>
          <t>IWT</t>
        </is>
      </c>
      <c r="U222" s="150" t="inlineStr">
        <is>
          <t>Calik</t>
        </is>
      </c>
      <c r="V222" s="82" t="inlineStr">
        <is>
          <t>71286D Rover twilight OD black organic + recycled</t>
        </is>
      </c>
      <c r="W222" s="179" t="n"/>
      <c r="X222" s="179" t="n"/>
      <c r="Y222" s="150">
        <f>+WEEKNUM(X222)</f>
        <v/>
      </c>
      <c r="Z222" s="232" t="n">
        <v>24</v>
      </c>
      <c r="AA222" s="232" t="n">
        <v>55.98</v>
      </c>
      <c r="AB222" s="232">
        <f>AH222/100*80</f>
        <v/>
      </c>
      <c r="AC222" s="232">
        <f>AE222/100*80</f>
        <v/>
      </c>
      <c r="AD222" s="232">
        <f>AH222*AA222</f>
        <v/>
      </c>
      <c r="AE222" s="121">
        <f>AH222*AA222/100*75</f>
        <v/>
      </c>
      <c r="AF222" s="121">
        <f>AI222*AA222/100*75</f>
        <v/>
      </c>
      <c r="AG222" s="117" t="n"/>
      <c r="AH222" s="150" t="n">
        <v>438</v>
      </c>
      <c r="AI222" s="150" t="n">
        <v>515</v>
      </c>
      <c r="AJ222" s="230" t="n">
        <v>76</v>
      </c>
      <c r="AK222" s="232">
        <f>AI222*Z222</f>
        <v/>
      </c>
      <c r="AL222" s="232" t="n"/>
      <c r="AN222" s="232" t="n"/>
      <c r="AO222" s="150" t="inlineStr">
        <is>
          <t>90 DAYS NETT</t>
        </is>
      </c>
      <c r="AP222" s="150" t="inlineStr">
        <is>
          <t>TRUCK</t>
        </is>
      </c>
      <c r="AQ222" s="233" t="n">
        <v>43546</v>
      </c>
      <c r="AR222" s="150">
        <f>+WEEKNUM(AQ222)</f>
        <v/>
      </c>
      <c r="AS222" s="233" t="inlineStr">
        <is>
          <t>ASAP</t>
        </is>
      </c>
      <c r="AU222" s="233" t="n">
        <v>43715</v>
      </c>
      <c r="AV222" s="150">
        <f>+WEEKNUM(AU222)</f>
        <v/>
      </c>
      <c r="AW222" s="323" t="n">
        <v>43701</v>
      </c>
      <c r="AX222" s="150">
        <f>+WEEKNUM(AW222)</f>
        <v/>
      </c>
      <c r="AY222" s="233">
        <f>AW222+4</f>
        <v/>
      </c>
      <c r="AZ222" s="150">
        <f>+WEEKNUM(AY222)</f>
        <v/>
      </c>
      <c r="BA222" s="233">
        <f>AU222+90</f>
        <v/>
      </c>
      <c r="BB222" s="150">
        <f>+WEEKNUM(BA222)</f>
        <v/>
      </c>
      <c r="BC222" s="233" t="n"/>
      <c r="BD222" s="150">
        <f>+WEEKNUM(BC222)</f>
        <v/>
      </c>
      <c r="BF222" s="169">
        <f>+WEEKNUM(BE222)</f>
        <v/>
      </c>
      <c r="BG222" s="150">
        <f>AV222-BD222</f>
        <v/>
      </c>
      <c r="BI222" s="150">
        <f>BH222-AI222</f>
        <v/>
      </c>
      <c r="BJ222" s="234">
        <f>BH222/AI222-1</f>
        <v/>
      </c>
      <c r="BK222" s="150">
        <f>BD222-Y222</f>
        <v/>
      </c>
      <c r="BL222" s="150">
        <f>BD222-AR222</f>
        <v/>
      </c>
      <c r="BM222" s="150" t="n">
        <v>34</v>
      </c>
    </row>
    <row customFormat="1" customHeight="1" ht="11.25" r="223" s="150">
      <c r="A223" s="150" t="inlineStr">
        <is>
          <t>K190701303 CHRISTINA HIGH</t>
        </is>
      </c>
      <c r="B223" s="150" t="inlineStr">
        <is>
          <t>Final</t>
        </is>
      </c>
      <c r="C223" s="230" t="inlineStr">
        <is>
          <t>-</t>
        </is>
      </c>
      <c r="D223" s="231" t="n">
        <v>2</v>
      </c>
      <c r="E223" s="150" t="inlineStr">
        <is>
          <t>ZALANDO</t>
        </is>
      </c>
      <c r="G223" s="150" t="inlineStr">
        <is>
          <t>Womens</t>
        </is>
      </c>
      <c r="H223" s="150" t="inlineStr">
        <is>
          <t>Jeans</t>
        </is>
      </c>
      <c r="I223" s="150" t="inlineStr">
        <is>
          <t>K190701303</t>
        </is>
      </c>
      <c r="J223" s="172" t="inlineStr">
        <is>
          <t>CHRISTINA HIGH</t>
        </is>
      </c>
      <c r="K223" s="172" t="inlineStr">
        <is>
          <t>ROVER VINTAGE BLACK</t>
        </is>
      </c>
      <c r="L223" s="150" t="inlineStr">
        <is>
          <t>Tunisia</t>
        </is>
      </c>
      <c r="M223" s="150" t="inlineStr">
        <is>
          <t>Artlab</t>
        </is>
      </c>
      <c r="N223" s="150" t="inlineStr">
        <is>
          <t>Art Lab S.a.r.l.</t>
        </is>
      </c>
      <c r="O223" s="150" t="inlineStr">
        <is>
          <t>IWT</t>
        </is>
      </c>
      <c r="U223" s="150" t="inlineStr">
        <is>
          <t>Calik</t>
        </is>
      </c>
      <c r="V223" s="82" t="inlineStr">
        <is>
          <t>71286D Rover twilight OD black organic + recycled</t>
        </is>
      </c>
      <c r="W223" s="179" t="n"/>
      <c r="X223" s="179" t="n"/>
      <c r="Y223" s="150">
        <f>+WEEKNUM(X223)</f>
        <v/>
      </c>
      <c r="Z223" s="232" t="n">
        <v>24</v>
      </c>
      <c r="AA223" s="232" t="n">
        <v>55.98</v>
      </c>
      <c r="AB223" s="232">
        <f>AH223/100*80</f>
        <v/>
      </c>
      <c r="AC223" s="232">
        <f>AE223/100*80</f>
        <v/>
      </c>
      <c r="AD223" s="232">
        <f>AH223*AA223</f>
        <v/>
      </c>
      <c r="AE223" s="121">
        <f>AH223*AA223/100*75</f>
        <v/>
      </c>
      <c r="AF223" s="121">
        <f>AI223*AA223/100*75</f>
        <v/>
      </c>
      <c r="AG223" s="117" t="n"/>
      <c r="AH223" s="150" t="n">
        <v>60</v>
      </c>
      <c r="AI223" s="150" t="n">
        <v>60</v>
      </c>
      <c r="AJ223" s="230" t="n">
        <v>76</v>
      </c>
      <c r="AK223" s="232">
        <f>AI223*Z223</f>
        <v/>
      </c>
      <c r="AL223" s="232" t="n"/>
      <c r="AN223" s="232" t="n"/>
      <c r="AO223" s="150" t="inlineStr">
        <is>
          <t>90 DAYS NETT</t>
        </is>
      </c>
      <c r="AP223" s="150" t="inlineStr">
        <is>
          <t>TRUCK</t>
        </is>
      </c>
      <c r="AQ223" s="233" t="n">
        <v>43546</v>
      </c>
      <c r="AR223" s="150">
        <f>+WEEKNUM(AQ223)</f>
        <v/>
      </c>
      <c r="AS223" s="233" t="inlineStr">
        <is>
          <t>ASAP</t>
        </is>
      </c>
      <c r="AU223" s="233" t="n">
        <v>43715</v>
      </c>
      <c r="AV223" s="150">
        <f>+WEEKNUM(AU223)</f>
        <v/>
      </c>
      <c r="AW223" s="323" t="n">
        <v>43701</v>
      </c>
      <c r="AX223" s="150">
        <f>+WEEKNUM(AW223)</f>
        <v/>
      </c>
      <c r="AY223" s="233">
        <f>AW223+4</f>
        <v/>
      </c>
      <c r="AZ223" s="150">
        <f>+WEEKNUM(AY223)</f>
        <v/>
      </c>
      <c r="BA223" s="233">
        <f>AU223+90</f>
        <v/>
      </c>
      <c r="BB223" s="150">
        <f>+WEEKNUM(BA223)</f>
        <v/>
      </c>
      <c r="BC223" s="233" t="n"/>
      <c r="BD223" s="150">
        <f>+WEEKNUM(BC223)</f>
        <v/>
      </c>
      <c r="BF223" s="169">
        <f>+WEEKNUM(BE223)</f>
        <v/>
      </c>
      <c r="BG223" s="150">
        <f>AV223-BD223</f>
        <v/>
      </c>
      <c r="BI223" s="150">
        <f>BH223-AI223</f>
        <v/>
      </c>
      <c r="BJ223" s="234">
        <f>BH223/AI223-1</f>
        <v/>
      </c>
      <c r="BK223" s="150">
        <f>BD223-Y223</f>
        <v/>
      </c>
      <c r="BL223" s="150">
        <f>BD223-AR223</f>
        <v/>
      </c>
      <c r="BM223" s="150" t="n">
        <v>34</v>
      </c>
    </row>
    <row customFormat="1" customHeight="1" ht="11.25" r="224" s="150">
      <c r="A224" s="150" t="inlineStr">
        <is>
          <t>K190701304 CHRISTINA HIGH</t>
        </is>
      </c>
      <c r="B224" s="150" t="inlineStr">
        <is>
          <t>Final</t>
        </is>
      </c>
      <c r="C224" s="230" t="inlineStr">
        <is>
          <t>-</t>
        </is>
      </c>
      <c r="D224" s="231" t="n">
        <v>2</v>
      </c>
      <c r="E224" s="150" t="inlineStr">
        <is>
          <t>BULK</t>
        </is>
      </c>
      <c r="G224" s="150" t="inlineStr">
        <is>
          <t>Womens</t>
        </is>
      </c>
      <c r="H224" s="150" t="inlineStr">
        <is>
          <t>Jeans</t>
        </is>
      </c>
      <c r="I224" s="150" t="inlineStr">
        <is>
          <t>K190701304</t>
        </is>
      </c>
      <c r="J224" s="324" t="inlineStr">
        <is>
          <t>CHRISTINA HIGH</t>
        </is>
      </c>
      <c r="K224" s="324" t="inlineStr">
        <is>
          <t>ALFFIE DARK WORN</t>
        </is>
      </c>
      <c r="L224" s="150" t="inlineStr">
        <is>
          <t>Tunisia</t>
        </is>
      </c>
      <c r="M224" s="150" t="inlineStr">
        <is>
          <t>Artlab</t>
        </is>
      </c>
      <c r="N224" s="150" t="inlineStr">
        <is>
          <t>Art Lab S.a.r.l.</t>
        </is>
      </c>
      <c r="O224" s="150" t="inlineStr">
        <is>
          <t>IWT</t>
        </is>
      </c>
      <c r="P224" s="150" t="inlineStr">
        <is>
          <t>IWT</t>
        </is>
      </c>
      <c r="U224" s="150" t="inlineStr">
        <is>
          <t>Calik</t>
        </is>
      </c>
      <c r="V224" s="82" t="inlineStr">
        <is>
          <t>71284D Alffie irish blue coated black organic + recycled</t>
        </is>
      </c>
      <c r="W224" s="179" t="n"/>
      <c r="X224" s="179" t="n"/>
      <c r="Y224" s="150">
        <f>+WEEKNUM(X224)</f>
        <v/>
      </c>
      <c r="Z224" s="232" t="n">
        <v>24.35</v>
      </c>
      <c r="AA224" s="232" t="n">
        <v>55.98</v>
      </c>
      <c r="AB224" s="232">
        <f>AH224/100*80</f>
        <v/>
      </c>
      <c r="AC224" s="232">
        <f>AE224/100*80</f>
        <v/>
      </c>
      <c r="AD224" s="232">
        <f>AH224*AA224</f>
        <v/>
      </c>
      <c r="AE224" s="121">
        <f>AH224*AA224/100*75</f>
        <v/>
      </c>
      <c r="AF224" s="121">
        <f>AI224*AA224/100*75</f>
        <v/>
      </c>
      <c r="AG224" s="117" t="n"/>
      <c r="AH224" s="150" t="n">
        <v>332</v>
      </c>
      <c r="AI224" s="150" t="n">
        <v>466</v>
      </c>
      <c r="AJ224" s="230" t="n">
        <v>76</v>
      </c>
      <c r="AK224" s="232">
        <f>AI224*Z224</f>
        <v/>
      </c>
      <c r="AL224" s="232" t="n"/>
      <c r="AN224" s="232" t="n"/>
      <c r="AO224" s="150" t="inlineStr">
        <is>
          <t>90 DAYS NETT</t>
        </is>
      </c>
      <c r="AP224" s="150" t="inlineStr">
        <is>
          <t>TRUCK</t>
        </is>
      </c>
      <c r="AQ224" s="233" t="n">
        <v>43546</v>
      </c>
      <c r="AR224" s="150">
        <f>+WEEKNUM(AQ224)</f>
        <v/>
      </c>
      <c r="AS224" s="233" t="inlineStr">
        <is>
          <t>ASAP</t>
        </is>
      </c>
      <c r="AU224" s="233" t="n">
        <v>43701</v>
      </c>
      <c r="AV224" s="150">
        <f>+WEEKNUM(AU224)</f>
        <v/>
      </c>
      <c r="AW224" s="323" t="n">
        <v>43680</v>
      </c>
      <c r="AX224" s="150">
        <f>+WEEKNUM(AW224)</f>
        <v/>
      </c>
      <c r="AY224" s="233">
        <f>AW224+4</f>
        <v/>
      </c>
      <c r="AZ224" s="150">
        <f>+WEEKNUM(AY224)</f>
        <v/>
      </c>
      <c r="BA224" s="233">
        <f>AU224+90</f>
        <v/>
      </c>
      <c r="BB224" s="150">
        <f>+WEEKNUM(BA224)</f>
        <v/>
      </c>
      <c r="BC224" s="233" t="n"/>
      <c r="BD224" s="150">
        <f>+WEEKNUM(BC224)</f>
        <v/>
      </c>
      <c r="BF224" s="169">
        <f>+WEEKNUM(BE224)</f>
        <v/>
      </c>
      <c r="BG224" s="150">
        <f>AV224-BD224</f>
        <v/>
      </c>
      <c r="BI224" s="150">
        <f>BH224-AI224</f>
        <v/>
      </c>
      <c r="BJ224" s="234">
        <f>BH224/AI224-1</f>
        <v/>
      </c>
      <c r="BK224" s="150">
        <f>BD224-Y224</f>
        <v/>
      </c>
      <c r="BL224" s="150">
        <f>BD224-AR224</f>
        <v/>
      </c>
      <c r="BM224" s="150" t="n">
        <v>34</v>
      </c>
    </row>
    <row customFormat="1" customHeight="1" ht="11.25" r="225" s="150">
      <c r="A225" s="150" t="inlineStr">
        <is>
          <t>K190701304 CHRISTINA HIGH</t>
        </is>
      </c>
      <c r="B225" s="150" t="inlineStr">
        <is>
          <t>Final</t>
        </is>
      </c>
      <c r="C225" s="230" t="inlineStr">
        <is>
          <t>-</t>
        </is>
      </c>
      <c r="D225" s="231" t="n">
        <v>2</v>
      </c>
      <c r="E225" s="150" t="inlineStr">
        <is>
          <t>ZALANDO</t>
        </is>
      </c>
      <c r="G225" s="150" t="inlineStr">
        <is>
          <t>Womens</t>
        </is>
      </c>
      <c r="H225" s="150" t="inlineStr">
        <is>
          <t>Jeans</t>
        </is>
      </c>
      <c r="I225" s="150" t="inlineStr">
        <is>
          <t>K190701304</t>
        </is>
      </c>
      <c r="J225" s="324" t="inlineStr">
        <is>
          <t>CHRISTINA HIGH</t>
        </is>
      </c>
      <c r="K225" s="324" t="inlineStr">
        <is>
          <t>ALFFIE DARK WORN</t>
        </is>
      </c>
      <c r="L225" s="150" t="inlineStr">
        <is>
          <t>Tunisia</t>
        </is>
      </c>
      <c r="M225" s="150" t="inlineStr">
        <is>
          <t>Artlab</t>
        </is>
      </c>
      <c r="N225" s="150" t="inlineStr">
        <is>
          <t>Art Lab S.a.r.l.</t>
        </is>
      </c>
      <c r="O225" s="150" t="inlineStr">
        <is>
          <t>IWT</t>
        </is>
      </c>
      <c r="U225" s="150" t="inlineStr">
        <is>
          <t>Calik</t>
        </is>
      </c>
      <c r="V225" s="82" t="inlineStr">
        <is>
          <t>71284D Alffie irish blue coated black organic + recycled</t>
        </is>
      </c>
      <c r="W225" s="179" t="n"/>
      <c r="X225" s="179" t="n"/>
      <c r="Y225" s="150">
        <f>+WEEKNUM(X225)</f>
        <v/>
      </c>
      <c r="Z225" s="232" t="n">
        <v>24.35</v>
      </c>
      <c r="AA225" s="232" t="n">
        <v>55.98</v>
      </c>
      <c r="AB225" s="232">
        <f>AH225/100*80</f>
        <v/>
      </c>
      <c r="AC225" s="232">
        <f>AE225/100*80</f>
        <v/>
      </c>
      <c r="AD225" s="232">
        <f>AH225*AA225</f>
        <v/>
      </c>
      <c r="AE225" s="121">
        <f>AH225*AA225/100*75</f>
        <v/>
      </c>
      <c r="AF225" s="121">
        <f>AI225*AA225/100*75</f>
        <v/>
      </c>
      <c r="AG225" s="117" t="n"/>
      <c r="AH225" s="150" t="n">
        <v>60</v>
      </c>
      <c r="AI225" s="150" t="n">
        <v>60</v>
      </c>
      <c r="AJ225" s="230" t="n">
        <v>76</v>
      </c>
      <c r="AK225" s="232">
        <f>AI225*Z225</f>
        <v/>
      </c>
      <c r="AL225" s="232" t="n"/>
      <c r="AN225" s="232" t="n"/>
      <c r="AO225" s="150" t="inlineStr">
        <is>
          <t>90 DAYS NETT</t>
        </is>
      </c>
      <c r="AP225" s="150" t="inlineStr">
        <is>
          <t>TRUCK</t>
        </is>
      </c>
      <c r="AQ225" s="233" t="n">
        <v>43546</v>
      </c>
      <c r="AR225" s="150">
        <f>+WEEKNUM(AQ225)</f>
        <v/>
      </c>
      <c r="AS225" s="233" t="inlineStr">
        <is>
          <t>ASAP</t>
        </is>
      </c>
      <c r="AU225" s="233" t="n">
        <v>43701</v>
      </c>
      <c r="AV225" s="150">
        <f>+WEEKNUM(AU225)</f>
        <v/>
      </c>
      <c r="AW225" s="323" t="n">
        <v>43680</v>
      </c>
      <c r="AX225" s="150">
        <f>+WEEKNUM(AW225)</f>
        <v/>
      </c>
      <c r="AY225" s="233">
        <f>AW225+4</f>
        <v/>
      </c>
      <c r="AZ225" s="150">
        <f>+WEEKNUM(AY225)</f>
        <v/>
      </c>
      <c r="BA225" s="233">
        <f>AU225+90</f>
        <v/>
      </c>
      <c r="BB225" s="150">
        <f>+WEEKNUM(BA225)</f>
        <v/>
      </c>
      <c r="BC225" s="233" t="n"/>
      <c r="BD225" s="150">
        <f>+WEEKNUM(BC225)</f>
        <v/>
      </c>
      <c r="BF225" s="169">
        <f>+WEEKNUM(BE225)</f>
        <v/>
      </c>
      <c r="BG225" s="150">
        <f>AV225-BD225</f>
        <v/>
      </c>
      <c r="BI225" s="150">
        <f>BH225-AI225</f>
        <v/>
      </c>
      <c r="BJ225" s="234">
        <f>BH225/AI225-1</f>
        <v/>
      </c>
      <c r="BK225" s="150">
        <f>BD225-Y225</f>
        <v/>
      </c>
      <c r="BL225" s="150">
        <f>BD225-AR225</f>
        <v/>
      </c>
      <c r="BM225" s="150" t="n">
        <v>34</v>
      </c>
    </row>
    <row customFormat="1" customHeight="1" ht="11.25" r="226" s="150">
      <c r="A226" s="150" t="inlineStr">
        <is>
          <t>K190701402 EMI RO</t>
        </is>
      </c>
      <c r="B226" s="150" t="inlineStr">
        <is>
          <t>Final</t>
        </is>
      </c>
      <c r="C226" s="230" t="inlineStr">
        <is>
          <t>-</t>
        </is>
      </c>
      <c r="D226" s="231" t="inlineStr">
        <is>
          <t>R/O</t>
        </is>
      </c>
      <c r="E226" s="111" t="n"/>
      <c r="G226" s="150" t="inlineStr">
        <is>
          <t>Womens</t>
        </is>
      </c>
      <c r="H226" s="150" t="inlineStr">
        <is>
          <t>Jeans</t>
        </is>
      </c>
      <c r="I226" s="150" t="inlineStr">
        <is>
          <t>K190701402</t>
        </is>
      </c>
      <c r="J226" s="172" t="inlineStr">
        <is>
          <t>EMI</t>
        </is>
      </c>
      <c r="K226" s="172" t="inlineStr">
        <is>
          <t>NESTA SULPHUR DARK</t>
        </is>
      </c>
      <c r="L226" s="150" t="inlineStr">
        <is>
          <t>Tunisia</t>
        </is>
      </c>
      <c r="M226" s="150" t="inlineStr">
        <is>
          <t>Artlab</t>
        </is>
      </c>
      <c r="N226" s="150" t="inlineStr">
        <is>
          <t>Art Lab S.a.r.l.</t>
        </is>
      </c>
      <c r="O226" s="150" t="inlineStr">
        <is>
          <t>IWT</t>
        </is>
      </c>
      <c r="U226" s="150" t="inlineStr">
        <is>
          <t>Calik</t>
        </is>
      </c>
      <c r="V226" s="82" t="inlineStr">
        <is>
          <t>71060D Soho TP nesta blue OD black organic + recycled</t>
        </is>
      </c>
      <c r="W226" s="179" t="n"/>
      <c r="X226" s="179" t="n"/>
      <c r="Y226" s="150">
        <f>+WEEKNUM(X226)</f>
        <v/>
      </c>
      <c r="Z226" s="232" t="n">
        <v>24</v>
      </c>
      <c r="AA226" s="232" t="n">
        <v>55.98</v>
      </c>
      <c r="AB226" s="232">
        <f>AH226/100*80</f>
        <v/>
      </c>
      <c r="AC226" s="232" t="n"/>
      <c r="AD226" s="232">
        <f>AH226*AA226</f>
        <v/>
      </c>
      <c r="AE226" s="121" t="n"/>
      <c r="AF226" s="121">
        <f>AI226*AA226</f>
        <v/>
      </c>
      <c r="AG226" s="117" t="n"/>
      <c r="AH226" s="150" t="n">
        <v>0</v>
      </c>
      <c r="AI226" s="150" t="n">
        <v>207</v>
      </c>
      <c r="AJ226" s="230" t="n">
        <v>72</v>
      </c>
      <c r="AK226" s="232">
        <f>AI226*Z226</f>
        <v/>
      </c>
      <c r="AL226" s="232" t="n"/>
      <c r="AN226" s="232" t="n"/>
      <c r="AO226" s="150" t="inlineStr">
        <is>
          <t>90 DAYS NETT</t>
        </is>
      </c>
      <c r="AP226" s="150" t="inlineStr">
        <is>
          <t>TRUCK</t>
        </is>
      </c>
      <c r="AQ226" s="233" t="n">
        <v>43507</v>
      </c>
      <c r="AR226" s="150">
        <f>+WEEKNUM(AQ226)</f>
        <v/>
      </c>
      <c r="AS226" s="233" t="n">
        <v>43596</v>
      </c>
      <c r="AT226" s="150">
        <f>+WEEKNUM(AS226)</f>
        <v/>
      </c>
      <c r="AU226" s="233" t="n">
        <v>43715</v>
      </c>
      <c r="AV226" s="150">
        <f>+WEEKNUM(AU226)</f>
        <v/>
      </c>
      <c r="AW226" s="323" t="n">
        <v>43701</v>
      </c>
      <c r="AX226" s="150">
        <f>+WEEKNUM(AW226)</f>
        <v/>
      </c>
      <c r="AY226" s="233">
        <f>AW226+4</f>
        <v/>
      </c>
      <c r="AZ226" s="150">
        <f>+WEEKNUM(AY226)</f>
        <v/>
      </c>
      <c r="BA226" s="233">
        <f>AU226+90</f>
        <v/>
      </c>
      <c r="BB226" s="150">
        <f>+WEEKNUM(BA226)</f>
        <v/>
      </c>
      <c r="BC226" s="233" t="n"/>
      <c r="BD226" s="150">
        <f>+WEEKNUM(BC226)</f>
        <v/>
      </c>
      <c r="BF226" s="169">
        <f>+WEEKNUM(BE226)</f>
        <v/>
      </c>
      <c r="BG226" s="150">
        <f>AV226-BD226</f>
        <v/>
      </c>
      <c r="BI226" s="150">
        <f>BH226-AI226</f>
        <v/>
      </c>
      <c r="BJ226" s="234">
        <f>BH226/AI226-1</f>
        <v/>
      </c>
      <c r="BK226" s="150">
        <f>BD226-Y226</f>
        <v/>
      </c>
      <c r="BL226" s="150">
        <f>BD226-AR226</f>
        <v/>
      </c>
      <c r="BM226" s="150" t="n">
        <v>34</v>
      </c>
    </row>
    <row customFormat="1" customHeight="1" ht="11.25" r="227" s="150">
      <c r="A227" s="150" t="inlineStr">
        <is>
          <t>K190701403 EMI</t>
        </is>
      </c>
      <c r="B227" s="150" t="inlineStr">
        <is>
          <t>Final</t>
        </is>
      </c>
      <c r="C227" s="230" t="inlineStr">
        <is>
          <t>-</t>
        </is>
      </c>
      <c r="D227" s="231" t="n">
        <v>2</v>
      </c>
      <c r="G227" s="150" t="inlineStr">
        <is>
          <t>Womens</t>
        </is>
      </c>
      <c r="H227" s="150" t="inlineStr">
        <is>
          <t>Jeans</t>
        </is>
      </c>
      <c r="I227" s="150" t="inlineStr">
        <is>
          <t>K190701403</t>
        </is>
      </c>
      <c r="J227" s="172" t="inlineStr">
        <is>
          <t>EMI</t>
        </is>
      </c>
      <c r="K227" s="172" t="inlineStr">
        <is>
          <t>ROVER VINTAGE BLACK</t>
        </is>
      </c>
      <c r="L227" s="150" t="inlineStr">
        <is>
          <t>Tunisia</t>
        </is>
      </c>
      <c r="M227" s="150" t="inlineStr">
        <is>
          <t>Artlab</t>
        </is>
      </c>
      <c r="N227" s="150" t="inlineStr">
        <is>
          <t>Art Lab S.a.r.l.</t>
        </is>
      </c>
      <c r="O227" s="150" t="inlineStr">
        <is>
          <t>IWT</t>
        </is>
      </c>
      <c r="P227" s="150" t="inlineStr">
        <is>
          <t>IWT</t>
        </is>
      </c>
      <c r="U227" s="150" t="inlineStr">
        <is>
          <t>Calik</t>
        </is>
      </c>
      <c r="V227" s="82" t="inlineStr">
        <is>
          <t>71286D Rover twilight OD black organic + recycled</t>
        </is>
      </c>
      <c r="W227" s="179" t="n"/>
      <c r="X227" s="179" t="n"/>
      <c r="Y227" s="150">
        <f>+WEEKNUM(X227)</f>
        <v/>
      </c>
      <c r="Z227" s="232" t="n">
        <v>24</v>
      </c>
      <c r="AA227" s="232" t="n">
        <v>55.98</v>
      </c>
      <c r="AB227" s="232">
        <f>AH227/100*80</f>
        <v/>
      </c>
      <c r="AC227" s="232">
        <f>AE227/100*80</f>
        <v/>
      </c>
      <c r="AD227" s="232">
        <f>AH227*AA227</f>
        <v/>
      </c>
      <c r="AE227" s="121">
        <f>AH227*AA227/100*75</f>
        <v/>
      </c>
      <c r="AF227" s="121">
        <f>AI227*AA227/100*75</f>
        <v/>
      </c>
      <c r="AG227" s="117" t="n"/>
      <c r="AH227" s="150" t="n">
        <v>257</v>
      </c>
      <c r="AI227" s="150" t="n">
        <v>320</v>
      </c>
      <c r="AJ227" s="230" t="n">
        <v>76</v>
      </c>
      <c r="AK227" s="232">
        <f>AI227*Z227</f>
        <v/>
      </c>
      <c r="AL227" s="232" t="n"/>
      <c r="AN227" s="232" t="n"/>
      <c r="AO227" s="150" t="inlineStr">
        <is>
          <t>90 DAYS NETT</t>
        </is>
      </c>
      <c r="AP227" s="150" t="inlineStr">
        <is>
          <t>TRUCK</t>
        </is>
      </c>
      <c r="AQ227" s="233" t="n">
        <v>43546</v>
      </c>
      <c r="AR227" s="150">
        <f>+WEEKNUM(AQ227)</f>
        <v/>
      </c>
      <c r="AS227" s="233" t="inlineStr">
        <is>
          <t>ASAP</t>
        </is>
      </c>
      <c r="AU227" s="233" t="n">
        <v>43715</v>
      </c>
      <c r="AV227" s="150">
        <f>+WEEKNUM(AU227)</f>
        <v/>
      </c>
      <c r="AW227" s="323" t="n">
        <v>43701</v>
      </c>
      <c r="AX227" s="150">
        <f>+WEEKNUM(AW227)</f>
        <v/>
      </c>
      <c r="AY227" s="233">
        <f>AW227+4</f>
        <v/>
      </c>
      <c r="AZ227" s="150">
        <f>+WEEKNUM(AY227)</f>
        <v/>
      </c>
      <c r="BA227" s="233">
        <f>AU227+90</f>
        <v/>
      </c>
      <c r="BB227" s="150">
        <f>+WEEKNUM(BA227)</f>
        <v/>
      </c>
      <c r="BC227" s="233" t="n"/>
      <c r="BD227" s="150">
        <f>+WEEKNUM(BC227)</f>
        <v/>
      </c>
      <c r="BF227" s="169">
        <f>+WEEKNUM(BE227)</f>
        <v/>
      </c>
      <c r="BG227" s="150">
        <f>AV227-BD227</f>
        <v/>
      </c>
      <c r="BI227" s="150">
        <f>BH227-AI227</f>
        <v/>
      </c>
      <c r="BJ227" s="234">
        <f>BH227/AI227-1</f>
        <v/>
      </c>
      <c r="BK227" s="150">
        <f>BD227-Y227</f>
        <v/>
      </c>
      <c r="BL227" s="150">
        <f>BD227-AR227</f>
        <v/>
      </c>
      <c r="BM227" s="150" t="n">
        <v>34</v>
      </c>
    </row>
    <row customFormat="1" customHeight="1" ht="11.25" r="228" s="150">
      <c r="A228" s="108" t="inlineStr">
        <is>
          <t>K190701701 YAMA</t>
        </is>
      </c>
      <c r="B228" s="108" t="inlineStr">
        <is>
          <t>Final</t>
        </is>
      </c>
      <c r="C228" s="126" t="inlineStr">
        <is>
          <t>-</t>
        </is>
      </c>
      <c r="D228" s="127" t="n">
        <v>2</v>
      </c>
      <c r="E228" s="108" t="n"/>
      <c r="F228" s="108" t="n"/>
      <c r="G228" s="108" t="inlineStr">
        <is>
          <t>Womens</t>
        </is>
      </c>
      <c r="H228" s="108" t="inlineStr">
        <is>
          <t>Jeans</t>
        </is>
      </c>
      <c r="I228" s="108" t="inlineStr">
        <is>
          <t>K190701701</t>
        </is>
      </c>
      <c r="J228" s="246" t="inlineStr">
        <is>
          <t>YAMA</t>
        </is>
      </c>
      <c r="K228" s="246" t="inlineStr">
        <is>
          <t>XAVIER LIGHT USED</t>
        </is>
      </c>
      <c r="L228" s="108" t="inlineStr">
        <is>
          <t>Tunisia</t>
        </is>
      </c>
      <c r="M228" s="108" t="inlineStr">
        <is>
          <t>Artlab</t>
        </is>
      </c>
      <c r="N228" s="108" t="inlineStr">
        <is>
          <t>Art Lab S.a.r.l.</t>
        </is>
      </c>
      <c r="O228" s="108" t="inlineStr">
        <is>
          <t>IWT</t>
        </is>
      </c>
      <c r="P228" s="108" t="inlineStr">
        <is>
          <t>IWT</t>
        </is>
      </c>
      <c r="Q228" s="108" t="n"/>
      <c r="R228" s="108" t="n"/>
      <c r="S228" s="108" t="n"/>
      <c r="T228" s="108" t="n"/>
      <c r="U228" s="108" t="inlineStr">
        <is>
          <t>Calik</t>
        </is>
      </c>
      <c r="V228" s="128" t="inlineStr">
        <is>
          <t>71285D Xavier blue organic + recycled</t>
        </is>
      </c>
      <c r="W228" s="147" t="n"/>
      <c r="X228" s="147" t="n"/>
      <c r="Y228" s="108">
        <f>+WEEKNUM(X228)</f>
        <v/>
      </c>
      <c r="Z228" s="129" t="n">
        <v>24.8</v>
      </c>
      <c r="AA228" s="129" t="n">
        <v>55.98</v>
      </c>
      <c r="AB228" s="129">
        <f>AH228/100*80</f>
        <v/>
      </c>
      <c r="AC228" s="129">
        <f>AE228/100*80</f>
        <v/>
      </c>
      <c r="AD228" s="129">
        <f>AH228*AA228</f>
        <v/>
      </c>
      <c r="AE228" s="129">
        <f>AH228*AA228/100*75</f>
        <v/>
      </c>
      <c r="AF228" s="129">
        <f>AI228*AA228/100*75</f>
        <v/>
      </c>
      <c r="AG228" s="130" t="n"/>
      <c r="AH228" s="108" t="n">
        <v>156</v>
      </c>
      <c r="AI228" s="108" t="n">
        <v>210</v>
      </c>
      <c r="AJ228" s="126" t="n">
        <v>76</v>
      </c>
      <c r="AK228" s="129">
        <f>AI228*Z228</f>
        <v/>
      </c>
      <c r="AL228" s="232" t="n"/>
      <c r="AN228" s="232" t="n"/>
      <c r="AO228" s="150" t="inlineStr">
        <is>
          <t>90 DAYS NETT</t>
        </is>
      </c>
      <c r="AP228" s="150" t="inlineStr">
        <is>
          <t>TRUCK</t>
        </is>
      </c>
      <c r="AQ228" s="233" t="n">
        <v>43546</v>
      </c>
      <c r="AR228" s="150">
        <f>+WEEKNUM(AQ228)</f>
        <v/>
      </c>
      <c r="AS228" s="233" t="inlineStr">
        <is>
          <t>ASAP</t>
        </is>
      </c>
      <c r="AU228" s="136" t="n">
        <v>43624</v>
      </c>
      <c r="AV228" s="108">
        <f>+WEEKNUM(AU228)</f>
        <v/>
      </c>
      <c r="AW228" s="136" t="n">
        <v>43645</v>
      </c>
      <c r="AX228" s="108">
        <f>+WEEKNUM(AW228)</f>
        <v/>
      </c>
      <c r="AY228" s="136">
        <f>AW228+4</f>
        <v/>
      </c>
      <c r="AZ228" s="108">
        <f>+WEEKNUM(AY228)</f>
        <v/>
      </c>
      <c r="BA228" s="136">
        <f>AU228+90</f>
        <v/>
      </c>
      <c r="BB228" s="108">
        <f>+WEEKNUM(BA228)</f>
        <v/>
      </c>
      <c r="BC228" s="136" t="n">
        <v>43645</v>
      </c>
      <c r="BD228" s="108">
        <f>+WEEKNUM(BC228)</f>
        <v/>
      </c>
      <c r="BE228" s="136">
        <f>BC228+4</f>
        <v/>
      </c>
      <c r="BF228" s="108">
        <f>+WEEKNUM(BE228)</f>
        <v/>
      </c>
      <c r="BG228" s="108">
        <f>AV228-BD228</f>
        <v/>
      </c>
      <c r="BH228" s="108" t="n">
        <v>266</v>
      </c>
      <c r="BI228" s="108">
        <f>BH228-AI228</f>
        <v/>
      </c>
      <c r="BJ228" s="131">
        <f>BH228/AI228-1</f>
        <v/>
      </c>
      <c r="BK228" s="108">
        <f>BD228-Y228</f>
        <v/>
      </c>
      <c r="BL228" s="108">
        <f>BD228-AR228</f>
        <v/>
      </c>
      <c r="BM228" s="108" t="n">
        <v>28</v>
      </c>
      <c r="BN228" s="108" t="n"/>
      <c r="BO228" s="108" t="n"/>
      <c r="BP228" s="108" t="inlineStr">
        <is>
          <t>YES</t>
        </is>
      </c>
    </row>
    <row customFormat="1" customHeight="1" ht="11.25" r="229" s="150">
      <c r="A229" s="108" t="inlineStr">
        <is>
          <t>K190751200 CHARLES</t>
        </is>
      </c>
      <c r="B229" s="108" t="inlineStr">
        <is>
          <t>Final</t>
        </is>
      </c>
      <c r="C229" s="126" t="inlineStr">
        <is>
          <t>-</t>
        </is>
      </c>
      <c r="D229" s="127" t="n">
        <v>2</v>
      </c>
      <c r="E229" s="108" t="inlineStr">
        <is>
          <t>BULK</t>
        </is>
      </c>
      <c r="F229" s="108" t="n"/>
      <c r="G229" s="108" t="inlineStr">
        <is>
          <t>Mens</t>
        </is>
      </c>
      <c r="H229" s="108" t="inlineStr">
        <is>
          <t>Jeans</t>
        </is>
      </c>
      <c r="I229" s="108" t="inlineStr">
        <is>
          <t>K190751200</t>
        </is>
      </c>
      <c r="J229" s="246" t="inlineStr">
        <is>
          <t>CHARLES</t>
        </is>
      </c>
      <c r="K229" s="246" t="inlineStr">
        <is>
          <t>MYLA MARBLE BLUE</t>
        </is>
      </c>
      <c r="L229" s="108" t="inlineStr">
        <is>
          <t>Tunisia</t>
        </is>
      </c>
      <c r="M229" s="108" t="inlineStr">
        <is>
          <t>Artlab</t>
        </is>
      </c>
      <c r="N229" s="108" t="inlineStr">
        <is>
          <t>Art Lab S.a.r.l.</t>
        </is>
      </c>
      <c r="O229" s="108" t="inlineStr">
        <is>
          <t>IWT</t>
        </is>
      </c>
      <c r="P229" s="108" t="inlineStr">
        <is>
          <t>IWT</t>
        </is>
      </c>
      <c r="Q229" s="108" t="inlineStr">
        <is>
          <t>Nice One</t>
        </is>
      </c>
      <c r="R229" s="108" t="inlineStr">
        <is>
          <t>Nice One</t>
        </is>
      </c>
      <c r="S229" s="108" t="inlineStr">
        <is>
          <t>Lamak</t>
        </is>
      </c>
      <c r="T229" s="108" t="inlineStr">
        <is>
          <t>LAMAK</t>
        </is>
      </c>
      <c r="U229" s="108" t="inlineStr">
        <is>
          <t>Calik</t>
        </is>
      </c>
      <c r="V229" s="128" t="inlineStr">
        <is>
          <t>71283D Myla liber blue organic + recycled</t>
        </is>
      </c>
      <c r="W229" s="147" t="n"/>
      <c r="X229" s="147" t="n"/>
      <c r="Y229" s="108">
        <f>+WEEKNUM(X229)</f>
        <v/>
      </c>
      <c r="Z229" s="129" t="n">
        <v>25.3</v>
      </c>
      <c r="AA229" s="129" t="n">
        <v>55.98</v>
      </c>
      <c r="AB229" s="129">
        <f>AH229/100*80</f>
        <v/>
      </c>
      <c r="AC229" s="129">
        <f>AE229/100*80</f>
        <v/>
      </c>
      <c r="AD229" s="129">
        <f>AH229*AA229</f>
        <v/>
      </c>
      <c r="AE229" s="129">
        <f>AH229*AA229/100*75</f>
        <v/>
      </c>
      <c r="AF229" s="129">
        <f>AI229*AA229/100*75</f>
        <v/>
      </c>
      <c r="AG229" s="130" t="n"/>
      <c r="AH229" s="108" t="n">
        <v>170</v>
      </c>
      <c r="AI229" s="108" t="n">
        <v>220</v>
      </c>
      <c r="AJ229" s="126" t="n">
        <v>77</v>
      </c>
      <c r="AK229" s="129">
        <f>AI229*Z229</f>
        <v/>
      </c>
      <c r="AL229" s="232" t="n"/>
      <c r="AN229" s="232" t="n"/>
      <c r="AO229" s="150" t="inlineStr">
        <is>
          <t>90 DAYS NETT</t>
        </is>
      </c>
      <c r="AP229" s="150" t="inlineStr">
        <is>
          <t>TRUCK</t>
        </is>
      </c>
      <c r="AQ229" s="233" t="n">
        <v>43546</v>
      </c>
      <c r="AR229" s="150">
        <f>+WEEKNUM(AQ229)</f>
        <v/>
      </c>
      <c r="AS229" s="233" t="inlineStr">
        <is>
          <t>ASAP</t>
        </is>
      </c>
      <c r="AU229" s="136" t="n">
        <v>43617</v>
      </c>
      <c r="AV229" s="108">
        <f>+WEEKNUM(AU229)</f>
        <v/>
      </c>
      <c r="AW229" s="332" t="n">
        <v>43645</v>
      </c>
      <c r="AX229" s="108">
        <f>+WEEKNUM(AW229)</f>
        <v/>
      </c>
      <c r="AY229" s="136">
        <f>AW229+4</f>
        <v/>
      </c>
      <c r="AZ229" s="108">
        <f>+WEEKNUM(AY229)</f>
        <v/>
      </c>
      <c r="BA229" s="136">
        <f>AU229+90</f>
        <v/>
      </c>
      <c r="BB229" s="108">
        <f>+WEEKNUM(BA229)</f>
        <v/>
      </c>
      <c r="BC229" s="136" t="n">
        <v>43645</v>
      </c>
      <c r="BD229" s="108">
        <f>+WEEKNUM(BC229)</f>
        <v/>
      </c>
      <c r="BE229" s="136">
        <f>BC229+4</f>
        <v/>
      </c>
      <c r="BF229" s="108">
        <f>+WEEKNUM(BE229)</f>
        <v/>
      </c>
      <c r="BG229" s="108">
        <f>AV229-BD229</f>
        <v/>
      </c>
      <c r="BH229" s="108" t="n">
        <v>213</v>
      </c>
      <c r="BI229" s="108">
        <f>BH229-AI229</f>
        <v/>
      </c>
      <c r="BJ229" s="131">
        <f>BH229/AI229-1</f>
        <v/>
      </c>
      <c r="BK229" s="108">
        <f>BD229-Y229</f>
        <v/>
      </c>
      <c r="BL229" s="108">
        <f>BD229-AR229</f>
        <v/>
      </c>
      <c r="BM229" s="108" t="n">
        <v>24</v>
      </c>
      <c r="BN229" s="108" t="n"/>
      <c r="BO229" s="108" t="n"/>
      <c r="BP229" s="108" t="inlineStr">
        <is>
          <t>YES</t>
        </is>
      </c>
    </row>
    <row customFormat="1" customHeight="1" ht="11.25" r="230" s="150">
      <c r="A230" s="108" t="inlineStr">
        <is>
          <t>K190751200 CHARLES</t>
        </is>
      </c>
      <c r="B230" s="108" t="inlineStr">
        <is>
          <t>Final</t>
        </is>
      </c>
      <c r="C230" s="126" t="inlineStr">
        <is>
          <t>-</t>
        </is>
      </c>
      <c r="D230" s="127" t="n">
        <v>2</v>
      </c>
      <c r="E230" s="108" t="inlineStr">
        <is>
          <t>ZALANDO</t>
        </is>
      </c>
      <c r="F230" s="108" t="n"/>
      <c r="G230" s="108" t="inlineStr">
        <is>
          <t>Mens</t>
        </is>
      </c>
      <c r="H230" s="108" t="inlineStr">
        <is>
          <t>Jeans</t>
        </is>
      </c>
      <c r="I230" s="108" t="inlineStr">
        <is>
          <t>K190751200</t>
        </is>
      </c>
      <c r="J230" s="246" t="inlineStr">
        <is>
          <t>CHARLES</t>
        </is>
      </c>
      <c r="K230" s="246" t="inlineStr">
        <is>
          <t>MYLA MARBLE BLUE</t>
        </is>
      </c>
      <c r="L230" s="108" t="inlineStr">
        <is>
          <t>Tunisia</t>
        </is>
      </c>
      <c r="M230" s="108" t="inlineStr">
        <is>
          <t>Artlab</t>
        </is>
      </c>
      <c r="N230" s="108" t="inlineStr">
        <is>
          <t>Art Lab S.a.r.l.</t>
        </is>
      </c>
      <c r="O230" s="108" t="inlineStr">
        <is>
          <t>IWT</t>
        </is>
      </c>
      <c r="P230" s="108" t="n"/>
      <c r="Q230" s="108" t="inlineStr">
        <is>
          <t>Nice One</t>
        </is>
      </c>
      <c r="R230" s="108" t="n"/>
      <c r="S230" s="108" t="inlineStr">
        <is>
          <t>Lamak</t>
        </is>
      </c>
      <c r="T230" s="108" t="n"/>
      <c r="U230" s="108" t="inlineStr">
        <is>
          <t>Calik</t>
        </is>
      </c>
      <c r="V230" s="128" t="inlineStr">
        <is>
          <t>71283D Myla liber blue organic + recycled</t>
        </is>
      </c>
      <c r="W230" s="147" t="n"/>
      <c r="X230" s="147" t="n"/>
      <c r="Y230" s="108">
        <f>+WEEKNUM(X230)</f>
        <v/>
      </c>
      <c r="Z230" s="129" t="n">
        <v>25.3</v>
      </c>
      <c r="AA230" s="129" t="n">
        <v>55.98</v>
      </c>
      <c r="AB230" s="129">
        <f>AH230/100*80</f>
        <v/>
      </c>
      <c r="AC230" s="129">
        <f>AE230/100*80</f>
        <v/>
      </c>
      <c r="AD230" s="129">
        <f>AH230*AA230</f>
        <v/>
      </c>
      <c r="AE230" s="129">
        <f>AH230*AA230/100*75</f>
        <v/>
      </c>
      <c r="AF230" s="129">
        <f>AI230*AA230/100*75</f>
        <v/>
      </c>
      <c r="AG230" s="130" t="n"/>
      <c r="AH230" s="108" t="n">
        <v>65</v>
      </c>
      <c r="AI230" s="108" t="n">
        <v>65</v>
      </c>
      <c r="AJ230" s="126" t="n">
        <v>77</v>
      </c>
      <c r="AK230" s="129">
        <f>AI230*Z230</f>
        <v/>
      </c>
      <c r="AL230" s="232" t="n"/>
      <c r="AN230" s="232" t="n"/>
      <c r="AO230" s="150" t="inlineStr">
        <is>
          <t>90 DAYS NETT</t>
        </is>
      </c>
      <c r="AP230" s="150" t="inlineStr">
        <is>
          <t>TRUCK</t>
        </is>
      </c>
      <c r="AQ230" s="233" t="n">
        <v>43546</v>
      </c>
      <c r="AR230" s="150">
        <f>+WEEKNUM(AQ230)</f>
        <v/>
      </c>
      <c r="AS230" s="233" t="inlineStr">
        <is>
          <t>ASAP</t>
        </is>
      </c>
      <c r="AU230" s="136" t="n">
        <v>43617</v>
      </c>
      <c r="AV230" s="108">
        <f>+WEEKNUM(AU230)</f>
        <v/>
      </c>
      <c r="AW230" s="332" t="n">
        <v>43645</v>
      </c>
      <c r="AX230" s="108">
        <f>+WEEKNUM(AW230)</f>
        <v/>
      </c>
      <c r="AY230" s="136">
        <f>AW230+4</f>
        <v/>
      </c>
      <c r="AZ230" s="108">
        <f>+WEEKNUM(AY230)</f>
        <v/>
      </c>
      <c r="BA230" s="136">
        <f>AU230+90</f>
        <v/>
      </c>
      <c r="BB230" s="108">
        <f>+WEEKNUM(BA230)</f>
        <v/>
      </c>
      <c r="BC230" s="136" t="n">
        <v>43645</v>
      </c>
      <c r="BD230" s="108">
        <f>+WEEKNUM(BC230)</f>
        <v/>
      </c>
      <c r="BE230" s="136">
        <f>BC230+4</f>
        <v/>
      </c>
      <c r="BF230" s="108">
        <f>+WEEKNUM(BE230)</f>
        <v/>
      </c>
      <c r="BG230" s="108">
        <f>AV230-BD230</f>
        <v/>
      </c>
      <c r="BH230" s="108" t="n">
        <v>65</v>
      </c>
      <c r="BI230" s="108">
        <f>BH230-AI230</f>
        <v/>
      </c>
      <c r="BJ230" s="131">
        <f>BH230/AI230-1</f>
        <v/>
      </c>
      <c r="BK230" s="108">
        <f>BD230-Y230</f>
        <v/>
      </c>
      <c r="BL230" s="108">
        <f>BD230-AR230</f>
        <v/>
      </c>
      <c r="BM230" s="108" t="n">
        <v>24</v>
      </c>
      <c r="BN230" s="108" t="n"/>
      <c r="BO230" s="108" t="n"/>
      <c r="BP230" s="108" t="inlineStr">
        <is>
          <t>YES</t>
        </is>
      </c>
    </row>
    <row customFormat="1" customHeight="1" ht="11.25" r="231" s="150">
      <c r="A231" s="150" t="inlineStr">
        <is>
          <t>K190751202 CHARLES</t>
        </is>
      </c>
      <c r="B231" s="150" t="inlineStr">
        <is>
          <t>Final</t>
        </is>
      </c>
      <c r="C231" s="230" t="inlineStr">
        <is>
          <t>-</t>
        </is>
      </c>
      <c r="D231" s="231" t="n">
        <v>2</v>
      </c>
      <c r="E231" s="150" t="inlineStr">
        <is>
          <t>BULK</t>
        </is>
      </c>
      <c r="G231" s="150" t="inlineStr">
        <is>
          <t>Mens</t>
        </is>
      </c>
      <c r="H231" s="150" t="inlineStr">
        <is>
          <t>Jeans</t>
        </is>
      </c>
      <c r="I231" s="150" t="inlineStr">
        <is>
          <t>K190751202</t>
        </is>
      </c>
      <c r="J231" s="172" t="inlineStr">
        <is>
          <t>CHARLES</t>
        </is>
      </c>
      <c r="K231" s="172" t="inlineStr">
        <is>
          <t>ALFFIE DARK WORN</t>
        </is>
      </c>
      <c r="L231" s="150" t="inlineStr">
        <is>
          <t>Tunisia</t>
        </is>
      </c>
      <c r="M231" s="150" t="inlineStr">
        <is>
          <t>Artlab</t>
        </is>
      </c>
      <c r="N231" s="150" t="inlineStr">
        <is>
          <t>Art Lab S.a.r.l.</t>
        </is>
      </c>
      <c r="O231" s="150" t="inlineStr">
        <is>
          <t>IWT</t>
        </is>
      </c>
      <c r="P231" s="150" t="inlineStr">
        <is>
          <t>IWT</t>
        </is>
      </c>
      <c r="U231" s="150" t="inlineStr">
        <is>
          <t>Calik</t>
        </is>
      </c>
      <c r="V231" s="82" t="inlineStr">
        <is>
          <t>71284D Alffie irish blue coated black organic + recycled</t>
        </is>
      </c>
      <c r="W231" s="179" t="n"/>
      <c r="X231" s="179" t="n"/>
      <c r="Y231" s="150">
        <f>+WEEKNUM(X231)</f>
        <v/>
      </c>
      <c r="Z231" s="232" t="n">
        <v>25.45</v>
      </c>
      <c r="AA231" s="232" t="n">
        <v>59.98</v>
      </c>
      <c r="AB231" s="232">
        <f>AH231/100*80</f>
        <v/>
      </c>
      <c r="AC231" s="232">
        <f>AE231/100*80</f>
        <v/>
      </c>
      <c r="AD231" s="232">
        <f>AH231*AA231</f>
        <v/>
      </c>
      <c r="AE231" s="121">
        <f>AH231*AA231/100*75</f>
        <v/>
      </c>
      <c r="AF231" s="121">
        <f>AI231*AA231/100*75</f>
        <v/>
      </c>
      <c r="AG231" s="117" t="n"/>
      <c r="AH231" s="150" t="n">
        <v>141</v>
      </c>
      <c r="AI231" s="150" t="n">
        <v>230</v>
      </c>
      <c r="AJ231" s="230" t="n">
        <v>77</v>
      </c>
      <c r="AK231" s="232">
        <f>AI231*Z231</f>
        <v/>
      </c>
      <c r="AL231" s="232" t="n"/>
      <c r="AN231" s="232" t="n"/>
      <c r="AO231" s="150" t="inlineStr">
        <is>
          <t>90 DAYS NETT</t>
        </is>
      </c>
      <c r="AP231" s="150" t="inlineStr">
        <is>
          <t>TRUCK</t>
        </is>
      </c>
      <c r="AQ231" s="233" t="n">
        <v>43546</v>
      </c>
      <c r="AR231" s="150">
        <f>+WEEKNUM(AQ231)</f>
        <v/>
      </c>
      <c r="AS231" s="233" t="inlineStr">
        <is>
          <t>ASAP</t>
        </is>
      </c>
      <c r="AU231" s="233" t="n">
        <v>43701</v>
      </c>
      <c r="AV231" s="150">
        <f>+WEEKNUM(AU231)</f>
        <v/>
      </c>
      <c r="AW231" s="323" t="n">
        <v>43680</v>
      </c>
      <c r="AX231" s="150">
        <f>+WEEKNUM(AW231)</f>
        <v/>
      </c>
      <c r="AY231" s="233">
        <f>AW231+4</f>
        <v/>
      </c>
      <c r="AZ231" s="150">
        <f>+WEEKNUM(AY231)</f>
        <v/>
      </c>
      <c r="BA231" s="233">
        <f>AU231+90</f>
        <v/>
      </c>
      <c r="BB231" s="150">
        <f>+WEEKNUM(BA231)</f>
        <v/>
      </c>
      <c r="BC231" s="233" t="n"/>
      <c r="BD231" s="150">
        <f>+WEEKNUM(BC231)</f>
        <v/>
      </c>
      <c r="BF231" s="169">
        <f>+WEEKNUM(BE231)</f>
        <v/>
      </c>
      <c r="BG231" s="150">
        <f>AV231-BD231</f>
        <v/>
      </c>
      <c r="BI231" s="150">
        <f>BH231-AI231</f>
        <v/>
      </c>
      <c r="BJ231" s="234">
        <f>BH231/AI231-1</f>
        <v/>
      </c>
      <c r="BK231" s="150">
        <f>BD231-Y231</f>
        <v/>
      </c>
      <c r="BL231" s="150">
        <f>BD231-AR231</f>
        <v/>
      </c>
      <c r="BM231" s="150" t="n">
        <v>34</v>
      </c>
    </row>
    <row customFormat="1" customHeight="1" ht="11.25" r="232" s="150">
      <c r="A232" s="150" t="inlineStr">
        <is>
          <t>K190751202 CHARLES</t>
        </is>
      </c>
      <c r="B232" s="150" t="inlineStr">
        <is>
          <t>Final</t>
        </is>
      </c>
      <c r="C232" s="230" t="inlineStr">
        <is>
          <t>-</t>
        </is>
      </c>
      <c r="D232" s="231" t="n">
        <v>2</v>
      </c>
      <c r="E232" s="150" t="inlineStr">
        <is>
          <t>ZALANDO</t>
        </is>
      </c>
      <c r="G232" s="150" t="inlineStr">
        <is>
          <t>Mens</t>
        </is>
      </c>
      <c r="H232" s="150" t="inlineStr">
        <is>
          <t>Jeans</t>
        </is>
      </c>
      <c r="I232" s="150" t="inlineStr">
        <is>
          <t>K190751202</t>
        </is>
      </c>
      <c r="J232" s="172" t="inlineStr">
        <is>
          <t>CHARLES</t>
        </is>
      </c>
      <c r="K232" s="172" t="inlineStr">
        <is>
          <t>ALFFIE DARK WORN</t>
        </is>
      </c>
      <c r="L232" s="150" t="inlineStr">
        <is>
          <t>Tunisia</t>
        </is>
      </c>
      <c r="M232" s="150" t="inlineStr">
        <is>
          <t>Artlab</t>
        </is>
      </c>
      <c r="N232" s="150" t="inlineStr">
        <is>
          <t>Art Lab S.a.r.l.</t>
        </is>
      </c>
      <c r="O232" s="150" t="inlineStr">
        <is>
          <t>IWT</t>
        </is>
      </c>
      <c r="U232" s="150" t="inlineStr">
        <is>
          <t>Calik</t>
        </is>
      </c>
      <c r="V232" s="82" t="inlineStr">
        <is>
          <t>71284D Alffie irish blue coated black organic + recycled</t>
        </is>
      </c>
      <c r="W232" s="179" t="n"/>
      <c r="X232" s="179" t="n"/>
      <c r="Y232" s="150">
        <f>+WEEKNUM(X232)</f>
        <v/>
      </c>
      <c r="Z232" s="232" t="n">
        <v>25.45</v>
      </c>
      <c r="AA232" s="232" t="n">
        <v>59.98</v>
      </c>
      <c r="AB232" s="232">
        <f>AH232/100*80</f>
        <v/>
      </c>
      <c r="AC232" s="232">
        <f>AE232/100*80</f>
        <v/>
      </c>
      <c r="AD232" s="232">
        <f>AH232*AA232</f>
        <v/>
      </c>
      <c r="AE232" s="121">
        <f>AH232*AA232/100*75</f>
        <v/>
      </c>
      <c r="AF232" s="121">
        <f>AI232*AA232/100*75</f>
        <v/>
      </c>
      <c r="AG232" s="117" t="n"/>
      <c r="AH232" s="150" t="n">
        <v>65</v>
      </c>
      <c r="AI232" s="150" t="n">
        <v>65</v>
      </c>
      <c r="AJ232" s="230" t="n">
        <v>77</v>
      </c>
      <c r="AK232" s="232">
        <f>AI232*Z232</f>
        <v/>
      </c>
      <c r="AL232" s="232" t="n"/>
      <c r="AN232" s="232" t="n"/>
      <c r="AO232" s="150" t="inlineStr">
        <is>
          <t>90 DAYS NETT</t>
        </is>
      </c>
      <c r="AP232" s="150" t="inlineStr">
        <is>
          <t>TRUCK</t>
        </is>
      </c>
      <c r="AQ232" s="233" t="n">
        <v>43546</v>
      </c>
      <c r="AR232" s="150">
        <f>+WEEKNUM(AQ232)</f>
        <v/>
      </c>
      <c r="AS232" s="233" t="inlineStr">
        <is>
          <t>ASAP</t>
        </is>
      </c>
      <c r="AU232" s="233" t="n">
        <v>43701</v>
      </c>
      <c r="AV232" s="150">
        <f>+WEEKNUM(AU232)</f>
        <v/>
      </c>
      <c r="AW232" s="323" t="n">
        <v>43680</v>
      </c>
      <c r="AX232" s="150">
        <f>+WEEKNUM(AW232)</f>
        <v/>
      </c>
      <c r="AY232" s="233">
        <f>AW232+4</f>
        <v/>
      </c>
      <c r="AZ232" s="150">
        <f>+WEEKNUM(AY232)</f>
        <v/>
      </c>
      <c r="BA232" s="233">
        <f>AU232+90</f>
        <v/>
      </c>
      <c r="BB232" s="150">
        <f>+WEEKNUM(BA232)</f>
        <v/>
      </c>
      <c r="BC232" s="233" t="n"/>
      <c r="BD232" s="150">
        <f>+WEEKNUM(BC232)</f>
        <v/>
      </c>
      <c r="BF232" s="169">
        <f>+WEEKNUM(BE232)</f>
        <v/>
      </c>
      <c r="BG232" s="150">
        <f>AV232-BD232</f>
        <v/>
      </c>
      <c r="BI232" s="150">
        <f>BH232-AI232</f>
        <v/>
      </c>
      <c r="BJ232" s="234">
        <f>BH232/AI232-1</f>
        <v/>
      </c>
      <c r="BK232" s="150">
        <f>BD232-Y232</f>
        <v/>
      </c>
      <c r="BL232" s="150">
        <f>BD232-AR232</f>
        <v/>
      </c>
      <c r="BM232" s="150" t="n">
        <v>34</v>
      </c>
    </row>
    <row customFormat="1" customHeight="1" ht="11.25" r="233" s="150">
      <c r="A233" s="150" t="inlineStr">
        <is>
          <t>K190751203 CHARLES RO</t>
        </is>
      </c>
      <c r="B233" s="150" t="inlineStr">
        <is>
          <t>Final</t>
        </is>
      </c>
      <c r="C233" s="230" t="inlineStr">
        <is>
          <t>-</t>
        </is>
      </c>
      <c r="D233" s="231" t="inlineStr">
        <is>
          <t>R/O</t>
        </is>
      </c>
      <c r="E233" s="111" t="n"/>
      <c r="G233" s="150" t="inlineStr">
        <is>
          <t>Mens</t>
        </is>
      </c>
      <c r="H233" s="150" t="inlineStr">
        <is>
          <t>Jeans</t>
        </is>
      </c>
      <c r="I233" s="150" t="inlineStr">
        <is>
          <t>K190751203</t>
        </is>
      </c>
      <c r="J233" s="172" t="inlineStr">
        <is>
          <t>CHARLES</t>
        </is>
      </c>
      <c r="K233" s="172" t="inlineStr">
        <is>
          <t>NESTA OD INTENSE</t>
        </is>
      </c>
      <c r="L233" s="150" t="inlineStr">
        <is>
          <t>Tunisia</t>
        </is>
      </c>
      <c r="M233" s="150" t="inlineStr">
        <is>
          <t>Artlab</t>
        </is>
      </c>
      <c r="N233" s="150" t="inlineStr">
        <is>
          <t>Art Lab S.a.r.l.</t>
        </is>
      </c>
      <c r="O233" s="150" t="inlineStr">
        <is>
          <t>IWT</t>
        </is>
      </c>
      <c r="P233" s="150" t="inlineStr">
        <is>
          <t>IWT</t>
        </is>
      </c>
      <c r="U233" s="150" t="inlineStr">
        <is>
          <t>Calik</t>
        </is>
      </c>
      <c r="V233" s="82" t="inlineStr">
        <is>
          <t>71060D Soho TP nesta blue OD black organic + recycled</t>
        </is>
      </c>
      <c r="W233" s="179" t="n"/>
      <c r="X233" s="179" t="n"/>
      <c r="Y233" s="150">
        <f>+WEEKNUM(X233)</f>
        <v/>
      </c>
      <c r="Z233" s="232" t="n">
        <v>25.35</v>
      </c>
      <c r="AA233" s="232" t="n">
        <v>55.98</v>
      </c>
      <c r="AB233" s="232">
        <f>AH233/100*80</f>
        <v/>
      </c>
      <c r="AC233" s="232" t="n"/>
      <c r="AD233" s="232">
        <f>AH233*AA233</f>
        <v/>
      </c>
      <c r="AE233" s="121" t="n"/>
      <c r="AF233" s="121">
        <f>AI233*AA233</f>
        <v/>
      </c>
      <c r="AG233" s="117" t="n"/>
      <c r="AH233" s="150" t="n">
        <v>0</v>
      </c>
      <c r="AI233" s="150" t="n">
        <v>200</v>
      </c>
      <c r="AJ233" s="230" t="n">
        <v>72</v>
      </c>
      <c r="AK233" s="232">
        <f>AI233*Z233</f>
        <v/>
      </c>
      <c r="AL233" s="232" t="n"/>
      <c r="AN233" s="232" t="n"/>
      <c r="AO233" s="150" t="inlineStr">
        <is>
          <t>90 DAYS NETT</t>
        </is>
      </c>
      <c r="AP233" s="150" t="inlineStr">
        <is>
          <t>TRUCK</t>
        </is>
      </c>
      <c r="AQ233" s="233" t="n">
        <v>43507</v>
      </c>
      <c r="AR233" s="150">
        <f>+WEEKNUM(AQ233)</f>
        <v/>
      </c>
      <c r="AS233" s="233" t="n">
        <v>43596</v>
      </c>
      <c r="AT233" s="150">
        <f>+WEEKNUM(AS233)</f>
        <v/>
      </c>
      <c r="AU233" s="233" t="n">
        <v>43701</v>
      </c>
      <c r="AV233" s="150">
        <f>+WEEKNUM(AU233)</f>
        <v/>
      </c>
      <c r="AW233" s="323" t="n">
        <v>43701</v>
      </c>
      <c r="AX233" s="150">
        <f>+WEEKNUM(AW233)</f>
        <v/>
      </c>
      <c r="AY233" s="233">
        <f>AW233+4</f>
        <v/>
      </c>
      <c r="AZ233" s="150">
        <f>+WEEKNUM(AY233)</f>
        <v/>
      </c>
      <c r="BA233" s="233">
        <f>AU233+90</f>
        <v/>
      </c>
      <c r="BB233" s="150">
        <f>+WEEKNUM(BA233)</f>
        <v/>
      </c>
      <c r="BC233" s="233" t="n"/>
      <c r="BD233" s="150">
        <f>+WEEKNUM(BC233)</f>
        <v/>
      </c>
      <c r="BF233" s="169">
        <f>+WEEKNUM(BE233)</f>
        <v/>
      </c>
      <c r="BG233" s="150">
        <f>AV233-BD233</f>
        <v/>
      </c>
      <c r="BI233" s="150">
        <f>BH233-AI233</f>
        <v/>
      </c>
      <c r="BJ233" s="234">
        <f>BH233/AI233-1</f>
        <v/>
      </c>
      <c r="BK233" s="150">
        <f>BD233-Y233</f>
        <v/>
      </c>
      <c r="BL233" s="150">
        <f>BD233-AR233</f>
        <v/>
      </c>
      <c r="BM233" s="150" t="n">
        <v>34</v>
      </c>
    </row>
    <row customFormat="1" customHeight="1" ht="11.25" r="234" s="150">
      <c r="A234" s="150" t="inlineStr">
        <is>
          <t>K190751302 JOHN</t>
        </is>
      </c>
      <c r="B234" s="150" t="inlineStr">
        <is>
          <t>Final</t>
        </is>
      </c>
      <c r="C234" s="230" t="inlineStr">
        <is>
          <t>-</t>
        </is>
      </c>
      <c r="D234" s="231" t="n">
        <v>2</v>
      </c>
      <c r="E234" s="150" t="inlineStr">
        <is>
          <t>BULK</t>
        </is>
      </c>
      <c r="G234" s="150" t="inlineStr">
        <is>
          <t>Mens</t>
        </is>
      </c>
      <c r="H234" s="150" t="inlineStr">
        <is>
          <t>Jeans</t>
        </is>
      </c>
      <c r="I234" s="150" t="inlineStr">
        <is>
          <t>K190751302</t>
        </is>
      </c>
      <c r="J234" s="172" t="inlineStr">
        <is>
          <t>JOHN</t>
        </is>
      </c>
      <c r="K234" s="172" t="inlineStr">
        <is>
          <t>ALFFIE MID WORN</t>
        </is>
      </c>
      <c r="L234" s="150" t="inlineStr">
        <is>
          <t>Tunisia</t>
        </is>
      </c>
      <c r="M234" s="150" t="inlineStr">
        <is>
          <t>Artlab</t>
        </is>
      </c>
      <c r="N234" s="150" t="inlineStr">
        <is>
          <t>Art Lab S.a.r.l.</t>
        </is>
      </c>
      <c r="O234" s="150" t="inlineStr">
        <is>
          <t>IWT</t>
        </is>
      </c>
      <c r="P234" s="150" t="inlineStr">
        <is>
          <t>IWT</t>
        </is>
      </c>
      <c r="Q234" s="150" t="inlineStr">
        <is>
          <t>IWT</t>
        </is>
      </c>
      <c r="U234" s="150" t="inlineStr">
        <is>
          <t>Calik</t>
        </is>
      </c>
      <c r="V234" s="82" t="inlineStr">
        <is>
          <t>71284D Alffie irish blue coated black organic + recycled</t>
        </is>
      </c>
      <c r="W234" s="179" t="n"/>
      <c r="X234" s="179" t="n"/>
      <c r="Y234" s="150">
        <f>+WEEKNUM(X234)</f>
        <v/>
      </c>
      <c r="Z234" s="232" t="n">
        <v>24.95</v>
      </c>
      <c r="AA234" s="232" t="n">
        <v>55.98</v>
      </c>
      <c r="AB234" s="232">
        <f>AH234/100*80</f>
        <v/>
      </c>
      <c r="AC234" s="232">
        <f>AE234/100*80</f>
        <v/>
      </c>
      <c r="AD234" s="232">
        <f>AH234*AA234</f>
        <v/>
      </c>
      <c r="AE234" s="121">
        <f>AH234*AA234/100*75</f>
        <v/>
      </c>
      <c r="AF234" s="121">
        <f>AI234*AA234/100*75</f>
        <v/>
      </c>
      <c r="AG234" s="117" t="n"/>
      <c r="AH234" s="150" t="n">
        <v>180</v>
      </c>
      <c r="AI234" s="150" t="n">
        <v>270</v>
      </c>
      <c r="AJ234" s="230" t="n">
        <v>77</v>
      </c>
      <c r="AK234" s="232">
        <f>AI234*Z234</f>
        <v/>
      </c>
      <c r="AL234" s="232" t="n"/>
      <c r="AN234" s="232" t="n"/>
      <c r="AO234" s="150" t="inlineStr">
        <is>
          <t>90 DAYS NETT</t>
        </is>
      </c>
      <c r="AP234" s="150" t="inlineStr">
        <is>
          <t>TRUCK</t>
        </is>
      </c>
      <c r="AQ234" s="233" t="n">
        <v>43546</v>
      </c>
      <c r="AR234" s="150">
        <f>+WEEKNUM(AQ234)</f>
        <v/>
      </c>
      <c r="AS234" s="233" t="inlineStr">
        <is>
          <t>ASAP</t>
        </is>
      </c>
      <c r="AU234" s="233" t="n">
        <v>43701</v>
      </c>
      <c r="AV234" s="150">
        <f>+WEEKNUM(AU234)</f>
        <v/>
      </c>
      <c r="AW234" s="323" t="n">
        <v>43701</v>
      </c>
      <c r="AX234" s="150">
        <f>+WEEKNUM(AW234)</f>
        <v/>
      </c>
      <c r="AY234" s="233">
        <f>AW234+4</f>
        <v/>
      </c>
      <c r="AZ234" s="150">
        <f>+WEEKNUM(AY234)</f>
        <v/>
      </c>
      <c r="BA234" s="233">
        <f>AU234+90</f>
        <v/>
      </c>
      <c r="BB234" s="150">
        <f>+WEEKNUM(BA234)</f>
        <v/>
      </c>
      <c r="BC234" s="233" t="n"/>
      <c r="BD234" s="150">
        <f>+WEEKNUM(BC234)</f>
        <v/>
      </c>
      <c r="BF234" s="169">
        <f>+WEEKNUM(BE234)</f>
        <v/>
      </c>
      <c r="BG234" s="150">
        <f>AV234-BD234</f>
        <v/>
      </c>
      <c r="BI234" s="150">
        <f>BH234-AI234</f>
        <v/>
      </c>
      <c r="BJ234" s="234">
        <f>BH234/AI234-1</f>
        <v/>
      </c>
      <c r="BK234" s="150">
        <f>BD234-Y234</f>
        <v/>
      </c>
      <c r="BL234" s="150">
        <f>BD234-AR234</f>
        <v/>
      </c>
      <c r="BM234" s="150" t="n">
        <v>34</v>
      </c>
    </row>
    <row customFormat="1" customHeight="1" ht="11.25" r="235" s="150">
      <c r="A235" s="150" t="inlineStr">
        <is>
          <t>K190751302 JOHN</t>
        </is>
      </c>
      <c r="B235" s="150" t="inlineStr">
        <is>
          <t>Final</t>
        </is>
      </c>
      <c r="C235" s="230" t="inlineStr">
        <is>
          <t>-</t>
        </is>
      </c>
      <c r="D235" s="231" t="n">
        <v>2</v>
      </c>
      <c r="E235" s="150" t="inlineStr">
        <is>
          <t>ZALANDO</t>
        </is>
      </c>
      <c r="G235" s="150" t="inlineStr">
        <is>
          <t>Mens</t>
        </is>
      </c>
      <c r="H235" s="150" t="inlineStr">
        <is>
          <t>Jeans</t>
        </is>
      </c>
      <c r="I235" s="150" t="inlineStr">
        <is>
          <t>K190751302</t>
        </is>
      </c>
      <c r="J235" s="172" t="inlineStr">
        <is>
          <t>JOHN</t>
        </is>
      </c>
      <c r="K235" s="172" t="inlineStr">
        <is>
          <t>ALFFIE MID WORN</t>
        </is>
      </c>
      <c r="L235" s="150" t="inlineStr">
        <is>
          <t>Tunisia</t>
        </is>
      </c>
      <c r="M235" s="150" t="inlineStr">
        <is>
          <t>Artlab</t>
        </is>
      </c>
      <c r="N235" s="150" t="inlineStr">
        <is>
          <t>Art Lab S.a.r.l.</t>
        </is>
      </c>
      <c r="O235" s="150" t="inlineStr">
        <is>
          <t>IWT</t>
        </is>
      </c>
      <c r="U235" s="150" t="inlineStr">
        <is>
          <t>Calik</t>
        </is>
      </c>
      <c r="V235" s="82" t="inlineStr">
        <is>
          <t>71284D Alffie irish blue coated black organic + recycled</t>
        </is>
      </c>
      <c r="W235" s="179" t="n"/>
      <c r="X235" s="179" t="n"/>
      <c r="Y235" s="150">
        <f>+WEEKNUM(X235)</f>
        <v/>
      </c>
      <c r="Z235" s="232" t="n">
        <v>24.95</v>
      </c>
      <c r="AA235" s="232" t="n">
        <v>55.98</v>
      </c>
      <c r="AB235" s="232">
        <f>AH235/100*80</f>
        <v/>
      </c>
      <c r="AC235" s="232">
        <f>AE235/100*80</f>
        <v/>
      </c>
      <c r="AD235" s="232">
        <f>AH235*AA235</f>
        <v/>
      </c>
      <c r="AE235" s="121">
        <f>AH235*AA235/100*75</f>
        <v/>
      </c>
      <c r="AF235" s="121">
        <f>AI235*AA235/100*75</f>
        <v/>
      </c>
      <c r="AG235" s="117" t="n"/>
      <c r="AH235" s="150" t="n">
        <v>65</v>
      </c>
      <c r="AI235" s="150" t="n">
        <v>65</v>
      </c>
      <c r="AJ235" s="230" t="n">
        <v>77</v>
      </c>
      <c r="AK235" s="232">
        <f>AI235*Z235</f>
        <v/>
      </c>
      <c r="AL235" s="232" t="n"/>
      <c r="AN235" s="232" t="n"/>
      <c r="AO235" s="150" t="inlineStr">
        <is>
          <t>90 DAYS NETT</t>
        </is>
      </c>
      <c r="AP235" s="150" t="inlineStr">
        <is>
          <t>TRUCK</t>
        </is>
      </c>
      <c r="AQ235" s="233" t="n">
        <v>43546</v>
      </c>
      <c r="AR235" s="150">
        <f>+WEEKNUM(AQ235)</f>
        <v/>
      </c>
      <c r="AS235" s="233" t="inlineStr">
        <is>
          <t>ASAP</t>
        </is>
      </c>
      <c r="AU235" s="233" t="n">
        <v>43701</v>
      </c>
      <c r="AV235" s="150">
        <f>+WEEKNUM(AU235)</f>
        <v/>
      </c>
      <c r="AW235" s="323" t="n">
        <v>43701</v>
      </c>
      <c r="AX235" s="150">
        <f>+WEEKNUM(AW235)</f>
        <v/>
      </c>
      <c r="AY235" s="233">
        <f>AW235+4</f>
        <v/>
      </c>
      <c r="AZ235" s="150">
        <f>+WEEKNUM(AY235)</f>
        <v/>
      </c>
      <c r="BA235" s="233">
        <f>AU235+90</f>
        <v/>
      </c>
      <c r="BB235" s="150">
        <f>+WEEKNUM(BA235)</f>
        <v/>
      </c>
      <c r="BC235" s="233" t="n"/>
      <c r="BD235" s="150">
        <f>+WEEKNUM(BC235)</f>
        <v/>
      </c>
      <c r="BF235" s="169">
        <f>+WEEKNUM(BE235)</f>
        <v/>
      </c>
      <c r="BG235" s="150">
        <f>AV235-BD235</f>
        <v/>
      </c>
      <c r="BI235" s="150">
        <f>BH235-AI235</f>
        <v/>
      </c>
      <c r="BJ235" s="234">
        <f>BH235/AI235-1</f>
        <v/>
      </c>
      <c r="BK235" s="150">
        <f>BD235-Y235</f>
        <v/>
      </c>
      <c r="BL235" s="150">
        <f>BD235-AR235</f>
        <v/>
      </c>
      <c r="BM235" s="150" t="n">
        <v>34</v>
      </c>
    </row>
    <row customFormat="1" customHeight="1" ht="11.25" r="236" s="150">
      <c r="A236" s="150" t="inlineStr">
        <is>
          <t>K190751304 JOHN RO</t>
        </is>
      </c>
      <c r="B236" s="150" t="inlineStr">
        <is>
          <t>Final</t>
        </is>
      </c>
      <c r="C236" s="230" t="inlineStr">
        <is>
          <t>-</t>
        </is>
      </c>
      <c r="D236" s="231" t="inlineStr">
        <is>
          <t>R/O</t>
        </is>
      </c>
      <c r="E236" s="111" t="n"/>
      <c r="G236" s="150" t="inlineStr">
        <is>
          <t>Mens</t>
        </is>
      </c>
      <c r="H236" s="150" t="inlineStr">
        <is>
          <t>Jeans</t>
        </is>
      </c>
      <c r="I236" s="150" t="inlineStr">
        <is>
          <t>K190751304</t>
        </is>
      </c>
      <c r="J236" s="172" t="inlineStr">
        <is>
          <t>JOHN</t>
        </is>
      </c>
      <c r="K236" s="172" t="inlineStr">
        <is>
          <t>NESTA BLUE SULPHUR</t>
        </is>
      </c>
      <c r="L236" s="150" t="inlineStr">
        <is>
          <t>Tunisia</t>
        </is>
      </c>
      <c r="M236" s="150" t="inlineStr">
        <is>
          <t>Artlab</t>
        </is>
      </c>
      <c r="N236" s="150" t="inlineStr">
        <is>
          <t>Art Lab S.a.r.l.</t>
        </is>
      </c>
      <c r="O236" s="150" t="inlineStr">
        <is>
          <t>IWT</t>
        </is>
      </c>
      <c r="P236" s="150" t="inlineStr">
        <is>
          <t>IWT</t>
        </is>
      </c>
      <c r="U236" s="150" t="inlineStr">
        <is>
          <t>Calik</t>
        </is>
      </c>
      <c r="V236" s="82" t="inlineStr">
        <is>
          <t>71060D Soho TP nesta blue OD black organic + recycled</t>
        </is>
      </c>
      <c r="W236" s="179" t="n"/>
      <c r="X236" s="179" t="n"/>
      <c r="Y236" s="150">
        <f>+WEEKNUM(X236)</f>
        <v/>
      </c>
      <c r="Z236" s="232" t="n">
        <v>25.5</v>
      </c>
      <c r="AA236" s="232" t="n">
        <v>59.98</v>
      </c>
      <c r="AB236" s="232">
        <f>AH236/100*80</f>
        <v/>
      </c>
      <c r="AC236" s="232" t="n"/>
      <c r="AD236" s="232">
        <f>AH236*AA236</f>
        <v/>
      </c>
      <c r="AE236" s="121" t="n"/>
      <c r="AF236" s="121">
        <f>AI236*AA236</f>
        <v/>
      </c>
      <c r="AG236" s="117" t="n"/>
      <c r="AH236" s="150" t="n">
        <v>0</v>
      </c>
      <c r="AI236" s="150" t="n">
        <v>320</v>
      </c>
      <c r="AJ236" s="230" t="n">
        <v>72</v>
      </c>
      <c r="AK236" s="232">
        <f>AI236*Z236</f>
        <v/>
      </c>
      <c r="AL236" s="232" t="n"/>
      <c r="AN236" s="232" t="n"/>
      <c r="AO236" s="150" t="inlineStr">
        <is>
          <t>90 DAYS NETT</t>
        </is>
      </c>
      <c r="AP236" s="150" t="inlineStr">
        <is>
          <t>TRUCK</t>
        </is>
      </c>
      <c r="AQ236" s="233" t="n">
        <v>43507</v>
      </c>
      <c r="AR236" s="150">
        <f>+WEEKNUM(AQ236)</f>
        <v/>
      </c>
      <c r="AS236" s="233" t="n">
        <v>43596</v>
      </c>
      <c r="AT236" s="150">
        <f>+WEEKNUM(AS236)</f>
        <v/>
      </c>
      <c r="AU236" s="233" t="n">
        <v>43701</v>
      </c>
      <c r="AV236" s="150">
        <f>+WEEKNUM(AU236)</f>
        <v/>
      </c>
      <c r="AW236" s="323" t="n">
        <v>43701</v>
      </c>
      <c r="AX236" s="150">
        <f>+WEEKNUM(AW236)</f>
        <v/>
      </c>
      <c r="AY236" s="233">
        <f>AW236+4</f>
        <v/>
      </c>
      <c r="AZ236" s="150">
        <f>+WEEKNUM(AY236)</f>
        <v/>
      </c>
      <c r="BA236" s="233">
        <f>AU236+90</f>
        <v/>
      </c>
      <c r="BB236" s="150">
        <f>+WEEKNUM(BA236)</f>
        <v/>
      </c>
      <c r="BC236" s="233" t="n"/>
      <c r="BD236" s="150">
        <f>+WEEKNUM(BC236)</f>
        <v/>
      </c>
      <c r="BF236" s="169">
        <f>+WEEKNUM(BE236)</f>
        <v/>
      </c>
      <c r="BG236" s="150">
        <f>AV236-BD236</f>
        <v/>
      </c>
      <c r="BI236" s="150">
        <f>BH236-AI236</f>
        <v/>
      </c>
      <c r="BJ236" s="234">
        <f>BH236/AI236-1</f>
        <v/>
      </c>
      <c r="BK236" s="150">
        <f>BD236-Y236</f>
        <v/>
      </c>
      <c r="BL236" s="150">
        <f>BD236-AR236</f>
        <v/>
      </c>
      <c r="BM236" s="150" t="n">
        <v>34</v>
      </c>
    </row>
    <row customFormat="1" customHeight="1" ht="11.25" r="237" s="150">
      <c r="A237" s="108" t="inlineStr">
        <is>
          <t>K190751400 RYAN</t>
        </is>
      </c>
      <c r="B237" s="108" t="inlineStr">
        <is>
          <t>Final</t>
        </is>
      </c>
      <c r="C237" s="126" t="inlineStr">
        <is>
          <t>-</t>
        </is>
      </c>
      <c r="D237" s="127" t="n">
        <v>1</v>
      </c>
      <c r="E237" s="108" t="n"/>
      <c r="F237" s="108" t="n"/>
      <c r="G237" s="108" t="inlineStr">
        <is>
          <t>Mens</t>
        </is>
      </c>
      <c r="H237" s="108" t="inlineStr">
        <is>
          <t>Jeans</t>
        </is>
      </c>
      <c r="I237" s="108" t="inlineStr">
        <is>
          <t>K190751400</t>
        </is>
      </c>
      <c r="J237" s="246" t="inlineStr">
        <is>
          <t>RYAN</t>
        </is>
      </c>
      <c r="K237" s="246" t="inlineStr">
        <is>
          <t>ACACIA GREY</t>
        </is>
      </c>
      <c r="L237" s="108" t="inlineStr">
        <is>
          <t>Tunisia</t>
        </is>
      </c>
      <c r="M237" s="108" t="inlineStr">
        <is>
          <t>Artlab</t>
        </is>
      </c>
      <c r="N237" s="108" t="inlineStr">
        <is>
          <t>Art Lab S.a.r.l.</t>
        </is>
      </c>
      <c r="O237" s="108" t="inlineStr">
        <is>
          <t>IWT</t>
        </is>
      </c>
      <c r="P237" s="108" t="inlineStr">
        <is>
          <t>IWT</t>
        </is>
      </c>
      <c r="Q237" s="108" t="n"/>
      <c r="R237" s="108" t="n"/>
      <c r="S237" s="108" t="n"/>
      <c r="T237" s="108" t="n"/>
      <c r="U237" s="108" t="inlineStr">
        <is>
          <t>Calik</t>
        </is>
      </c>
      <c r="V237" s="128" t="inlineStr">
        <is>
          <t>70528D Acacia organic + recycled</t>
        </is>
      </c>
      <c r="W237" s="147" t="n"/>
      <c r="X237" s="147" t="n"/>
      <c r="Y237" s="108">
        <f>+WEEKNUM(X237)</f>
        <v/>
      </c>
      <c r="Z237" s="129" t="n">
        <v>24.25</v>
      </c>
      <c r="AA237" s="129" t="n">
        <v>55.98</v>
      </c>
      <c r="AB237" s="129">
        <f>AH237/100*80</f>
        <v/>
      </c>
      <c r="AC237" s="129">
        <f>AE237/100*80</f>
        <v/>
      </c>
      <c r="AD237" s="129">
        <f>AH237*AA237</f>
        <v/>
      </c>
      <c r="AE237" s="129">
        <f>AH237*AA237/100*75</f>
        <v/>
      </c>
      <c r="AF237" s="129">
        <f>AI237*AA237/100*75</f>
        <v/>
      </c>
      <c r="AG237" s="130" t="n"/>
      <c r="AH237" s="108" t="n">
        <v>157</v>
      </c>
      <c r="AI237" s="108" t="n">
        <v>215</v>
      </c>
      <c r="AJ237" s="126" t="n">
        <v>77</v>
      </c>
      <c r="AK237" s="129">
        <f>AI237*Z237</f>
        <v/>
      </c>
      <c r="AL237" s="232" t="n"/>
      <c r="AN237" s="232" t="n"/>
      <c r="AO237" s="150" t="inlineStr">
        <is>
          <t>90 DAYS NETT</t>
        </is>
      </c>
      <c r="AP237" s="150" t="inlineStr">
        <is>
          <t>TRUCK</t>
        </is>
      </c>
      <c r="AQ237" s="233" t="n">
        <v>43546</v>
      </c>
      <c r="AR237" s="150">
        <f>+WEEKNUM(AQ237)</f>
        <v/>
      </c>
      <c r="AS237" s="233" t="inlineStr">
        <is>
          <t>ASAP</t>
        </is>
      </c>
      <c r="AU237" s="136" t="n">
        <v>43652</v>
      </c>
      <c r="AV237" s="108">
        <f>+WEEKNUM(AU237)</f>
        <v/>
      </c>
      <c r="AW237" s="136" t="n">
        <v>43645</v>
      </c>
      <c r="AX237" s="108">
        <f>+WEEKNUM(AW237)</f>
        <v/>
      </c>
      <c r="AY237" s="136">
        <f>AW237+4</f>
        <v/>
      </c>
      <c r="AZ237" s="108">
        <f>+WEEKNUM(AY237)</f>
        <v/>
      </c>
      <c r="BA237" s="136">
        <f>AU237+90</f>
        <v/>
      </c>
      <c r="BB237" s="108">
        <f>+WEEKNUM(BA237)</f>
        <v/>
      </c>
      <c r="BC237" s="136" t="n">
        <v>43645</v>
      </c>
      <c r="BD237" s="108">
        <f>+WEEKNUM(BC237)</f>
        <v/>
      </c>
      <c r="BE237" s="136">
        <f>BC237+4</f>
        <v/>
      </c>
      <c r="BF237" s="108">
        <f>+WEEKNUM(BE237)</f>
        <v/>
      </c>
      <c r="BG237" s="108">
        <f>AV237-BD237</f>
        <v/>
      </c>
      <c r="BH237" s="108" t="n">
        <v>218</v>
      </c>
      <c r="BI237" s="108">
        <f>BH237-AI237</f>
        <v/>
      </c>
      <c r="BJ237" s="131">
        <f>BH237/AI237-1</f>
        <v/>
      </c>
      <c r="BK237" s="108">
        <f>BD237-Y237</f>
        <v/>
      </c>
      <c r="BL237" s="108">
        <f>BD237-AR237</f>
        <v/>
      </c>
      <c r="BM237" s="108" t="n">
        <v>28</v>
      </c>
      <c r="BN237" s="108" t="n"/>
      <c r="BO237" s="108" t="n"/>
      <c r="BP237" s="108" t="inlineStr">
        <is>
          <t>YES</t>
        </is>
      </c>
    </row>
    <row customFormat="1" customHeight="1" ht="11.25" r="238" s="150">
      <c r="A238" s="150" t="inlineStr">
        <is>
          <t>K190700001 KO-NA-HANA</t>
        </is>
      </c>
      <c r="B238" s="150" t="inlineStr">
        <is>
          <t>Final</t>
        </is>
      </c>
      <c r="C238" s="230" t="inlineStr">
        <is>
          <t>-</t>
        </is>
      </c>
      <c r="D238" s="231" t="n">
        <v>1</v>
      </c>
      <c r="E238" s="150" t="inlineStr">
        <is>
          <t>BULK</t>
        </is>
      </c>
      <c r="G238" s="150" t="inlineStr">
        <is>
          <t>Womens</t>
        </is>
      </c>
      <c r="H238" s="150" t="inlineStr">
        <is>
          <t>Jumpsuit</t>
        </is>
      </c>
      <c r="I238" s="150" t="inlineStr">
        <is>
          <t>K190700001</t>
        </is>
      </c>
      <c r="J238" s="150" t="inlineStr">
        <is>
          <t>KO-NA-HANA</t>
        </is>
      </c>
      <c r="K238" s="150" t="inlineStr">
        <is>
          <t xml:space="preserve">RUST </t>
        </is>
      </c>
      <c r="L238" s="150" t="inlineStr">
        <is>
          <t>Tunisia</t>
        </is>
      </c>
      <c r="M238" s="150" t="inlineStr">
        <is>
          <t>Artlab</t>
        </is>
      </c>
      <c r="N238" s="150" t="inlineStr">
        <is>
          <t>Art Lab S.a.r.l.</t>
        </is>
      </c>
      <c r="O238" s="150" t="inlineStr">
        <is>
          <t>Blue &amp; Dye</t>
        </is>
      </c>
      <c r="P238" s="150" t="inlineStr">
        <is>
          <t>BLUE &amp; DYE</t>
        </is>
      </c>
      <c r="S238" s="150" t="inlineStr">
        <is>
          <t>Blue &amp; Dye</t>
        </is>
      </c>
      <c r="U238" s="150" t="inlineStr">
        <is>
          <t>Hemp Fortex</t>
        </is>
      </c>
      <c r="V238" s="82" t="inlineStr">
        <is>
          <t>HG212 CORD - PFD D18-1049 KOI RUST</t>
        </is>
      </c>
      <c r="W238" s="179" t="n"/>
      <c r="X238" s="179" t="n"/>
      <c r="Y238" s="150">
        <f>+WEEKNUM(X238)</f>
        <v/>
      </c>
      <c r="Z238" s="232" t="n">
        <v>39.1</v>
      </c>
      <c r="AA238" s="232" t="n">
        <v>91.97999999999999</v>
      </c>
      <c r="AB238" s="232">
        <f>AH238/100*80</f>
        <v/>
      </c>
      <c r="AC238" s="232">
        <f>AE238/100*80</f>
        <v/>
      </c>
      <c r="AD238" s="232">
        <f>AH238*AA238</f>
        <v/>
      </c>
      <c r="AE238" s="121">
        <f>AH238*AA238/100*75</f>
        <v/>
      </c>
      <c r="AF238" s="121">
        <f>AI238*AA238/100*75</f>
        <v/>
      </c>
      <c r="AG238" s="117" t="n"/>
      <c r="AH238" s="150" t="n">
        <v>71</v>
      </c>
      <c r="AI238" s="150" t="n">
        <v>122</v>
      </c>
      <c r="AJ238" s="230" t="n">
        <v>76</v>
      </c>
      <c r="AK238" s="232">
        <f>AI238*Z238</f>
        <v/>
      </c>
      <c r="AL238" s="232" t="n"/>
      <c r="AN238" s="232" t="n"/>
      <c r="AO238" s="150" t="inlineStr">
        <is>
          <t>90 DAYS NETT</t>
        </is>
      </c>
      <c r="AP238" s="150" t="inlineStr">
        <is>
          <t>TRUCK</t>
        </is>
      </c>
      <c r="AQ238" s="233" t="n">
        <v>43546</v>
      </c>
      <c r="AR238" s="150">
        <f>+WEEKNUM(AQ238)</f>
        <v/>
      </c>
      <c r="AS238" s="233" t="inlineStr">
        <is>
          <t>ASAP</t>
        </is>
      </c>
      <c r="AU238" s="233" t="n">
        <v>43701</v>
      </c>
      <c r="AV238" s="150">
        <f>+WEEKNUM(AU238)</f>
        <v/>
      </c>
      <c r="AW238" s="323" t="n">
        <v>43722</v>
      </c>
      <c r="AX238" s="150">
        <f>+WEEKNUM(AW238)</f>
        <v/>
      </c>
      <c r="AY238" s="233">
        <f>AW238+4</f>
        <v/>
      </c>
      <c r="AZ238" s="150">
        <f>+WEEKNUM(AY238)</f>
        <v/>
      </c>
      <c r="BA238" s="233">
        <f>AU238+90</f>
        <v/>
      </c>
      <c r="BB238" s="150">
        <f>+WEEKNUM(BA238)</f>
        <v/>
      </c>
      <c r="BC238" s="233" t="n"/>
      <c r="BD238" s="150">
        <f>+WEEKNUM(BC238)</f>
        <v/>
      </c>
      <c r="BF238" s="169">
        <f>+WEEKNUM(BE238)</f>
        <v/>
      </c>
      <c r="BG238" s="150">
        <f>AV238-BD238</f>
        <v/>
      </c>
      <c r="BI238" s="150">
        <f>BH238-AI238</f>
        <v/>
      </c>
      <c r="BJ238" s="234">
        <f>BH238/AI238-1</f>
        <v/>
      </c>
      <c r="BK238" s="150">
        <f>BD238-Y238</f>
        <v/>
      </c>
      <c r="BL238" s="150">
        <f>BD238-AR238</f>
        <v/>
      </c>
      <c r="BM238" s="150" t="n">
        <v>37</v>
      </c>
    </row>
    <row customFormat="1" customHeight="1" ht="11.25" r="239" s="150">
      <c r="A239" s="150" t="inlineStr">
        <is>
          <t>K190700001 KO-NA-HANA</t>
        </is>
      </c>
      <c r="B239" s="150" t="inlineStr">
        <is>
          <t>Final</t>
        </is>
      </c>
      <c r="C239" s="230" t="inlineStr">
        <is>
          <t>-</t>
        </is>
      </c>
      <c r="D239" s="231" t="n">
        <v>1</v>
      </c>
      <c r="E239" s="150" t="inlineStr">
        <is>
          <t>ASOS</t>
        </is>
      </c>
      <c r="G239" s="150" t="inlineStr">
        <is>
          <t>Womens</t>
        </is>
      </c>
      <c r="H239" s="150" t="inlineStr">
        <is>
          <t>Jumpsuit</t>
        </is>
      </c>
      <c r="I239" s="150" t="inlineStr">
        <is>
          <t>K190700001</t>
        </is>
      </c>
      <c r="J239" s="150" t="inlineStr">
        <is>
          <t>KO-NA-HANA</t>
        </is>
      </c>
      <c r="K239" s="150" t="inlineStr">
        <is>
          <t xml:space="preserve">RUST </t>
        </is>
      </c>
      <c r="L239" s="150" t="inlineStr">
        <is>
          <t>Tunisia</t>
        </is>
      </c>
      <c r="M239" s="150" t="inlineStr">
        <is>
          <t>Artlab</t>
        </is>
      </c>
      <c r="N239" s="150" t="inlineStr">
        <is>
          <t>Art Lab S.a.r.l.</t>
        </is>
      </c>
      <c r="O239" s="150" t="inlineStr">
        <is>
          <t>Blue &amp; Dye</t>
        </is>
      </c>
      <c r="S239" s="150" t="inlineStr">
        <is>
          <t>Blue &amp; Dye</t>
        </is>
      </c>
      <c r="U239" s="150" t="inlineStr">
        <is>
          <t>Hemp Fortex</t>
        </is>
      </c>
      <c r="V239" s="82" t="inlineStr">
        <is>
          <t>HG212 CORD - PFD D18-1049 KOI RUST</t>
        </is>
      </c>
      <c r="W239" s="179" t="n"/>
      <c r="X239" s="179" t="n"/>
      <c r="Y239" s="150">
        <f>+WEEKNUM(X239)</f>
        <v/>
      </c>
      <c r="Z239" s="232" t="n">
        <v>39.1</v>
      </c>
      <c r="AA239" s="232" t="n">
        <v>91.97999999999999</v>
      </c>
      <c r="AB239" s="232">
        <f>AH239/100*80</f>
        <v/>
      </c>
      <c r="AC239" s="232">
        <f>AE239/100*80</f>
        <v/>
      </c>
      <c r="AD239" s="232">
        <f>AH239*AA239</f>
        <v/>
      </c>
      <c r="AE239" s="121">
        <f>AH239*AA239/100*75</f>
        <v/>
      </c>
      <c r="AF239" s="121">
        <f>AI239*AA239/100*75</f>
        <v/>
      </c>
      <c r="AG239" s="117" t="n"/>
      <c r="AH239" s="150" t="n">
        <v>50</v>
      </c>
      <c r="AI239" s="150" t="n">
        <v>50</v>
      </c>
      <c r="AJ239" s="230" t="n">
        <v>76</v>
      </c>
      <c r="AK239" s="232">
        <f>AI239*Z239</f>
        <v/>
      </c>
      <c r="AL239" s="232" t="n"/>
      <c r="AN239" s="232" t="n"/>
      <c r="AO239" s="150" t="inlineStr">
        <is>
          <t>90 DAYS NETT</t>
        </is>
      </c>
      <c r="AP239" s="150" t="inlineStr">
        <is>
          <t>TRUCK</t>
        </is>
      </c>
      <c r="AQ239" s="233" t="n">
        <v>43546</v>
      </c>
      <c r="AR239" s="150">
        <f>+WEEKNUM(AQ239)</f>
        <v/>
      </c>
      <c r="AS239" s="233" t="inlineStr">
        <is>
          <t>ASAP</t>
        </is>
      </c>
      <c r="AU239" s="233" t="n">
        <v>43701</v>
      </c>
      <c r="AV239" s="150">
        <f>+WEEKNUM(AU239)</f>
        <v/>
      </c>
      <c r="AW239" s="323" t="n">
        <v>43722</v>
      </c>
      <c r="AX239" s="150">
        <f>+WEEKNUM(AW239)</f>
        <v/>
      </c>
      <c r="AY239" s="233">
        <f>AW239+4</f>
        <v/>
      </c>
      <c r="AZ239" s="150">
        <f>+WEEKNUM(AY239)</f>
        <v/>
      </c>
      <c r="BA239" s="233">
        <f>AU239+90</f>
        <v/>
      </c>
      <c r="BB239" s="150">
        <f>+WEEKNUM(BA239)</f>
        <v/>
      </c>
      <c r="BC239" s="233" t="n"/>
      <c r="BD239" s="150">
        <f>+WEEKNUM(BC239)</f>
        <v/>
      </c>
      <c r="BF239" s="169">
        <f>+WEEKNUM(BE239)</f>
        <v/>
      </c>
      <c r="BG239" s="150">
        <f>AV239-BD239</f>
        <v/>
      </c>
      <c r="BI239" s="150">
        <f>BH239-AI239</f>
        <v/>
      </c>
      <c r="BJ239" s="234">
        <f>BH239/AI239-1</f>
        <v/>
      </c>
      <c r="BK239" s="150">
        <f>BD239-Y239</f>
        <v/>
      </c>
      <c r="BL239" s="150">
        <f>BD239-AR239</f>
        <v/>
      </c>
      <c r="BM239" s="150" t="n">
        <v>37</v>
      </c>
    </row>
    <row customFormat="1" customHeight="1" ht="11.25" r="240" s="150">
      <c r="A240" s="150" t="inlineStr">
        <is>
          <t>K190700001 KO-NA-HANA</t>
        </is>
      </c>
      <c r="B240" s="150" t="inlineStr">
        <is>
          <t>Final</t>
        </is>
      </c>
      <c r="C240" s="230" t="inlineStr">
        <is>
          <t>-</t>
        </is>
      </c>
      <c r="D240" s="231" t="n">
        <v>1</v>
      </c>
      <c r="E240" s="150" t="inlineStr">
        <is>
          <t>ZALANDO</t>
        </is>
      </c>
      <c r="G240" s="150" t="inlineStr">
        <is>
          <t>Womens</t>
        </is>
      </c>
      <c r="H240" s="150" t="inlineStr">
        <is>
          <t>Jumpsuit</t>
        </is>
      </c>
      <c r="I240" s="150" t="inlineStr">
        <is>
          <t>K190700001</t>
        </is>
      </c>
      <c r="J240" s="150" t="inlineStr">
        <is>
          <t>KO-NA-HANA</t>
        </is>
      </c>
      <c r="K240" s="150" t="inlineStr">
        <is>
          <t xml:space="preserve">RUST </t>
        </is>
      </c>
      <c r="L240" s="150" t="inlineStr">
        <is>
          <t>Tunisia</t>
        </is>
      </c>
      <c r="M240" s="150" t="inlineStr">
        <is>
          <t>Artlab</t>
        </is>
      </c>
      <c r="N240" s="150" t="inlineStr">
        <is>
          <t>Art Lab S.a.r.l.</t>
        </is>
      </c>
      <c r="O240" s="150" t="inlineStr">
        <is>
          <t>Blue &amp; Dye</t>
        </is>
      </c>
      <c r="S240" s="150" t="inlineStr">
        <is>
          <t>Blue &amp; Dye</t>
        </is>
      </c>
      <c r="U240" s="150" t="inlineStr">
        <is>
          <t>Hemp Fortex</t>
        </is>
      </c>
      <c r="V240" s="82" t="inlineStr">
        <is>
          <t>HG212 CORD - PFD D18-1049 KOI RUST</t>
        </is>
      </c>
      <c r="W240" s="179" t="n"/>
      <c r="X240" s="179" t="n"/>
      <c r="Y240" s="150">
        <f>+WEEKNUM(X240)</f>
        <v/>
      </c>
      <c r="Z240" s="232" t="n">
        <v>39.1</v>
      </c>
      <c r="AA240" s="232" t="n">
        <v>91.97999999999999</v>
      </c>
      <c r="AB240" s="232">
        <f>AH240/100*80</f>
        <v/>
      </c>
      <c r="AC240" s="232">
        <f>AE240/100*80</f>
        <v/>
      </c>
      <c r="AD240" s="232">
        <f>AH240*AA240</f>
        <v/>
      </c>
      <c r="AE240" s="121">
        <f>AH240*AA240/100*75</f>
        <v/>
      </c>
      <c r="AF240" s="121">
        <f>AI240*AA240/100*75</f>
        <v/>
      </c>
      <c r="AG240" s="117" t="n"/>
      <c r="AH240" s="150" t="n">
        <v>30</v>
      </c>
      <c r="AI240" s="150" t="n">
        <v>30</v>
      </c>
      <c r="AJ240" s="230" t="n">
        <v>76</v>
      </c>
      <c r="AK240" s="232">
        <f>AI240*Z240</f>
        <v/>
      </c>
      <c r="AL240" s="232" t="n"/>
      <c r="AN240" s="232" t="n"/>
      <c r="AO240" s="150" t="inlineStr">
        <is>
          <t>90 DAYS NETT</t>
        </is>
      </c>
      <c r="AP240" s="150" t="inlineStr">
        <is>
          <t>TRUCK</t>
        </is>
      </c>
      <c r="AQ240" s="233" t="n">
        <v>43546</v>
      </c>
      <c r="AR240" s="150">
        <f>+WEEKNUM(AQ240)</f>
        <v/>
      </c>
      <c r="AS240" s="233" t="inlineStr">
        <is>
          <t>ASAP</t>
        </is>
      </c>
      <c r="AU240" s="233" t="n">
        <v>43701</v>
      </c>
      <c r="AV240" s="150">
        <f>+WEEKNUM(AU240)</f>
        <v/>
      </c>
      <c r="AW240" s="323" t="n">
        <v>43722</v>
      </c>
      <c r="AX240" s="150">
        <f>+WEEKNUM(AW240)</f>
        <v/>
      </c>
      <c r="AY240" s="233">
        <f>AW240+4</f>
        <v/>
      </c>
      <c r="AZ240" s="150">
        <f>+WEEKNUM(AY240)</f>
        <v/>
      </c>
      <c r="BA240" s="233">
        <f>AU240+90</f>
        <v/>
      </c>
      <c r="BB240" s="150">
        <f>+WEEKNUM(BA240)</f>
        <v/>
      </c>
      <c r="BC240" s="233" t="n"/>
      <c r="BD240" s="150">
        <f>+WEEKNUM(BC240)</f>
        <v/>
      </c>
      <c r="BF240" s="169">
        <f>+WEEKNUM(BE240)</f>
        <v/>
      </c>
      <c r="BG240" s="150">
        <f>AV240-BD240</f>
        <v/>
      </c>
      <c r="BI240" s="150">
        <f>BH240-AI240</f>
        <v/>
      </c>
      <c r="BJ240" s="234">
        <f>BH240/AI240-1</f>
        <v/>
      </c>
      <c r="BK240" s="150">
        <f>BD240-Y240</f>
        <v/>
      </c>
      <c r="BL240" s="150">
        <f>BD240-AR240</f>
        <v/>
      </c>
      <c r="BM240" s="150" t="n">
        <v>37</v>
      </c>
    </row>
    <row customFormat="1" customHeight="1" ht="11.25" r="241" s="150">
      <c r="A241" s="150" t="inlineStr">
        <is>
          <t>K190700010 JANE</t>
        </is>
      </c>
      <c r="B241" s="150" t="inlineStr">
        <is>
          <t>Final</t>
        </is>
      </c>
      <c r="C241" s="230" t="inlineStr">
        <is>
          <t>-</t>
        </is>
      </c>
      <c r="D241" s="231" t="n">
        <v>1</v>
      </c>
      <c r="E241" s="150" t="inlineStr">
        <is>
          <t>BULK</t>
        </is>
      </c>
      <c r="G241" s="150" t="inlineStr">
        <is>
          <t>Womens</t>
        </is>
      </c>
      <c r="H241" s="150" t="inlineStr">
        <is>
          <t>Pants</t>
        </is>
      </c>
      <c r="I241" s="150" t="inlineStr">
        <is>
          <t>K190700010</t>
        </is>
      </c>
      <c r="J241" s="150" t="inlineStr">
        <is>
          <t>JANE</t>
        </is>
      </c>
      <c r="K241" s="150" t="inlineStr">
        <is>
          <t xml:space="preserve">LILAC </t>
        </is>
      </c>
      <c r="L241" s="150" t="inlineStr">
        <is>
          <t>Tunisia</t>
        </is>
      </c>
      <c r="M241" s="150" t="inlineStr">
        <is>
          <t>Artlab</t>
        </is>
      </c>
      <c r="N241" s="150" t="inlineStr">
        <is>
          <t>Art Lab S.a.r.l.</t>
        </is>
      </c>
      <c r="O241" s="150" t="inlineStr">
        <is>
          <t>Blue &amp; Dye</t>
        </is>
      </c>
      <c r="P241" s="150" t="inlineStr">
        <is>
          <t>BLUE &amp; DYE</t>
        </is>
      </c>
      <c r="S241" s="150" t="inlineStr">
        <is>
          <t>Blue &amp; Dye</t>
        </is>
      </c>
      <c r="U241" s="150" t="inlineStr">
        <is>
          <t>Hemp Fortex</t>
        </is>
      </c>
      <c r="V241" s="82" t="inlineStr">
        <is>
          <t>HG212 CORD - PFD D18-1051 KOI LILAC</t>
        </is>
      </c>
      <c r="W241" s="179" t="n"/>
      <c r="X241" s="179" t="n"/>
      <c r="Y241" s="150">
        <f>+WEEKNUM(X241)</f>
        <v/>
      </c>
      <c r="Z241" s="232" t="n">
        <v>22.5</v>
      </c>
      <c r="AA241" s="232" t="n">
        <v>51.98</v>
      </c>
      <c r="AB241" s="232">
        <f>AH241/100*80</f>
        <v/>
      </c>
      <c r="AC241" s="232">
        <f>AE241/100*80</f>
        <v/>
      </c>
      <c r="AD241" s="232">
        <f>AH241*AA241</f>
        <v/>
      </c>
      <c r="AE241" s="121">
        <f>AH241*AA241/100*75</f>
        <v/>
      </c>
      <c r="AF241" s="121">
        <f>AI241*AA241/100*75</f>
        <v/>
      </c>
      <c r="AG241" s="117" t="n"/>
      <c r="AH241" s="150" t="n">
        <v>191</v>
      </c>
      <c r="AI241" s="150" t="n">
        <v>180</v>
      </c>
      <c r="AJ241" s="230" t="n">
        <v>76</v>
      </c>
      <c r="AK241" s="232">
        <f>AI241*Z241</f>
        <v/>
      </c>
      <c r="AL241" s="232" t="n"/>
      <c r="AN241" s="232" t="n"/>
      <c r="AO241" s="150" t="inlineStr">
        <is>
          <t>90 DAYS NETT</t>
        </is>
      </c>
      <c r="AP241" s="150" t="inlineStr">
        <is>
          <t>TRUCK</t>
        </is>
      </c>
      <c r="AQ241" s="233" t="n">
        <v>43546</v>
      </c>
      <c r="AR241" s="150">
        <f>+WEEKNUM(AQ241)</f>
        <v/>
      </c>
      <c r="AS241" s="233" t="inlineStr">
        <is>
          <t>ASAP</t>
        </is>
      </c>
      <c r="AU241" s="233" t="n">
        <v>43701</v>
      </c>
      <c r="AV241" s="150">
        <f>+WEEKNUM(AU241)</f>
        <v/>
      </c>
      <c r="AW241" s="177" t="n">
        <v>43722</v>
      </c>
      <c r="AX241" s="150">
        <f>+WEEKNUM(AW241)</f>
        <v/>
      </c>
      <c r="AY241" s="233">
        <f>AW241+4</f>
        <v/>
      </c>
      <c r="AZ241" s="150">
        <f>+WEEKNUM(AY241)</f>
        <v/>
      </c>
      <c r="BA241" s="233">
        <f>AU241+90</f>
        <v/>
      </c>
      <c r="BB241" s="150">
        <f>+WEEKNUM(BA241)</f>
        <v/>
      </c>
      <c r="BC241" s="233" t="n"/>
      <c r="BD241" s="150">
        <f>+WEEKNUM(BC241)</f>
        <v/>
      </c>
      <c r="BF241" s="169">
        <f>+WEEKNUM(BE241)</f>
        <v/>
      </c>
      <c r="BG241" s="150">
        <f>AV241-BD241</f>
        <v/>
      </c>
      <c r="BI241" s="150">
        <f>BH241-AI241</f>
        <v/>
      </c>
      <c r="BJ241" s="234">
        <f>BH241/AI241-1</f>
        <v/>
      </c>
      <c r="BK241" s="150">
        <f>BD241-Y241</f>
        <v/>
      </c>
      <c r="BL241" s="150">
        <f>BD241-AR241</f>
        <v/>
      </c>
      <c r="BM241" s="150" t="n">
        <v>37</v>
      </c>
    </row>
    <row customFormat="1" customHeight="1" ht="11.25" r="242" s="150">
      <c r="A242" s="150" t="inlineStr">
        <is>
          <t>K190700010 JANE</t>
        </is>
      </c>
      <c r="B242" s="150" t="inlineStr">
        <is>
          <t>Final</t>
        </is>
      </c>
      <c r="C242" s="230" t="inlineStr">
        <is>
          <t>-</t>
        </is>
      </c>
      <c r="D242" s="231" t="n">
        <v>1</v>
      </c>
      <c r="E242" s="150" t="inlineStr">
        <is>
          <t>ASOS</t>
        </is>
      </c>
      <c r="G242" s="150" t="inlineStr">
        <is>
          <t>Womens</t>
        </is>
      </c>
      <c r="H242" s="150" t="inlineStr">
        <is>
          <t>Pants</t>
        </is>
      </c>
      <c r="I242" s="150" t="inlineStr">
        <is>
          <t>K190700010</t>
        </is>
      </c>
      <c r="J242" s="150" t="inlineStr">
        <is>
          <t>JANE</t>
        </is>
      </c>
      <c r="K242" s="150" t="inlineStr">
        <is>
          <t xml:space="preserve">LILAC </t>
        </is>
      </c>
      <c r="L242" s="150" t="inlineStr">
        <is>
          <t>Tunisia</t>
        </is>
      </c>
      <c r="M242" s="150" t="inlineStr">
        <is>
          <t>Artlab</t>
        </is>
      </c>
      <c r="N242" s="150" t="inlineStr">
        <is>
          <t>Art Lab S.a.r.l.</t>
        </is>
      </c>
      <c r="O242" s="150" t="inlineStr">
        <is>
          <t>Blue &amp; Dye</t>
        </is>
      </c>
      <c r="S242" s="150" t="inlineStr">
        <is>
          <t>Blue &amp; Dye</t>
        </is>
      </c>
      <c r="U242" s="150" t="inlineStr">
        <is>
          <t>Hemp Fortex</t>
        </is>
      </c>
      <c r="V242" s="82" t="inlineStr">
        <is>
          <t>HG212 CORD - PFD D18-1051 KOI LILAC</t>
        </is>
      </c>
      <c r="W242" s="179" t="n"/>
      <c r="X242" s="179" t="n"/>
      <c r="Y242" s="150">
        <f>+WEEKNUM(X242)</f>
        <v/>
      </c>
      <c r="Z242" s="232" t="n">
        <v>22.5</v>
      </c>
      <c r="AA242" s="232" t="n">
        <v>51.98</v>
      </c>
      <c r="AB242" s="232">
        <f>AH242/100*80</f>
        <v/>
      </c>
      <c r="AC242" s="232">
        <f>AE242/100*80</f>
        <v/>
      </c>
      <c r="AD242" s="232">
        <f>AH242*AA242</f>
        <v/>
      </c>
      <c r="AE242" s="121">
        <f>AH242*AA242/100*75</f>
        <v/>
      </c>
      <c r="AF242" s="121">
        <f>AI242*AA242/100*75</f>
        <v/>
      </c>
      <c r="AG242" s="117" t="n"/>
      <c r="AH242" s="150" t="n">
        <v>50</v>
      </c>
      <c r="AI242" s="150" t="n">
        <v>50</v>
      </c>
      <c r="AJ242" s="230" t="n">
        <v>76</v>
      </c>
      <c r="AK242" s="232">
        <f>AI242*Z242</f>
        <v/>
      </c>
      <c r="AL242" s="232" t="n"/>
      <c r="AN242" s="232" t="n"/>
      <c r="AO242" s="150" t="inlineStr">
        <is>
          <t>90 DAYS NETT</t>
        </is>
      </c>
      <c r="AP242" s="150" t="inlineStr">
        <is>
          <t>TRUCK</t>
        </is>
      </c>
      <c r="AQ242" s="233" t="n">
        <v>43546</v>
      </c>
      <c r="AR242" s="150">
        <f>+WEEKNUM(AQ242)</f>
        <v/>
      </c>
      <c r="AS242" s="233" t="inlineStr">
        <is>
          <t>ASAP</t>
        </is>
      </c>
      <c r="AU242" s="233" t="n">
        <v>43701</v>
      </c>
      <c r="AV242" s="150">
        <f>+WEEKNUM(AU242)</f>
        <v/>
      </c>
      <c r="AW242" s="177" t="n">
        <v>43722</v>
      </c>
      <c r="AX242" s="150">
        <f>+WEEKNUM(AW242)</f>
        <v/>
      </c>
      <c r="AY242" s="233">
        <f>AW242+4</f>
        <v/>
      </c>
      <c r="AZ242" s="150">
        <f>+WEEKNUM(AY242)</f>
        <v/>
      </c>
      <c r="BA242" s="233">
        <f>AU242+90</f>
        <v/>
      </c>
      <c r="BB242" s="150">
        <f>+WEEKNUM(BA242)</f>
        <v/>
      </c>
      <c r="BC242" s="233" t="n"/>
      <c r="BD242" s="150">
        <f>+WEEKNUM(BC242)</f>
        <v/>
      </c>
      <c r="BF242" s="169">
        <f>+WEEKNUM(BE242)</f>
        <v/>
      </c>
      <c r="BG242" s="150">
        <f>AV242-BD242</f>
        <v/>
      </c>
      <c r="BI242" s="150">
        <f>BH242-AI242</f>
        <v/>
      </c>
      <c r="BJ242" s="234">
        <f>BH242/AI242-1</f>
        <v/>
      </c>
      <c r="BK242" s="150">
        <f>BD242-Y242</f>
        <v/>
      </c>
      <c r="BL242" s="150">
        <f>BD242-AR242</f>
        <v/>
      </c>
      <c r="BM242" s="150" t="n">
        <v>37</v>
      </c>
    </row>
    <row customFormat="1" customHeight="1" ht="11.25" r="243" s="150">
      <c r="A243" s="150" t="inlineStr">
        <is>
          <t>K190700010 JANE</t>
        </is>
      </c>
      <c r="B243" s="150" t="inlineStr">
        <is>
          <t>Final</t>
        </is>
      </c>
      <c r="C243" s="230" t="inlineStr">
        <is>
          <t>-</t>
        </is>
      </c>
      <c r="D243" s="231" t="n">
        <v>1</v>
      </c>
      <c r="E243" s="150" t="inlineStr">
        <is>
          <t>ZALANDO</t>
        </is>
      </c>
      <c r="G243" s="150" t="inlineStr">
        <is>
          <t>Womens</t>
        </is>
      </c>
      <c r="H243" s="150" t="inlineStr">
        <is>
          <t>Pants</t>
        </is>
      </c>
      <c r="I243" s="150" t="inlineStr">
        <is>
          <t>K190700010</t>
        </is>
      </c>
      <c r="J243" s="150" t="inlineStr">
        <is>
          <t>JANE</t>
        </is>
      </c>
      <c r="K243" s="150" t="inlineStr">
        <is>
          <t xml:space="preserve">LILAC </t>
        </is>
      </c>
      <c r="L243" s="150" t="inlineStr">
        <is>
          <t>Tunisia</t>
        </is>
      </c>
      <c r="M243" s="150" t="inlineStr">
        <is>
          <t>Artlab</t>
        </is>
      </c>
      <c r="N243" s="150" t="inlineStr">
        <is>
          <t>Art Lab S.a.r.l.</t>
        </is>
      </c>
      <c r="O243" s="150" t="inlineStr">
        <is>
          <t>Blue &amp; Dye</t>
        </is>
      </c>
      <c r="S243" s="150" t="inlineStr">
        <is>
          <t>Blue &amp; Dye</t>
        </is>
      </c>
      <c r="U243" s="150" t="inlineStr">
        <is>
          <t>Hemp Fortex</t>
        </is>
      </c>
      <c r="V243" s="82" t="inlineStr">
        <is>
          <t>HG212 CORD - PFD D18-1051 KOI LILAC</t>
        </is>
      </c>
      <c r="W243" s="179" t="n"/>
      <c r="X243" s="179" t="n"/>
      <c r="Y243" s="150">
        <f>+WEEKNUM(X243)</f>
        <v/>
      </c>
      <c r="Z243" s="232" t="n">
        <v>22.5</v>
      </c>
      <c r="AA243" s="232" t="n">
        <v>51.98</v>
      </c>
      <c r="AB243" s="232">
        <f>AH243/100*80</f>
        <v/>
      </c>
      <c r="AC243" s="232">
        <f>AE243/100*80</f>
        <v/>
      </c>
      <c r="AD243" s="232">
        <f>AH243*AA243</f>
        <v/>
      </c>
      <c r="AE243" s="121">
        <f>AH243*AA243/100*75</f>
        <v/>
      </c>
      <c r="AF243" s="121">
        <f>AI243*AA243/100*75</f>
        <v/>
      </c>
      <c r="AG243" s="117" t="n"/>
      <c r="AH243" s="150" t="n">
        <v>50</v>
      </c>
      <c r="AI243" s="150" t="n">
        <v>50</v>
      </c>
      <c r="AJ243" s="230" t="n">
        <v>76</v>
      </c>
      <c r="AK243" s="232">
        <f>AI243*Z243</f>
        <v/>
      </c>
      <c r="AL243" s="232" t="n"/>
      <c r="AN243" s="232" t="n"/>
      <c r="AO243" s="150" t="inlineStr">
        <is>
          <t>90 DAYS NETT</t>
        </is>
      </c>
      <c r="AP243" s="150" t="inlineStr">
        <is>
          <t>TRUCK</t>
        </is>
      </c>
      <c r="AQ243" s="233" t="n">
        <v>43546</v>
      </c>
      <c r="AR243" s="150">
        <f>+WEEKNUM(AQ243)</f>
        <v/>
      </c>
      <c r="AS243" s="233" t="inlineStr">
        <is>
          <t>ASAP</t>
        </is>
      </c>
      <c r="AU243" s="233" t="n">
        <v>43701</v>
      </c>
      <c r="AV243" s="150">
        <f>+WEEKNUM(AU243)</f>
        <v/>
      </c>
      <c r="AW243" s="177" t="n">
        <v>43722</v>
      </c>
      <c r="AX243" s="150">
        <f>+WEEKNUM(AW243)</f>
        <v/>
      </c>
      <c r="AY243" s="233">
        <f>AW243+4</f>
        <v/>
      </c>
      <c r="AZ243" s="150">
        <f>+WEEKNUM(AY243)</f>
        <v/>
      </c>
      <c r="BA243" s="233">
        <f>AU243+90</f>
        <v/>
      </c>
      <c r="BB243" s="150">
        <f>+WEEKNUM(BA243)</f>
        <v/>
      </c>
      <c r="BC243" s="233" t="n"/>
      <c r="BD243" s="150">
        <f>+WEEKNUM(BC243)</f>
        <v/>
      </c>
      <c r="BF243" s="169">
        <f>+WEEKNUM(BE243)</f>
        <v/>
      </c>
      <c r="BG243" s="150">
        <f>AV243-BD243</f>
        <v/>
      </c>
      <c r="BI243" s="150">
        <f>BH243-AI243</f>
        <v/>
      </c>
      <c r="BJ243" s="234">
        <f>BH243/AI243-1</f>
        <v/>
      </c>
      <c r="BK243" s="150">
        <f>BD243-Y243</f>
        <v/>
      </c>
      <c r="BL243" s="150">
        <f>BD243-AR243</f>
        <v/>
      </c>
      <c r="BM243" s="150" t="n">
        <v>37</v>
      </c>
    </row>
    <row customFormat="1" customHeight="1" ht="11.25" r="244" s="150">
      <c r="A244" s="150" t="inlineStr">
        <is>
          <t>K190700011 JANE</t>
        </is>
      </c>
      <c r="B244" s="150" t="inlineStr">
        <is>
          <t>Final</t>
        </is>
      </c>
      <c r="C244" s="230" t="inlineStr">
        <is>
          <t>-</t>
        </is>
      </c>
      <c r="D244" s="231" t="n">
        <v>1</v>
      </c>
      <c r="E244" s="150" t="inlineStr">
        <is>
          <t>BULK</t>
        </is>
      </c>
      <c r="G244" s="150" t="inlineStr">
        <is>
          <t>Womens</t>
        </is>
      </c>
      <c r="H244" s="150" t="inlineStr">
        <is>
          <t>Pants</t>
        </is>
      </c>
      <c r="I244" s="150" t="inlineStr">
        <is>
          <t>K190700011</t>
        </is>
      </c>
      <c r="J244" s="150" t="inlineStr">
        <is>
          <t>JANE</t>
        </is>
      </c>
      <c r="K244" s="150" t="inlineStr">
        <is>
          <t xml:space="preserve">RUST </t>
        </is>
      </c>
      <c r="L244" s="150" t="inlineStr">
        <is>
          <t>Tunisia</t>
        </is>
      </c>
      <c r="M244" s="150" t="inlineStr">
        <is>
          <t>Artlab</t>
        </is>
      </c>
      <c r="N244" s="150" t="inlineStr">
        <is>
          <t>Art Lab S.a.r.l.</t>
        </is>
      </c>
      <c r="O244" s="150" t="inlineStr">
        <is>
          <t>Blue &amp; Dye</t>
        </is>
      </c>
      <c r="P244" s="150" t="inlineStr">
        <is>
          <t>BLUE &amp; DYE</t>
        </is>
      </c>
      <c r="S244" s="150" t="inlineStr">
        <is>
          <t>Blue &amp; Dye</t>
        </is>
      </c>
      <c r="U244" s="150" t="inlineStr">
        <is>
          <t>Hemp Fortex</t>
        </is>
      </c>
      <c r="V244" s="150" t="inlineStr">
        <is>
          <t>HG212 CORD - PFD D18-1049 KOI RUST</t>
        </is>
      </c>
      <c r="W244" s="179" t="n"/>
      <c r="X244" s="179" t="n"/>
      <c r="Y244" s="150">
        <f>+WEEKNUM(X244)</f>
        <v/>
      </c>
      <c r="Z244" s="232" t="n">
        <v>22.5</v>
      </c>
      <c r="AA244" s="232" t="n">
        <v>51.98</v>
      </c>
      <c r="AB244" s="232">
        <f>AH244/100*80</f>
        <v/>
      </c>
      <c r="AC244" s="232">
        <f>AE244/100*80</f>
        <v/>
      </c>
      <c r="AD244" s="232">
        <f>AH244*AA244</f>
        <v/>
      </c>
      <c r="AE244" s="121">
        <f>AH244*AA244/100*75</f>
        <v/>
      </c>
      <c r="AF244" s="121">
        <f>AI244*AA244/100*75</f>
        <v/>
      </c>
      <c r="AG244" s="117" t="n"/>
      <c r="AH244" s="150" t="n">
        <v>275</v>
      </c>
      <c r="AI244" s="150" t="n">
        <v>305</v>
      </c>
      <c r="AJ244" s="230" t="n">
        <v>76</v>
      </c>
      <c r="AK244" s="232">
        <f>AI244*Z244</f>
        <v/>
      </c>
      <c r="AL244" s="232" t="n"/>
      <c r="AN244" s="232" t="n"/>
      <c r="AO244" s="150" t="inlineStr">
        <is>
          <t>90 DAYS NETT</t>
        </is>
      </c>
      <c r="AP244" s="150" t="inlineStr">
        <is>
          <t>TRUCK</t>
        </is>
      </c>
      <c r="AQ244" s="233" t="n">
        <v>43546</v>
      </c>
      <c r="AR244" s="150">
        <f>+WEEKNUM(AQ244)</f>
        <v/>
      </c>
      <c r="AS244" s="233" t="inlineStr">
        <is>
          <t>ASAP</t>
        </is>
      </c>
      <c r="AU244" s="233" t="n">
        <v>43701</v>
      </c>
      <c r="AV244" s="150">
        <f>+WEEKNUM(AU244)</f>
        <v/>
      </c>
      <c r="AW244" s="177" t="n">
        <v>43722</v>
      </c>
      <c r="AX244" s="150">
        <f>+WEEKNUM(AW244)</f>
        <v/>
      </c>
      <c r="AY244" s="233">
        <f>AW244+4</f>
        <v/>
      </c>
      <c r="AZ244" s="150">
        <f>+WEEKNUM(AY244)</f>
        <v/>
      </c>
      <c r="BA244" s="233">
        <f>AU244+90</f>
        <v/>
      </c>
      <c r="BB244" s="150">
        <f>+WEEKNUM(BA244)</f>
        <v/>
      </c>
      <c r="BC244" s="233" t="n"/>
      <c r="BD244" s="150">
        <f>+WEEKNUM(BC244)</f>
        <v/>
      </c>
      <c r="BF244" s="169">
        <f>+WEEKNUM(BE244)</f>
        <v/>
      </c>
      <c r="BG244" s="150">
        <f>AV244-BD244</f>
        <v/>
      </c>
      <c r="BI244" s="150">
        <f>BH244-AI244</f>
        <v/>
      </c>
      <c r="BJ244" s="234">
        <f>BH244/AI244-1</f>
        <v/>
      </c>
      <c r="BK244" s="150">
        <f>BD244-Y244</f>
        <v/>
      </c>
      <c r="BL244" s="150">
        <f>BD244-AR244</f>
        <v/>
      </c>
      <c r="BM244" s="150" t="n">
        <v>37</v>
      </c>
    </row>
    <row customFormat="1" customHeight="1" ht="11.25" r="245" s="150">
      <c r="A245" s="150" t="inlineStr">
        <is>
          <t>K190700011 JANE</t>
        </is>
      </c>
      <c r="B245" s="150" t="inlineStr">
        <is>
          <t>Final</t>
        </is>
      </c>
      <c r="C245" s="230" t="inlineStr">
        <is>
          <t>-</t>
        </is>
      </c>
      <c r="D245" s="231" t="n">
        <v>1</v>
      </c>
      <c r="E245" s="150" t="inlineStr">
        <is>
          <t>ZALANDO</t>
        </is>
      </c>
      <c r="G245" s="150" t="inlineStr">
        <is>
          <t>Womens</t>
        </is>
      </c>
      <c r="H245" s="150" t="inlineStr">
        <is>
          <t>Pants</t>
        </is>
      </c>
      <c r="I245" s="150" t="inlineStr">
        <is>
          <t>K190700011</t>
        </is>
      </c>
      <c r="J245" s="150" t="inlineStr">
        <is>
          <t>JANE</t>
        </is>
      </c>
      <c r="K245" s="150" t="inlineStr">
        <is>
          <t xml:space="preserve">RUST </t>
        </is>
      </c>
      <c r="L245" s="150" t="inlineStr">
        <is>
          <t>Tunisia</t>
        </is>
      </c>
      <c r="M245" s="150" t="inlineStr">
        <is>
          <t>Artlab</t>
        </is>
      </c>
      <c r="N245" s="150" t="inlineStr">
        <is>
          <t>Art Lab S.a.r.l.</t>
        </is>
      </c>
      <c r="O245" s="150" t="inlineStr">
        <is>
          <t>Blue &amp; Dye</t>
        </is>
      </c>
      <c r="S245" s="150" t="inlineStr">
        <is>
          <t>Blue &amp; Dye</t>
        </is>
      </c>
      <c r="U245" s="150" t="inlineStr">
        <is>
          <t>Hemp Fortex</t>
        </is>
      </c>
      <c r="V245" s="150" t="inlineStr">
        <is>
          <t>HG212 CORD - PFD D18-1049 KOI RUST</t>
        </is>
      </c>
      <c r="W245" s="179" t="n"/>
      <c r="X245" s="179" t="n"/>
      <c r="Y245" s="150">
        <f>+WEEKNUM(X245)</f>
        <v/>
      </c>
      <c r="Z245" s="232" t="n">
        <v>22.5</v>
      </c>
      <c r="AA245" s="232" t="n">
        <v>51.98</v>
      </c>
      <c r="AB245" s="232">
        <f>AH245/100*80</f>
        <v/>
      </c>
      <c r="AC245" s="232">
        <f>AE245/100*80</f>
        <v/>
      </c>
      <c r="AD245" s="232">
        <f>AH245*AA245</f>
        <v/>
      </c>
      <c r="AE245" s="121">
        <f>AH245*AA245/100*75</f>
        <v/>
      </c>
      <c r="AF245" s="121">
        <f>AI245*AA245/100*75</f>
        <v/>
      </c>
      <c r="AG245" s="117" t="n"/>
      <c r="AH245" s="150" t="n">
        <v>50</v>
      </c>
      <c r="AI245" s="150" t="n">
        <v>50</v>
      </c>
      <c r="AJ245" s="230" t="n">
        <v>76</v>
      </c>
      <c r="AK245" s="232">
        <f>AI245*Z245</f>
        <v/>
      </c>
      <c r="AL245" s="232" t="n"/>
      <c r="AN245" s="232" t="n"/>
      <c r="AO245" s="150" t="inlineStr">
        <is>
          <t>90 DAYS NETT</t>
        </is>
      </c>
      <c r="AP245" s="150" t="inlineStr">
        <is>
          <t>TRUCK</t>
        </is>
      </c>
      <c r="AQ245" s="233" t="n">
        <v>43546</v>
      </c>
      <c r="AR245" s="150">
        <f>+WEEKNUM(AQ245)</f>
        <v/>
      </c>
      <c r="AS245" s="233" t="inlineStr">
        <is>
          <t>ASAP</t>
        </is>
      </c>
      <c r="AU245" s="233" t="n">
        <v>43701</v>
      </c>
      <c r="AV245" s="150">
        <f>+WEEKNUM(AU245)</f>
        <v/>
      </c>
      <c r="AW245" s="177" t="n">
        <v>43722</v>
      </c>
      <c r="AX245" s="150">
        <f>+WEEKNUM(AW245)</f>
        <v/>
      </c>
      <c r="AY245" s="233">
        <f>AW245+4</f>
        <v/>
      </c>
      <c r="AZ245" s="150">
        <f>+WEEKNUM(AY245)</f>
        <v/>
      </c>
      <c r="BA245" s="233">
        <f>AU245+90</f>
        <v/>
      </c>
      <c r="BB245" s="150">
        <f>+WEEKNUM(BA245)</f>
        <v/>
      </c>
      <c r="BC245" s="233" t="n"/>
      <c r="BD245" s="150">
        <f>+WEEKNUM(BC245)</f>
        <v/>
      </c>
      <c r="BF245" s="169">
        <f>+WEEKNUM(BE245)</f>
        <v/>
      </c>
      <c r="BG245" s="150">
        <f>AV245-BD245</f>
        <v/>
      </c>
      <c r="BI245" s="150">
        <f>BH245-AI245</f>
        <v/>
      </c>
      <c r="BJ245" s="234">
        <f>BH245/AI245-1</f>
        <v/>
      </c>
      <c r="BK245" s="150">
        <f>BD245-Y245</f>
        <v/>
      </c>
      <c r="BL245" s="150">
        <f>BD245-AR245</f>
        <v/>
      </c>
      <c r="BM245" s="150" t="n">
        <v>37</v>
      </c>
    </row>
    <row customFormat="1" customHeight="1" ht="11.25" r="246" s="150">
      <c r="A246" s="150" t="inlineStr">
        <is>
          <t>K190700015 DARIA</t>
        </is>
      </c>
      <c r="B246" s="150" t="inlineStr">
        <is>
          <t>Final</t>
        </is>
      </c>
      <c r="C246" s="230" t="inlineStr">
        <is>
          <t>-</t>
        </is>
      </c>
      <c r="D246" s="231" t="n">
        <v>2</v>
      </c>
      <c r="G246" s="150" t="inlineStr">
        <is>
          <t>Womens</t>
        </is>
      </c>
      <c r="H246" s="150" t="inlineStr">
        <is>
          <t>Pants</t>
        </is>
      </c>
      <c r="I246" s="150" t="inlineStr">
        <is>
          <t>K190700015</t>
        </is>
      </c>
      <c r="J246" s="150" t="inlineStr">
        <is>
          <t>DARIA</t>
        </is>
      </c>
      <c r="K246" s="150" t="inlineStr">
        <is>
          <t>CAMEL FLANNEL CHECK</t>
        </is>
      </c>
      <c r="L246" s="150" t="inlineStr">
        <is>
          <t>Tunisia</t>
        </is>
      </c>
      <c r="M246" s="150" t="inlineStr">
        <is>
          <t>Artlab</t>
        </is>
      </c>
      <c r="N246" s="150" t="inlineStr">
        <is>
          <t>Art Lab S.a.r.l.</t>
        </is>
      </c>
      <c r="O246" s="150" t="inlineStr">
        <is>
          <t>IWT</t>
        </is>
      </c>
      <c r="P246" s="150" t="inlineStr">
        <is>
          <t>IWT</t>
        </is>
      </c>
      <c r="U246" s="150" t="inlineStr">
        <is>
          <t>Hemp Fortex</t>
        </is>
      </c>
      <c r="V246" s="82" t="inlineStr">
        <is>
          <t>CAMEL FLANNEL CHECK: OG64D131B BRUSHED</t>
        </is>
      </c>
      <c r="W246" s="179" t="n"/>
      <c r="X246" s="179" t="n"/>
      <c r="Y246" s="150">
        <f>+WEEKNUM(X246)</f>
        <v/>
      </c>
      <c r="Z246" s="232" t="n">
        <v>21.7</v>
      </c>
      <c r="AA246" s="232" t="n">
        <v>55.98</v>
      </c>
      <c r="AB246" s="232">
        <f>AH246/100*80</f>
        <v/>
      </c>
      <c r="AC246" s="232">
        <f>AE246/100*80</f>
        <v/>
      </c>
      <c r="AD246" s="232">
        <f>AH246*AA246</f>
        <v/>
      </c>
      <c r="AE246" s="121">
        <f>AH246*AA246/100*75</f>
        <v/>
      </c>
      <c r="AF246" s="121">
        <f>AI246*AA246/100*75</f>
        <v/>
      </c>
      <c r="AG246" s="117" t="n"/>
      <c r="AH246" s="150" t="n">
        <v>127</v>
      </c>
      <c r="AI246" s="150" t="n">
        <v>200</v>
      </c>
      <c r="AJ246" s="230" t="n">
        <v>76</v>
      </c>
      <c r="AK246" s="232">
        <f>AI246*Z246</f>
        <v/>
      </c>
      <c r="AL246" s="232" t="n"/>
      <c r="AN246" s="232" t="n"/>
      <c r="AO246" s="150" t="inlineStr">
        <is>
          <t>90 DAYS NETT</t>
        </is>
      </c>
      <c r="AP246" s="150" t="inlineStr">
        <is>
          <t>TRUCK</t>
        </is>
      </c>
      <c r="AQ246" s="233" t="n">
        <v>43546</v>
      </c>
      <c r="AR246" s="150">
        <f>+WEEKNUM(AQ246)</f>
        <v/>
      </c>
      <c r="AS246" s="233" t="inlineStr">
        <is>
          <t>ASAP</t>
        </is>
      </c>
      <c r="AU246" s="233" t="n">
        <v>43680</v>
      </c>
      <c r="AV246" s="150">
        <f>+WEEKNUM(AU246)</f>
        <v/>
      </c>
      <c r="AW246" s="325" t="n">
        <v>43722</v>
      </c>
      <c r="AX246" s="150">
        <f>+WEEKNUM(AW246)</f>
        <v/>
      </c>
      <c r="AY246" s="233">
        <f>AW246+4</f>
        <v/>
      </c>
      <c r="AZ246" s="150">
        <f>+WEEKNUM(AY246)</f>
        <v/>
      </c>
      <c r="BA246" s="233">
        <f>AU246+90</f>
        <v/>
      </c>
      <c r="BB246" s="150">
        <f>+WEEKNUM(BA246)</f>
        <v/>
      </c>
      <c r="BC246" s="233" t="n"/>
      <c r="BD246" s="150">
        <f>+WEEKNUM(BC246)</f>
        <v/>
      </c>
      <c r="BF246" s="169">
        <f>+WEEKNUM(BE246)</f>
        <v/>
      </c>
      <c r="BG246" s="150">
        <f>AV246-BD246</f>
        <v/>
      </c>
      <c r="BI246" s="150">
        <f>BH246-AI246</f>
        <v/>
      </c>
      <c r="BJ246" s="234">
        <f>BH246/AI246-1</f>
        <v/>
      </c>
      <c r="BK246" s="150">
        <f>BD246-Y246</f>
        <v/>
      </c>
      <c r="BL246" s="150">
        <f>BD246-AR246</f>
        <v/>
      </c>
      <c r="BM246" s="150" t="n">
        <v>34</v>
      </c>
    </row>
    <row customFormat="1" customHeight="1" ht="11.25" r="247" s="150">
      <c r="A247" s="150" t="inlineStr">
        <is>
          <t>K190702025 FUCHI</t>
        </is>
      </c>
      <c r="B247" s="150" t="inlineStr">
        <is>
          <t>Final</t>
        </is>
      </c>
      <c r="C247" s="230" t="inlineStr">
        <is>
          <t>-</t>
        </is>
      </c>
      <c r="D247" s="231" t="n">
        <v>2</v>
      </c>
      <c r="E247" s="150" t="inlineStr">
        <is>
          <t>BULK</t>
        </is>
      </c>
      <c r="G247" s="150" t="inlineStr">
        <is>
          <t>Womens</t>
        </is>
      </c>
      <c r="H247" s="150" t="inlineStr">
        <is>
          <t>Jacket</t>
        </is>
      </c>
      <c r="I247" s="150" t="inlineStr">
        <is>
          <t>K190702025</t>
        </is>
      </c>
      <c r="J247" s="172" t="inlineStr">
        <is>
          <t>FUCHI</t>
        </is>
      </c>
      <c r="K247" s="172" t="inlineStr">
        <is>
          <t>SHERPA NAVY CORDUROY</t>
        </is>
      </c>
      <c r="L247" s="150" t="inlineStr">
        <is>
          <t>Tunisia</t>
        </is>
      </c>
      <c r="M247" s="150" t="inlineStr">
        <is>
          <t>Artlab</t>
        </is>
      </c>
      <c r="N247" s="150" t="inlineStr">
        <is>
          <t>Art Lab S.a.r.l.</t>
        </is>
      </c>
      <c r="O247" s="111" t="inlineStr">
        <is>
          <t>-</t>
        </is>
      </c>
      <c r="P247" s="150" t="inlineStr">
        <is>
          <t>-</t>
        </is>
      </c>
      <c r="U247" s="150" t="inlineStr">
        <is>
          <t>Hemp Fortex, Tessile Fiorentina, Orta</t>
        </is>
      </c>
      <c r="V247" s="82" t="inlineStr">
        <is>
          <t>HG212 CORD - PFD D18-849 KOI NAVY - 31410 + SHERPA OFF WHITE + 0003A-38 Ecru rigid</t>
        </is>
      </c>
      <c r="W247" s="179" t="n"/>
      <c r="X247" s="179" t="n"/>
      <c r="Y247" s="150">
        <f>+WEEKNUM(X247)</f>
        <v/>
      </c>
      <c r="Z247" s="232" t="n">
        <v>38.1</v>
      </c>
      <c r="AA247" s="232" t="n">
        <v>87.97999999999999</v>
      </c>
      <c r="AB247" s="232">
        <f>AH247/100*80</f>
        <v/>
      </c>
      <c r="AC247" s="232">
        <f>AE247/100*80</f>
        <v/>
      </c>
      <c r="AD247" s="232">
        <f>AH247*AA247</f>
        <v/>
      </c>
      <c r="AE247" s="121">
        <f>AH247*AA247/100*75</f>
        <v/>
      </c>
      <c r="AF247" s="121">
        <f>AI247*AA247/100*75</f>
        <v/>
      </c>
      <c r="AG247" s="117" t="n"/>
      <c r="AH247" s="150" t="n">
        <v>67</v>
      </c>
      <c r="AI247" s="150" t="n">
        <v>112</v>
      </c>
      <c r="AJ247" s="230" t="n">
        <v>76</v>
      </c>
      <c r="AK247" s="232">
        <f>AI247*Z247</f>
        <v/>
      </c>
      <c r="AL247" s="232" t="n"/>
      <c r="AN247" s="232" t="n"/>
      <c r="AO247" s="150" t="inlineStr">
        <is>
          <t>90 DAYS NETT</t>
        </is>
      </c>
      <c r="AP247" s="150" t="inlineStr">
        <is>
          <t>TRUCK</t>
        </is>
      </c>
      <c r="AQ247" s="233" t="n">
        <v>43546</v>
      </c>
      <c r="AR247" s="150">
        <f>+WEEKNUM(AQ247)</f>
        <v/>
      </c>
      <c r="AS247" s="233" t="inlineStr">
        <is>
          <t>ASAP</t>
        </is>
      </c>
      <c r="AU247" s="233" t="n">
        <v>43680</v>
      </c>
      <c r="AV247" s="150">
        <f>+WEEKNUM(AU247)</f>
        <v/>
      </c>
      <c r="AW247" s="322" t="n">
        <v>43701</v>
      </c>
      <c r="AX247" s="150">
        <f>+WEEKNUM(AW247)</f>
        <v/>
      </c>
      <c r="AY247" s="233">
        <f>AW247+4</f>
        <v/>
      </c>
      <c r="AZ247" s="150">
        <f>+WEEKNUM(AY247)</f>
        <v/>
      </c>
      <c r="BA247" s="233">
        <f>AU247+90</f>
        <v/>
      </c>
      <c r="BB247" s="150">
        <f>+WEEKNUM(BA247)</f>
        <v/>
      </c>
      <c r="BC247" s="233" t="n"/>
      <c r="BD247" s="150">
        <f>+WEEKNUM(BC247)</f>
        <v/>
      </c>
      <c r="BF247" s="169">
        <f>+WEEKNUM(BE247)</f>
        <v/>
      </c>
      <c r="BG247" s="150">
        <f>AV247-BD247</f>
        <v/>
      </c>
      <c r="BI247" s="150">
        <f>BH247-AI247</f>
        <v/>
      </c>
      <c r="BJ247" s="234">
        <f>BH247/AI247-1</f>
        <v/>
      </c>
      <c r="BK247" s="150">
        <f>BD247-Y247</f>
        <v/>
      </c>
      <c r="BL247" s="150">
        <f>BD247-AR247</f>
        <v/>
      </c>
      <c r="BM247" s="150" t="n">
        <v>34</v>
      </c>
    </row>
    <row customFormat="1" customHeight="1" ht="11.25" r="248" s="150">
      <c r="A248" s="150" t="inlineStr">
        <is>
          <t>K190702025 FUCHI</t>
        </is>
      </c>
      <c r="B248" s="150" t="inlineStr">
        <is>
          <t>Final</t>
        </is>
      </c>
      <c r="C248" s="230" t="inlineStr">
        <is>
          <t>-</t>
        </is>
      </c>
      <c r="D248" s="231" t="n">
        <v>2</v>
      </c>
      <c r="E248" s="150" t="inlineStr">
        <is>
          <t>ZALANDO</t>
        </is>
      </c>
      <c r="G248" s="150" t="inlineStr">
        <is>
          <t>Womens</t>
        </is>
      </c>
      <c r="H248" s="150" t="inlineStr">
        <is>
          <t>Jacket</t>
        </is>
      </c>
      <c r="I248" s="150" t="inlineStr">
        <is>
          <t>K190702025</t>
        </is>
      </c>
      <c r="J248" s="172" t="inlineStr">
        <is>
          <t>FUCHI</t>
        </is>
      </c>
      <c r="K248" s="172" t="inlineStr">
        <is>
          <t>SHERPA NAVY CORDUROY</t>
        </is>
      </c>
      <c r="L248" s="150" t="inlineStr">
        <is>
          <t>Tunisia</t>
        </is>
      </c>
      <c r="M248" s="150" t="inlineStr">
        <is>
          <t>Artlab</t>
        </is>
      </c>
      <c r="N248" s="150" t="inlineStr">
        <is>
          <t>Art Lab S.a.r.l.</t>
        </is>
      </c>
      <c r="O248" s="111" t="inlineStr">
        <is>
          <t>-</t>
        </is>
      </c>
      <c r="U248" s="150" t="inlineStr">
        <is>
          <t>Hemp Fortex, Tessile Fiorentina, Orta</t>
        </is>
      </c>
      <c r="V248" s="82" t="inlineStr">
        <is>
          <t>HG212 CORD - PFD D18-849 KOI NAVY - 31410 + SHERPA OFF WHITE + 0003A-38 Ecru rigid</t>
        </is>
      </c>
      <c r="W248" s="179" t="n"/>
      <c r="X248" s="179" t="n"/>
      <c r="Y248" s="150">
        <f>+WEEKNUM(X248)</f>
        <v/>
      </c>
      <c r="Z248" s="232" t="n">
        <v>38.1</v>
      </c>
      <c r="AA248" s="232" t="n">
        <v>87.97999999999999</v>
      </c>
      <c r="AB248" s="232">
        <f>AH248/100*80</f>
        <v/>
      </c>
      <c r="AC248" s="232">
        <f>AE248/100*80</f>
        <v/>
      </c>
      <c r="AD248" s="232">
        <f>AH248*AA248</f>
        <v/>
      </c>
      <c r="AE248" s="121">
        <f>AH248*AA248/100*75</f>
        <v/>
      </c>
      <c r="AF248" s="121">
        <f>AI248*AA248/100*75</f>
        <v/>
      </c>
      <c r="AG248" s="117" t="n"/>
      <c r="AH248" s="150" t="n">
        <v>40</v>
      </c>
      <c r="AI248" s="150" t="n">
        <v>40</v>
      </c>
      <c r="AJ248" s="230" t="n">
        <v>76</v>
      </c>
      <c r="AK248" s="232">
        <f>AI248*Z248</f>
        <v/>
      </c>
      <c r="AL248" s="232" t="n"/>
      <c r="AN248" s="232" t="n"/>
      <c r="AO248" s="150" t="inlineStr">
        <is>
          <t>90 DAYS NETT</t>
        </is>
      </c>
      <c r="AP248" s="150" t="inlineStr">
        <is>
          <t>TRUCK</t>
        </is>
      </c>
      <c r="AQ248" s="233" t="n">
        <v>43546</v>
      </c>
      <c r="AR248" s="150">
        <f>+WEEKNUM(AQ248)</f>
        <v/>
      </c>
      <c r="AS248" s="233" t="inlineStr">
        <is>
          <t>ASAP</t>
        </is>
      </c>
      <c r="AU248" s="233" t="n">
        <v>43680</v>
      </c>
      <c r="AV248" s="150">
        <f>+WEEKNUM(AU248)</f>
        <v/>
      </c>
      <c r="AW248" s="322" t="n">
        <v>43701</v>
      </c>
      <c r="AX248" s="150">
        <f>+WEEKNUM(AW248)</f>
        <v/>
      </c>
      <c r="AY248" s="233">
        <f>AW248+4</f>
        <v/>
      </c>
      <c r="AZ248" s="150">
        <f>+WEEKNUM(AY248)</f>
        <v/>
      </c>
      <c r="BA248" s="233">
        <f>AU248+90</f>
        <v/>
      </c>
      <c r="BB248" s="150">
        <f>+WEEKNUM(BA248)</f>
        <v/>
      </c>
      <c r="BC248" s="233" t="n"/>
      <c r="BD248" s="150">
        <f>+WEEKNUM(BC248)</f>
        <v/>
      </c>
      <c r="BF248" s="169">
        <f>+WEEKNUM(BE248)</f>
        <v/>
      </c>
      <c r="BG248" s="150">
        <f>AV248-BD248</f>
        <v/>
      </c>
      <c r="BI248" s="150">
        <f>BH248-AI248</f>
        <v/>
      </c>
      <c r="BJ248" s="234">
        <f>BH248/AI248-1</f>
        <v/>
      </c>
      <c r="BK248" s="150">
        <f>BD248-Y248</f>
        <v/>
      </c>
      <c r="BL248" s="150">
        <f>BD248-AR248</f>
        <v/>
      </c>
      <c r="BM248" s="150" t="n">
        <v>34</v>
      </c>
    </row>
    <row customFormat="1" customHeight="1" ht="11.25" r="249" s="150">
      <c r="A249" s="111" t="inlineStr">
        <is>
          <t>K190702036 AGNES</t>
        </is>
      </c>
      <c r="B249" s="150" t="inlineStr">
        <is>
          <t>Final</t>
        </is>
      </c>
      <c r="C249" s="230" t="inlineStr">
        <is>
          <t>-</t>
        </is>
      </c>
      <c r="D249" s="231" t="n">
        <v>2</v>
      </c>
      <c r="G249" s="150" t="inlineStr">
        <is>
          <t>Womens</t>
        </is>
      </c>
      <c r="H249" s="150" t="inlineStr">
        <is>
          <t>Jacket</t>
        </is>
      </c>
      <c r="I249" s="111" t="inlineStr">
        <is>
          <t>K190702036</t>
        </is>
      </c>
      <c r="J249" s="150" t="inlineStr">
        <is>
          <t>AGNES</t>
        </is>
      </c>
      <c r="K249" s="150" t="inlineStr">
        <is>
          <t>MID SHADE</t>
        </is>
      </c>
      <c r="L249" s="150" t="inlineStr">
        <is>
          <t>Tunisia</t>
        </is>
      </c>
      <c r="M249" s="150" t="inlineStr">
        <is>
          <t>Artlab</t>
        </is>
      </c>
      <c r="N249" s="150" t="inlineStr">
        <is>
          <t>Art Lab S.a.r.l.</t>
        </is>
      </c>
      <c r="O249" s="150" t="inlineStr">
        <is>
          <t>IWT</t>
        </is>
      </c>
      <c r="P249" s="150" t="inlineStr">
        <is>
          <t>IWT</t>
        </is>
      </c>
      <c r="U249" s="150" t="inlineStr">
        <is>
          <t>Hemp Fortex</t>
        </is>
      </c>
      <c r="V249" s="82" t="inlineStr">
        <is>
          <t>HG14550 DNM-EW</t>
        </is>
      </c>
      <c r="W249" s="179" t="n"/>
      <c r="X249" s="179" t="n"/>
      <c r="Y249" s="150">
        <f>+WEEKNUM(X249)</f>
        <v/>
      </c>
      <c r="Z249" s="232" t="n">
        <v>29.9</v>
      </c>
      <c r="AA249" s="232" t="n">
        <v>71.97999999999999</v>
      </c>
      <c r="AB249" s="232">
        <f>AH249/100*80</f>
        <v/>
      </c>
      <c r="AC249" s="232">
        <f>AE249/100*80</f>
        <v/>
      </c>
      <c r="AD249" s="232">
        <f>AH249*AA249</f>
        <v/>
      </c>
      <c r="AE249" s="121">
        <f>AH249*AA249/100*75</f>
        <v/>
      </c>
      <c r="AF249" s="121">
        <f>AI249*AA249/100*75</f>
        <v/>
      </c>
      <c r="AG249" s="117" t="n"/>
      <c r="AH249" s="150" t="n">
        <v>105</v>
      </c>
      <c r="AI249" s="111" t="n">
        <v>152</v>
      </c>
      <c r="AJ249" s="230" t="n">
        <v>76</v>
      </c>
      <c r="AK249" s="232">
        <f>AI249*Z249</f>
        <v/>
      </c>
      <c r="AL249" s="232" t="n"/>
      <c r="AN249" s="232" t="n"/>
      <c r="AO249" s="150" t="inlineStr">
        <is>
          <t>90 DAYS NETT</t>
        </is>
      </c>
      <c r="AP249" s="150" t="inlineStr">
        <is>
          <t>TRUCK</t>
        </is>
      </c>
      <c r="AQ249" s="233" t="n">
        <v>43546</v>
      </c>
      <c r="AR249" s="150">
        <f>+WEEKNUM(AQ249)</f>
        <v/>
      </c>
      <c r="AS249" s="233" t="inlineStr">
        <is>
          <t>ASAP</t>
        </is>
      </c>
      <c r="AU249" s="233" t="n">
        <v>43680</v>
      </c>
      <c r="AV249" s="150">
        <f>+WEEKNUM(AU249)</f>
        <v/>
      </c>
      <c r="AW249" s="322" t="n">
        <v>43722</v>
      </c>
      <c r="AX249" s="150">
        <f>+WEEKNUM(AW249)</f>
        <v/>
      </c>
      <c r="AY249" s="233">
        <f>AW249+4</f>
        <v/>
      </c>
      <c r="AZ249" s="150">
        <f>+WEEKNUM(AY249)</f>
        <v/>
      </c>
      <c r="BA249" s="233">
        <f>AU249+90</f>
        <v/>
      </c>
      <c r="BB249" s="150">
        <f>+WEEKNUM(BA249)</f>
        <v/>
      </c>
      <c r="BC249" s="233" t="n"/>
      <c r="BD249" s="150">
        <f>+WEEKNUM(BC249)</f>
        <v/>
      </c>
      <c r="BF249" s="169">
        <f>+WEEKNUM(BE249)</f>
        <v/>
      </c>
      <c r="BG249" s="150">
        <f>AV249-BD249</f>
        <v/>
      </c>
      <c r="BI249" s="150">
        <f>BH249-AI249</f>
        <v/>
      </c>
      <c r="BJ249" s="234">
        <f>BH249/AI249-1</f>
        <v/>
      </c>
      <c r="BK249" s="150">
        <f>BD249-Y249</f>
        <v/>
      </c>
      <c r="BL249" s="150">
        <f>BD249-AR249</f>
        <v/>
      </c>
      <c r="BM249" s="150" t="n">
        <v>34</v>
      </c>
    </row>
    <row customFormat="1" customHeight="1" ht="11.25" r="250" s="150">
      <c r="A250" s="150" t="inlineStr">
        <is>
          <t>K190702040 FARZIN</t>
        </is>
      </c>
      <c r="B250" s="150" t="inlineStr">
        <is>
          <t>Final</t>
        </is>
      </c>
      <c r="C250" s="230" t="inlineStr">
        <is>
          <t>-</t>
        </is>
      </c>
      <c r="D250" s="231" t="n">
        <v>1</v>
      </c>
      <c r="E250" s="150" t="inlineStr">
        <is>
          <t>BULK</t>
        </is>
      </c>
      <c r="G250" s="150" t="inlineStr">
        <is>
          <t>Womens</t>
        </is>
      </c>
      <c r="H250" s="150" t="inlineStr">
        <is>
          <t>Jacket</t>
        </is>
      </c>
      <c r="I250" s="150" t="inlineStr">
        <is>
          <t>K190702040</t>
        </is>
      </c>
      <c r="J250" s="150" t="inlineStr">
        <is>
          <t>FARZIN</t>
        </is>
      </c>
      <c r="K250" s="150" t="inlineStr">
        <is>
          <t xml:space="preserve">LILAC </t>
        </is>
      </c>
      <c r="L250" s="150" t="inlineStr">
        <is>
          <t>Tunisia</t>
        </is>
      </c>
      <c r="M250" s="150" t="inlineStr">
        <is>
          <t>Artlab</t>
        </is>
      </c>
      <c r="N250" s="150" t="inlineStr">
        <is>
          <t>Art Lab S.a.r.l.</t>
        </is>
      </c>
      <c r="O250" s="150" t="inlineStr">
        <is>
          <t>Blue &amp; Dye</t>
        </is>
      </c>
      <c r="P250" s="150" t="inlineStr">
        <is>
          <t>BLUE &amp; DYE</t>
        </is>
      </c>
      <c r="S250" s="150" t="inlineStr">
        <is>
          <t>Blue &amp; Dye</t>
        </is>
      </c>
      <c r="U250" s="150" t="inlineStr">
        <is>
          <t>Hemp Fortex</t>
        </is>
      </c>
      <c r="V250" s="82" t="inlineStr">
        <is>
          <t>HG212 CORD - PFD D18-1051 KOI LILAC</t>
        </is>
      </c>
      <c r="W250" s="179" t="n"/>
      <c r="X250" s="179" t="n"/>
      <c r="Y250" s="150">
        <f>+WEEKNUM(X250)</f>
        <v/>
      </c>
      <c r="Z250" s="232" t="n">
        <v>24.7</v>
      </c>
      <c r="AA250" s="232" t="n">
        <v>63.98</v>
      </c>
      <c r="AB250" s="232">
        <f>AH250/100*80</f>
        <v/>
      </c>
      <c r="AC250" s="232">
        <f>AE250/100*80</f>
        <v/>
      </c>
      <c r="AD250" s="232">
        <f>AH250*AA250</f>
        <v/>
      </c>
      <c r="AE250" s="121">
        <f>AH250*AA250/100*75</f>
        <v/>
      </c>
      <c r="AF250" s="121">
        <f>AI250*AA250/100*75</f>
        <v/>
      </c>
      <c r="AG250" s="117" t="n"/>
      <c r="AH250" s="150" t="n">
        <v>44</v>
      </c>
      <c r="AI250" s="150" t="n">
        <v>152</v>
      </c>
      <c r="AJ250" s="230" t="n">
        <v>76</v>
      </c>
      <c r="AK250" s="232">
        <f>AI250*Z250</f>
        <v/>
      </c>
      <c r="AL250" s="232" t="n"/>
      <c r="AN250" s="232" t="n"/>
      <c r="AO250" s="150" t="inlineStr">
        <is>
          <t>90 DAYS NETT</t>
        </is>
      </c>
      <c r="AP250" s="150" t="inlineStr">
        <is>
          <t>TRUCK</t>
        </is>
      </c>
      <c r="AQ250" s="233" t="n">
        <v>43546</v>
      </c>
      <c r="AR250" s="150">
        <f>+WEEKNUM(AQ250)</f>
        <v/>
      </c>
      <c r="AS250" s="233" t="inlineStr">
        <is>
          <t>ASAP</t>
        </is>
      </c>
      <c r="AU250" s="233" t="n">
        <v>43701</v>
      </c>
      <c r="AV250" s="150">
        <f>+WEEKNUM(AU250)</f>
        <v/>
      </c>
      <c r="AW250" s="323" t="n">
        <v>43722</v>
      </c>
      <c r="AX250" s="150">
        <f>+WEEKNUM(AW250)</f>
        <v/>
      </c>
      <c r="AY250" s="233">
        <f>AW250+4</f>
        <v/>
      </c>
      <c r="AZ250" s="150">
        <f>+WEEKNUM(AY250)</f>
        <v/>
      </c>
      <c r="BA250" s="233">
        <f>AU250+90</f>
        <v/>
      </c>
      <c r="BB250" s="150">
        <f>+WEEKNUM(BA250)</f>
        <v/>
      </c>
      <c r="BC250" s="233" t="n"/>
      <c r="BD250" s="150">
        <f>+WEEKNUM(BC250)</f>
        <v/>
      </c>
      <c r="BF250" s="169">
        <f>+WEEKNUM(BE250)</f>
        <v/>
      </c>
      <c r="BG250" s="150">
        <f>AV250-BD250</f>
        <v/>
      </c>
      <c r="BI250" s="150">
        <f>BH250-AI250</f>
        <v/>
      </c>
      <c r="BJ250" s="234">
        <f>BH250/AI250-1</f>
        <v/>
      </c>
      <c r="BK250" s="150">
        <f>BD250-Y250</f>
        <v/>
      </c>
      <c r="BL250" s="150">
        <f>BD250-AR250</f>
        <v/>
      </c>
      <c r="BM250" s="150" t="n">
        <v>37</v>
      </c>
    </row>
    <row customFormat="1" customHeight="1" ht="11.25" r="251" s="150">
      <c r="A251" s="150" t="inlineStr">
        <is>
          <t>K190702040 FARZIN</t>
        </is>
      </c>
      <c r="B251" s="150" t="inlineStr">
        <is>
          <t>Final</t>
        </is>
      </c>
      <c r="C251" s="230" t="inlineStr">
        <is>
          <t>-</t>
        </is>
      </c>
      <c r="D251" s="231" t="n">
        <v>1</v>
      </c>
      <c r="E251" s="150" t="inlineStr">
        <is>
          <t>ZALANDO</t>
        </is>
      </c>
      <c r="G251" s="150" t="inlineStr">
        <is>
          <t>Womens</t>
        </is>
      </c>
      <c r="H251" s="150" t="inlineStr">
        <is>
          <t>Jacket</t>
        </is>
      </c>
      <c r="I251" s="150" t="inlineStr">
        <is>
          <t>K190702040</t>
        </is>
      </c>
      <c r="J251" s="150" t="inlineStr">
        <is>
          <t>FARZIN</t>
        </is>
      </c>
      <c r="K251" s="150" t="inlineStr">
        <is>
          <t xml:space="preserve">LILAC </t>
        </is>
      </c>
      <c r="L251" s="150" t="inlineStr">
        <is>
          <t>Tunisia</t>
        </is>
      </c>
      <c r="M251" s="150" t="inlineStr">
        <is>
          <t>Artlab</t>
        </is>
      </c>
      <c r="N251" s="150" t="inlineStr">
        <is>
          <t>Art Lab S.a.r.l.</t>
        </is>
      </c>
      <c r="O251" s="150" t="inlineStr">
        <is>
          <t>Blue &amp; Dye</t>
        </is>
      </c>
      <c r="S251" s="150" t="inlineStr">
        <is>
          <t>Blue &amp; Dye</t>
        </is>
      </c>
      <c r="U251" s="150" t="inlineStr">
        <is>
          <t>Hemp Fortex</t>
        </is>
      </c>
      <c r="V251" s="82" t="inlineStr">
        <is>
          <t>HG212 CORD - PFD D18-1051 KOI LILAC</t>
        </is>
      </c>
      <c r="W251" s="179" t="n"/>
      <c r="X251" s="179" t="n"/>
      <c r="Y251" s="150">
        <f>+WEEKNUM(X251)</f>
        <v/>
      </c>
      <c r="Z251" s="232" t="n">
        <v>24.7</v>
      </c>
      <c r="AA251" s="232" t="n">
        <v>63.98</v>
      </c>
      <c r="AB251" s="232">
        <f>AH251/100*80</f>
        <v/>
      </c>
      <c r="AC251" s="232">
        <f>AE251/100*80</f>
        <v/>
      </c>
      <c r="AD251" s="232">
        <f>AH251*AA251</f>
        <v/>
      </c>
      <c r="AE251" s="121">
        <f>AH251*AA251/100*75</f>
        <v/>
      </c>
      <c r="AF251" s="121">
        <f>AI251*AA251/100*75</f>
        <v/>
      </c>
      <c r="AG251" s="117" t="n"/>
      <c r="AH251" s="150" t="n">
        <v>50</v>
      </c>
      <c r="AI251" s="150" t="n">
        <v>50</v>
      </c>
      <c r="AJ251" s="230" t="n">
        <v>76</v>
      </c>
      <c r="AK251" s="232">
        <f>AI251*Z251</f>
        <v/>
      </c>
      <c r="AL251" s="232" t="n"/>
      <c r="AN251" s="232" t="n"/>
      <c r="AO251" s="150" t="inlineStr">
        <is>
          <t>90 DAYS NETT</t>
        </is>
      </c>
      <c r="AP251" s="150" t="inlineStr">
        <is>
          <t>TRUCK</t>
        </is>
      </c>
      <c r="AQ251" s="233" t="n">
        <v>43546</v>
      </c>
      <c r="AR251" s="150">
        <f>+WEEKNUM(AQ251)</f>
        <v/>
      </c>
      <c r="AS251" s="233" t="inlineStr">
        <is>
          <t>ASAP</t>
        </is>
      </c>
      <c r="AU251" s="233" t="n">
        <v>43701</v>
      </c>
      <c r="AV251" s="150">
        <f>+WEEKNUM(AU251)</f>
        <v/>
      </c>
      <c r="AW251" s="323" t="n">
        <v>43722</v>
      </c>
      <c r="AX251" s="150">
        <f>+WEEKNUM(AW251)</f>
        <v/>
      </c>
      <c r="AY251" s="233">
        <f>AW251+4</f>
        <v/>
      </c>
      <c r="AZ251" s="150">
        <f>+WEEKNUM(AY251)</f>
        <v/>
      </c>
      <c r="BA251" s="233">
        <f>AU251+90</f>
        <v/>
      </c>
      <c r="BB251" s="150">
        <f>+WEEKNUM(BA251)</f>
        <v/>
      </c>
      <c r="BC251" s="233" t="n"/>
      <c r="BD251" s="150">
        <f>+WEEKNUM(BC251)</f>
        <v/>
      </c>
      <c r="BF251" s="169">
        <f>+WEEKNUM(BE251)</f>
        <v/>
      </c>
      <c r="BG251" s="150">
        <f>AV251-BD251</f>
        <v/>
      </c>
      <c r="BI251" s="150">
        <f>BH251-AI251</f>
        <v/>
      </c>
      <c r="BJ251" s="234">
        <f>BH251/AI251-1</f>
        <v/>
      </c>
      <c r="BK251" s="150">
        <f>BD251-Y251</f>
        <v/>
      </c>
      <c r="BL251" s="150">
        <f>BD251-AR251</f>
        <v/>
      </c>
      <c r="BM251" s="150" t="n">
        <v>37</v>
      </c>
    </row>
    <row customFormat="1" customHeight="1" ht="11.25" r="252" s="150">
      <c r="A252" s="150" t="inlineStr">
        <is>
          <t>K190702041 FARZIN</t>
        </is>
      </c>
      <c r="B252" s="150" t="inlineStr">
        <is>
          <t>Final</t>
        </is>
      </c>
      <c r="C252" s="230" t="inlineStr">
        <is>
          <t>-</t>
        </is>
      </c>
      <c r="D252" s="231" t="n">
        <v>1</v>
      </c>
      <c r="G252" s="150" t="inlineStr">
        <is>
          <t>Womens</t>
        </is>
      </c>
      <c r="H252" s="150" t="inlineStr">
        <is>
          <t>Jacket</t>
        </is>
      </c>
      <c r="I252" s="150" t="inlineStr">
        <is>
          <t>K190702041</t>
        </is>
      </c>
      <c r="J252" s="150" t="inlineStr">
        <is>
          <t>FARZIN</t>
        </is>
      </c>
      <c r="K252" s="150" t="inlineStr">
        <is>
          <t>RUST</t>
        </is>
      </c>
      <c r="L252" s="150" t="inlineStr">
        <is>
          <t>Tunisia</t>
        </is>
      </c>
      <c r="M252" s="150" t="inlineStr">
        <is>
          <t>Artlab</t>
        </is>
      </c>
      <c r="N252" s="150" t="inlineStr">
        <is>
          <t>Art Lab S.a.r.l.</t>
        </is>
      </c>
      <c r="O252" s="150" t="inlineStr">
        <is>
          <t>Blue &amp; Dye</t>
        </is>
      </c>
      <c r="P252" s="150" t="inlineStr">
        <is>
          <t>BLUE &amp; DYE</t>
        </is>
      </c>
      <c r="S252" s="150" t="inlineStr">
        <is>
          <t>Blue &amp; Dye</t>
        </is>
      </c>
      <c r="U252" s="150" t="inlineStr">
        <is>
          <t>Hemp Fortex</t>
        </is>
      </c>
      <c r="V252" s="82" t="inlineStr">
        <is>
          <t>HG212 CORD - PFD D18-1049 KOI RUST</t>
        </is>
      </c>
      <c r="W252" s="179" t="n"/>
      <c r="X252" s="179" t="n"/>
      <c r="Y252" s="150">
        <f>+WEEKNUM(X252)</f>
        <v/>
      </c>
      <c r="Z252" s="232" t="n">
        <v>24.7</v>
      </c>
      <c r="AA252" s="232" t="n">
        <v>63.98</v>
      </c>
      <c r="AB252" s="232">
        <f>AH252/100*80</f>
        <v/>
      </c>
      <c r="AC252" s="232">
        <f>AE252/100*80</f>
        <v/>
      </c>
      <c r="AD252" s="232">
        <f>AH252*AA252</f>
        <v/>
      </c>
      <c r="AE252" s="121">
        <f>AH252*AA252/100*75</f>
        <v/>
      </c>
      <c r="AF252" s="121">
        <f>AI252*AA252/100*75</f>
        <v/>
      </c>
      <c r="AG252" s="117" t="n"/>
      <c r="AH252" s="150" t="n">
        <v>200</v>
      </c>
      <c r="AI252" s="150" t="n">
        <v>227</v>
      </c>
      <c r="AJ252" s="230" t="n">
        <v>76</v>
      </c>
      <c r="AK252" s="232">
        <f>AI252*Z252</f>
        <v/>
      </c>
      <c r="AL252" s="232" t="n"/>
      <c r="AN252" s="232" t="n"/>
      <c r="AO252" s="150" t="inlineStr">
        <is>
          <t>90 DAYS NETT</t>
        </is>
      </c>
      <c r="AP252" s="150" t="inlineStr">
        <is>
          <t>TRUCK</t>
        </is>
      </c>
      <c r="AQ252" s="233" t="n">
        <v>43546</v>
      </c>
      <c r="AR252" s="150">
        <f>+WEEKNUM(AQ252)</f>
        <v/>
      </c>
      <c r="AS252" s="233" t="inlineStr">
        <is>
          <t>ASAP</t>
        </is>
      </c>
      <c r="AU252" s="233" t="n">
        <v>43701</v>
      </c>
      <c r="AV252" s="150">
        <f>+WEEKNUM(AU252)</f>
        <v/>
      </c>
      <c r="AW252" s="323" t="n">
        <v>43722</v>
      </c>
      <c r="AX252" s="150">
        <f>+WEEKNUM(AW252)</f>
        <v/>
      </c>
      <c r="AY252" s="233">
        <f>AW252+4</f>
        <v/>
      </c>
      <c r="AZ252" s="150">
        <f>+WEEKNUM(AY252)</f>
        <v/>
      </c>
      <c r="BA252" s="233">
        <f>AU252+90</f>
        <v/>
      </c>
      <c r="BB252" s="150">
        <f>+WEEKNUM(BA252)</f>
        <v/>
      </c>
      <c r="BC252" s="233" t="n"/>
      <c r="BD252" s="150">
        <f>+WEEKNUM(BC252)</f>
        <v/>
      </c>
      <c r="BF252" s="169">
        <f>+WEEKNUM(BE252)</f>
        <v/>
      </c>
      <c r="BG252" s="150">
        <f>AV252-BD252</f>
        <v/>
      </c>
      <c r="BI252" s="150">
        <f>BH252-AI252</f>
        <v/>
      </c>
      <c r="BJ252" s="234">
        <f>BH252/AI252-1</f>
        <v/>
      </c>
      <c r="BK252" s="150">
        <f>BD252-Y252</f>
        <v/>
      </c>
      <c r="BL252" s="150">
        <f>BD252-AR252</f>
        <v/>
      </c>
      <c r="BM252" s="150" t="n">
        <v>37</v>
      </c>
    </row>
    <row customFormat="1" customHeight="1" ht="11.25" r="253" s="150">
      <c r="A253" s="150" t="inlineStr">
        <is>
          <t>K190702045 KARNI</t>
        </is>
      </c>
      <c r="B253" s="150" t="inlineStr">
        <is>
          <t>Final</t>
        </is>
      </c>
      <c r="C253" s="230" t="inlineStr">
        <is>
          <t>-</t>
        </is>
      </c>
      <c r="D253" s="231" t="n">
        <v>2</v>
      </c>
      <c r="E253" s="150" t="inlineStr">
        <is>
          <t>BULK</t>
        </is>
      </c>
      <c r="G253" s="150" t="inlineStr">
        <is>
          <t>Womens</t>
        </is>
      </c>
      <c r="H253" s="150" t="inlineStr">
        <is>
          <t>Jacket</t>
        </is>
      </c>
      <c r="I253" s="150" t="inlineStr">
        <is>
          <t>K190702045</t>
        </is>
      </c>
      <c r="J253" s="150" t="inlineStr">
        <is>
          <t>KARNI</t>
        </is>
      </c>
      <c r="K253" s="150" t="inlineStr">
        <is>
          <t>RINSE</t>
        </is>
      </c>
      <c r="L253" s="150" t="inlineStr">
        <is>
          <t>Tunisia</t>
        </is>
      </c>
      <c r="M253" s="150" t="inlineStr">
        <is>
          <t>Artlab</t>
        </is>
      </c>
      <c r="N253" s="150" t="inlineStr">
        <is>
          <t>Art Lab S.a.r.l.</t>
        </is>
      </c>
      <c r="O253" s="150" t="inlineStr">
        <is>
          <t>IWT</t>
        </is>
      </c>
      <c r="P253" s="150" t="inlineStr">
        <is>
          <t>IWT</t>
        </is>
      </c>
      <c r="U253" s="150" t="inlineStr">
        <is>
          <t>Hemp Fortex</t>
        </is>
      </c>
      <c r="V253" s="82" t="inlineStr">
        <is>
          <t>HG14550 DNM-EW</t>
        </is>
      </c>
      <c r="W253" s="179" t="n"/>
      <c r="X253" s="179" t="n"/>
      <c r="Y253" s="150">
        <f>+WEEKNUM(X253)</f>
        <v/>
      </c>
      <c r="Z253" s="232" t="n">
        <v>28.5</v>
      </c>
      <c r="AA253" s="232" t="n">
        <v>67.97999999999999</v>
      </c>
      <c r="AB253" s="232">
        <f>AH253/100*80</f>
        <v/>
      </c>
      <c r="AC253" s="232">
        <f>AE253/100*80</f>
        <v/>
      </c>
      <c r="AD253" s="232">
        <f>AH253*AA253</f>
        <v/>
      </c>
      <c r="AE253" s="121">
        <f>AH253*AA253/100*75</f>
        <v/>
      </c>
      <c r="AF253" s="121">
        <f>AI253*AA253/100*75</f>
        <v/>
      </c>
      <c r="AG253" s="117" t="n"/>
      <c r="AH253" s="150" t="n">
        <v>48</v>
      </c>
      <c r="AI253" s="150" t="n">
        <v>162</v>
      </c>
      <c r="AJ253" s="230" t="n">
        <v>76</v>
      </c>
      <c r="AK253" s="232">
        <f>AI253*Z253</f>
        <v/>
      </c>
      <c r="AL253" s="232" t="n"/>
      <c r="AN253" s="232" t="n"/>
      <c r="AO253" s="150" t="inlineStr">
        <is>
          <t>90 DAYS NETT</t>
        </is>
      </c>
      <c r="AP253" s="150" t="inlineStr">
        <is>
          <t>TRUCK</t>
        </is>
      </c>
      <c r="AQ253" s="233" t="n">
        <v>43546</v>
      </c>
      <c r="AR253" s="150">
        <f>+WEEKNUM(AQ253)</f>
        <v/>
      </c>
      <c r="AS253" s="233" t="inlineStr">
        <is>
          <t>ASAP</t>
        </is>
      </c>
      <c r="AU253" s="233" t="n">
        <v>43701</v>
      </c>
      <c r="AV253" s="150">
        <f>+WEEKNUM(AU253)</f>
        <v/>
      </c>
      <c r="AW253" s="233" t="n">
        <v>43722</v>
      </c>
      <c r="AX253" s="150">
        <f>+WEEKNUM(AW253)</f>
        <v/>
      </c>
      <c r="AY253" s="233">
        <f>AW253+4</f>
        <v/>
      </c>
      <c r="AZ253" s="150">
        <f>+WEEKNUM(AY253)</f>
        <v/>
      </c>
      <c r="BA253" s="233">
        <f>AU253+90</f>
        <v/>
      </c>
      <c r="BB253" s="150">
        <f>+WEEKNUM(BA253)</f>
        <v/>
      </c>
      <c r="BC253" s="233" t="n"/>
      <c r="BD253" s="150">
        <f>+WEEKNUM(BC253)</f>
        <v/>
      </c>
      <c r="BF253" s="169">
        <f>+WEEKNUM(BE253)</f>
        <v/>
      </c>
      <c r="BG253" s="150">
        <f>AV253-BD253</f>
        <v/>
      </c>
      <c r="BI253" s="150">
        <f>BH253-AI253</f>
        <v/>
      </c>
      <c r="BJ253" s="234">
        <f>BH253/AI253-1</f>
        <v/>
      </c>
      <c r="BK253" s="150">
        <f>BD253-Y253</f>
        <v/>
      </c>
      <c r="BL253" s="150">
        <f>BD253-AR253</f>
        <v/>
      </c>
      <c r="BM253" s="150" t="n">
        <v>37</v>
      </c>
    </row>
    <row customFormat="1" customHeight="1" ht="11.25" r="254" s="150">
      <c r="A254" s="150" t="inlineStr">
        <is>
          <t>K190702045 KARNI</t>
        </is>
      </c>
      <c r="B254" s="150" t="inlineStr">
        <is>
          <t>Final</t>
        </is>
      </c>
      <c r="C254" s="230" t="inlineStr">
        <is>
          <t>-</t>
        </is>
      </c>
      <c r="D254" s="231" t="n">
        <v>2</v>
      </c>
      <c r="E254" s="150" t="inlineStr">
        <is>
          <t>ZALANDO</t>
        </is>
      </c>
      <c r="G254" s="150" t="inlineStr">
        <is>
          <t>Womens</t>
        </is>
      </c>
      <c r="H254" s="150" t="inlineStr">
        <is>
          <t>Jacket</t>
        </is>
      </c>
      <c r="I254" s="150" t="inlineStr">
        <is>
          <t>K190702045</t>
        </is>
      </c>
      <c r="J254" s="150" t="inlineStr">
        <is>
          <t>KARNI</t>
        </is>
      </c>
      <c r="K254" s="150" t="inlineStr">
        <is>
          <t>RINSE</t>
        </is>
      </c>
      <c r="L254" s="150" t="inlineStr">
        <is>
          <t>Tunisia</t>
        </is>
      </c>
      <c r="M254" s="150" t="inlineStr">
        <is>
          <t>Artlab</t>
        </is>
      </c>
      <c r="N254" s="150" t="inlineStr">
        <is>
          <t>Art Lab S.a.r.l.</t>
        </is>
      </c>
      <c r="O254" s="150" t="inlineStr">
        <is>
          <t>IWT</t>
        </is>
      </c>
      <c r="U254" s="150" t="inlineStr">
        <is>
          <t>Hemp Fortex</t>
        </is>
      </c>
      <c r="V254" s="82" t="inlineStr">
        <is>
          <t>HG14550 DNM-EW</t>
        </is>
      </c>
      <c r="W254" s="179" t="n"/>
      <c r="X254" s="179" t="n"/>
      <c r="Y254" s="150">
        <f>+WEEKNUM(X254)</f>
        <v/>
      </c>
      <c r="Z254" s="232" t="n">
        <v>28.5</v>
      </c>
      <c r="AA254" s="232" t="n">
        <v>67.97999999999999</v>
      </c>
      <c r="AB254" s="232">
        <f>AH254/100*80</f>
        <v/>
      </c>
      <c r="AC254" s="232">
        <f>AE254/100*80</f>
        <v/>
      </c>
      <c r="AD254" s="232">
        <f>AH254*AA254</f>
        <v/>
      </c>
      <c r="AE254" s="121">
        <f>AH254*AA254/100*75</f>
        <v/>
      </c>
      <c r="AF254" s="121">
        <f>AI254*AA254/100*75</f>
        <v/>
      </c>
      <c r="AG254" s="117" t="n"/>
      <c r="AH254" s="150" t="n">
        <v>40</v>
      </c>
      <c r="AI254" s="150" t="n">
        <v>40</v>
      </c>
      <c r="AJ254" s="230" t="n">
        <v>76</v>
      </c>
      <c r="AK254" s="232">
        <f>AI254*Z254</f>
        <v/>
      </c>
      <c r="AL254" s="232" t="n"/>
      <c r="AN254" s="232" t="n"/>
      <c r="AO254" s="150" t="inlineStr">
        <is>
          <t>90 DAYS NETT</t>
        </is>
      </c>
      <c r="AP254" s="150" t="inlineStr">
        <is>
          <t>TRUCK</t>
        </is>
      </c>
      <c r="AQ254" s="233" t="n">
        <v>43546</v>
      </c>
      <c r="AR254" s="150">
        <f>+WEEKNUM(AQ254)</f>
        <v/>
      </c>
      <c r="AS254" s="233" t="inlineStr">
        <is>
          <t>ASAP</t>
        </is>
      </c>
      <c r="AU254" s="233" t="n">
        <v>43701</v>
      </c>
      <c r="AV254" s="150">
        <f>+WEEKNUM(AU254)</f>
        <v/>
      </c>
      <c r="AW254" s="233" t="n">
        <v>43722</v>
      </c>
      <c r="AX254" s="150">
        <f>+WEEKNUM(AW254)</f>
        <v/>
      </c>
      <c r="AY254" s="233">
        <f>AW254+4</f>
        <v/>
      </c>
      <c r="AZ254" s="150">
        <f>+WEEKNUM(AY254)</f>
        <v/>
      </c>
      <c r="BA254" s="233">
        <f>AU254+90</f>
        <v/>
      </c>
      <c r="BB254" s="150">
        <f>+WEEKNUM(BA254)</f>
        <v/>
      </c>
      <c r="BC254" s="233" t="n"/>
      <c r="BD254" s="150">
        <f>+WEEKNUM(BC254)</f>
        <v/>
      </c>
      <c r="BF254" s="169">
        <f>+WEEKNUM(BE254)</f>
        <v/>
      </c>
      <c r="BG254" s="150">
        <f>AV254-BD254</f>
        <v/>
      </c>
      <c r="BI254" s="150">
        <f>BH254-AI254</f>
        <v/>
      </c>
      <c r="BJ254" s="234">
        <f>BH254/AI254-1</f>
        <v/>
      </c>
      <c r="BK254" s="150">
        <f>BD254-Y254</f>
        <v/>
      </c>
      <c r="BL254" s="150">
        <f>BD254-AR254</f>
        <v/>
      </c>
      <c r="BM254" s="150" t="n">
        <v>37</v>
      </c>
    </row>
    <row customFormat="1" customHeight="1" ht="11.25" r="255" s="150">
      <c r="A255" s="150" t="inlineStr">
        <is>
          <t>K190708006 NAKATSU</t>
        </is>
      </c>
      <c r="B255" s="150" t="inlineStr">
        <is>
          <t>Final</t>
        </is>
      </c>
      <c r="C255" s="230" t="inlineStr">
        <is>
          <t>-</t>
        </is>
      </c>
      <c r="D255" s="231" t="n">
        <v>2</v>
      </c>
      <c r="E255" s="150" t="inlineStr">
        <is>
          <t>BULK</t>
        </is>
      </c>
      <c r="G255" s="150" t="inlineStr">
        <is>
          <t>Womens</t>
        </is>
      </c>
      <c r="H255" s="150" t="inlineStr">
        <is>
          <t>Skirt</t>
        </is>
      </c>
      <c r="I255" s="150" t="inlineStr">
        <is>
          <t>K190708006</t>
        </is>
      </c>
      <c r="J255" s="150" t="inlineStr">
        <is>
          <t>NAKATSU</t>
        </is>
      </c>
      <c r="K255" s="150" t="inlineStr">
        <is>
          <t>RINSE</t>
        </is>
      </c>
      <c r="L255" s="150" t="inlineStr">
        <is>
          <t>Tunisia</t>
        </is>
      </c>
      <c r="M255" s="150" t="inlineStr">
        <is>
          <t>Artlab</t>
        </is>
      </c>
      <c r="N255" s="150" t="inlineStr">
        <is>
          <t>Art Lab S.a.r.l.</t>
        </is>
      </c>
      <c r="O255" s="150" t="inlineStr">
        <is>
          <t>IWT</t>
        </is>
      </c>
      <c r="P255" s="150" t="inlineStr">
        <is>
          <t>IWT</t>
        </is>
      </c>
      <c r="U255" s="150" t="inlineStr">
        <is>
          <t>Hemp Fortex</t>
        </is>
      </c>
      <c r="V255" s="82" t="inlineStr">
        <is>
          <t>HG14550 DNM-EW</t>
        </is>
      </c>
      <c r="W255" s="179" t="n"/>
      <c r="X255" s="179" t="n"/>
      <c r="Y255" s="150">
        <f>+WEEKNUM(X255)</f>
        <v/>
      </c>
      <c r="Z255" s="232" t="n">
        <v>34.3</v>
      </c>
      <c r="AA255" s="232" t="n">
        <v>63.98</v>
      </c>
      <c r="AB255" s="232">
        <f>AH255/100*80</f>
        <v/>
      </c>
      <c r="AC255" s="232">
        <f>AE255/100*80</f>
        <v/>
      </c>
      <c r="AD255" s="232">
        <f>AH255*AA255</f>
        <v/>
      </c>
      <c r="AE255" s="121">
        <f>AH255*AA255/100*75</f>
        <v/>
      </c>
      <c r="AF255" s="121">
        <f>AI255*AA255/100*75</f>
        <v/>
      </c>
      <c r="AG255" s="117" t="n"/>
      <c r="AH255" s="150" t="n">
        <v>113</v>
      </c>
      <c r="AI255" s="150" t="n">
        <v>162</v>
      </c>
      <c r="AJ255" s="230" t="n">
        <v>76</v>
      </c>
      <c r="AK255" s="232">
        <f>AI255*Z255</f>
        <v/>
      </c>
      <c r="AL255" s="232" t="n"/>
      <c r="AN255" s="232" t="n"/>
      <c r="AO255" s="150" t="inlineStr">
        <is>
          <t>90 DAYS NETT</t>
        </is>
      </c>
      <c r="AP255" s="150" t="inlineStr">
        <is>
          <t>TRUCK</t>
        </is>
      </c>
      <c r="AQ255" s="233" t="n">
        <v>43546</v>
      </c>
      <c r="AR255" s="150">
        <f>+WEEKNUM(AQ255)</f>
        <v/>
      </c>
      <c r="AS255" s="233" t="inlineStr">
        <is>
          <t>ASAP</t>
        </is>
      </c>
      <c r="AU255" s="233" t="n">
        <v>43680</v>
      </c>
      <c r="AV255" s="150">
        <f>+WEEKNUM(AU255)</f>
        <v/>
      </c>
      <c r="AW255" s="322" t="n">
        <v>43722</v>
      </c>
      <c r="AX255" s="150">
        <f>+WEEKNUM(AW255)</f>
        <v/>
      </c>
      <c r="AY255" s="233">
        <f>AW255+4</f>
        <v/>
      </c>
      <c r="AZ255" s="150">
        <f>+WEEKNUM(AY255)</f>
        <v/>
      </c>
      <c r="BA255" s="233">
        <f>AU255+90</f>
        <v/>
      </c>
      <c r="BB255" s="150">
        <f>+WEEKNUM(BA255)</f>
        <v/>
      </c>
      <c r="BC255" s="233" t="n"/>
      <c r="BD255" s="150">
        <f>+WEEKNUM(BC255)</f>
        <v/>
      </c>
      <c r="BF255" s="169">
        <f>+WEEKNUM(BE255)</f>
        <v/>
      </c>
      <c r="BG255" s="150">
        <f>AV255-BD255</f>
        <v/>
      </c>
      <c r="BI255" s="150">
        <f>BH255-AI255</f>
        <v/>
      </c>
      <c r="BJ255" s="234">
        <f>BH255/AI255-1</f>
        <v/>
      </c>
      <c r="BK255" s="150">
        <f>BD255-Y255</f>
        <v/>
      </c>
      <c r="BL255" s="150">
        <f>BD255-AR255</f>
        <v/>
      </c>
      <c r="BM255" s="150" t="n">
        <v>34</v>
      </c>
    </row>
    <row customFormat="1" customHeight="1" ht="11.25" r="256" s="150">
      <c r="A256" s="150" t="inlineStr">
        <is>
          <t>K190708006 NAKATSU</t>
        </is>
      </c>
      <c r="B256" s="150" t="inlineStr">
        <is>
          <t>Final</t>
        </is>
      </c>
      <c r="C256" s="230" t="inlineStr">
        <is>
          <t>-</t>
        </is>
      </c>
      <c r="D256" s="231" t="n">
        <v>2</v>
      </c>
      <c r="E256" s="150" t="inlineStr">
        <is>
          <t>ZALANDO</t>
        </is>
      </c>
      <c r="G256" s="150" t="inlineStr">
        <is>
          <t>Womens</t>
        </is>
      </c>
      <c r="H256" s="150" t="inlineStr">
        <is>
          <t>Skirt</t>
        </is>
      </c>
      <c r="I256" s="150" t="inlineStr">
        <is>
          <t>K190708006</t>
        </is>
      </c>
      <c r="J256" s="150" t="inlineStr">
        <is>
          <t>NAKATSU</t>
        </is>
      </c>
      <c r="K256" s="150" t="inlineStr">
        <is>
          <t>RINSE</t>
        </is>
      </c>
      <c r="L256" s="150" t="inlineStr">
        <is>
          <t>Tunisia</t>
        </is>
      </c>
      <c r="M256" s="150" t="inlineStr">
        <is>
          <t>Artlab</t>
        </is>
      </c>
      <c r="N256" s="150" t="inlineStr">
        <is>
          <t>Art Lab S.a.r.l.</t>
        </is>
      </c>
      <c r="O256" s="150" t="inlineStr">
        <is>
          <t>IWT</t>
        </is>
      </c>
      <c r="U256" s="150" t="inlineStr">
        <is>
          <t>Hemp Fortex</t>
        </is>
      </c>
      <c r="V256" s="82" t="inlineStr">
        <is>
          <t>HG14550 DNM-EW</t>
        </is>
      </c>
      <c r="W256" s="179" t="n"/>
      <c r="X256" s="179" t="n"/>
      <c r="Y256" s="150">
        <f>+WEEKNUM(X256)</f>
        <v/>
      </c>
      <c r="Z256" s="232" t="n">
        <v>34.3</v>
      </c>
      <c r="AA256" s="232" t="n">
        <v>63.98</v>
      </c>
      <c r="AB256" s="232">
        <f>AH256/100*80</f>
        <v/>
      </c>
      <c r="AC256" s="232">
        <f>AE256/100*80</f>
        <v/>
      </c>
      <c r="AD256" s="232">
        <f>AH256*AA256</f>
        <v/>
      </c>
      <c r="AE256" s="121">
        <f>AH256*AA256/100*75</f>
        <v/>
      </c>
      <c r="AF256" s="121">
        <f>AI256*AA256/100*75</f>
        <v/>
      </c>
      <c r="AG256" s="117" t="n"/>
      <c r="AH256" s="150" t="n">
        <v>40</v>
      </c>
      <c r="AI256" s="150" t="n">
        <v>40</v>
      </c>
      <c r="AJ256" s="230" t="n">
        <v>76</v>
      </c>
      <c r="AK256" s="232">
        <f>AI256*Z256</f>
        <v/>
      </c>
      <c r="AL256" s="232" t="n"/>
      <c r="AN256" s="232" t="n"/>
      <c r="AO256" s="150" t="inlineStr">
        <is>
          <t>90 DAYS NETT</t>
        </is>
      </c>
      <c r="AP256" s="150" t="inlineStr">
        <is>
          <t>TRUCK</t>
        </is>
      </c>
      <c r="AQ256" s="233" t="n">
        <v>43546</v>
      </c>
      <c r="AR256" s="150">
        <f>+WEEKNUM(AQ256)</f>
        <v/>
      </c>
      <c r="AS256" s="233" t="inlineStr">
        <is>
          <t>ASAP</t>
        </is>
      </c>
      <c r="AU256" s="233" t="n">
        <v>43680</v>
      </c>
      <c r="AV256" s="150">
        <f>+WEEKNUM(AU256)</f>
        <v/>
      </c>
      <c r="AW256" s="322" t="n">
        <v>43722</v>
      </c>
      <c r="AX256" s="150">
        <f>+WEEKNUM(AW256)</f>
        <v/>
      </c>
      <c r="AY256" s="233">
        <f>AW256+4</f>
        <v/>
      </c>
      <c r="AZ256" s="150">
        <f>+WEEKNUM(AY256)</f>
        <v/>
      </c>
      <c r="BA256" s="233">
        <f>AU256+90</f>
        <v/>
      </c>
      <c r="BB256" s="150">
        <f>+WEEKNUM(BA256)</f>
        <v/>
      </c>
      <c r="BC256" s="233" t="n"/>
      <c r="BD256" s="150">
        <f>+WEEKNUM(BC256)</f>
        <v/>
      </c>
      <c r="BF256" s="169">
        <f>+WEEKNUM(BE256)</f>
        <v/>
      </c>
      <c r="BG256" s="150">
        <f>AV256-BD256</f>
        <v/>
      </c>
      <c r="BI256" s="150">
        <f>BH256-AI256</f>
        <v/>
      </c>
      <c r="BJ256" s="234">
        <f>BH256/AI256-1</f>
        <v/>
      </c>
      <c r="BK256" s="150">
        <f>BD256-Y256</f>
        <v/>
      </c>
      <c r="BL256" s="150">
        <f>BD256-AR256</f>
        <v/>
      </c>
      <c r="BM256" s="150" t="n">
        <v>34</v>
      </c>
    </row>
    <row customFormat="1" customHeight="1" ht="11.25" r="257" s="150">
      <c r="A257" s="150" t="inlineStr">
        <is>
          <t>K190708016 MARISHIA</t>
        </is>
      </c>
      <c r="B257" s="150" t="inlineStr">
        <is>
          <t>Final</t>
        </is>
      </c>
      <c r="C257" s="230" t="inlineStr">
        <is>
          <t>-</t>
        </is>
      </c>
      <c r="D257" s="231" t="n">
        <v>2</v>
      </c>
      <c r="E257" s="150" t="inlineStr">
        <is>
          <t>BULK</t>
        </is>
      </c>
      <c r="G257" s="150" t="inlineStr">
        <is>
          <t>Womens</t>
        </is>
      </c>
      <c r="H257" s="150" t="inlineStr">
        <is>
          <t>Skirt</t>
        </is>
      </c>
      <c r="I257" s="150" t="inlineStr">
        <is>
          <t>K190708016</t>
        </is>
      </c>
      <c r="J257" s="150" t="inlineStr">
        <is>
          <t>MARISHIA</t>
        </is>
      </c>
      <c r="K257" s="150" t="inlineStr">
        <is>
          <t>CAMEL FLANNEL CHECK</t>
        </is>
      </c>
      <c r="L257" s="150" t="inlineStr">
        <is>
          <t>Tunisia</t>
        </is>
      </c>
      <c r="M257" s="150" t="inlineStr">
        <is>
          <t>Artlab</t>
        </is>
      </c>
      <c r="N257" s="150" t="inlineStr">
        <is>
          <t>Art Lab S.a.r.l.</t>
        </is>
      </c>
      <c r="O257" s="150" t="inlineStr">
        <is>
          <t>IWT</t>
        </is>
      </c>
      <c r="P257" s="150" t="inlineStr">
        <is>
          <t>IWT</t>
        </is>
      </c>
      <c r="U257" s="150" t="inlineStr">
        <is>
          <t>Hemp Fortex</t>
        </is>
      </c>
      <c r="V257" s="150" t="inlineStr">
        <is>
          <t>CAMEL FLANNEL CHECK: OG64D131B BRUSHED</t>
        </is>
      </c>
      <c r="W257" s="179" t="n"/>
      <c r="X257" s="179" t="n"/>
      <c r="Y257" s="150">
        <f>+WEEKNUM(X257)</f>
        <v/>
      </c>
      <c r="Z257" s="232" t="n">
        <v>19.9</v>
      </c>
      <c r="AA257" s="232" t="n">
        <v>51.98</v>
      </c>
      <c r="AB257" s="232">
        <f>AH257/100*80</f>
        <v/>
      </c>
      <c r="AC257" s="232">
        <f>AE257/100*80</f>
        <v/>
      </c>
      <c r="AD257" s="232">
        <f>AH257*AA257</f>
        <v/>
      </c>
      <c r="AE257" s="121">
        <f>AH257*AA257/100*75</f>
        <v/>
      </c>
      <c r="AF257" s="121">
        <f>AI257*AA257/100*75</f>
        <v/>
      </c>
      <c r="AG257" s="117" t="n"/>
      <c r="AH257" s="150" t="n">
        <v>26</v>
      </c>
      <c r="AI257" s="150" t="n">
        <v>65</v>
      </c>
      <c r="AJ257" s="230" t="n">
        <v>76</v>
      </c>
      <c r="AK257" s="232">
        <f>AI257*Z257</f>
        <v/>
      </c>
      <c r="AL257" s="232" t="n"/>
      <c r="AN257" s="232" t="n"/>
      <c r="AO257" s="150" t="inlineStr">
        <is>
          <t>90 DAYS NETT</t>
        </is>
      </c>
      <c r="AP257" s="150" t="inlineStr">
        <is>
          <t>TRUCK</t>
        </is>
      </c>
      <c r="AQ257" s="233" t="n">
        <v>43546</v>
      </c>
      <c r="AR257" s="150">
        <f>+WEEKNUM(AQ257)</f>
        <v/>
      </c>
      <c r="AS257" s="233" t="inlineStr">
        <is>
          <t>ASAP</t>
        </is>
      </c>
      <c r="AU257" s="233" t="n">
        <v>43701</v>
      </c>
      <c r="AV257" s="150">
        <f>+WEEKNUM(AU257)</f>
        <v/>
      </c>
      <c r="AW257" s="323" t="n">
        <v>43729</v>
      </c>
      <c r="AX257" s="150">
        <f>+WEEKNUM(AW257)</f>
        <v/>
      </c>
      <c r="AY257" s="233">
        <f>AW257+4</f>
        <v/>
      </c>
      <c r="AZ257" s="150">
        <f>+WEEKNUM(AY257)</f>
        <v/>
      </c>
      <c r="BA257" s="233">
        <f>AU257+90</f>
        <v/>
      </c>
      <c r="BB257" s="150">
        <f>+WEEKNUM(BA257)</f>
        <v/>
      </c>
      <c r="BC257" s="233" t="n"/>
      <c r="BD257" s="150">
        <f>+WEEKNUM(BC257)</f>
        <v/>
      </c>
      <c r="BF257" s="169">
        <f>+WEEKNUM(BE257)</f>
        <v/>
      </c>
      <c r="BG257" s="150">
        <f>AV257-BD257</f>
        <v/>
      </c>
      <c r="BI257" s="150">
        <f>BH257-AI257</f>
        <v/>
      </c>
      <c r="BJ257" s="234">
        <f>BH257/AI257-1</f>
        <v/>
      </c>
      <c r="BK257" s="150">
        <f>BD257-Y257</f>
        <v/>
      </c>
      <c r="BL257" s="150">
        <f>BD257-AR257</f>
        <v/>
      </c>
      <c r="BM257" s="150" t="n">
        <v>37</v>
      </c>
    </row>
    <row customFormat="1" customHeight="1" ht="11.25" r="258" s="150">
      <c r="A258" s="150" t="inlineStr">
        <is>
          <t>K190708016 MARISHIA</t>
        </is>
      </c>
      <c r="B258" s="150" t="inlineStr">
        <is>
          <t>Final</t>
        </is>
      </c>
      <c r="C258" s="230" t="inlineStr">
        <is>
          <t>-</t>
        </is>
      </c>
      <c r="D258" s="231" t="n">
        <v>2</v>
      </c>
      <c r="E258" s="150" t="inlineStr">
        <is>
          <t>ASOS</t>
        </is>
      </c>
      <c r="G258" s="150" t="inlineStr">
        <is>
          <t>Womens</t>
        </is>
      </c>
      <c r="H258" s="150" t="inlineStr">
        <is>
          <t>Skirt</t>
        </is>
      </c>
      <c r="I258" s="150" t="inlineStr">
        <is>
          <t>K190708016</t>
        </is>
      </c>
      <c r="J258" s="150" t="inlineStr">
        <is>
          <t>MARISHIA</t>
        </is>
      </c>
      <c r="K258" s="150" t="inlineStr">
        <is>
          <t>CAMEL FLANNEL CHECK</t>
        </is>
      </c>
      <c r="L258" s="150" t="inlineStr">
        <is>
          <t>Tunisia</t>
        </is>
      </c>
      <c r="M258" s="150" t="inlineStr">
        <is>
          <t>Artlab</t>
        </is>
      </c>
      <c r="N258" s="150" t="inlineStr">
        <is>
          <t>Art Lab S.a.r.l.</t>
        </is>
      </c>
      <c r="O258" s="150" t="inlineStr">
        <is>
          <t>IWT</t>
        </is>
      </c>
      <c r="U258" s="150" t="inlineStr">
        <is>
          <t>Hemp Fortex</t>
        </is>
      </c>
      <c r="V258" s="150" t="inlineStr">
        <is>
          <t>CAMEL FLANNEL CHECK: OG64D131B BRUSHED</t>
        </is>
      </c>
      <c r="W258" s="179" t="n"/>
      <c r="X258" s="179" t="n"/>
      <c r="Y258" s="150">
        <f>+WEEKNUM(X258)</f>
        <v/>
      </c>
      <c r="Z258" s="232" t="n">
        <v>19.9</v>
      </c>
      <c r="AA258" s="232" t="n">
        <v>51.98</v>
      </c>
      <c r="AB258" s="232">
        <f>AH258/100*80</f>
        <v/>
      </c>
      <c r="AC258" s="232">
        <f>AE258/100*80</f>
        <v/>
      </c>
      <c r="AD258" s="232">
        <f>AH258*AA258</f>
        <v/>
      </c>
      <c r="AE258" s="121">
        <f>AH258*AA258/100*75</f>
        <v/>
      </c>
      <c r="AF258" s="121">
        <f>AI258*AA258/100*75</f>
        <v/>
      </c>
      <c r="AG258" s="117" t="n"/>
      <c r="AH258" s="150" t="n">
        <v>75</v>
      </c>
      <c r="AI258" s="150" t="n">
        <v>75</v>
      </c>
      <c r="AJ258" s="230" t="n">
        <v>76</v>
      </c>
      <c r="AK258" s="232">
        <f>AI258*Z258</f>
        <v/>
      </c>
      <c r="AL258" s="232" t="n"/>
      <c r="AN258" s="232" t="n"/>
      <c r="AO258" s="150" t="inlineStr">
        <is>
          <t>90 DAYS NETT</t>
        </is>
      </c>
      <c r="AP258" s="150" t="inlineStr">
        <is>
          <t>TRUCK</t>
        </is>
      </c>
      <c r="AQ258" s="233" t="n">
        <v>43546</v>
      </c>
      <c r="AR258" s="150">
        <f>+WEEKNUM(AQ258)</f>
        <v/>
      </c>
      <c r="AS258" s="233" t="inlineStr">
        <is>
          <t>ASAP</t>
        </is>
      </c>
      <c r="AU258" s="233" t="n">
        <v>43701</v>
      </c>
      <c r="AV258" s="150">
        <f>+WEEKNUM(AU258)</f>
        <v/>
      </c>
      <c r="AW258" s="323" t="n">
        <v>43729</v>
      </c>
      <c r="AX258" s="150">
        <f>+WEEKNUM(AW258)</f>
        <v/>
      </c>
      <c r="AY258" s="233">
        <f>AW258+4</f>
        <v/>
      </c>
      <c r="AZ258" s="150">
        <f>+WEEKNUM(AY258)</f>
        <v/>
      </c>
      <c r="BA258" s="233">
        <f>AU258+90</f>
        <v/>
      </c>
      <c r="BB258" s="150">
        <f>+WEEKNUM(BA258)</f>
        <v/>
      </c>
      <c r="BC258" s="233" t="n"/>
      <c r="BD258" s="150">
        <f>+WEEKNUM(BC258)</f>
        <v/>
      </c>
      <c r="BF258" s="169">
        <f>+WEEKNUM(BE258)</f>
        <v/>
      </c>
      <c r="BG258" s="150">
        <f>AV258-BD258</f>
        <v/>
      </c>
      <c r="BI258" s="150">
        <f>BH258-AI258</f>
        <v/>
      </c>
      <c r="BJ258" s="234">
        <f>BH258/AI258-1</f>
        <v/>
      </c>
      <c r="BK258" s="150">
        <f>BD258-Y258</f>
        <v/>
      </c>
      <c r="BL258" s="150">
        <f>BD258-AR258</f>
        <v/>
      </c>
      <c r="BM258" s="150" t="n">
        <v>37</v>
      </c>
    </row>
    <row customFormat="1" customHeight="1" ht="11.25" r="259" s="150">
      <c r="A259" s="150" t="inlineStr">
        <is>
          <t>K190708016 MARISHIA</t>
        </is>
      </c>
      <c r="B259" s="150" t="inlineStr">
        <is>
          <t>Final</t>
        </is>
      </c>
      <c r="C259" s="230" t="inlineStr">
        <is>
          <t>-</t>
        </is>
      </c>
      <c r="D259" s="231" t="n">
        <v>2</v>
      </c>
      <c r="E259" s="150" t="inlineStr">
        <is>
          <t>ZALANDO</t>
        </is>
      </c>
      <c r="G259" s="150" t="inlineStr">
        <is>
          <t>Womens</t>
        </is>
      </c>
      <c r="H259" s="150" t="inlineStr">
        <is>
          <t>Skirt</t>
        </is>
      </c>
      <c r="I259" s="150" t="inlineStr">
        <is>
          <t>K190708016</t>
        </is>
      </c>
      <c r="J259" s="150" t="inlineStr">
        <is>
          <t>MARISHIA</t>
        </is>
      </c>
      <c r="K259" s="150" t="inlineStr">
        <is>
          <t>CAMEL FLANNEL CHECK</t>
        </is>
      </c>
      <c r="L259" s="150" t="inlineStr">
        <is>
          <t>Tunisia</t>
        </is>
      </c>
      <c r="M259" s="150" t="inlineStr">
        <is>
          <t>Artlab</t>
        </is>
      </c>
      <c r="N259" s="150" t="inlineStr">
        <is>
          <t>Art Lab S.a.r.l.</t>
        </is>
      </c>
      <c r="O259" s="150" t="inlineStr">
        <is>
          <t>IWT</t>
        </is>
      </c>
      <c r="U259" s="150" t="inlineStr">
        <is>
          <t>Hemp Fortex</t>
        </is>
      </c>
      <c r="V259" s="150" t="inlineStr">
        <is>
          <t>CAMEL FLANNEL CHECK: OG64D131B BRUSHED</t>
        </is>
      </c>
      <c r="W259" s="179" t="n"/>
      <c r="X259" s="179" t="n"/>
      <c r="Y259" s="150">
        <f>+WEEKNUM(X259)</f>
        <v/>
      </c>
      <c r="Z259" s="232" t="n">
        <v>19.9</v>
      </c>
      <c r="AA259" s="232" t="n">
        <v>51.98</v>
      </c>
      <c r="AB259" s="232">
        <f>AH259/100*80</f>
        <v/>
      </c>
      <c r="AC259" s="232">
        <f>AE259/100*80</f>
        <v/>
      </c>
      <c r="AD259" s="232">
        <f>AH259*AA259</f>
        <v/>
      </c>
      <c r="AE259" s="121">
        <f>AH259*AA259/100*75</f>
        <v/>
      </c>
      <c r="AF259" s="121">
        <f>AI259*AA259/100*75</f>
        <v/>
      </c>
      <c r="AG259" s="117" t="n"/>
      <c r="AH259" s="150" t="n">
        <v>60</v>
      </c>
      <c r="AI259" s="150" t="n">
        <v>60</v>
      </c>
      <c r="AJ259" s="230" t="n">
        <v>76</v>
      </c>
      <c r="AK259" s="232">
        <f>AI259*Z259</f>
        <v/>
      </c>
      <c r="AL259" s="232" t="n"/>
      <c r="AN259" s="232" t="n"/>
      <c r="AO259" s="150" t="inlineStr">
        <is>
          <t>90 DAYS NETT</t>
        </is>
      </c>
      <c r="AP259" s="150" t="inlineStr">
        <is>
          <t>TRUCK</t>
        </is>
      </c>
      <c r="AQ259" s="233" t="n">
        <v>43546</v>
      </c>
      <c r="AR259" s="150">
        <f>+WEEKNUM(AQ259)</f>
        <v/>
      </c>
      <c r="AS259" s="233" t="inlineStr">
        <is>
          <t>ASAP</t>
        </is>
      </c>
      <c r="AU259" s="233" t="n">
        <v>43701</v>
      </c>
      <c r="AV259" s="150">
        <f>+WEEKNUM(AU259)</f>
        <v/>
      </c>
      <c r="AW259" s="323" t="n">
        <v>43729</v>
      </c>
      <c r="AX259" s="150">
        <f>+WEEKNUM(AW259)</f>
        <v/>
      </c>
      <c r="AY259" s="233">
        <f>AW259+4</f>
        <v/>
      </c>
      <c r="AZ259" s="150">
        <f>+WEEKNUM(AY259)</f>
        <v/>
      </c>
      <c r="BA259" s="233">
        <f>AU259+90</f>
        <v/>
      </c>
      <c r="BB259" s="150">
        <f>+WEEKNUM(BA259)</f>
        <v/>
      </c>
      <c r="BC259" s="233" t="n"/>
      <c r="BD259" s="150">
        <f>+WEEKNUM(BC259)</f>
        <v/>
      </c>
      <c r="BF259" s="169">
        <f>+WEEKNUM(BE259)</f>
        <v/>
      </c>
      <c r="BG259" s="150">
        <f>AV259-BD259</f>
        <v/>
      </c>
      <c r="BI259" s="150">
        <f>BH259-AI259</f>
        <v/>
      </c>
      <c r="BJ259" s="234">
        <f>BH259/AI259-1</f>
        <v/>
      </c>
      <c r="BK259" s="150">
        <f>BD259-Y259</f>
        <v/>
      </c>
      <c r="BL259" s="150">
        <f>BD259-AR259</f>
        <v/>
      </c>
      <c r="BM259" s="150" t="n">
        <v>37</v>
      </c>
    </row>
    <row customFormat="1" customHeight="1" ht="11.25" r="260" s="150">
      <c r="A260" s="150" t="inlineStr">
        <is>
          <t>K190708021 NEFERTITI</t>
        </is>
      </c>
      <c r="B260" s="150" t="inlineStr">
        <is>
          <t>Final</t>
        </is>
      </c>
      <c r="C260" s="230" t="inlineStr">
        <is>
          <t>-</t>
        </is>
      </c>
      <c r="D260" s="231" t="n">
        <v>2</v>
      </c>
      <c r="G260" s="150" t="inlineStr">
        <is>
          <t>Womens</t>
        </is>
      </c>
      <c r="H260" s="150" t="inlineStr">
        <is>
          <t>Skirt</t>
        </is>
      </c>
      <c r="I260" s="150" t="inlineStr">
        <is>
          <t>K190708021</t>
        </is>
      </c>
      <c r="J260" s="150" t="inlineStr">
        <is>
          <t>NEFERTITI</t>
        </is>
      </c>
      <c r="K260" s="150" t="inlineStr">
        <is>
          <t xml:space="preserve">ORANGE </t>
        </is>
      </c>
      <c r="L260" s="150" t="inlineStr">
        <is>
          <t>Tunisia</t>
        </is>
      </c>
      <c r="M260" s="150" t="inlineStr">
        <is>
          <t>Artlab</t>
        </is>
      </c>
      <c r="N260" s="150" t="inlineStr">
        <is>
          <t>Art Lab S.a.r.l.</t>
        </is>
      </c>
      <c r="O260" s="150" t="inlineStr">
        <is>
          <t>Blue &amp; Dye</t>
        </is>
      </c>
      <c r="P260" s="150" t="inlineStr">
        <is>
          <t>BLUE &amp; DYE</t>
        </is>
      </c>
      <c r="S260" s="150" t="inlineStr">
        <is>
          <t>Blue &amp; Dye</t>
        </is>
      </c>
      <c r="U260" s="150" t="inlineStr">
        <is>
          <t>Hemp Fortex</t>
        </is>
      </c>
      <c r="V260" s="82" t="inlineStr">
        <is>
          <t>HG212 CORD (garment dye - PFD)</t>
        </is>
      </c>
      <c r="W260" s="179" t="n"/>
      <c r="X260" s="179" t="n"/>
      <c r="Y260" s="150">
        <f>+WEEKNUM(X260)</f>
        <v/>
      </c>
      <c r="Z260" s="232" t="n">
        <v>20.1</v>
      </c>
      <c r="AA260" s="232" t="n">
        <v>43.98</v>
      </c>
      <c r="AB260" s="232">
        <f>AH260/100*80</f>
        <v/>
      </c>
      <c r="AC260" s="232">
        <f>AE260/100*80</f>
        <v/>
      </c>
      <c r="AD260" s="232">
        <f>AH260*AA260</f>
        <v/>
      </c>
      <c r="AE260" s="121">
        <f>AH260*AA260/100*75</f>
        <v/>
      </c>
      <c r="AF260" s="121">
        <f>AI260*AA260/100*75</f>
        <v/>
      </c>
      <c r="AG260" s="117" t="n"/>
      <c r="AH260" s="150" t="n">
        <v>68</v>
      </c>
      <c r="AI260" s="150" t="n">
        <v>103</v>
      </c>
      <c r="AJ260" s="230" t="n">
        <v>76</v>
      </c>
      <c r="AK260" s="232">
        <f>AI260*Z260</f>
        <v/>
      </c>
      <c r="AL260" s="232" t="n"/>
      <c r="AN260" s="232" t="n"/>
      <c r="AO260" s="150" t="inlineStr">
        <is>
          <t>90 DAYS NETT</t>
        </is>
      </c>
      <c r="AP260" s="150" t="inlineStr">
        <is>
          <t>TRUCK</t>
        </is>
      </c>
      <c r="AQ260" s="233" t="n">
        <v>43546</v>
      </c>
      <c r="AR260" s="150">
        <f>+WEEKNUM(AQ260)</f>
        <v/>
      </c>
      <c r="AS260" s="233" t="inlineStr">
        <is>
          <t>ASAP</t>
        </is>
      </c>
      <c r="AU260" s="233" t="n">
        <v>43701</v>
      </c>
      <c r="AV260" s="150">
        <f>+WEEKNUM(AU260)</f>
        <v/>
      </c>
      <c r="AW260" s="325" t="n">
        <v>43722</v>
      </c>
      <c r="AX260" s="150">
        <f>+WEEKNUM(AW260)</f>
        <v/>
      </c>
      <c r="AY260" s="233">
        <f>AW260+4</f>
        <v/>
      </c>
      <c r="AZ260" s="150">
        <f>+WEEKNUM(AY260)</f>
        <v/>
      </c>
      <c r="BA260" s="233">
        <f>AU260+90</f>
        <v/>
      </c>
      <c r="BB260" s="150">
        <f>+WEEKNUM(BA260)</f>
        <v/>
      </c>
      <c r="BC260" s="233" t="n"/>
      <c r="BD260" s="150">
        <f>+WEEKNUM(BC260)</f>
        <v/>
      </c>
      <c r="BF260" s="169">
        <f>+WEEKNUM(BE260)</f>
        <v/>
      </c>
      <c r="BG260" s="150">
        <f>AV260-BD260</f>
        <v/>
      </c>
      <c r="BI260" s="150">
        <f>BH260-AI260</f>
        <v/>
      </c>
      <c r="BJ260" s="234">
        <f>BH260/AI260-1</f>
        <v/>
      </c>
      <c r="BK260" s="150">
        <f>BD260-Y260</f>
        <v/>
      </c>
      <c r="BL260" s="150">
        <f>BD260-AR260</f>
        <v/>
      </c>
      <c r="BM260" s="150" t="n">
        <v>37</v>
      </c>
    </row>
    <row customFormat="1" customHeight="1" ht="11.25" r="261" s="150">
      <c r="A261" s="150" t="inlineStr">
        <is>
          <t>K190750001 HENRI</t>
        </is>
      </c>
      <c r="B261" s="150" t="inlineStr">
        <is>
          <t>Final</t>
        </is>
      </c>
      <c r="C261" s="230" t="inlineStr">
        <is>
          <t>-</t>
        </is>
      </c>
      <c r="D261" s="231" t="n">
        <v>1</v>
      </c>
      <c r="E261" s="150" t="inlineStr">
        <is>
          <t>BULK</t>
        </is>
      </c>
      <c r="G261" s="150" t="inlineStr">
        <is>
          <t>Mens</t>
        </is>
      </c>
      <c r="H261" s="150" t="inlineStr">
        <is>
          <t>Pants</t>
        </is>
      </c>
      <c r="I261" s="150" t="inlineStr">
        <is>
          <t>K190750001</t>
        </is>
      </c>
      <c r="J261" s="150" t="inlineStr">
        <is>
          <t>HENRI</t>
        </is>
      </c>
      <c r="K261" s="150" t="inlineStr">
        <is>
          <t>CAMEL</t>
        </is>
      </c>
      <c r="L261" s="150" t="inlineStr">
        <is>
          <t>Tunisia</t>
        </is>
      </c>
      <c r="M261" s="150" t="inlineStr">
        <is>
          <t>Artlab</t>
        </is>
      </c>
      <c r="N261" s="150" t="inlineStr">
        <is>
          <t>Art Lab S.a.r.l.</t>
        </is>
      </c>
      <c r="O261" s="150" t="inlineStr">
        <is>
          <t>Blue &amp; Dye</t>
        </is>
      </c>
      <c r="P261" s="150" t="inlineStr">
        <is>
          <t>BLUE &amp; DYE</t>
        </is>
      </c>
      <c r="S261" s="150" t="inlineStr">
        <is>
          <t>Blue &amp; Dye</t>
        </is>
      </c>
      <c r="U261" s="150" t="inlineStr">
        <is>
          <t>Hemp Fortex</t>
        </is>
      </c>
      <c r="V261" s="82" t="inlineStr">
        <is>
          <t>HG212 CORD - PFD D18-1048 KOI CAMEL</t>
        </is>
      </c>
      <c r="W261" s="179" t="n"/>
      <c r="X261" s="179" t="n"/>
      <c r="Y261" s="150">
        <f>+WEEKNUM(X261)</f>
        <v/>
      </c>
      <c r="Z261" s="232" t="n">
        <v>27.1</v>
      </c>
      <c r="AA261" s="232" t="n">
        <v>55.98</v>
      </c>
      <c r="AB261" s="232">
        <f>AH261/100*80</f>
        <v/>
      </c>
      <c r="AC261" s="232">
        <f>AE261/100*80</f>
        <v/>
      </c>
      <c r="AD261" s="232">
        <f>AH261*AA261</f>
        <v/>
      </c>
      <c r="AE261" s="121">
        <f>AH261*AA261/100*75</f>
        <v/>
      </c>
      <c r="AF261" s="121">
        <f>AI261*AA261/100*75</f>
        <v/>
      </c>
      <c r="AG261" s="117" t="n"/>
      <c r="AH261" s="150" t="n">
        <v>162</v>
      </c>
      <c r="AI261" s="150" t="n">
        <v>215</v>
      </c>
      <c r="AJ261" s="230" t="n">
        <v>76</v>
      </c>
      <c r="AK261" s="232">
        <f>AI261*Z261</f>
        <v/>
      </c>
      <c r="AL261" s="232" t="n"/>
      <c r="AN261" s="232" t="n"/>
      <c r="AO261" s="150" t="inlineStr">
        <is>
          <t>90 DAYS NETT</t>
        </is>
      </c>
      <c r="AP261" s="150" t="inlineStr">
        <is>
          <t>TRUCK</t>
        </is>
      </c>
      <c r="AQ261" s="233" t="n">
        <v>43546</v>
      </c>
      <c r="AR261" s="150">
        <f>+WEEKNUM(AQ261)</f>
        <v/>
      </c>
      <c r="AS261" s="233" t="inlineStr">
        <is>
          <t>ASAP</t>
        </is>
      </c>
      <c r="AU261" s="233" t="n">
        <v>43701</v>
      </c>
      <c r="AV261" s="150">
        <f>+WEEKNUM(AU261)</f>
        <v/>
      </c>
      <c r="AW261" s="323" t="n">
        <v>43722</v>
      </c>
      <c r="AX261" s="150">
        <f>+WEEKNUM(AW261)</f>
        <v/>
      </c>
      <c r="AY261" s="233">
        <f>AW261+4</f>
        <v/>
      </c>
      <c r="AZ261" s="150">
        <f>+WEEKNUM(AY261)</f>
        <v/>
      </c>
      <c r="BA261" s="233">
        <f>AU261+90</f>
        <v/>
      </c>
      <c r="BB261" s="150">
        <f>+WEEKNUM(BA261)</f>
        <v/>
      </c>
      <c r="BC261" s="233" t="n"/>
      <c r="BD261" s="150">
        <f>+WEEKNUM(BC261)</f>
        <v/>
      </c>
      <c r="BF261" s="169">
        <f>+WEEKNUM(BE261)</f>
        <v/>
      </c>
      <c r="BG261" s="150">
        <f>AV261-BD261</f>
        <v/>
      </c>
      <c r="BI261" s="150">
        <f>BH261-AI261</f>
        <v/>
      </c>
      <c r="BJ261" s="234">
        <f>BH261/AI261-1</f>
        <v/>
      </c>
      <c r="BK261" s="150">
        <f>BD261-Y261</f>
        <v/>
      </c>
      <c r="BL261" s="150">
        <f>BD261-AR261</f>
        <v/>
      </c>
      <c r="BM261" s="150" t="n">
        <v>37</v>
      </c>
    </row>
    <row customFormat="1" customHeight="1" ht="11.25" r="262" s="150">
      <c r="A262" s="150" t="inlineStr">
        <is>
          <t>K190750001 HENRI</t>
        </is>
      </c>
      <c r="B262" s="150" t="inlineStr">
        <is>
          <t>Final</t>
        </is>
      </c>
      <c r="C262" s="230" t="inlineStr">
        <is>
          <t>-</t>
        </is>
      </c>
      <c r="D262" s="231" t="n">
        <v>1</v>
      </c>
      <c r="E262" s="150" t="inlineStr">
        <is>
          <t>ZALANDO</t>
        </is>
      </c>
      <c r="G262" s="150" t="inlineStr">
        <is>
          <t>Mens</t>
        </is>
      </c>
      <c r="H262" s="150" t="inlineStr">
        <is>
          <t>Pants</t>
        </is>
      </c>
      <c r="I262" s="150" t="inlineStr">
        <is>
          <t>K190750001</t>
        </is>
      </c>
      <c r="J262" s="150" t="inlineStr">
        <is>
          <t>HENRI</t>
        </is>
      </c>
      <c r="K262" s="150" t="inlineStr">
        <is>
          <t>CAMEL</t>
        </is>
      </c>
      <c r="L262" s="150" t="inlineStr">
        <is>
          <t>Tunisia</t>
        </is>
      </c>
      <c r="M262" s="150" t="inlineStr">
        <is>
          <t>Artlab</t>
        </is>
      </c>
      <c r="N262" s="150" t="inlineStr">
        <is>
          <t>Art Lab S.a.r.l.</t>
        </is>
      </c>
      <c r="O262" s="150" t="inlineStr">
        <is>
          <t>Blue &amp; Dye</t>
        </is>
      </c>
      <c r="S262" s="150" t="inlineStr">
        <is>
          <t>Blue &amp; Dye</t>
        </is>
      </c>
      <c r="U262" s="150" t="inlineStr">
        <is>
          <t>Hemp Fortex</t>
        </is>
      </c>
      <c r="V262" s="82" t="inlineStr">
        <is>
          <t>HG212 CORD - PFD D18-1048 KOI CAMEL</t>
        </is>
      </c>
      <c r="W262" s="179" t="n"/>
      <c r="X262" s="179" t="n"/>
      <c r="Y262" s="150">
        <f>+WEEKNUM(X262)</f>
        <v/>
      </c>
      <c r="Z262" s="232" t="n">
        <v>27.1</v>
      </c>
      <c r="AA262" s="232" t="n">
        <v>55.98</v>
      </c>
      <c r="AB262" s="232">
        <f>AH262/100*80</f>
        <v/>
      </c>
      <c r="AC262" s="232">
        <f>AE262/100*80</f>
        <v/>
      </c>
      <c r="AD262" s="232">
        <f>AH262*AA262</f>
        <v/>
      </c>
      <c r="AE262" s="121">
        <f>AH262*AA262/100*75</f>
        <v/>
      </c>
      <c r="AF262" s="121">
        <f>AI262*AA262/100*75</f>
        <v/>
      </c>
      <c r="AG262" s="117" t="n"/>
      <c r="AH262" s="150" t="n">
        <v>45</v>
      </c>
      <c r="AI262" s="150" t="n">
        <v>45</v>
      </c>
      <c r="AJ262" s="230" t="n">
        <v>76</v>
      </c>
      <c r="AK262" s="232">
        <f>AI262*Z262</f>
        <v/>
      </c>
      <c r="AL262" s="232" t="n"/>
      <c r="AN262" s="232" t="n"/>
      <c r="AO262" s="150" t="inlineStr">
        <is>
          <t>90 DAYS NETT</t>
        </is>
      </c>
      <c r="AP262" s="150" t="inlineStr">
        <is>
          <t>TRUCK</t>
        </is>
      </c>
      <c r="AQ262" s="233" t="n">
        <v>43546</v>
      </c>
      <c r="AR262" s="150">
        <f>+WEEKNUM(AQ262)</f>
        <v/>
      </c>
      <c r="AS262" s="233" t="inlineStr">
        <is>
          <t>ASAP</t>
        </is>
      </c>
      <c r="AU262" s="233" t="n">
        <v>43701</v>
      </c>
      <c r="AV262" s="150">
        <f>+WEEKNUM(AU262)</f>
        <v/>
      </c>
      <c r="AW262" s="323" t="n">
        <v>43722</v>
      </c>
      <c r="AX262" s="150">
        <f>+WEEKNUM(AW262)</f>
        <v/>
      </c>
      <c r="AY262" s="233">
        <f>AW262+4</f>
        <v/>
      </c>
      <c r="AZ262" s="150">
        <f>+WEEKNUM(AY262)</f>
        <v/>
      </c>
      <c r="BA262" s="233">
        <f>AU262+90</f>
        <v/>
      </c>
      <c r="BB262" s="150">
        <f>+WEEKNUM(BA262)</f>
        <v/>
      </c>
      <c r="BC262" s="233" t="n"/>
      <c r="BD262" s="150">
        <f>+WEEKNUM(BC262)</f>
        <v/>
      </c>
      <c r="BF262" s="169">
        <f>+WEEKNUM(BE262)</f>
        <v/>
      </c>
      <c r="BG262" s="150">
        <f>AV262-BD262</f>
        <v/>
      </c>
      <c r="BI262" s="150">
        <f>BH262-AI262</f>
        <v/>
      </c>
      <c r="BJ262" s="234">
        <f>BH262/AI262-1</f>
        <v/>
      </c>
      <c r="BK262" s="150">
        <f>BD262-Y262</f>
        <v/>
      </c>
      <c r="BL262" s="150">
        <f>BD262-AR262</f>
        <v/>
      </c>
      <c r="BM262" s="150" t="n">
        <v>37</v>
      </c>
    </row>
    <row customFormat="1" customHeight="1" ht="11.25" r="263" s="150">
      <c r="A263" s="150" t="inlineStr">
        <is>
          <t>K190750002 HENRI</t>
        </is>
      </c>
      <c r="B263" s="150" t="inlineStr">
        <is>
          <t>Final</t>
        </is>
      </c>
      <c r="C263" s="230" t="inlineStr">
        <is>
          <t>-</t>
        </is>
      </c>
      <c r="D263" s="231" t="n">
        <v>1</v>
      </c>
      <c r="E263" s="150" t="inlineStr">
        <is>
          <t>BULK</t>
        </is>
      </c>
      <c r="G263" s="150" t="inlineStr">
        <is>
          <t>Mens</t>
        </is>
      </c>
      <c r="H263" s="150" t="inlineStr">
        <is>
          <t>Pants</t>
        </is>
      </c>
      <c r="I263" s="150" t="inlineStr">
        <is>
          <t>K190750002</t>
        </is>
      </c>
      <c r="J263" s="150" t="inlineStr">
        <is>
          <t>HENRI</t>
        </is>
      </c>
      <c r="K263" s="150" t="inlineStr">
        <is>
          <t>NAVY</t>
        </is>
      </c>
      <c r="L263" s="150" t="inlineStr">
        <is>
          <t>Tunisia</t>
        </is>
      </c>
      <c r="M263" s="150" t="inlineStr">
        <is>
          <t>Artlab</t>
        </is>
      </c>
      <c r="N263" s="150" t="inlineStr">
        <is>
          <t>Art Lab S.a.r.l.</t>
        </is>
      </c>
      <c r="O263" s="150" t="inlineStr">
        <is>
          <t>Blue &amp; Dye</t>
        </is>
      </c>
      <c r="P263" s="150" t="inlineStr">
        <is>
          <t>BLUE &amp; DYE</t>
        </is>
      </c>
      <c r="S263" s="150" t="inlineStr">
        <is>
          <t>Blue &amp; Dye</t>
        </is>
      </c>
      <c r="U263" s="150" t="inlineStr">
        <is>
          <t>Hemp Fortex</t>
        </is>
      </c>
      <c r="V263" s="82" t="inlineStr">
        <is>
          <t>HG212 CORD - PFD D18-849 KOI NAVY</t>
        </is>
      </c>
      <c r="W263" s="179" t="n"/>
      <c r="X263" s="179" t="n"/>
      <c r="Y263" s="150">
        <f>+WEEKNUM(X263)</f>
        <v/>
      </c>
      <c r="Z263" s="232" t="n">
        <v>27.1</v>
      </c>
      <c r="AA263" s="232" t="n">
        <v>55.98</v>
      </c>
      <c r="AB263" s="232">
        <f>AH263/100*80</f>
        <v/>
      </c>
      <c r="AC263" s="232">
        <f>AE263/100*80</f>
        <v/>
      </c>
      <c r="AD263" s="232">
        <f>AH263*AA263</f>
        <v/>
      </c>
      <c r="AE263" s="121">
        <f>AH263*AA263/100*75</f>
        <v/>
      </c>
      <c r="AF263" s="121">
        <f>AI263*AA263/100*75</f>
        <v/>
      </c>
      <c r="AG263" s="117" t="n"/>
      <c r="AH263" s="150" t="n">
        <v>64</v>
      </c>
      <c r="AI263" s="150" t="n">
        <v>174</v>
      </c>
      <c r="AJ263" s="230" t="n">
        <v>77</v>
      </c>
      <c r="AK263" s="232">
        <f>AI263*Z263</f>
        <v/>
      </c>
      <c r="AL263" s="232" t="n"/>
      <c r="AN263" s="232" t="n"/>
      <c r="AO263" s="150" t="inlineStr">
        <is>
          <t>90 DAYS NETT</t>
        </is>
      </c>
      <c r="AP263" s="150" t="inlineStr">
        <is>
          <t>TRUCK</t>
        </is>
      </c>
      <c r="AQ263" s="233" t="n">
        <v>43546</v>
      </c>
      <c r="AR263" s="150">
        <f>+WEEKNUM(AQ263)</f>
        <v/>
      </c>
      <c r="AS263" s="233" t="inlineStr">
        <is>
          <t>ASAP</t>
        </is>
      </c>
      <c r="AU263" s="233" t="n">
        <v>43701</v>
      </c>
      <c r="AV263" s="150">
        <f>+WEEKNUM(AU263)</f>
        <v/>
      </c>
      <c r="AW263" s="323" t="n">
        <v>43722</v>
      </c>
      <c r="AX263" s="150">
        <f>+WEEKNUM(AW263)</f>
        <v/>
      </c>
      <c r="AY263" s="233">
        <f>AW263+4</f>
        <v/>
      </c>
      <c r="AZ263" s="150">
        <f>+WEEKNUM(AY263)</f>
        <v/>
      </c>
      <c r="BA263" s="233">
        <f>AU263+90</f>
        <v/>
      </c>
      <c r="BB263" s="150">
        <f>+WEEKNUM(BA263)</f>
        <v/>
      </c>
      <c r="BC263" s="233" t="n"/>
      <c r="BD263" s="150">
        <f>+WEEKNUM(BC263)</f>
        <v/>
      </c>
      <c r="BF263" s="169">
        <f>+WEEKNUM(BE263)</f>
        <v/>
      </c>
      <c r="BG263" s="150">
        <f>AV263-BD263</f>
        <v/>
      </c>
      <c r="BI263" s="150">
        <f>BH263-AI263</f>
        <v/>
      </c>
      <c r="BJ263" s="234">
        <f>BH263/AI263-1</f>
        <v/>
      </c>
      <c r="BK263" s="150">
        <f>BD263-Y263</f>
        <v/>
      </c>
      <c r="BL263" s="150">
        <f>BD263-AR263</f>
        <v/>
      </c>
      <c r="BM263" s="150" t="n">
        <v>37</v>
      </c>
    </row>
    <row customFormat="1" customHeight="1" ht="11.25" r="264" s="150">
      <c r="A264" s="150" t="inlineStr">
        <is>
          <t>K190750002 HENRI</t>
        </is>
      </c>
      <c r="B264" s="150" t="inlineStr">
        <is>
          <t>Final</t>
        </is>
      </c>
      <c r="C264" s="230" t="inlineStr">
        <is>
          <t>-</t>
        </is>
      </c>
      <c r="D264" s="231" t="n">
        <v>1</v>
      </c>
      <c r="E264" s="150" t="inlineStr">
        <is>
          <t>ZALANDO</t>
        </is>
      </c>
      <c r="G264" s="150" t="inlineStr">
        <is>
          <t>Mens</t>
        </is>
      </c>
      <c r="H264" s="150" t="inlineStr">
        <is>
          <t>Pants</t>
        </is>
      </c>
      <c r="I264" s="150" t="inlineStr">
        <is>
          <t>K190750002</t>
        </is>
      </c>
      <c r="J264" s="150" t="inlineStr">
        <is>
          <t>HENRI</t>
        </is>
      </c>
      <c r="K264" s="150" t="inlineStr">
        <is>
          <t>NAVY</t>
        </is>
      </c>
      <c r="L264" s="150" t="inlineStr">
        <is>
          <t>Tunisia</t>
        </is>
      </c>
      <c r="M264" s="150" t="inlineStr">
        <is>
          <t>Artlab</t>
        </is>
      </c>
      <c r="N264" s="150" t="inlineStr">
        <is>
          <t>Art Lab S.a.r.l.</t>
        </is>
      </c>
      <c r="O264" s="150" t="inlineStr">
        <is>
          <t>Blue &amp; Dye</t>
        </is>
      </c>
      <c r="S264" s="150" t="inlineStr">
        <is>
          <t>Blue &amp; Dye</t>
        </is>
      </c>
      <c r="U264" s="150" t="inlineStr">
        <is>
          <t>Hemp Fortex</t>
        </is>
      </c>
      <c r="V264" s="82" t="inlineStr">
        <is>
          <t>HG212 CORD - PFD D18-849 KOI NAVY</t>
        </is>
      </c>
      <c r="W264" s="179" t="n"/>
      <c r="X264" s="179" t="n"/>
      <c r="Y264" s="150">
        <f>+WEEKNUM(X264)</f>
        <v/>
      </c>
      <c r="Z264" s="232" t="n">
        <v>27.1</v>
      </c>
      <c r="AA264" s="232" t="n">
        <v>55.98</v>
      </c>
      <c r="AB264" s="232">
        <f>AH264/100*80</f>
        <v/>
      </c>
      <c r="AC264" s="232">
        <f>AE264/100*80</f>
        <v/>
      </c>
      <c r="AD264" s="232">
        <f>AH264*AA264</f>
        <v/>
      </c>
      <c r="AE264" s="121">
        <f>AH264*AA264/100*75</f>
        <v/>
      </c>
      <c r="AF264" s="121">
        <f>AI264*AA264/100*75</f>
        <v/>
      </c>
      <c r="AG264" s="117" t="n"/>
      <c r="AH264" s="150" t="n">
        <v>45</v>
      </c>
      <c r="AI264" s="150" t="n">
        <v>45</v>
      </c>
      <c r="AJ264" s="230" t="n">
        <v>77</v>
      </c>
      <c r="AK264" s="232">
        <f>AI264*Z264</f>
        <v/>
      </c>
      <c r="AL264" s="232" t="n"/>
      <c r="AN264" s="232" t="n"/>
      <c r="AO264" s="150" t="inlineStr">
        <is>
          <t>90 DAYS NETT</t>
        </is>
      </c>
      <c r="AP264" s="150" t="inlineStr">
        <is>
          <t>TRUCK</t>
        </is>
      </c>
      <c r="AQ264" s="233" t="n">
        <v>43546</v>
      </c>
      <c r="AR264" s="150">
        <f>+WEEKNUM(AQ264)</f>
        <v/>
      </c>
      <c r="AS264" s="233" t="inlineStr">
        <is>
          <t>ASAP</t>
        </is>
      </c>
      <c r="AU264" s="233" t="n">
        <v>43701</v>
      </c>
      <c r="AV264" s="150">
        <f>+WEEKNUM(AU264)</f>
        <v/>
      </c>
      <c r="AW264" s="323" t="n">
        <v>43722</v>
      </c>
      <c r="AX264" s="150">
        <f>+WEEKNUM(AW264)</f>
        <v/>
      </c>
      <c r="AY264" s="233">
        <f>AW264+4</f>
        <v/>
      </c>
      <c r="AZ264" s="150">
        <f>+WEEKNUM(AY264)</f>
        <v/>
      </c>
      <c r="BA264" s="233">
        <f>AU264+90</f>
        <v/>
      </c>
      <c r="BB264" s="150">
        <f>+WEEKNUM(BA264)</f>
        <v/>
      </c>
      <c r="BC264" s="233" t="n"/>
      <c r="BD264" s="150">
        <f>+WEEKNUM(BC264)</f>
        <v/>
      </c>
      <c r="BF264" s="169">
        <f>+WEEKNUM(BE264)</f>
        <v/>
      </c>
      <c r="BG264" s="150">
        <f>AV264-BD264</f>
        <v/>
      </c>
      <c r="BI264" s="150">
        <f>BH264-AI264</f>
        <v/>
      </c>
      <c r="BJ264" s="234">
        <f>BH264/AI264-1</f>
        <v/>
      </c>
      <c r="BK264" s="150">
        <f>BD264-Y264</f>
        <v/>
      </c>
      <c r="BL264" s="150">
        <f>BD264-AR264</f>
        <v/>
      </c>
      <c r="BM264" s="150" t="n">
        <v>37</v>
      </c>
    </row>
    <row customFormat="1" customHeight="1" ht="11.25" r="265" s="150">
      <c r="A265" s="150" t="inlineStr">
        <is>
          <t>K190750015 KNUTE</t>
        </is>
      </c>
      <c r="B265" s="150" t="inlineStr">
        <is>
          <t>Final</t>
        </is>
      </c>
      <c r="C265" s="230" t="inlineStr">
        <is>
          <t>-</t>
        </is>
      </c>
      <c r="D265" s="231" t="n">
        <v>2</v>
      </c>
      <c r="G265" s="150" t="inlineStr">
        <is>
          <t>Mens</t>
        </is>
      </c>
      <c r="H265" s="150" t="inlineStr">
        <is>
          <t>Pants</t>
        </is>
      </c>
      <c r="I265" s="150" t="inlineStr">
        <is>
          <t>K190750015</t>
        </is>
      </c>
      <c r="J265" s="150" t="inlineStr">
        <is>
          <t>KNUTE</t>
        </is>
      </c>
      <c r="K265" s="150" t="inlineStr">
        <is>
          <t>CAMEL FLANNEL CHECK</t>
        </is>
      </c>
      <c r="L265" s="150" t="inlineStr">
        <is>
          <t>Tunisia</t>
        </is>
      </c>
      <c r="M265" s="150" t="inlineStr">
        <is>
          <t>Artlab</t>
        </is>
      </c>
      <c r="N265" s="150" t="inlineStr">
        <is>
          <t>Art Lab S.a.r.l.</t>
        </is>
      </c>
      <c r="O265" s="150" t="inlineStr">
        <is>
          <t>IWT</t>
        </is>
      </c>
      <c r="P265" s="150" t="inlineStr">
        <is>
          <t>IWT</t>
        </is>
      </c>
      <c r="U265" s="150" t="inlineStr">
        <is>
          <t>Hemp Fortex</t>
        </is>
      </c>
      <c r="V265" s="82" t="inlineStr">
        <is>
          <t>CAMEL FLANNEL CHECK: OG64D131B BRUSHED</t>
        </is>
      </c>
      <c r="W265" s="179" t="n"/>
      <c r="X265" s="179" t="n"/>
      <c r="Y265" s="150">
        <f>+WEEKNUM(X265)</f>
        <v/>
      </c>
      <c r="Z265" s="232" t="n">
        <v>24.5</v>
      </c>
      <c r="AA265" s="232" t="n">
        <v>55.98</v>
      </c>
      <c r="AB265" s="232">
        <f>AH265/100*80</f>
        <v/>
      </c>
      <c r="AC265" s="232">
        <f>AE265/100*80</f>
        <v/>
      </c>
      <c r="AD265" s="232">
        <f>AH265*AA265</f>
        <v/>
      </c>
      <c r="AE265" s="121">
        <f>AH265*AA265/100*75</f>
        <v/>
      </c>
      <c r="AF265" s="121">
        <f>AI265*AA265/100*75</f>
        <v/>
      </c>
      <c r="AG265" s="117" t="n"/>
      <c r="AH265" s="150" t="n">
        <v>30</v>
      </c>
      <c r="AI265" s="150" t="n">
        <v>103</v>
      </c>
      <c r="AJ265" s="230" t="n">
        <v>77</v>
      </c>
      <c r="AK265" s="232">
        <f>AI265*Z265</f>
        <v/>
      </c>
      <c r="AL265" s="232" t="n"/>
      <c r="AN265" s="232" t="n"/>
      <c r="AO265" s="150" t="inlineStr">
        <is>
          <t>90 DAYS NETT</t>
        </is>
      </c>
      <c r="AP265" s="150" t="inlineStr">
        <is>
          <t>TRUCK</t>
        </is>
      </c>
      <c r="AQ265" s="233" t="n">
        <v>43546</v>
      </c>
      <c r="AR265" s="150">
        <f>+WEEKNUM(AQ265)</f>
        <v/>
      </c>
      <c r="AS265" s="233" t="inlineStr">
        <is>
          <t>ASAP</t>
        </is>
      </c>
      <c r="AU265" s="233" t="n">
        <v>43680</v>
      </c>
      <c r="AV265" s="150">
        <f>+WEEKNUM(AU265)</f>
        <v/>
      </c>
      <c r="AW265" s="322" t="n">
        <v>43729</v>
      </c>
      <c r="AX265" s="150">
        <f>+WEEKNUM(AW265)</f>
        <v/>
      </c>
      <c r="AY265" s="233">
        <f>AW265+4</f>
        <v/>
      </c>
      <c r="AZ265" s="150">
        <f>+WEEKNUM(AY265)</f>
        <v/>
      </c>
      <c r="BA265" s="233">
        <f>AU265+90</f>
        <v/>
      </c>
      <c r="BB265" s="150">
        <f>+WEEKNUM(BA265)</f>
        <v/>
      </c>
      <c r="BC265" s="233" t="n"/>
      <c r="BD265" s="150">
        <f>+WEEKNUM(BC265)</f>
        <v/>
      </c>
      <c r="BF265" s="169">
        <f>+WEEKNUM(BE265)</f>
        <v/>
      </c>
      <c r="BG265" s="150">
        <f>AV265-BD265</f>
        <v/>
      </c>
      <c r="BI265" s="150">
        <f>BH265-AI265</f>
        <v/>
      </c>
      <c r="BJ265" s="234">
        <f>BH265/AI265-1</f>
        <v/>
      </c>
      <c r="BK265" s="150">
        <f>BD265-Y265</f>
        <v/>
      </c>
      <c r="BL265" s="150">
        <f>BD265-AR265</f>
        <v/>
      </c>
      <c r="BM265" s="150" t="n">
        <v>34</v>
      </c>
    </row>
    <row customFormat="1" customHeight="1" ht="11.25" r="266" s="150">
      <c r="A266" s="150" t="inlineStr">
        <is>
          <t>K190753007 ENDA</t>
        </is>
      </c>
      <c r="B266" s="150" t="inlineStr">
        <is>
          <t>Final</t>
        </is>
      </c>
      <c r="C266" s="230" t="inlineStr">
        <is>
          <t>-</t>
        </is>
      </c>
      <c r="D266" s="231" t="n">
        <v>2</v>
      </c>
      <c r="E266" s="150" t="inlineStr">
        <is>
          <t>BULK</t>
        </is>
      </c>
      <c r="G266" s="150" t="inlineStr">
        <is>
          <t>Mens</t>
        </is>
      </c>
      <c r="H266" s="150" t="inlineStr">
        <is>
          <t>Shirt L/S</t>
        </is>
      </c>
      <c r="I266" s="150" t="inlineStr">
        <is>
          <t>K190753007</t>
        </is>
      </c>
      <c r="J266" s="150" t="inlineStr">
        <is>
          <t>ENDA</t>
        </is>
      </c>
      <c r="K266" s="150" t="inlineStr">
        <is>
          <t>RINSE</t>
        </is>
      </c>
      <c r="L266" s="150" t="inlineStr">
        <is>
          <t>Tunisia</t>
        </is>
      </c>
      <c r="M266" s="150" t="inlineStr">
        <is>
          <t>Artlab</t>
        </is>
      </c>
      <c r="N266" s="150" t="inlineStr">
        <is>
          <t>Art Lab S.a.r.l.</t>
        </is>
      </c>
      <c r="O266" s="150" t="inlineStr">
        <is>
          <t>IWT</t>
        </is>
      </c>
      <c r="P266" s="150" t="inlineStr">
        <is>
          <t>IWT</t>
        </is>
      </c>
      <c r="U266" s="150" t="inlineStr">
        <is>
          <t>Hemp Fortex</t>
        </is>
      </c>
      <c r="V266" s="82" t="inlineStr">
        <is>
          <t>HG14550 DNM-EW</t>
        </is>
      </c>
      <c r="W266" s="179" t="n"/>
      <c r="X266" s="179" t="n"/>
      <c r="Y266" s="150">
        <f>+WEEKNUM(X266)</f>
        <v/>
      </c>
      <c r="Z266" s="232" t="n">
        <v>26.6</v>
      </c>
      <c r="AA266" s="232" t="n">
        <v>51.98</v>
      </c>
      <c r="AB266" s="232">
        <f>AH266/100*80</f>
        <v/>
      </c>
      <c r="AC266" s="232">
        <f>AE266/100*80</f>
        <v/>
      </c>
      <c r="AD266" s="232">
        <f>AH266*AA266</f>
        <v/>
      </c>
      <c r="AE266" s="121">
        <f>AH266*AA266/100*75</f>
        <v/>
      </c>
      <c r="AF266" s="121">
        <f>AI266*AA266/100*75</f>
        <v/>
      </c>
      <c r="AG266" s="117" t="n"/>
      <c r="AH266" s="150" t="n">
        <v>146</v>
      </c>
      <c r="AI266" s="150" t="n">
        <v>178</v>
      </c>
      <c r="AJ266" s="230" t="n">
        <v>77</v>
      </c>
      <c r="AK266" s="232">
        <f>AI266*Z266</f>
        <v/>
      </c>
      <c r="AL266" s="232" t="n"/>
      <c r="AN266" s="232" t="n"/>
      <c r="AO266" s="150" t="inlineStr">
        <is>
          <t>90 DAYS NETT</t>
        </is>
      </c>
      <c r="AP266" s="150" t="inlineStr">
        <is>
          <t>TRUCK</t>
        </is>
      </c>
      <c r="AQ266" s="233" t="n">
        <v>43546</v>
      </c>
      <c r="AR266" s="150">
        <f>+WEEKNUM(AQ266)</f>
        <v/>
      </c>
      <c r="AS266" s="233" t="inlineStr">
        <is>
          <t>ASAP</t>
        </is>
      </c>
      <c r="AU266" s="233" t="n">
        <v>43680</v>
      </c>
      <c r="AV266" s="150">
        <f>+WEEKNUM(AU266)</f>
        <v/>
      </c>
      <c r="AW266" s="178" t="n">
        <v>43729</v>
      </c>
      <c r="AX266" s="150">
        <f>+WEEKNUM(AW266)</f>
        <v/>
      </c>
      <c r="AY266" s="233">
        <f>AW266+4</f>
        <v/>
      </c>
      <c r="AZ266" s="150">
        <f>+WEEKNUM(AY266)</f>
        <v/>
      </c>
      <c r="BA266" s="233">
        <f>AU266+90</f>
        <v/>
      </c>
      <c r="BB266" s="150">
        <f>+WEEKNUM(BA266)</f>
        <v/>
      </c>
      <c r="BC266" s="233" t="n"/>
      <c r="BD266" s="150">
        <f>+WEEKNUM(BC266)</f>
        <v/>
      </c>
      <c r="BF266" s="169">
        <f>+WEEKNUM(BE266)</f>
        <v/>
      </c>
      <c r="BG266" s="150">
        <f>AV266-BD266</f>
        <v/>
      </c>
      <c r="BI266" s="150">
        <f>BH266-AI266</f>
        <v/>
      </c>
      <c r="BJ266" s="234">
        <f>BH266/AI266-1</f>
        <v/>
      </c>
      <c r="BK266" s="150">
        <f>BD266-Y266</f>
        <v/>
      </c>
      <c r="BL266" s="150">
        <f>BD266-AR266</f>
        <v/>
      </c>
      <c r="BM266" s="150" t="n">
        <v>34</v>
      </c>
    </row>
    <row customFormat="1" customHeight="1" ht="11.25" r="267" s="150">
      <c r="A267" s="150" t="inlineStr">
        <is>
          <t>K190753007 ENDA</t>
        </is>
      </c>
      <c r="B267" s="150" t="inlineStr">
        <is>
          <t>Final</t>
        </is>
      </c>
      <c r="C267" s="230" t="inlineStr">
        <is>
          <t>-</t>
        </is>
      </c>
      <c r="D267" s="231" t="n">
        <v>2</v>
      </c>
      <c r="E267" s="150" t="inlineStr">
        <is>
          <t>ZALANDO</t>
        </is>
      </c>
      <c r="G267" s="150" t="inlineStr">
        <is>
          <t>Mens</t>
        </is>
      </c>
      <c r="H267" s="150" t="inlineStr">
        <is>
          <t>Shirt L/S</t>
        </is>
      </c>
      <c r="I267" s="150" t="inlineStr">
        <is>
          <t>K190753007</t>
        </is>
      </c>
      <c r="J267" s="150" t="inlineStr">
        <is>
          <t>ENDA</t>
        </is>
      </c>
      <c r="K267" s="150" t="inlineStr">
        <is>
          <t>RINSE</t>
        </is>
      </c>
      <c r="L267" s="150" t="inlineStr">
        <is>
          <t>Tunisia</t>
        </is>
      </c>
      <c r="M267" s="150" t="inlineStr">
        <is>
          <t>Artlab</t>
        </is>
      </c>
      <c r="N267" s="150" t="inlineStr">
        <is>
          <t>Art Lab S.a.r.l.</t>
        </is>
      </c>
      <c r="O267" s="150" t="inlineStr">
        <is>
          <t>IWT</t>
        </is>
      </c>
      <c r="U267" s="150" t="inlineStr">
        <is>
          <t>Hemp Fortex</t>
        </is>
      </c>
      <c r="V267" s="82" t="inlineStr">
        <is>
          <t>HG14550 DNM-EW</t>
        </is>
      </c>
      <c r="W267" s="179" t="n"/>
      <c r="X267" s="179" t="n"/>
      <c r="Y267" s="150">
        <f>+WEEKNUM(X267)</f>
        <v/>
      </c>
      <c r="Z267" s="232" t="n">
        <v>26.6</v>
      </c>
      <c r="AA267" s="232" t="n">
        <v>51.98</v>
      </c>
      <c r="AB267" s="232">
        <f>AH267/100*80</f>
        <v/>
      </c>
      <c r="AC267" s="232">
        <f>AE267/100*80</f>
        <v/>
      </c>
      <c r="AD267" s="232">
        <f>AH267*AA267</f>
        <v/>
      </c>
      <c r="AE267" s="121">
        <f>AH267*AA267/100*75</f>
        <v/>
      </c>
      <c r="AF267" s="121">
        <f>AI267*AA267/100*75</f>
        <v/>
      </c>
      <c r="AG267" s="117" t="n"/>
      <c r="AH267" s="150" t="n">
        <v>50</v>
      </c>
      <c r="AI267" s="150" t="n">
        <v>50</v>
      </c>
      <c r="AJ267" s="230" t="n">
        <v>77</v>
      </c>
      <c r="AK267" s="232">
        <f>AI267*Z267</f>
        <v/>
      </c>
      <c r="AL267" s="232" t="n"/>
      <c r="AN267" s="232" t="n"/>
      <c r="AO267" s="150" t="inlineStr">
        <is>
          <t>90 DAYS NETT</t>
        </is>
      </c>
      <c r="AP267" s="150" t="inlineStr">
        <is>
          <t>TRUCK</t>
        </is>
      </c>
      <c r="AQ267" s="233" t="n">
        <v>43546</v>
      </c>
      <c r="AR267" s="150">
        <f>+WEEKNUM(AQ267)</f>
        <v/>
      </c>
      <c r="AS267" s="233" t="inlineStr">
        <is>
          <t>ASAP</t>
        </is>
      </c>
      <c r="AU267" s="233" t="n">
        <v>43680</v>
      </c>
      <c r="AV267" s="150">
        <f>+WEEKNUM(AU267)</f>
        <v/>
      </c>
      <c r="AW267" s="178" t="n">
        <v>43729</v>
      </c>
      <c r="AX267" s="150">
        <f>+WEEKNUM(AW267)</f>
        <v/>
      </c>
      <c r="AY267" s="233">
        <f>AW267+4</f>
        <v/>
      </c>
      <c r="AZ267" s="150">
        <f>+WEEKNUM(AY267)</f>
        <v/>
      </c>
      <c r="BA267" s="233">
        <f>AU267+90</f>
        <v/>
      </c>
      <c r="BB267" s="150">
        <f>+WEEKNUM(BA267)</f>
        <v/>
      </c>
      <c r="BC267" s="233" t="n"/>
      <c r="BD267" s="150">
        <f>+WEEKNUM(BC267)</f>
        <v/>
      </c>
      <c r="BF267" s="169">
        <f>+WEEKNUM(BE267)</f>
        <v/>
      </c>
      <c r="BG267" s="150">
        <f>AV267-BD267</f>
        <v/>
      </c>
      <c r="BI267" s="150">
        <f>BH267-AI267</f>
        <v/>
      </c>
      <c r="BJ267" s="234">
        <f>BH267/AI267-1</f>
        <v/>
      </c>
      <c r="BK267" s="150">
        <f>BD267-Y267</f>
        <v/>
      </c>
      <c r="BL267" s="150">
        <f>BD267-AR267</f>
        <v/>
      </c>
      <c r="BM267" s="150" t="n">
        <v>34</v>
      </c>
    </row>
    <row customFormat="1" customHeight="1" ht="11.25" r="268" s="150">
      <c r="A268" s="150" t="inlineStr">
        <is>
          <t>K190753010 JUNTOKU</t>
        </is>
      </c>
      <c r="B268" s="150" t="inlineStr">
        <is>
          <t>Final</t>
        </is>
      </c>
      <c r="C268" s="230" t="inlineStr">
        <is>
          <t>-</t>
        </is>
      </c>
      <c r="D268" s="231" t="n">
        <v>2</v>
      </c>
      <c r="E268" s="150" t="inlineStr">
        <is>
          <t>BULK</t>
        </is>
      </c>
      <c r="G268" s="150" t="inlineStr">
        <is>
          <t>Mens</t>
        </is>
      </c>
      <c r="H268" s="150" t="inlineStr">
        <is>
          <t>Shirt L/S</t>
        </is>
      </c>
      <c r="I268" s="150" t="inlineStr">
        <is>
          <t>K190753010</t>
        </is>
      </c>
      <c r="J268" s="150" t="inlineStr">
        <is>
          <t>JUNTOKU</t>
        </is>
      </c>
      <c r="K268" s="150" t="inlineStr">
        <is>
          <t>CAMEL FLANNEL CHECK</t>
        </is>
      </c>
      <c r="L268" s="150" t="inlineStr">
        <is>
          <t>Tunisia</t>
        </is>
      </c>
      <c r="M268" s="150" t="inlineStr">
        <is>
          <t>Artlab</t>
        </is>
      </c>
      <c r="N268" s="150" t="inlineStr">
        <is>
          <t>Art Lab S.a.r.l.</t>
        </is>
      </c>
      <c r="O268" s="150" t="inlineStr">
        <is>
          <t>IWT</t>
        </is>
      </c>
      <c r="P268" s="150" t="inlineStr">
        <is>
          <t>IWT</t>
        </is>
      </c>
      <c r="U268" s="150" t="inlineStr">
        <is>
          <t>Hemp Fortex</t>
        </is>
      </c>
      <c r="V268" s="82" t="inlineStr">
        <is>
          <t>CAMEL FLANNEL CHECK: OG64D131B BRUSHED</t>
        </is>
      </c>
      <c r="W268" s="179" t="n"/>
      <c r="X268" s="179" t="n"/>
      <c r="Y268" s="150">
        <f>+WEEKNUM(X268)</f>
        <v/>
      </c>
      <c r="Z268" s="232" t="n">
        <v>22.7</v>
      </c>
      <c r="AA268" s="232" t="n">
        <v>59.98</v>
      </c>
      <c r="AB268" s="232">
        <f>AH268/100*80</f>
        <v/>
      </c>
      <c r="AC268" s="232">
        <f>AE268/100*80</f>
        <v/>
      </c>
      <c r="AD268" s="232">
        <f>AH268*AA268</f>
        <v/>
      </c>
      <c r="AE268" s="121">
        <f>AH268*AA268/100*75</f>
        <v/>
      </c>
      <c r="AF268" s="121">
        <f>AI268*AA268/100*75</f>
        <v/>
      </c>
      <c r="AG268" s="117" t="n"/>
      <c r="AH268" s="150" t="n">
        <v>221</v>
      </c>
      <c r="AI268" s="150" t="n">
        <v>276</v>
      </c>
      <c r="AJ268" s="230" t="n">
        <v>77</v>
      </c>
      <c r="AK268" s="232">
        <f>AI268*Z268</f>
        <v/>
      </c>
      <c r="AL268" s="232" t="n"/>
      <c r="AN268" s="232" t="n"/>
      <c r="AO268" s="150" t="inlineStr">
        <is>
          <t>90 DAYS NETT</t>
        </is>
      </c>
      <c r="AP268" s="150" t="inlineStr">
        <is>
          <t>TRUCK</t>
        </is>
      </c>
      <c r="AQ268" s="233" t="n">
        <v>43546</v>
      </c>
      <c r="AR268" s="150">
        <f>+WEEKNUM(AQ268)</f>
        <v/>
      </c>
      <c r="AS268" s="233" t="inlineStr">
        <is>
          <t>ASAP</t>
        </is>
      </c>
      <c r="AU268" s="233" t="n">
        <v>43701</v>
      </c>
      <c r="AV268" s="150">
        <f>+WEEKNUM(AU268)</f>
        <v/>
      </c>
      <c r="AW268" s="323" t="n">
        <v>43729</v>
      </c>
      <c r="AX268" s="150">
        <f>+WEEKNUM(AW268)</f>
        <v/>
      </c>
      <c r="AY268" s="233">
        <f>AW268+4</f>
        <v/>
      </c>
      <c r="AZ268" s="150">
        <f>+WEEKNUM(AY268)</f>
        <v/>
      </c>
      <c r="BA268" s="233">
        <f>AU268+90</f>
        <v/>
      </c>
      <c r="BB268" s="150">
        <f>+WEEKNUM(BA268)</f>
        <v/>
      </c>
      <c r="BC268" s="233" t="n"/>
      <c r="BD268" s="150">
        <f>+WEEKNUM(BC268)</f>
        <v/>
      </c>
      <c r="BF268" s="169">
        <f>+WEEKNUM(BE268)</f>
        <v/>
      </c>
      <c r="BG268" s="150">
        <f>AV268-BD268</f>
        <v/>
      </c>
      <c r="BI268" s="150">
        <f>BH268-AI268</f>
        <v/>
      </c>
      <c r="BJ268" s="234">
        <f>BH268/AI268-1</f>
        <v/>
      </c>
      <c r="BK268" s="150">
        <f>BD268-Y268</f>
        <v/>
      </c>
      <c r="BL268" s="150">
        <f>BD268-AR268</f>
        <v/>
      </c>
      <c r="BM268" s="150" t="n">
        <v>37</v>
      </c>
    </row>
    <row customFormat="1" customHeight="1" ht="11.25" r="269" s="150">
      <c r="A269" s="150" t="inlineStr">
        <is>
          <t>K190753010 JUNTOKU</t>
        </is>
      </c>
      <c r="B269" s="150" t="inlineStr">
        <is>
          <t>Final</t>
        </is>
      </c>
      <c r="C269" s="230" t="inlineStr">
        <is>
          <t>-</t>
        </is>
      </c>
      <c r="D269" s="231" t="n">
        <v>2</v>
      </c>
      <c r="E269" s="150" t="inlineStr">
        <is>
          <t>ZALANDO</t>
        </is>
      </c>
      <c r="G269" s="150" t="inlineStr">
        <is>
          <t>Mens</t>
        </is>
      </c>
      <c r="H269" s="150" t="inlineStr">
        <is>
          <t>Shirt L/S</t>
        </is>
      </c>
      <c r="I269" s="150" t="inlineStr">
        <is>
          <t>K190753010</t>
        </is>
      </c>
      <c r="J269" s="150" t="inlineStr">
        <is>
          <t>JUNTOKU</t>
        </is>
      </c>
      <c r="K269" s="150" t="inlineStr">
        <is>
          <t>CAMEL FLANNEL CHECK</t>
        </is>
      </c>
      <c r="L269" s="150" t="inlineStr">
        <is>
          <t>Tunisia</t>
        </is>
      </c>
      <c r="M269" s="150" t="inlineStr">
        <is>
          <t>Artlab</t>
        </is>
      </c>
      <c r="N269" s="150" t="inlineStr">
        <is>
          <t>Art Lab S.a.r.l.</t>
        </is>
      </c>
      <c r="O269" s="150" t="inlineStr">
        <is>
          <t>IWT</t>
        </is>
      </c>
      <c r="U269" s="150" t="inlineStr">
        <is>
          <t>Hemp Fortex</t>
        </is>
      </c>
      <c r="V269" s="82" t="inlineStr">
        <is>
          <t>CAMEL FLANNEL CHECK: OG64D131B BRUSHED</t>
        </is>
      </c>
      <c r="W269" s="179" t="n"/>
      <c r="X269" s="179" t="n"/>
      <c r="Y269" s="150">
        <f>+WEEKNUM(X269)</f>
        <v/>
      </c>
      <c r="Z269" s="232" t="n">
        <v>22.7</v>
      </c>
      <c r="AA269" s="232" t="n">
        <v>59.98</v>
      </c>
      <c r="AB269" s="232">
        <f>AH269/100*80</f>
        <v/>
      </c>
      <c r="AC269" s="232">
        <f>AE269/100*80</f>
        <v/>
      </c>
      <c r="AD269" s="232">
        <f>AH269*AA269</f>
        <v/>
      </c>
      <c r="AE269" s="121">
        <f>AH269*AA269/100*75</f>
        <v/>
      </c>
      <c r="AF269" s="121">
        <f>AI269*AA269/100*75</f>
        <v/>
      </c>
      <c r="AG269" s="117" t="n"/>
      <c r="AH269" s="150" t="n">
        <v>50</v>
      </c>
      <c r="AI269" s="150" t="n">
        <v>50</v>
      </c>
      <c r="AJ269" s="230" t="n">
        <v>77</v>
      </c>
      <c r="AK269" s="232">
        <f>AI269*Z269</f>
        <v/>
      </c>
      <c r="AL269" s="232" t="n"/>
      <c r="AN269" s="232" t="n"/>
      <c r="AO269" s="150" t="inlineStr">
        <is>
          <t>90 DAYS NETT</t>
        </is>
      </c>
      <c r="AP269" s="150" t="inlineStr">
        <is>
          <t>TRUCK</t>
        </is>
      </c>
      <c r="AQ269" s="233" t="n">
        <v>43546</v>
      </c>
      <c r="AR269" s="150">
        <f>+WEEKNUM(AQ269)</f>
        <v/>
      </c>
      <c r="AS269" s="233" t="inlineStr">
        <is>
          <t>ASAP</t>
        </is>
      </c>
      <c r="AU269" s="233" t="n">
        <v>43701</v>
      </c>
      <c r="AV269" s="150">
        <f>+WEEKNUM(AU269)</f>
        <v/>
      </c>
      <c r="AW269" s="323" t="n">
        <v>43729</v>
      </c>
      <c r="AX269" s="150">
        <f>+WEEKNUM(AW269)</f>
        <v/>
      </c>
      <c r="AY269" s="233">
        <f>AW269+4</f>
        <v/>
      </c>
      <c r="AZ269" s="150">
        <f>+WEEKNUM(AY269)</f>
        <v/>
      </c>
      <c r="BA269" s="233">
        <f>AU269+90</f>
        <v/>
      </c>
      <c r="BB269" s="150">
        <f>+WEEKNUM(BA269)</f>
        <v/>
      </c>
      <c r="BC269" s="233" t="n"/>
      <c r="BD269" s="150">
        <f>+WEEKNUM(BC269)</f>
        <v/>
      </c>
      <c r="BF269" s="169">
        <f>+WEEKNUM(BE269)</f>
        <v/>
      </c>
      <c r="BG269" s="150">
        <f>AV269-BD269</f>
        <v/>
      </c>
      <c r="BI269" s="150">
        <f>BH269-AI269</f>
        <v/>
      </c>
      <c r="BJ269" s="234">
        <f>BH269/AI269-1</f>
        <v/>
      </c>
      <c r="BK269" s="150">
        <f>BD269-Y269</f>
        <v/>
      </c>
      <c r="BL269" s="150">
        <f>BD269-AR269</f>
        <v/>
      </c>
      <c r="BM269" s="150" t="n">
        <v>37</v>
      </c>
    </row>
    <row customFormat="1" customHeight="1" ht="11.25" r="270" s="150">
      <c r="A270" s="150" t="inlineStr">
        <is>
          <t>K190753011 JUNTOKU</t>
        </is>
      </c>
      <c r="B270" s="150" t="inlineStr">
        <is>
          <t>Final</t>
        </is>
      </c>
      <c r="C270" s="230" t="inlineStr">
        <is>
          <t>-</t>
        </is>
      </c>
      <c r="D270" s="231" t="n">
        <v>2</v>
      </c>
      <c r="E270" s="150" t="inlineStr">
        <is>
          <t>BULK</t>
        </is>
      </c>
      <c r="G270" s="150" t="inlineStr">
        <is>
          <t>Mens</t>
        </is>
      </c>
      <c r="H270" s="150" t="inlineStr">
        <is>
          <t>Shirt L/S</t>
        </is>
      </c>
      <c r="I270" s="150" t="inlineStr">
        <is>
          <t>K190753011</t>
        </is>
      </c>
      <c r="J270" s="150" t="inlineStr">
        <is>
          <t>JUNTOKU</t>
        </is>
      </c>
      <c r="K270" s="150" t="inlineStr">
        <is>
          <t>RED FLANNEL CHECK</t>
        </is>
      </c>
      <c r="L270" s="150" t="inlineStr">
        <is>
          <t>Tunisia</t>
        </is>
      </c>
      <c r="M270" s="150" t="inlineStr">
        <is>
          <t>Artlab</t>
        </is>
      </c>
      <c r="N270" s="150" t="inlineStr">
        <is>
          <t>Art Lab S.a.r.l.</t>
        </is>
      </c>
      <c r="O270" s="150" t="inlineStr">
        <is>
          <t>IWT</t>
        </is>
      </c>
      <c r="P270" s="150" t="inlineStr">
        <is>
          <t>IWT</t>
        </is>
      </c>
      <c r="U270" s="150" t="inlineStr">
        <is>
          <t>Hemp Fortex</t>
        </is>
      </c>
      <c r="V270" s="82" t="inlineStr">
        <is>
          <t>RED FLANNEL CHECK: OG64D131A BRUSHED</t>
        </is>
      </c>
      <c r="W270" s="179" t="n"/>
      <c r="X270" s="179" t="n"/>
      <c r="Y270" s="150">
        <f>+WEEKNUM(X270)</f>
        <v/>
      </c>
      <c r="Z270" s="232" t="n">
        <v>22.7</v>
      </c>
      <c r="AA270" s="232" t="n">
        <v>59.98</v>
      </c>
      <c r="AB270" s="232">
        <f>AH270/100*80</f>
        <v/>
      </c>
      <c r="AC270" s="232">
        <f>AE270/100*80</f>
        <v/>
      </c>
      <c r="AD270" s="232">
        <f>AH270*AA270</f>
        <v/>
      </c>
      <c r="AE270" s="121">
        <f>AH270*AA270/100*75</f>
        <v/>
      </c>
      <c r="AF270" s="121">
        <f>AI270*AA270/100*75</f>
        <v/>
      </c>
      <c r="AG270" s="117" t="n"/>
      <c r="AH270" s="150" t="n">
        <v>168</v>
      </c>
      <c r="AI270" s="150" t="n">
        <v>213</v>
      </c>
      <c r="AJ270" s="230" t="n">
        <v>77</v>
      </c>
      <c r="AK270" s="232">
        <f>AI270*Z270</f>
        <v/>
      </c>
      <c r="AL270" s="232" t="n"/>
      <c r="AN270" s="232" t="n"/>
      <c r="AO270" s="150" t="inlineStr">
        <is>
          <t>90 DAYS NETT</t>
        </is>
      </c>
      <c r="AP270" s="150" t="inlineStr">
        <is>
          <t>TRUCK</t>
        </is>
      </c>
      <c r="AQ270" s="233" t="n">
        <v>43546</v>
      </c>
      <c r="AR270" s="150">
        <f>+WEEKNUM(AQ270)</f>
        <v/>
      </c>
      <c r="AS270" s="233" t="inlineStr">
        <is>
          <t>ASAP</t>
        </is>
      </c>
      <c r="AU270" s="233" t="n">
        <v>43715</v>
      </c>
      <c r="AV270" s="150">
        <f>+WEEKNUM(AU270)</f>
        <v/>
      </c>
      <c r="AW270" s="323" t="n">
        <v>43729</v>
      </c>
      <c r="AX270" s="150">
        <f>+WEEKNUM(AW270)</f>
        <v/>
      </c>
      <c r="AY270" s="233">
        <f>AW270+4</f>
        <v/>
      </c>
      <c r="AZ270" s="150">
        <f>+WEEKNUM(AY270)</f>
        <v/>
      </c>
      <c r="BA270" s="233">
        <f>AU270+90</f>
        <v/>
      </c>
      <c r="BB270" s="150">
        <f>+WEEKNUM(BA270)</f>
        <v/>
      </c>
      <c r="BC270" s="233" t="n"/>
      <c r="BD270" s="150">
        <f>+WEEKNUM(BC270)</f>
        <v/>
      </c>
      <c r="BF270" s="169">
        <f>+WEEKNUM(BE270)</f>
        <v/>
      </c>
      <c r="BG270" s="150">
        <f>AV270-BD270</f>
        <v/>
      </c>
      <c r="BI270" s="150">
        <f>BH270-AI270</f>
        <v/>
      </c>
      <c r="BJ270" s="234">
        <f>BH270/AI270-1</f>
        <v/>
      </c>
      <c r="BK270" s="150">
        <f>BD270-Y270</f>
        <v/>
      </c>
      <c r="BL270" s="150">
        <f>BD270-AR270</f>
        <v/>
      </c>
      <c r="BM270" s="150" t="n">
        <v>34</v>
      </c>
    </row>
    <row customFormat="1" customHeight="1" ht="11.25" r="271" s="150">
      <c r="A271" s="150" t="inlineStr">
        <is>
          <t>K190753011 JUNTOKU</t>
        </is>
      </c>
      <c r="B271" s="150" t="inlineStr">
        <is>
          <t>Final</t>
        </is>
      </c>
      <c r="C271" s="230" t="inlineStr">
        <is>
          <t>-</t>
        </is>
      </c>
      <c r="D271" s="231" t="n">
        <v>2</v>
      </c>
      <c r="E271" s="150" t="inlineStr">
        <is>
          <t>ZALANDO</t>
        </is>
      </c>
      <c r="G271" s="150" t="inlineStr">
        <is>
          <t>Mens</t>
        </is>
      </c>
      <c r="H271" s="150" t="inlineStr">
        <is>
          <t>Shirt L/S</t>
        </is>
      </c>
      <c r="I271" s="150" t="inlineStr">
        <is>
          <t>K190753011</t>
        </is>
      </c>
      <c r="J271" s="150" t="inlineStr">
        <is>
          <t>JUNTOKU</t>
        </is>
      </c>
      <c r="K271" s="150" t="inlineStr">
        <is>
          <t>RED FLANNEL CHECK</t>
        </is>
      </c>
      <c r="L271" s="150" t="inlineStr">
        <is>
          <t>Tunisia</t>
        </is>
      </c>
      <c r="M271" s="150" t="inlineStr">
        <is>
          <t>Artlab</t>
        </is>
      </c>
      <c r="N271" s="150" t="inlineStr">
        <is>
          <t>Art Lab S.a.r.l.</t>
        </is>
      </c>
      <c r="O271" s="150" t="inlineStr">
        <is>
          <t>IWT</t>
        </is>
      </c>
      <c r="U271" s="150" t="inlineStr">
        <is>
          <t>Hemp Fortex</t>
        </is>
      </c>
      <c r="V271" s="82" t="inlineStr">
        <is>
          <t>RED FLANNEL CHECK: OG64D131A BRUSHED</t>
        </is>
      </c>
      <c r="W271" s="179" t="n"/>
      <c r="X271" s="179" t="n"/>
      <c r="Y271" s="150">
        <f>+WEEKNUM(X271)</f>
        <v/>
      </c>
      <c r="Z271" s="232" t="n">
        <v>22.7</v>
      </c>
      <c r="AA271" s="232" t="n">
        <v>59.98</v>
      </c>
      <c r="AB271" s="232">
        <f>AH271/100*80</f>
        <v/>
      </c>
      <c r="AC271" s="232">
        <f>AE271/100*80</f>
        <v/>
      </c>
      <c r="AD271" s="232">
        <f>AH271*AA271</f>
        <v/>
      </c>
      <c r="AE271" s="121">
        <f>AH271*AA271/100*75</f>
        <v/>
      </c>
      <c r="AF271" s="121">
        <f>AI271*AA271/100*75</f>
        <v/>
      </c>
      <c r="AG271" s="117" t="n"/>
      <c r="AH271" s="150" t="n">
        <v>40</v>
      </c>
      <c r="AI271" s="150" t="n">
        <v>40</v>
      </c>
      <c r="AJ271" s="230" t="n">
        <v>77</v>
      </c>
      <c r="AK271" s="232">
        <f>AI271*Z271</f>
        <v/>
      </c>
      <c r="AL271" s="232" t="n"/>
      <c r="AN271" s="232" t="n"/>
      <c r="AO271" s="150" t="inlineStr">
        <is>
          <t>90 DAYS NETT</t>
        </is>
      </c>
      <c r="AP271" s="150" t="inlineStr">
        <is>
          <t>TRUCK</t>
        </is>
      </c>
      <c r="AQ271" s="233" t="n">
        <v>43546</v>
      </c>
      <c r="AR271" s="150">
        <f>+WEEKNUM(AQ271)</f>
        <v/>
      </c>
      <c r="AS271" s="233" t="inlineStr">
        <is>
          <t>ASAP</t>
        </is>
      </c>
      <c r="AU271" s="233" t="n">
        <v>43715</v>
      </c>
      <c r="AV271" s="150">
        <f>+WEEKNUM(AU271)</f>
        <v/>
      </c>
      <c r="AW271" s="323" t="n">
        <v>43729</v>
      </c>
      <c r="AX271" s="150">
        <f>+WEEKNUM(AW271)</f>
        <v/>
      </c>
      <c r="AY271" s="233">
        <f>AW271+4</f>
        <v/>
      </c>
      <c r="AZ271" s="150">
        <f>+WEEKNUM(AY271)</f>
        <v/>
      </c>
      <c r="BA271" s="233">
        <f>AU271+90</f>
        <v/>
      </c>
      <c r="BB271" s="150">
        <f>+WEEKNUM(BA271)</f>
        <v/>
      </c>
      <c r="BC271" s="233" t="n"/>
      <c r="BD271" s="150">
        <f>+WEEKNUM(BC271)</f>
        <v/>
      </c>
      <c r="BF271" s="169">
        <f>+WEEKNUM(BE271)</f>
        <v/>
      </c>
      <c r="BG271" s="150">
        <f>AV271-BD271</f>
        <v/>
      </c>
      <c r="BI271" s="150">
        <f>BH271-AI271</f>
        <v/>
      </c>
      <c r="BJ271" s="234">
        <f>BH271/AI271-1</f>
        <v/>
      </c>
      <c r="BK271" s="150">
        <f>BD271-Y271</f>
        <v/>
      </c>
      <c r="BL271" s="150">
        <f>BD271-AR271</f>
        <v/>
      </c>
      <c r="BM271" s="150" t="n">
        <v>34</v>
      </c>
    </row>
    <row customFormat="1" customHeight="1" ht="11.25" r="272" s="150">
      <c r="A272" s="150" t="inlineStr">
        <is>
          <t>K190753016 HAKAN</t>
        </is>
      </c>
      <c r="B272" s="150" t="inlineStr">
        <is>
          <t>Final</t>
        </is>
      </c>
      <c r="C272" s="230" t="inlineStr">
        <is>
          <t>-</t>
        </is>
      </c>
      <c r="D272" s="231" t="n">
        <v>1</v>
      </c>
      <c r="G272" s="150" t="inlineStr">
        <is>
          <t>Mens</t>
        </is>
      </c>
      <c r="H272" s="150" t="inlineStr">
        <is>
          <t>Shirt L/S</t>
        </is>
      </c>
      <c r="I272" s="150" t="inlineStr">
        <is>
          <t>K190753016</t>
        </is>
      </c>
      <c r="J272" s="150" t="inlineStr">
        <is>
          <t>HAKAN</t>
        </is>
      </c>
      <c r="K272" s="150" t="inlineStr">
        <is>
          <t xml:space="preserve">CAMEL </t>
        </is>
      </c>
      <c r="L272" s="150" t="inlineStr">
        <is>
          <t>Tunisia</t>
        </is>
      </c>
      <c r="M272" s="150" t="inlineStr">
        <is>
          <t>Artlab</t>
        </is>
      </c>
      <c r="N272" s="150" t="inlineStr">
        <is>
          <t>Art Lab S.a.r.l.</t>
        </is>
      </c>
      <c r="O272" s="150" t="inlineStr">
        <is>
          <t>Blue &amp; Dye</t>
        </is>
      </c>
      <c r="P272" s="150" t="inlineStr">
        <is>
          <t>BLUE &amp; DYE</t>
        </is>
      </c>
      <c r="S272" s="150" t="inlineStr">
        <is>
          <t>Blue &amp; Dye</t>
        </is>
      </c>
      <c r="U272" s="150" t="inlineStr">
        <is>
          <t>Hemp Fortex</t>
        </is>
      </c>
      <c r="V272" s="82" t="inlineStr">
        <is>
          <t>HG212 CORD - PFD D18-1048 KOI CAMEL</t>
        </is>
      </c>
      <c r="W272" s="179" t="n"/>
      <c r="X272" s="179" t="n"/>
      <c r="Y272" s="150">
        <f>+WEEKNUM(X272)</f>
        <v/>
      </c>
      <c r="Z272" s="232" t="n">
        <v>26.4</v>
      </c>
      <c r="AA272" s="232" t="n">
        <v>55.98</v>
      </c>
      <c r="AB272" s="232">
        <f>AH272/100*80</f>
        <v/>
      </c>
      <c r="AC272" s="232">
        <f>AE272/100*80</f>
        <v/>
      </c>
      <c r="AD272" s="232">
        <f>AH272*AA272</f>
        <v/>
      </c>
      <c r="AE272" s="121">
        <f>AH272*AA272/100*75</f>
        <v/>
      </c>
      <c r="AF272" s="121">
        <f>AI272*AA272/100*75</f>
        <v/>
      </c>
      <c r="AG272" s="117" t="n"/>
      <c r="AH272" s="150" t="n">
        <v>186</v>
      </c>
      <c r="AI272" s="150" t="n">
        <v>229</v>
      </c>
      <c r="AJ272" s="230" t="n">
        <v>77</v>
      </c>
      <c r="AK272" s="232">
        <f>AI272*Z272</f>
        <v/>
      </c>
      <c r="AL272" s="232" t="n"/>
      <c r="AN272" s="232" t="n"/>
      <c r="AO272" s="150" t="inlineStr">
        <is>
          <t>90 DAYS NETT</t>
        </is>
      </c>
      <c r="AP272" s="150" t="inlineStr">
        <is>
          <t>TRUCK</t>
        </is>
      </c>
      <c r="AQ272" s="233" t="n">
        <v>43546</v>
      </c>
      <c r="AR272" s="150">
        <f>+WEEKNUM(AQ272)</f>
        <v/>
      </c>
      <c r="AS272" s="233" t="inlineStr">
        <is>
          <t>ASAP</t>
        </is>
      </c>
      <c r="AU272" s="233" t="n">
        <v>43701</v>
      </c>
      <c r="AV272" s="150">
        <f>+WEEKNUM(AU272)</f>
        <v/>
      </c>
      <c r="AW272" s="323" t="n">
        <v>43722</v>
      </c>
      <c r="AX272" s="150">
        <f>+WEEKNUM(AW272)</f>
        <v/>
      </c>
      <c r="AY272" s="233">
        <f>AW272+4</f>
        <v/>
      </c>
      <c r="AZ272" s="150">
        <f>+WEEKNUM(AY272)</f>
        <v/>
      </c>
      <c r="BA272" s="233">
        <f>AU272+90</f>
        <v/>
      </c>
      <c r="BB272" s="150">
        <f>+WEEKNUM(BA272)</f>
        <v/>
      </c>
      <c r="BC272" s="233" t="n"/>
      <c r="BD272" s="150">
        <f>+WEEKNUM(BC272)</f>
        <v/>
      </c>
      <c r="BF272" s="169">
        <f>+WEEKNUM(BE272)</f>
        <v/>
      </c>
      <c r="BG272" s="150">
        <f>AV272-BD272</f>
        <v/>
      </c>
      <c r="BI272" s="150">
        <f>BH272-AI272</f>
        <v/>
      </c>
      <c r="BJ272" s="234">
        <f>BH272/AI272-1</f>
        <v/>
      </c>
      <c r="BK272" s="150">
        <f>BD272-Y272</f>
        <v/>
      </c>
      <c r="BL272" s="150">
        <f>BD272-AR272</f>
        <v/>
      </c>
      <c r="BM272" s="150" t="n">
        <v>37</v>
      </c>
    </row>
    <row customHeight="1" ht="11.25" r="273">
      <c r="A273" s="150" t="inlineStr">
        <is>
          <t>K190753017 HAKAN</t>
        </is>
      </c>
      <c r="B273" s="150" t="inlineStr">
        <is>
          <t>Final</t>
        </is>
      </c>
      <c r="C273" s="230" t="inlineStr">
        <is>
          <t>-</t>
        </is>
      </c>
      <c r="D273" s="231" t="n">
        <v>1</v>
      </c>
      <c r="E273" s="150" t="inlineStr">
        <is>
          <t>BULK</t>
        </is>
      </c>
      <c r="G273" s="150" t="inlineStr">
        <is>
          <t>Mens</t>
        </is>
      </c>
      <c r="H273" s="150" t="inlineStr">
        <is>
          <t>Shirt L/S</t>
        </is>
      </c>
      <c r="I273" s="150" t="inlineStr">
        <is>
          <t>K190753017</t>
        </is>
      </c>
      <c r="J273" s="150" t="inlineStr">
        <is>
          <t>HAKAN</t>
        </is>
      </c>
      <c r="K273" s="150" t="inlineStr">
        <is>
          <t>NAVY</t>
        </is>
      </c>
      <c r="L273" s="150" t="inlineStr">
        <is>
          <t>Tunisia</t>
        </is>
      </c>
      <c r="M273" s="150" t="inlineStr">
        <is>
          <t>Artlab</t>
        </is>
      </c>
      <c r="N273" s="150" t="inlineStr">
        <is>
          <t>Art Lab S.a.r.l.</t>
        </is>
      </c>
      <c r="O273" s="150" t="inlineStr">
        <is>
          <t>Blue &amp; Dye</t>
        </is>
      </c>
      <c r="P273" s="150" t="inlineStr">
        <is>
          <t>BLUE &amp; DYE</t>
        </is>
      </c>
      <c r="S273" s="150" t="inlineStr">
        <is>
          <t>Blue &amp; Dye</t>
        </is>
      </c>
      <c r="U273" s="150" t="inlineStr">
        <is>
          <t>Hemp Fortex</t>
        </is>
      </c>
      <c r="V273" s="82" t="inlineStr">
        <is>
          <t>HG212 CORD - PFD D18-849 KOI NAVY</t>
        </is>
      </c>
      <c r="Y273" s="150">
        <f>+WEEKNUM(X273)</f>
        <v/>
      </c>
      <c r="Z273" s="232" t="n">
        <v>26.4</v>
      </c>
      <c r="AA273" s="232" t="n">
        <v>55.98</v>
      </c>
      <c r="AB273" s="232">
        <f>AH273/100*80</f>
        <v/>
      </c>
      <c r="AC273" s="232">
        <f>AE273/100*80</f>
        <v/>
      </c>
      <c r="AD273" s="232">
        <f>AH273*AA273</f>
        <v/>
      </c>
      <c r="AE273" s="121">
        <f>AH273*AA273/100*75</f>
        <v/>
      </c>
      <c r="AF273" s="121">
        <f>AI273*AA273/100*75</f>
        <v/>
      </c>
      <c r="AH273" s="150" t="n">
        <v>141</v>
      </c>
      <c r="AI273" s="150" t="n">
        <v>184</v>
      </c>
      <c r="AJ273" s="230" t="n">
        <v>77</v>
      </c>
      <c r="AK273" s="232">
        <f>AI273*Z273</f>
        <v/>
      </c>
      <c r="AO273" s="150" t="inlineStr">
        <is>
          <t>90 DAYS NETT</t>
        </is>
      </c>
      <c r="AP273" s="150" t="inlineStr">
        <is>
          <t>TRUCK</t>
        </is>
      </c>
      <c r="AQ273" s="233" t="n">
        <v>43546</v>
      </c>
      <c r="AR273" s="150">
        <f>+WEEKNUM(AQ273)</f>
        <v/>
      </c>
      <c r="AS273" s="233" t="inlineStr">
        <is>
          <t>ASAP</t>
        </is>
      </c>
      <c r="AU273" s="233" t="n">
        <v>43701</v>
      </c>
      <c r="AV273" s="150">
        <f>+WEEKNUM(AU273)</f>
        <v/>
      </c>
      <c r="AW273" s="323" t="n">
        <v>43722</v>
      </c>
      <c r="AX273" s="150">
        <f>+WEEKNUM(AW273)</f>
        <v/>
      </c>
      <c r="AY273" s="233">
        <f>AW273+4</f>
        <v/>
      </c>
      <c r="AZ273" s="150">
        <f>+WEEKNUM(AY273)</f>
        <v/>
      </c>
      <c r="BA273" s="233">
        <f>AU273+90</f>
        <v/>
      </c>
      <c r="BB273" s="150">
        <f>+WEEKNUM(BA273)</f>
        <v/>
      </c>
      <c r="BD273" s="150">
        <f>+WEEKNUM(BC273)</f>
        <v/>
      </c>
      <c r="BF273" s="169">
        <f>+WEEKNUM(BE273)</f>
        <v/>
      </c>
      <c r="BG273" s="150">
        <f>AV273-BD273</f>
        <v/>
      </c>
      <c r="BI273" s="150">
        <f>BH273-AI273</f>
        <v/>
      </c>
      <c r="BJ273" s="234">
        <f>BH273/AI273-1</f>
        <v/>
      </c>
      <c r="BK273" s="150">
        <f>BD273-Y273</f>
        <v/>
      </c>
      <c r="BL273" s="150">
        <f>BD273-AR273</f>
        <v/>
      </c>
      <c r="BM273" s="150" t="n">
        <v>37</v>
      </c>
      <c r="BQ273" s="150" t="n"/>
      <c r="BR273" s="150" t="n"/>
      <c r="BS273" s="150" t="n"/>
      <c r="BT273" s="150" t="n"/>
      <c r="BU273" s="150" t="n"/>
      <c r="BV273" s="150" t="n"/>
      <c r="BW273" s="150" t="n"/>
      <c r="BX273" s="150" t="n"/>
      <c r="BY273" s="150" t="n"/>
      <c r="BZ273" s="150" t="n"/>
      <c r="CA273" s="150" t="n"/>
      <c r="CB273" s="150" t="n"/>
      <c r="CC273" s="150" t="n"/>
      <c r="CD273" s="150" t="n"/>
      <c r="CE273" s="150" t="n"/>
      <c r="CF273" s="150" t="n"/>
      <c r="CG273" s="150" t="n"/>
      <c r="CH273" s="150" t="n"/>
      <c r="CI273" s="150" t="n"/>
      <c r="CJ273" s="150" t="n"/>
      <c r="CK273" s="150" t="n"/>
      <c r="CL273" s="150" t="n"/>
      <c r="CM273" s="150" t="n"/>
      <c r="CN273" s="150" t="n"/>
      <c r="CO273" s="150" t="n"/>
      <c r="CP273" s="150" t="n"/>
      <c r="CQ273" s="150" t="n"/>
      <c r="CR273" s="150" t="n"/>
      <c r="CS273" s="150" t="n"/>
      <c r="CT273" s="150" t="n"/>
      <c r="CU273" s="150" t="n"/>
      <c r="CV273" s="150" t="n"/>
      <c r="CW273" s="150" t="n"/>
      <c r="CX273" s="150" t="n"/>
      <c r="CY273" s="150" t="n"/>
      <c r="CZ273" s="150" t="n"/>
      <c r="DA273" s="150" t="n"/>
      <c r="DB273" s="150" t="n"/>
      <c r="DC273" s="150" t="n"/>
      <c r="DD273" s="150" t="n"/>
      <c r="DE273" s="150" t="n"/>
      <c r="DF273" s="150" t="n"/>
      <c r="DG273" s="150" t="n"/>
      <c r="DH273" s="150" t="n"/>
      <c r="DI273" s="150" t="n"/>
      <c r="DJ273" s="150" t="n"/>
      <c r="DK273" s="150" t="n"/>
      <c r="DL273" s="150" t="n"/>
      <c r="DM273" s="150" t="n"/>
      <c r="DN273" s="150" t="n"/>
      <c r="DO273" s="150" t="n"/>
      <c r="DP273" s="150" t="n"/>
      <c r="DQ273" s="150" t="n"/>
      <c r="DR273" s="150" t="n"/>
      <c r="DS273" s="150" t="n"/>
      <c r="DT273" s="150" t="n"/>
      <c r="DU273" s="150" t="n"/>
      <c r="DV273" s="150" t="n"/>
      <c r="DW273" s="150" t="n"/>
      <c r="DX273" s="150" t="n"/>
      <c r="DY273" s="150" t="n"/>
      <c r="DZ273" s="150" t="n"/>
      <c r="EA273" s="150" t="n"/>
      <c r="EB273" s="150" t="n"/>
      <c r="EC273" s="150" t="n"/>
      <c r="ED273" s="150" t="n"/>
      <c r="EE273" s="150" t="n"/>
      <c r="EF273" s="150" t="n"/>
      <c r="EG273" s="150" t="n"/>
      <c r="EH273" s="150" t="n"/>
      <c r="EI273" s="150" t="n"/>
      <c r="EJ273" s="150" t="n"/>
      <c r="EK273" s="150" t="n"/>
      <c r="EL273" s="150" t="n"/>
      <c r="EM273" s="150" t="n"/>
      <c r="EN273" s="150" t="n"/>
      <c r="EO273" s="150" t="n"/>
      <c r="EP273" s="150" t="n"/>
      <c r="EQ273" s="150" t="n"/>
      <c r="ER273" s="150" t="n"/>
      <c r="ES273" s="150" t="n"/>
      <c r="ET273" s="150" t="n"/>
      <c r="EU273" s="150" t="n"/>
      <c r="EV273" s="150" t="n"/>
      <c r="EW273" s="150" t="n"/>
      <c r="EX273" s="150" t="n"/>
      <c r="EY273" s="150" t="n"/>
      <c r="EZ273" s="150" t="n"/>
      <c r="FA273" s="150" t="n"/>
      <c r="FB273" s="150" t="n"/>
      <c r="FC273" s="150" t="n"/>
      <c r="FD273" s="150" t="n"/>
      <c r="FE273" s="150" t="n"/>
      <c r="FF273" s="150" t="n"/>
      <c r="FG273" s="150" t="n"/>
      <c r="FH273" s="150" t="n"/>
      <c r="FI273" s="150" t="n"/>
      <c r="FJ273" s="150" t="n"/>
      <c r="FK273" s="150" t="n"/>
      <c r="FL273" s="150" t="n"/>
      <c r="FM273" s="150" t="n"/>
      <c r="FN273" s="150" t="n"/>
      <c r="FO273" s="150" t="n"/>
      <c r="FP273" s="150" t="n"/>
      <c r="FQ273" s="150" t="n"/>
      <c r="FR273" s="150" t="n"/>
      <c r="FS273" s="150" t="n"/>
      <c r="FT273" s="150" t="n"/>
      <c r="FU273" s="150" t="n"/>
      <c r="FV273" s="150" t="n"/>
      <c r="FW273" s="150" t="n"/>
      <c r="FX273" s="150" t="n"/>
      <c r="FY273" s="150" t="n"/>
      <c r="FZ273" s="150" t="n"/>
      <c r="GA273" s="150" t="n"/>
      <c r="GB273" s="150" t="n"/>
      <c r="GC273" s="150" t="n"/>
      <c r="GD273" s="150" t="n"/>
      <c r="GE273" s="150" t="n"/>
      <c r="GF273" s="150" t="n"/>
      <c r="GG273" s="150" t="n"/>
      <c r="GH273" s="150" t="n"/>
      <c r="GI273" s="150" t="n"/>
      <c r="GJ273" s="150" t="n"/>
      <c r="GK273" s="150" t="n"/>
      <c r="GL273" s="150" t="n"/>
      <c r="GM273" s="150" t="n"/>
      <c r="GN273" s="150" t="n"/>
      <c r="GO273" s="150" t="n"/>
      <c r="GP273" s="150" t="n"/>
      <c r="GQ273" s="150" t="n"/>
      <c r="GR273" s="150" t="n"/>
      <c r="GS273" s="150" t="n"/>
      <c r="GT273" s="150" t="n"/>
      <c r="GU273" s="150" t="n"/>
      <c r="GV273" s="150" t="n"/>
      <c r="GW273" s="150" t="n"/>
      <c r="GX273" s="150" t="n"/>
      <c r="GY273" s="150" t="n"/>
      <c r="GZ273" s="150" t="n"/>
      <c r="HA273" s="150" t="n"/>
      <c r="HB273" s="150" t="n"/>
      <c r="HC273" s="150" t="n"/>
      <c r="HD273" s="150" t="n"/>
      <c r="HE273" s="150" t="n"/>
      <c r="HF273" s="150" t="n"/>
      <c r="HG273" s="150" t="n"/>
      <c r="HH273" s="150" t="n"/>
      <c r="HI273" s="150" t="n"/>
      <c r="HJ273" s="150" t="n"/>
      <c r="HK273" s="150" t="n"/>
      <c r="HL273" s="150" t="n"/>
      <c r="HM273" s="150" t="n"/>
      <c r="HN273" s="150" t="n"/>
      <c r="HO273" s="150" t="n"/>
      <c r="HP273" s="150" t="n"/>
      <c r="HQ273" s="150" t="n"/>
      <c r="HR273" s="150" t="n"/>
      <c r="HS273" s="150" t="n"/>
      <c r="HT273" s="150" t="n"/>
      <c r="HU273" s="150" t="n"/>
      <c r="HV273" s="150" t="n"/>
      <c r="HW273" s="150" t="n"/>
      <c r="HX273" s="150" t="n"/>
      <c r="HY273" s="150" t="n"/>
    </row>
    <row customHeight="1" ht="11.25" r="274">
      <c r="A274" s="150" t="inlineStr">
        <is>
          <t>K190753017 HAKAN</t>
        </is>
      </c>
      <c r="B274" s="150" t="inlineStr">
        <is>
          <t>Final</t>
        </is>
      </c>
      <c r="C274" s="230" t="inlineStr">
        <is>
          <t>-</t>
        </is>
      </c>
      <c r="D274" s="231" t="n">
        <v>1</v>
      </c>
      <c r="E274" s="150" t="inlineStr">
        <is>
          <t>ZALANDO</t>
        </is>
      </c>
      <c r="G274" s="150" t="inlineStr">
        <is>
          <t>Mens</t>
        </is>
      </c>
      <c r="H274" s="150" t="inlineStr">
        <is>
          <t>Shirt L/S</t>
        </is>
      </c>
      <c r="I274" s="150" t="inlineStr">
        <is>
          <t>K190753017</t>
        </is>
      </c>
      <c r="J274" s="150" t="inlineStr">
        <is>
          <t>HAKAN</t>
        </is>
      </c>
      <c r="K274" s="150" t="inlineStr">
        <is>
          <t>NAVY</t>
        </is>
      </c>
      <c r="L274" s="150" t="inlineStr">
        <is>
          <t>Tunisia</t>
        </is>
      </c>
      <c r="M274" s="150" t="inlineStr">
        <is>
          <t>Artlab</t>
        </is>
      </c>
      <c r="N274" s="150" t="inlineStr">
        <is>
          <t>Art Lab S.a.r.l.</t>
        </is>
      </c>
      <c r="O274" s="150" t="inlineStr">
        <is>
          <t>Blue &amp; Dye</t>
        </is>
      </c>
      <c r="S274" s="150" t="inlineStr">
        <is>
          <t>Blue &amp; Dye</t>
        </is>
      </c>
      <c r="U274" s="150" t="inlineStr">
        <is>
          <t>Hemp Fortex</t>
        </is>
      </c>
      <c r="V274" s="82" t="inlineStr">
        <is>
          <t>HG212 CORD - PFD D18-849 KOI NAVY</t>
        </is>
      </c>
      <c r="Y274" s="150">
        <f>+WEEKNUM(X274)</f>
        <v/>
      </c>
      <c r="Z274" s="232" t="n">
        <v>26.4</v>
      </c>
      <c r="AA274" s="232" t="n">
        <v>55.98</v>
      </c>
      <c r="AB274" s="232">
        <f>AH274/100*80</f>
        <v/>
      </c>
      <c r="AC274" s="232">
        <f>AE274/100*80</f>
        <v/>
      </c>
      <c r="AD274" s="232">
        <f>AH274*AA274</f>
        <v/>
      </c>
      <c r="AE274" s="121">
        <f>AH274*AA274/100*75</f>
        <v/>
      </c>
      <c r="AF274" s="121">
        <f>AI274*AA274/100*75</f>
        <v/>
      </c>
      <c r="AH274" s="150" t="n">
        <v>45</v>
      </c>
      <c r="AI274" s="150" t="n">
        <v>45</v>
      </c>
      <c r="AJ274" s="230" t="n">
        <v>77</v>
      </c>
      <c r="AK274" s="232">
        <f>AI274*Z274</f>
        <v/>
      </c>
      <c r="AO274" s="150" t="inlineStr">
        <is>
          <t>90 DAYS NETT</t>
        </is>
      </c>
      <c r="AP274" s="150" t="inlineStr">
        <is>
          <t>TRUCK</t>
        </is>
      </c>
      <c r="AQ274" s="233" t="n">
        <v>43546</v>
      </c>
      <c r="AR274" s="150">
        <f>+WEEKNUM(AQ274)</f>
        <v/>
      </c>
      <c r="AS274" s="233" t="inlineStr">
        <is>
          <t>ASAP</t>
        </is>
      </c>
      <c r="AU274" s="233" t="n">
        <v>43701</v>
      </c>
      <c r="AV274" s="150">
        <f>+WEEKNUM(AU274)</f>
        <v/>
      </c>
      <c r="AW274" s="323" t="n">
        <v>43722</v>
      </c>
      <c r="AX274" s="150">
        <f>+WEEKNUM(AW274)</f>
        <v/>
      </c>
      <c r="AY274" s="233">
        <f>AW274+4</f>
        <v/>
      </c>
      <c r="AZ274" s="150">
        <f>+WEEKNUM(AY274)</f>
        <v/>
      </c>
      <c r="BA274" s="233">
        <f>AU274+90</f>
        <v/>
      </c>
      <c r="BB274" s="150">
        <f>+WEEKNUM(BA274)</f>
        <v/>
      </c>
      <c r="BD274" s="150">
        <f>+WEEKNUM(BC274)</f>
        <v/>
      </c>
      <c r="BF274" s="169">
        <f>+WEEKNUM(BE274)</f>
        <v/>
      </c>
      <c r="BG274" s="150">
        <f>AV274-BD274</f>
        <v/>
      </c>
      <c r="BI274" s="150">
        <f>BH274-AI274</f>
        <v/>
      </c>
      <c r="BJ274" s="234">
        <f>BH274/AI274-1</f>
        <v/>
      </c>
      <c r="BK274" s="150">
        <f>BD274-Y274</f>
        <v/>
      </c>
      <c r="BL274" s="150">
        <f>BD274-AR274</f>
        <v/>
      </c>
      <c r="BM274" s="150" t="n">
        <v>37</v>
      </c>
      <c r="BQ274" s="150" t="n"/>
      <c r="BR274" s="150" t="n"/>
      <c r="BS274" s="150" t="n"/>
      <c r="BT274" s="150" t="n"/>
      <c r="BU274" s="150" t="n"/>
      <c r="BV274" s="150" t="n"/>
      <c r="BW274" s="150" t="n"/>
      <c r="BX274" s="150" t="n"/>
      <c r="BY274" s="150" t="n"/>
      <c r="BZ274" s="150" t="n"/>
      <c r="CA274" s="150" t="n"/>
      <c r="CB274" s="150" t="n"/>
      <c r="CC274" s="150" t="n"/>
      <c r="CD274" s="150" t="n"/>
      <c r="CE274" s="150" t="n"/>
      <c r="CF274" s="150" t="n"/>
      <c r="CG274" s="150" t="n"/>
      <c r="CH274" s="150" t="n"/>
      <c r="CI274" s="150" t="n"/>
      <c r="CJ274" s="150" t="n"/>
      <c r="CK274" s="150" t="n"/>
      <c r="CL274" s="150" t="n"/>
      <c r="CM274" s="150" t="n"/>
      <c r="CN274" s="150" t="n"/>
      <c r="CO274" s="150" t="n"/>
      <c r="CP274" s="150" t="n"/>
      <c r="CQ274" s="150" t="n"/>
      <c r="CR274" s="150" t="n"/>
      <c r="CS274" s="150" t="n"/>
      <c r="CT274" s="150" t="n"/>
      <c r="CU274" s="150" t="n"/>
      <c r="CV274" s="150" t="n"/>
      <c r="CW274" s="150" t="n"/>
      <c r="CX274" s="150" t="n"/>
      <c r="CY274" s="150" t="n"/>
      <c r="CZ274" s="150" t="n"/>
      <c r="DA274" s="150" t="n"/>
      <c r="DB274" s="150" t="n"/>
      <c r="DC274" s="150" t="n"/>
      <c r="DD274" s="150" t="n"/>
      <c r="DE274" s="150" t="n"/>
      <c r="DF274" s="150" t="n"/>
      <c r="DG274" s="150" t="n"/>
      <c r="DH274" s="150" t="n"/>
      <c r="DI274" s="150" t="n"/>
      <c r="DJ274" s="150" t="n"/>
      <c r="DK274" s="150" t="n"/>
      <c r="DL274" s="150" t="n"/>
      <c r="DM274" s="150" t="n"/>
      <c r="DN274" s="150" t="n"/>
      <c r="DO274" s="150" t="n"/>
      <c r="DP274" s="150" t="n"/>
      <c r="DQ274" s="150" t="n"/>
      <c r="DR274" s="150" t="n"/>
      <c r="DS274" s="150" t="n"/>
      <c r="DT274" s="150" t="n"/>
      <c r="DU274" s="150" t="n"/>
      <c r="DV274" s="150" t="n"/>
      <c r="DW274" s="150" t="n"/>
      <c r="DX274" s="150" t="n"/>
      <c r="DY274" s="150" t="n"/>
      <c r="DZ274" s="150" t="n"/>
      <c r="EA274" s="150" t="n"/>
      <c r="EB274" s="150" t="n"/>
      <c r="EC274" s="150" t="n"/>
      <c r="ED274" s="150" t="n"/>
      <c r="EE274" s="150" t="n"/>
      <c r="EF274" s="150" t="n"/>
      <c r="EG274" s="150" t="n"/>
      <c r="EH274" s="150" t="n"/>
      <c r="EI274" s="150" t="n"/>
      <c r="EJ274" s="150" t="n"/>
      <c r="EK274" s="150" t="n"/>
      <c r="EL274" s="150" t="n"/>
      <c r="EM274" s="150" t="n"/>
      <c r="EN274" s="150" t="n"/>
      <c r="EO274" s="150" t="n"/>
      <c r="EP274" s="150" t="n"/>
      <c r="EQ274" s="150" t="n"/>
      <c r="ER274" s="150" t="n"/>
      <c r="ES274" s="150" t="n"/>
      <c r="ET274" s="150" t="n"/>
      <c r="EU274" s="150" t="n"/>
      <c r="EV274" s="150" t="n"/>
      <c r="EW274" s="150" t="n"/>
      <c r="EX274" s="150" t="n"/>
      <c r="EY274" s="150" t="n"/>
      <c r="EZ274" s="150" t="n"/>
      <c r="FA274" s="150" t="n"/>
      <c r="FB274" s="150" t="n"/>
      <c r="FC274" s="150" t="n"/>
      <c r="FD274" s="150" t="n"/>
      <c r="FE274" s="150" t="n"/>
      <c r="FF274" s="150" t="n"/>
      <c r="FG274" s="150" t="n"/>
      <c r="FH274" s="150" t="n"/>
      <c r="FI274" s="150" t="n"/>
      <c r="FJ274" s="150" t="n"/>
      <c r="FK274" s="150" t="n"/>
      <c r="FL274" s="150" t="n"/>
      <c r="FM274" s="150" t="n"/>
      <c r="FN274" s="150" t="n"/>
      <c r="FO274" s="150" t="n"/>
      <c r="FP274" s="150" t="n"/>
      <c r="FQ274" s="150" t="n"/>
      <c r="FR274" s="150" t="n"/>
      <c r="FS274" s="150" t="n"/>
      <c r="FT274" s="150" t="n"/>
      <c r="FU274" s="150" t="n"/>
      <c r="FV274" s="150" t="n"/>
      <c r="FW274" s="150" t="n"/>
      <c r="FX274" s="150" t="n"/>
      <c r="FY274" s="150" t="n"/>
      <c r="FZ274" s="150" t="n"/>
      <c r="GA274" s="150" t="n"/>
      <c r="GB274" s="150" t="n"/>
      <c r="GC274" s="150" t="n"/>
      <c r="GD274" s="150" t="n"/>
      <c r="GE274" s="150" t="n"/>
      <c r="GF274" s="150" t="n"/>
      <c r="GG274" s="150" t="n"/>
      <c r="GH274" s="150" t="n"/>
      <c r="GI274" s="150" t="n"/>
      <c r="GJ274" s="150" t="n"/>
      <c r="GK274" s="150" t="n"/>
      <c r="GL274" s="150" t="n"/>
      <c r="GM274" s="150" t="n"/>
      <c r="GN274" s="150" t="n"/>
      <c r="GO274" s="150" t="n"/>
      <c r="GP274" s="150" t="n"/>
      <c r="GQ274" s="150" t="n"/>
      <c r="GR274" s="150" t="n"/>
      <c r="GS274" s="150" t="n"/>
      <c r="GT274" s="150" t="n"/>
      <c r="GU274" s="150" t="n"/>
      <c r="GV274" s="150" t="n"/>
      <c r="GW274" s="150" t="n"/>
      <c r="GX274" s="150" t="n"/>
      <c r="GY274" s="150" t="n"/>
      <c r="GZ274" s="150" t="n"/>
      <c r="HA274" s="150" t="n"/>
      <c r="HB274" s="150" t="n"/>
      <c r="HC274" s="150" t="n"/>
      <c r="HD274" s="150" t="n"/>
      <c r="HE274" s="150" t="n"/>
      <c r="HF274" s="150" t="n"/>
      <c r="HG274" s="150" t="n"/>
      <c r="HH274" s="150" t="n"/>
      <c r="HI274" s="150" t="n"/>
      <c r="HJ274" s="150" t="n"/>
      <c r="HK274" s="150" t="n"/>
      <c r="HL274" s="150" t="n"/>
      <c r="HM274" s="150" t="n"/>
      <c r="HN274" s="150" t="n"/>
      <c r="HO274" s="150" t="n"/>
      <c r="HP274" s="150" t="n"/>
      <c r="HQ274" s="150" t="n"/>
      <c r="HR274" s="150" t="n"/>
      <c r="HS274" s="150" t="n"/>
      <c r="HT274" s="150" t="n"/>
      <c r="HU274" s="150" t="n"/>
      <c r="HV274" s="150" t="n"/>
      <c r="HW274" s="150" t="n"/>
      <c r="HX274" s="150" t="n"/>
      <c r="HY274" s="150" t="n"/>
    </row>
    <row customHeight="1" ht="11.25" r="275">
      <c r="A275" s="150" t="inlineStr">
        <is>
          <t>K190752010 KAZAN</t>
        </is>
      </c>
      <c r="B275" s="150" t="inlineStr">
        <is>
          <t>Final</t>
        </is>
      </c>
      <c r="C275" s="230" t="inlineStr">
        <is>
          <t>-</t>
        </is>
      </c>
      <c r="D275" s="231" t="n">
        <v>2</v>
      </c>
      <c r="G275" s="150" t="inlineStr">
        <is>
          <t>Mens</t>
        </is>
      </c>
      <c r="H275" s="150" t="inlineStr">
        <is>
          <t>Outerwear</t>
        </is>
      </c>
      <c r="I275" s="150" t="inlineStr">
        <is>
          <t>K190752010</t>
        </is>
      </c>
      <c r="J275" s="150" t="inlineStr">
        <is>
          <t>KAZAN</t>
        </is>
      </c>
      <c r="K275" s="150" t="inlineStr">
        <is>
          <t>RED OFF WHITE SHERPA</t>
        </is>
      </c>
      <c r="L275" s="150" t="inlineStr">
        <is>
          <t>Republic of Moldova</t>
        </is>
      </c>
      <c r="M275" s="150" t="inlineStr">
        <is>
          <t>Blanket Bay</t>
        </is>
      </c>
      <c r="N275" s="150" t="inlineStr">
        <is>
          <t>Extravie SRL</t>
        </is>
      </c>
      <c r="O275" s="150" t="inlineStr">
        <is>
          <t>-</t>
        </is>
      </c>
      <c r="Q275" s="150" t="inlineStr">
        <is>
          <t>Extravie SRL</t>
        </is>
      </c>
      <c r="R275" s="150" t="inlineStr">
        <is>
          <t>Extravie SRL</t>
        </is>
      </c>
      <c r="S275" s="150" t="inlineStr">
        <is>
          <t>Extravie SRL</t>
        </is>
      </c>
      <c r="T275" s="150" t="inlineStr">
        <is>
          <t>Extravie SRL</t>
        </is>
      </c>
      <c r="U275" s="150" t="inlineStr">
        <is>
          <t>Tessile Fiorentina</t>
        </is>
      </c>
      <c r="V275" s="82" t="inlineStr">
        <is>
          <t xml:space="preserve">AW18: LIGHT SHERPA OFF WHITE + LIGHT PET </t>
        </is>
      </c>
      <c r="W275" s="179" t="n">
        <v>43600</v>
      </c>
      <c r="X275" s="179" t="n">
        <v>43651</v>
      </c>
      <c r="Y275" s="150">
        <f>+WEEKNUM(X275)</f>
        <v/>
      </c>
      <c r="Z275" s="232" t="n">
        <v>58.9</v>
      </c>
      <c r="AA275" s="232" t="n">
        <v>115.98</v>
      </c>
      <c r="AB275" s="232">
        <f>AH275/100*80</f>
        <v/>
      </c>
      <c r="AC275" s="232">
        <f>AE275/100*80</f>
        <v/>
      </c>
      <c r="AD275" s="232">
        <f>AH275*AA275</f>
        <v/>
      </c>
      <c r="AE275" s="121">
        <f>AH275*AA275/100*75</f>
        <v/>
      </c>
      <c r="AF275" s="121">
        <f>AI275*AA275</f>
        <v/>
      </c>
      <c r="AH275" s="150" t="n">
        <v>88</v>
      </c>
      <c r="AI275" s="150" t="n">
        <v>150</v>
      </c>
      <c r="AJ275" s="230" t="n">
        <v>81</v>
      </c>
      <c r="AK275" s="232">
        <f>AI275*Z275</f>
        <v/>
      </c>
      <c r="AL275" s="232">
        <f>AK275/100*30</f>
        <v/>
      </c>
      <c r="AN275" s="232">
        <f>AK275/100*70</f>
        <v/>
      </c>
      <c r="AO275" s="150" t="inlineStr">
        <is>
          <t>30% PP, 70% CAD</t>
        </is>
      </c>
      <c r="AP275" s="150" t="inlineStr">
        <is>
          <t>TRUCK</t>
        </is>
      </c>
      <c r="AQ275" s="233" t="n">
        <v>43528</v>
      </c>
      <c r="AR275" s="150">
        <f>+WEEKNUM(AQ275)</f>
        <v/>
      </c>
      <c r="AS275" s="233" t="n">
        <v>43692</v>
      </c>
      <c r="AT275" s="150">
        <f>+WEEKNUM(AS275)</f>
        <v/>
      </c>
      <c r="AU275" s="233" t="n">
        <v>43707</v>
      </c>
      <c r="AV275" s="150">
        <f>+WEEKNUM(AU275)</f>
        <v/>
      </c>
      <c r="AW275" s="135" t="n">
        <v>43728</v>
      </c>
      <c r="AX275" s="111">
        <f>AZ275</f>
        <v/>
      </c>
      <c r="AY275" s="135">
        <f>AW275</f>
        <v/>
      </c>
      <c r="AZ275" s="111">
        <f>+WEEKNUM(AY275)</f>
        <v/>
      </c>
      <c r="BA275" s="233">
        <f>AU275</f>
        <v/>
      </c>
      <c r="BB275" s="150">
        <f>+WEEKNUM(BA275)</f>
        <v/>
      </c>
      <c r="BD275" s="150">
        <f>+WEEKNUM(BC275)</f>
        <v/>
      </c>
      <c r="BF275" s="169">
        <f>+WEEKNUM(BE275)</f>
        <v/>
      </c>
      <c r="BG275" s="150">
        <f>AV275-BD275</f>
        <v/>
      </c>
      <c r="BI275" s="150">
        <f>BH275-AI275</f>
        <v/>
      </c>
      <c r="BJ275" s="234">
        <f>BH275/AI275-1</f>
        <v/>
      </c>
      <c r="BK275" s="150">
        <f>BD275-Y275</f>
        <v/>
      </c>
      <c r="BL275" s="150">
        <f>BD275-AR275</f>
        <v/>
      </c>
      <c r="BM275" s="150" t="n">
        <v>39</v>
      </c>
      <c r="BO275" s="150" t="inlineStr">
        <is>
          <t>CN fabrics will be shipped by air - ETD revised</t>
        </is>
      </c>
      <c r="BQ275" s="150" t="n"/>
      <c r="BR275" s="150" t="n"/>
      <c r="BS275" s="150" t="n"/>
      <c r="BT275" s="150" t="n"/>
      <c r="BU275" s="150" t="n"/>
      <c r="BV275" s="150" t="n"/>
      <c r="BW275" s="150" t="n"/>
      <c r="BX275" s="150" t="n"/>
      <c r="BY275" s="150" t="n"/>
      <c r="BZ275" s="150" t="n"/>
      <c r="CA275" s="150" t="n"/>
      <c r="CB275" s="150" t="n"/>
      <c r="CC275" s="150" t="n"/>
      <c r="CD275" s="150" t="n"/>
      <c r="CE275" s="150" t="n"/>
      <c r="CF275" s="150" t="n"/>
      <c r="CG275" s="150" t="n"/>
      <c r="CH275" s="150" t="n"/>
      <c r="CI275" s="150" t="n"/>
      <c r="CJ275" s="150" t="n"/>
      <c r="CK275" s="150" t="n"/>
      <c r="CL275" s="150" t="n"/>
      <c r="CM275" s="150" t="n"/>
      <c r="CN275" s="150" t="n"/>
      <c r="CO275" s="150" t="n"/>
      <c r="CP275" s="150" t="n"/>
      <c r="CQ275" s="150" t="n"/>
      <c r="CR275" s="150" t="n"/>
      <c r="CS275" s="150" t="n"/>
      <c r="CT275" s="150" t="n"/>
      <c r="CU275" s="150" t="n"/>
      <c r="CV275" s="150" t="n"/>
      <c r="CW275" s="150" t="n"/>
      <c r="CX275" s="150" t="n"/>
      <c r="CY275" s="150" t="n"/>
      <c r="CZ275" s="150" t="n"/>
      <c r="DA275" s="150" t="n"/>
      <c r="DB275" s="150" t="n"/>
      <c r="DC275" s="150" t="n"/>
      <c r="DD275" s="150" t="n"/>
      <c r="DE275" s="150" t="n"/>
      <c r="DF275" s="150" t="n"/>
      <c r="DG275" s="150" t="n"/>
      <c r="DH275" s="150" t="n"/>
      <c r="DI275" s="150" t="n"/>
      <c r="DJ275" s="150" t="n"/>
      <c r="DK275" s="150" t="n"/>
      <c r="DL275" s="150" t="n"/>
      <c r="DM275" s="150" t="n"/>
      <c r="DN275" s="150" t="n"/>
      <c r="DO275" s="150" t="n"/>
      <c r="DP275" s="150" t="n"/>
      <c r="DQ275" s="150" t="n"/>
      <c r="DR275" s="150" t="n"/>
      <c r="DS275" s="150" t="n"/>
      <c r="DT275" s="150" t="n"/>
      <c r="DU275" s="150" t="n"/>
      <c r="DV275" s="150" t="n"/>
      <c r="DW275" s="150" t="n"/>
      <c r="DX275" s="150" t="n"/>
      <c r="DY275" s="150" t="n"/>
      <c r="DZ275" s="150" t="n"/>
      <c r="EA275" s="150" t="n"/>
      <c r="EB275" s="150" t="n"/>
      <c r="EC275" s="150" t="n"/>
      <c r="ED275" s="150" t="n"/>
      <c r="EE275" s="150" t="n"/>
      <c r="EF275" s="150" t="n"/>
      <c r="EG275" s="150" t="n"/>
      <c r="EH275" s="150" t="n"/>
      <c r="EI275" s="150" t="n"/>
      <c r="EJ275" s="150" t="n"/>
      <c r="EK275" s="150" t="n"/>
      <c r="EL275" s="150" t="n"/>
      <c r="EM275" s="150" t="n"/>
      <c r="EN275" s="150" t="n"/>
      <c r="EO275" s="150" t="n"/>
      <c r="EP275" s="150" t="n"/>
      <c r="EQ275" s="150" t="n"/>
      <c r="ER275" s="150" t="n"/>
      <c r="ES275" s="150" t="n"/>
      <c r="ET275" s="150" t="n"/>
      <c r="EU275" s="150" t="n"/>
      <c r="EV275" s="150" t="n"/>
      <c r="EW275" s="150" t="n"/>
      <c r="EX275" s="150" t="n"/>
      <c r="EY275" s="150" t="n"/>
      <c r="EZ275" s="150" t="n"/>
      <c r="FA275" s="150" t="n"/>
      <c r="FB275" s="150" t="n"/>
      <c r="FC275" s="150" t="n"/>
      <c r="FD275" s="150" t="n"/>
      <c r="FE275" s="150" t="n"/>
      <c r="FF275" s="150" t="n"/>
      <c r="FG275" s="150" t="n"/>
      <c r="FH275" s="150" t="n"/>
      <c r="FI275" s="150" t="n"/>
      <c r="FJ275" s="150" t="n"/>
      <c r="FK275" s="150" t="n"/>
      <c r="FL275" s="150" t="n"/>
      <c r="FM275" s="150" t="n"/>
      <c r="FN275" s="150" t="n"/>
      <c r="FO275" s="150" t="n"/>
      <c r="FP275" s="150" t="n"/>
      <c r="FQ275" s="150" t="n"/>
      <c r="FR275" s="150" t="n"/>
      <c r="FS275" s="150" t="n"/>
      <c r="FT275" s="150" t="n"/>
      <c r="FU275" s="150" t="n"/>
      <c r="FV275" s="150" t="n"/>
      <c r="FW275" s="150" t="n"/>
      <c r="FX275" s="150" t="n"/>
      <c r="FY275" s="150" t="n"/>
      <c r="FZ275" s="150" t="n"/>
      <c r="GA275" s="150" t="n"/>
      <c r="GB275" s="150" t="n"/>
      <c r="GC275" s="150" t="n"/>
      <c r="GD275" s="150" t="n"/>
      <c r="GE275" s="150" t="n"/>
      <c r="GF275" s="150" t="n"/>
      <c r="GG275" s="150" t="n"/>
      <c r="GH275" s="150" t="n"/>
      <c r="GI275" s="150" t="n"/>
      <c r="GJ275" s="150" t="n"/>
      <c r="GK275" s="150" t="n"/>
      <c r="GL275" s="150" t="n"/>
      <c r="GM275" s="150" t="n"/>
      <c r="GN275" s="150" t="n"/>
      <c r="GO275" s="150" t="n"/>
      <c r="GP275" s="150" t="n"/>
      <c r="GQ275" s="150" t="n"/>
      <c r="GR275" s="150" t="n"/>
      <c r="GS275" s="150" t="n"/>
      <c r="GT275" s="150" t="n"/>
      <c r="GU275" s="150" t="n"/>
      <c r="GV275" s="150" t="n"/>
      <c r="GW275" s="150" t="n"/>
      <c r="GX275" s="150" t="n"/>
      <c r="GY275" s="150" t="n"/>
      <c r="GZ275" s="150" t="n"/>
      <c r="HA275" s="150" t="n"/>
      <c r="HB275" s="150" t="n"/>
      <c r="HC275" s="150" t="n"/>
      <c r="HD275" s="150" t="n"/>
      <c r="HE275" s="150" t="n"/>
      <c r="HF275" s="150" t="n"/>
      <c r="HG275" s="150" t="n"/>
      <c r="HH275" s="150" t="n"/>
      <c r="HI275" s="150" t="n"/>
      <c r="HJ275" s="150" t="n"/>
      <c r="HK275" s="150" t="n"/>
      <c r="HL275" s="150" t="n"/>
      <c r="HM275" s="150" t="n"/>
      <c r="HN275" s="150" t="n"/>
      <c r="HO275" s="150" t="n"/>
      <c r="HP275" s="150" t="n"/>
      <c r="HQ275" s="150" t="n"/>
      <c r="HR275" s="150" t="n"/>
      <c r="HS275" s="150" t="n"/>
      <c r="HT275" s="150" t="n"/>
      <c r="HU275" s="150" t="n"/>
      <c r="HV275" s="150" t="n"/>
      <c r="HW275" s="150" t="n"/>
      <c r="HX275" s="150" t="n"/>
      <c r="HY275" s="150" t="n"/>
    </row>
    <row customHeight="1" ht="11.25" r="276">
      <c r="A276" s="150" t="inlineStr">
        <is>
          <t>K190752011 KAZAN</t>
        </is>
      </c>
      <c r="B276" s="150" t="inlineStr">
        <is>
          <t>Final</t>
        </is>
      </c>
      <c r="C276" s="230" t="inlineStr">
        <is>
          <t>-</t>
        </is>
      </c>
      <c r="D276" s="231" t="n">
        <v>2</v>
      </c>
      <c r="G276" s="150" t="inlineStr">
        <is>
          <t>Mens</t>
        </is>
      </c>
      <c r="H276" s="150" t="inlineStr">
        <is>
          <t>Outerwear</t>
        </is>
      </c>
      <c r="I276" s="150" t="inlineStr">
        <is>
          <t>K190752011</t>
        </is>
      </c>
      <c r="J276" s="150" t="inlineStr">
        <is>
          <t>KAZAN</t>
        </is>
      </c>
      <c r="K276" s="150" t="inlineStr">
        <is>
          <t>YELLOW NAVY SHERPA</t>
        </is>
      </c>
      <c r="L276" s="150" t="inlineStr">
        <is>
          <t>Republic of Moldova</t>
        </is>
      </c>
      <c r="M276" s="150" t="inlineStr">
        <is>
          <t>Blanket Bay</t>
        </is>
      </c>
      <c r="N276" s="150" t="inlineStr">
        <is>
          <t>Extravie SRL</t>
        </is>
      </c>
      <c r="O276" s="150" t="inlineStr">
        <is>
          <t>-</t>
        </is>
      </c>
      <c r="Q276" s="150" t="inlineStr">
        <is>
          <t>Extravie SRL</t>
        </is>
      </c>
      <c r="R276" s="150" t="inlineStr">
        <is>
          <t>Extravie SRL</t>
        </is>
      </c>
      <c r="S276" s="150" t="inlineStr">
        <is>
          <t>Extravie SRL</t>
        </is>
      </c>
      <c r="T276" s="150" t="inlineStr">
        <is>
          <t>Extravie SRL</t>
        </is>
      </c>
      <c r="U276" s="150" t="inlineStr">
        <is>
          <t>Tessile Fiorentina</t>
        </is>
      </c>
      <c r="V276" s="82" t="inlineStr">
        <is>
          <t xml:space="preserve">AW18: LIGHT SHERPA NAVY + LIGHT PET </t>
        </is>
      </c>
      <c r="W276" s="179" t="n">
        <v>43600</v>
      </c>
      <c r="X276" s="179" t="n">
        <v>43651</v>
      </c>
      <c r="Y276" s="150">
        <f>+WEEKNUM(X276)</f>
        <v/>
      </c>
      <c r="Z276" s="232" t="n">
        <v>58.9</v>
      </c>
      <c r="AA276" s="232" t="n">
        <v>115.98</v>
      </c>
      <c r="AB276" s="232">
        <f>AH276/100*80</f>
        <v/>
      </c>
      <c r="AC276" s="232">
        <f>AE276/100*80</f>
        <v/>
      </c>
      <c r="AD276" s="232">
        <f>AH276*AA276</f>
        <v/>
      </c>
      <c r="AE276" s="121">
        <f>AH276*AA276/100*75</f>
        <v/>
      </c>
      <c r="AF276" s="121">
        <f>AI276*AA276</f>
        <v/>
      </c>
      <c r="AH276" s="150" t="n">
        <v>66</v>
      </c>
      <c r="AI276" s="150" t="n">
        <v>100</v>
      </c>
      <c r="AJ276" s="230" t="n">
        <v>81</v>
      </c>
      <c r="AK276" s="232">
        <f>AI276*Z276</f>
        <v/>
      </c>
      <c r="AL276" s="232">
        <f>AK276/100*30</f>
        <v/>
      </c>
      <c r="AN276" s="232">
        <f>AK276/100*70</f>
        <v/>
      </c>
      <c r="AO276" s="150" t="inlineStr">
        <is>
          <t>30% PP, 70% CAD</t>
        </is>
      </c>
      <c r="AP276" s="150" t="inlineStr">
        <is>
          <t>TRUCK</t>
        </is>
      </c>
      <c r="AQ276" s="233" t="n">
        <v>43528</v>
      </c>
      <c r="AR276" s="150">
        <f>+WEEKNUM(AQ276)</f>
        <v/>
      </c>
      <c r="AS276" s="233" t="n">
        <v>43692</v>
      </c>
      <c r="AT276" s="150">
        <f>+WEEKNUM(AS276)</f>
        <v/>
      </c>
      <c r="AU276" s="233" t="n">
        <v>43707</v>
      </c>
      <c r="AV276" s="150">
        <f>+WEEKNUM(AU276)</f>
        <v/>
      </c>
      <c r="AW276" s="135" t="n">
        <v>43728</v>
      </c>
      <c r="AX276" s="111">
        <f>+WEEKNUM(AW276)</f>
        <v/>
      </c>
      <c r="AY276" s="135">
        <f>AW276</f>
        <v/>
      </c>
      <c r="AZ276" s="111">
        <f>+WEEKNUM(AY276)</f>
        <v/>
      </c>
      <c r="BA276" s="233">
        <f>AU276</f>
        <v/>
      </c>
      <c r="BB276" s="150">
        <f>+WEEKNUM(BA276)</f>
        <v/>
      </c>
      <c r="BD276" s="150">
        <f>+WEEKNUM(BC276)</f>
        <v/>
      </c>
      <c r="BF276" s="169">
        <f>+WEEKNUM(BE276)</f>
        <v/>
      </c>
      <c r="BG276" s="150">
        <f>AV276-BD276</f>
        <v/>
      </c>
      <c r="BI276" s="150">
        <f>BH276-AI276</f>
        <v/>
      </c>
      <c r="BJ276" s="234">
        <f>BH276/AI276-1</f>
        <v/>
      </c>
      <c r="BK276" s="150">
        <f>BD276-Y276</f>
        <v/>
      </c>
      <c r="BL276" s="150">
        <f>BD276-AR276</f>
        <v/>
      </c>
      <c r="BM276" s="150" t="n">
        <v>39</v>
      </c>
      <c r="BO276" s="150" t="inlineStr">
        <is>
          <t>CN fabrics will be shipped by air - ETD revised</t>
        </is>
      </c>
      <c r="BQ276" s="150" t="n"/>
      <c r="BR276" s="150" t="n"/>
      <c r="BS276" s="150" t="n"/>
      <c r="BT276" s="150" t="n"/>
      <c r="BU276" s="150" t="n"/>
      <c r="BV276" s="150" t="n"/>
      <c r="BW276" s="150" t="n"/>
      <c r="BX276" s="150" t="n"/>
      <c r="BY276" s="150" t="n"/>
      <c r="BZ276" s="150" t="n"/>
      <c r="CA276" s="150" t="n"/>
      <c r="CB276" s="150" t="n"/>
      <c r="CC276" s="150" t="n"/>
      <c r="CD276" s="150" t="n"/>
      <c r="CE276" s="150" t="n"/>
      <c r="CF276" s="150" t="n"/>
      <c r="CG276" s="150" t="n"/>
      <c r="CH276" s="150" t="n"/>
      <c r="CI276" s="150" t="n"/>
      <c r="CJ276" s="150" t="n"/>
      <c r="CK276" s="150" t="n"/>
      <c r="CL276" s="150" t="n"/>
      <c r="CM276" s="150" t="n"/>
      <c r="CN276" s="150" t="n"/>
      <c r="CO276" s="150" t="n"/>
      <c r="CP276" s="150" t="n"/>
      <c r="CQ276" s="150" t="n"/>
      <c r="CR276" s="150" t="n"/>
      <c r="CS276" s="150" t="n"/>
      <c r="CT276" s="150" t="n"/>
      <c r="CU276" s="150" t="n"/>
      <c r="CV276" s="150" t="n"/>
      <c r="CW276" s="150" t="n"/>
      <c r="CX276" s="150" t="n"/>
      <c r="CY276" s="150" t="n"/>
      <c r="CZ276" s="150" t="n"/>
      <c r="DA276" s="150" t="n"/>
      <c r="DB276" s="150" t="n"/>
      <c r="DC276" s="150" t="n"/>
      <c r="DD276" s="150" t="n"/>
      <c r="DE276" s="150" t="n"/>
      <c r="DF276" s="150" t="n"/>
      <c r="DG276" s="150" t="n"/>
      <c r="DH276" s="150" t="n"/>
      <c r="DI276" s="150" t="n"/>
      <c r="DJ276" s="150" t="n"/>
      <c r="DK276" s="150" t="n"/>
      <c r="DL276" s="150" t="n"/>
      <c r="DM276" s="150" t="n"/>
      <c r="DN276" s="150" t="n"/>
      <c r="DO276" s="150" t="n"/>
      <c r="DP276" s="150" t="n"/>
      <c r="DQ276" s="150" t="n"/>
      <c r="DR276" s="150" t="n"/>
      <c r="DS276" s="150" t="n"/>
      <c r="DT276" s="150" t="n"/>
      <c r="DU276" s="150" t="n"/>
      <c r="DV276" s="150" t="n"/>
      <c r="DW276" s="150" t="n"/>
      <c r="DX276" s="150" t="n"/>
      <c r="DY276" s="150" t="n"/>
      <c r="DZ276" s="150" t="n"/>
      <c r="EA276" s="150" t="n"/>
      <c r="EB276" s="150" t="n"/>
      <c r="EC276" s="150" t="n"/>
      <c r="ED276" s="150" t="n"/>
      <c r="EE276" s="150" t="n"/>
      <c r="EF276" s="150" t="n"/>
      <c r="EG276" s="150" t="n"/>
      <c r="EH276" s="150" t="n"/>
      <c r="EI276" s="150" t="n"/>
      <c r="EJ276" s="150" t="n"/>
      <c r="EK276" s="150" t="n"/>
      <c r="EL276" s="150" t="n"/>
      <c r="EM276" s="150" t="n"/>
      <c r="EN276" s="150" t="n"/>
      <c r="EO276" s="150" t="n"/>
      <c r="EP276" s="150" t="n"/>
      <c r="EQ276" s="150" t="n"/>
      <c r="ER276" s="150" t="n"/>
      <c r="ES276" s="150" t="n"/>
      <c r="ET276" s="150" t="n"/>
      <c r="EU276" s="150" t="n"/>
      <c r="EV276" s="150" t="n"/>
      <c r="EW276" s="150" t="n"/>
      <c r="EX276" s="150" t="n"/>
      <c r="EY276" s="150" t="n"/>
      <c r="EZ276" s="150" t="n"/>
      <c r="FA276" s="150" t="n"/>
      <c r="FB276" s="150" t="n"/>
      <c r="FC276" s="150" t="n"/>
      <c r="FD276" s="150" t="n"/>
      <c r="FE276" s="150" t="n"/>
      <c r="FF276" s="150" t="n"/>
      <c r="FG276" s="150" t="n"/>
      <c r="FH276" s="150" t="n"/>
      <c r="FI276" s="150" t="n"/>
      <c r="FJ276" s="150" t="n"/>
      <c r="FK276" s="150" t="n"/>
      <c r="FL276" s="150" t="n"/>
      <c r="FM276" s="150" t="n"/>
      <c r="FN276" s="150" t="n"/>
      <c r="FO276" s="150" t="n"/>
      <c r="FP276" s="150" t="n"/>
      <c r="FQ276" s="150" t="n"/>
      <c r="FR276" s="150" t="n"/>
      <c r="FS276" s="150" t="n"/>
      <c r="FT276" s="150" t="n"/>
      <c r="FU276" s="150" t="n"/>
      <c r="FV276" s="150" t="n"/>
      <c r="FW276" s="150" t="n"/>
      <c r="FX276" s="150" t="n"/>
      <c r="FY276" s="150" t="n"/>
      <c r="FZ276" s="150" t="n"/>
      <c r="GA276" s="150" t="n"/>
      <c r="GB276" s="150" t="n"/>
      <c r="GC276" s="150" t="n"/>
      <c r="GD276" s="150" t="n"/>
      <c r="GE276" s="150" t="n"/>
      <c r="GF276" s="150" t="n"/>
      <c r="GG276" s="150" t="n"/>
      <c r="GH276" s="150" t="n"/>
      <c r="GI276" s="150" t="n"/>
      <c r="GJ276" s="150" t="n"/>
      <c r="GK276" s="150" t="n"/>
      <c r="GL276" s="150" t="n"/>
      <c r="GM276" s="150" t="n"/>
      <c r="GN276" s="150" t="n"/>
      <c r="GO276" s="150" t="n"/>
      <c r="GP276" s="150" t="n"/>
      <c r="GQ276" s="150" t="n"/>
      <c r="GR276" s="150" t="n"/>
      <c r="GS276" s="150" t="n"/>
      <c r="GT276" s="150" t="n"/>
      <c r="GU276" s="150" t="n"/>
      <c r="GV276" s="150" t="n"/>
      <c r="GW276" s="150" t="n"/>
      <c r="GX276" s="150" t="n"/>
      <c r="GY276" s="150" t="n"/>
      <c r="GZ276" s="150" t="n"/>
      <c r="HA276" s="150" t="n"/>
      <c r="HB276" s="150" t="n"/>
      <c r="HC276" s="150" t="n"/>
      <c r="HD276" s="150" t="n"/>
      <c r="HE276" s="150" t="n"/>
      <c r="HF276" s="150" t="n"/>
      <c r="HG276" s="150" t="n"/>
      <c r="HH276" s="150" t="n"/>
      <c r="HI276" s="150" t="n"/>
      <c r="HJ276" s="150" t="n"/>
      <c r="HK276" s="150" t="n"/>
      <c r="HL276" s="150" t="n"/>
      <c r="HM276" s="150" t="n"/>
      <c r="HN276" s="150" t="n"/>
      <c r="HO276" s="150" t="n"/>
      <c r="HP276" s="150" t="n"/>
      <c r="HQ276" s="150" t="n"/>
      <c r="HR276" s="150" t="n"/>
      <c r="HS276" s="150" t="n"/>
      <c r="HT276" s="150" t="n"/>
      <c r="HU276" s="150" t="n"/>
      <c r="HV276" s="150" t="n"/>
      <c r="HW276" s="150" t="n"/>
      <c r="HX276" s="150" t="n"/>
      <c r="HY276" s="150" t="n"/>
    </row>
    <row customHeight="1" ht="11.25" r="277">
      <c r="A277" s="150" t="inlineStr">
        <is>
          <t>K190752020 JIMMU</t>
        </is>
      </c>
      <c r="B277" s="150" t="inlineStr">
        <is>
          <t>Final</t>
        </is>
      </c>
      <c r="C277" s="230" t="inlineStr">
        <is>
          <t>-</t>
        </is>
      </c>
      <c r="D277" s="231" t="n">
        <v>1</v>
      </c>
      <c r="E277" s="150" t="inlineStr">
        <is>
          <t>BULK</t>
        </is>
      </c>
      <c r="G277" s="150" t="inlineStr">
        <is>
          <t>Mens</t>
        </is>
      </c>
      <c r="H277" s="150" t="inlineStr">
        <is>
          <t>Jacket</t>
        </is>
      </c>
      <c r="I277" s="150" t="inlineStr">
        <is>
          <t>K190752020</t>
        </is>
      </c>
      <c r="J277" s="150" t="inlineStr">
        <is>
          <t>JIMMU</t>
        </is>
      </c>
      <c r="K277" s="150" t="inlineStr">
        <is>
          <t>NAVY</t>
        </is>
      </c>
      <c r="L277" s="150" t="inlineStr">
        <is>
          <t>Republic of Moldova</t>
        </is>
      </c>
      <c r="M277" s="150" t="inlineStr">
        <is>
          <t>Blanket Bay</t>
        </is>
      </c>
      <c r="N277" s="150" t="inlineStr">
        <is>
          <t>Extravie SRL</t>
        </is>
      </c>
      <c r="O277" s="150" t="inlineStr">
        <is>
          <t>-</t>
        </is>
      </c>
      <c r="Q277" s="150" t="inlineStr">
        <is>
          <t>Extravie SRL</t>
        </is>
      </c>
      <c r="R277" s="150" t="inlineStr">
        <is>
          <t>Extravie SRL</t>
        </is>
      </c>
      <c r="S277" s="150" t="inlineStr">
        <is>
          <t>Extravie SRL</t>
        </is>
      </c>
      <c r="T277" s="150" t="inlineStr">
        <is>
          <t>Extravie SRL</t>
        </is>
      </c>
      <c r="U277" s="150" t="inlineStr">
        <is>
          <t>Hemp Fortex, Tessile Fiorentina</t>
        </is>
      </c>
      <c r="V277" s="82" t="inlineStr">
        <is>
          <t>HEAVY PET NAVY + HG212 CORD - PFD- D18-854 KOI CAMEL + SHERPA OFF WHITE / INSIDE: LIGHT PET</t>
        </is>
      </c>
      <c r="W277" s="179" t="n">
        <v>43600</v>
      </c>
      <c r="X277" s="179" t="n">
        <v>43651</v>
      </c>
      <c r="Y277" s="150">
        <f>+WEEKNUM(X277)</f>
        <v/>
      </c>
      <c r="Z277" s="232" t="n">
        <v>62.5</v>
      </c>
      <c r="AA277" s="232" t="n">
        <v>127.98</v>
      </c>
      <c r="AB277" s="232">
        <f>AH277/100*80</f>
        <v/>
      </c>
      <c r="AC277" s="232">
        <f>AE277/100*80</f>
        <v/>
      </c>
      <c r="AD277" s="232">
        <f>AH277*AA277</f>
        <v/>
      </c>
      <c r="AE277" s="121">
        <f>AH277*AA277/100*75</f>
        <v/>
      </c>
      <c r="AF277" s="121">
        <f>AI277*AA277</f>
        <v/>
      </c>
      <c r="AH277" s="150" t="n">
        <v>74</v>
      </c>
      <c r="AI277" s="150" t="n">
        <v>180</v>
      </c>
      <c r="AJ277" s="230" t="n">
        <v>81</v>
      </c>
      <c r="AK277" s="232">
        <f>AI277*Z277</f>
        <v/>
      </c>
      <c r="AL277" s="232">
        <f>AK277/100*30</f>
        <v/>
      </c>
      <c r="AN277" s="232">
        <f>AK277/100*70</f>
        <v/>
      </c>
      <c r="AO277" s="150" t="inlineStr">
        <is>
          <t>30% PP, 70% CAD</t>
        </is>
      </c>
      <c r="AP277" s="150" t="inlineStr">
        <is>
          <t>TRUCK</t>
        </is>
      </c>
      <c r="AQ277" s="233" t="n">
        <v>43528</v>
      </c>
      <c r="AR277" s="150">
        <f>+WEEKNUM(AQ277)</f>
        <v/>
      </c>
      <c r="AS277" s="233" t="n">
        <v>43692</v>
      </c>
      <c r="AT277" s="150">
        <f>+WEEKNUM(AS277)</f>
        <v/>
      </c>
      <c r="AU277" s="233" t="n">
        <v>43707</v>
      </c>
      <c r="AV277" s="150">
        <f>+WEEKNUM(AU277)</f>
        <v/>
      </c>
      <c r="AW277" s="135" t="n">
        <v>43728</v>
      </c>
      <c r="AX277" s="111">
        <f>+WEEKNUM(AW277)</f>
        <v/>
      </c>
      <c r="AY277" s="135">
        <f>AW277</f>
        <v/>
      </c>
      <c r="AZ277" s="111">
        <f>+WEEKNUM(AY277)</f>
        <v/>
      </c>
      <c r="BA277" s="233">
        <f>AU277</f>
        <v/>
      </c>
      <c r="BB277" s="150">
        <f>+WEEKNUM(BA277)</f>
        <v/>
      </c>
      <c r="BD277" s="150">
        <f>+WEEKNUM(BC277)</f>
        <v/>
      </c>
      <c r="BF277" s="169">
        <f>+WEEKNUM(BE277)</f>
        <v/>
      </c>
      <c r="BG277" s="150">
        <f>AV277-BD277</f>
        <v/>
      </c>
      <c r="BI277" s="150">
        <f>BH277-AI277</f>
        <v/>
      </c>
      <c r="BJ277" s="234">
        <f>BH277/AI277-1</f>
        <v/>
      </c>
      <c r="BK277" s="150">
        <f>BD277-Y277</f>
        <v/>
      </c>
      <c r="BL277" s="150">
        <f>BD277-AR277</f>
        <v/>
      </c>
      <c r="BM277" s="150" t="n">
        <v>39</v>
      </c>
      <c r="BO277" s="150" t="inlineStr">
        <is>
          <t>CN fabrics will be shipped by air - ETD revised</t>
        </is>
      </c>
      <c r="BQ277" s="150" t="n"/>
      <c r="BR277" s="150" t="n"/>
      <c r="BS277" s="150" t="n"/>
      <c r="BT277" s="150" t="n"/>
      <c r="BU277" s="150" t="n"/>
      <c r="BV277" s="150" t="n"/>
      <c r="BW277" s="150" t="n"/>
      <c r="BX277" s="150" t="n"/>
      <c r="BY277" s="150" t="n"/>
      <c r="BZ277" s="150" t="n"/>
      <c r="CA277" s="150" t="n"/>
      <c r="CB277" s="150" t="n"/>
      <c r="CC277" s="150" t="n"/>
      <c r="CD277" s="150" t="n"/>
      <c r="CE277" s="150" t="n"/>
      <c r="CF277" s="150" t="n"/>
      <c r="CG277" s="150" t="n"/>
      <c r="CH277" s="150" t="n"/>
      <c r="CI277" s="150" t="n"/>
      <c r="CJ277" s="150" t="n"/>
      <c r="CK277" s="150" t="n"/>
      <c r="CL277" s="150" t="n"/>
      <c r="CM277" s="150" t="n"/>
      <c r="CN277" s="150" t="n"/>
      <c r="CO277" s="150" t="n"/>
      <c r="CP277" s="150" t="n"/>
      <c r="CQ277" s="150" t="n"/>
      <c r="CR277" s="150" t="n"/>
      <c r="CS277" s="150" t="n"/>
      <c r="CT277" s="150" t="n"/>
      <c r="CU277" s="150" t="n"/>
      <c r="CV277" s="150" t="n"/>
      <c r="CW277" s="150" t="n"/>
      <c r="CX277" s="150" t="n"/>
      <c r="CY277" s="150" t="n"/>
      <c r="CZ277" s="150" t="n"/>
      <c r="DA277" s="150" t="n"/>
      <c r="DB277" s="150" t="n"/>
      <c r="DC277" s="150" t="n"/>
      <c r="DD277" s="150" t="n"/>
      <c r="DE277" s="150" t="n"/>
      <c r="DF277" s="150" t="n"/>
      <c r="DG277" s="150" t="n"/>
      <c r="DH277" s="150" t="n"/>
      <c r="DI277" s="150" t="n"/>
      <c r="DJ277" s="150" t="n"/>
      <c r="DK277" s="150" t="n"/>
      <c r="DL277" s="150" t="n"/>
      <c r="DM277" s="150" t="n"/>
      <c r="DN277" s="150" t="n"/>
      <c r="DO277" s="150" t="n"/>
      <c r="DP277" s="150" t="n"/>
      <c r="DQ277" s="150" t="n"/>
      <c r="DR277" s="150" t="n"/>
      <c r="DS277" s="150" t="n"/>
      <c r="DT277" s="150" t="n"/>
      <c r="DU277" s="150" t="n"/>
      <c r="DV277" s="150" t="n"/>
      <c r="DW277" s="150" t="n"/>
      <c r="DX277" s="150" t="n"/>
      <c r="DY277" s="150" t="n"/>
      <c r="DZ277" s="150" t="n"/>
      <c r="EA277" s="150" t="n"/>
      <c r="EB277" s="150" t="n"/>
      <c r="EC277" s="150" t="n"/>
      <c r="ED277" s="150" t="n"/>
      <c r="EE277" s="150" t="n"/>
      <c r="EF277" s="150" t="n"/>
      <c r="EG277" s="150" t="n"/>
      <c r="EH277" s="150" t="n"/>
      <c r="EI277" s="150" t="n"/>
      <c r="EJ277" s="150" t="n"/>
      <c r="EK277" s="150" t="n"/>
      <c r="EL277" s="150" t="n"/>
      <c r="EM277" s="150" t="n"/>
      <c r="EN277" s="150" t="n"/>
      <c r="EO277" s="150" t="n"/>
      <c r="EP277" s="150" t="n"/>
      <c r="EQ277" s="150" t="n"/>
      <c r="ER277" s="150" t="n"/>
      <c r="ES277" s="150" t="n"/>
      <c r="ET277" s="150" t="n"/>
      <c r="EU277" s="150" t="n"/>
      <c r="EV277" s="150" t="n"/>
      <c r="EW277" s="150" t="n"/>
      <c r="EX277" s="150" t="n"/>
      <c r="EY277" s="150" t="n"/>
      <c r="EZ277" s="150" t="n"/>
      <c r="FA277" s="150" t="n"/>
      <c r="FB277" s="150" t="n"/>
      <c r="FC277" s="150" t="n"/>
      <c r="FD277" s="150" t="n"/>
      <c r="FE277" s="150" t="n"/>
      <c r="FF277" s="150" t="n"/>
      <c r="FG277" s="150" t="n"/>
      <c r="FH277" s="150" t="n"/>
      <c r="FI277" s="150" t="n"/>
      <c r="FJ277" s="150" t="n"/>
      <c r="FK277" s="150" t="n"/>
      <c r="FL277" s="150" t="n"/>
      <c r="FM277" s="150" t="n"/>
      <c r="FN277" s="150" t="n"/>
      <c r="FO277" s="150" t="n"/>
      <c r="FP277" s="150" t="n"/>
      <c r="FQ277" s="150" t="n"/>
      <c r="FR277" s="150" t="n"/>
      <c r="FS277" s="150" t="n"/>
      <c r="FT277" s="150" t="n"/>
      <c r="FU277" s="150" t="n"/>
      <c r="FV277" s="150" t="n"/>
      <c r="FW277" s="150" t="n"/>
      <c r="FX277" s="150" t="n"/>
      <c r="FY277" s="150" t="n"/>
      <c r="FZ277" s="150" t="n"/>
      <c r="GA277" s="150" t="n"/>
      <c r="GB277" s="150" t="n"/>
      <c r="GC277" s="150" t="n"/>
      <c r="GD277" s="150" t="n"/>
      <c r="GE277" s="150" t="n"/>
      <c r="GF277" s="150" t="n"/>
      <c r="GG277" s="150" t="n"/>
      <c r="GH277" s="150" t="n"/>
      <c r="GI277" s="150" t="n"/>
      <c r="GJ277" s="150" t="n"/>
      <c r="GK277" s="150" t="n"/>
      <c r="GL277" s="150" t="n"/>
      <c r="GM277" s="150" t="n"/>
      <c r="GN277" s="150" t="n"/>
      <c r="GO277" s="150" t="n"/>
      <c r="GP277" s="150" t="n"/>
      <c r="GQ277" s="150" t="n"/>
      <c r="GR277" s="150" t="n"/>
      <c r="GS277" s="150" t="n"/>
      <c r="GT277" s="150" t="n"/>
      <c r="GU277" s="150" t="n"/>
      <c r="GV277" s="150" t="n"/>
      <c r="GW277" s="150" t="n"/>
      <c r="GX277" s="150" t="n"/>
      <c r="GY277" s="150" t="n"/>
      <c r="GZ277" s="150" t="n"/>
      <c r="HA277" s="150" t="n"/>
      <c r="HB277" s="150" t="n"/>
      <c r="HC277" s="150" t="n"/>
      <c r="HD277" s="150" t="n"/>
      <c r="HE277" s="150" t="n"/>
      <c r="HF277" s="150" t="n"/>
      <c r="HG277" s="150" t="n"/>
      <c r="HH277" s="150" t="n"/>
      <c r="HI277" s="150" t="n"/>
      <c r="HJ277" s="150" t="n"/>
      <c r="HK277" s="150" t="n"/>
      <c r="HL277" s="150" t="n"/>
      <c r="HM277" s="150" t="n"/>
      <c r="HN277" s="150" t="n"/>
      <c r="HO277" s="150" t="n"/>
      <c r="HP277" s="150" t="n"/>
      <c r="HQ277" s="150" t="n"/>
      <c r="HR277" s="150" t="n"/>
      <c r="HS277" s="150" t="n"/>
      <c r="HT277" s="150" t="n"/>
      <c r="HU277" s="150" t="n"/>
      <c r="HV277" s="150" t="n"/>
      <c r="HW277" s="150" t="n"/>
      <c r="HX277" s="150" t="n"/>
      <c r="HY277" s="150" t="n"/>
    </row>
    <row customHeight="1" ht="11.25" r="278">
      <c r="A278" s="150" t="inlineStr">
        <is>
          <t>K190752020 JIMMU</t>
        </is>
      </c>
      <c r="B278" s="150" t="inlineStr">
        <is>
          <t>Final</t>
        </is>
      </c>
      <c r="C278" s="230" t="inlineStr">
        <is>
          <t>-</t>
        </is>
      </c>
      <c r="D278" s="231" t="n">
        <v>1</v>
      </c>
      <c r="E278" s="150" t="inlineStr">
        <is>
          <t>ZALANDO</t>
        </is>
      </c>
      <c r="G278" s="150" t="inlineStr">
        <is>
          <t>Mens</t>
        </is>
      </c>
      <c r="H278" s="150" t="inlineStr">
        <is>
          <t>Jacket</t>
        </is>
      </c>
      <c r="I278" s="150" t="inlineStr">
        <is>
          <t>K190752020</t>
        </is>
      </c>
      <c r="J278" s="150" t="inlineStr">
        <is>
          <t>JIMMU</t>
        </is>
      </c>
      <c r="K278" s="150" t="inlineStr">
        <is>
          <t>NAVY</t>
        </is>
      </c>
      <c r="L278" s="150" t="inlineStr">
        <is>
          <t>Republic of Moldova</t>
        </is>
      </c>
      <c r="M278" s="150" t="inlineStr">
        <is>
          <t>Blanket Bay</t>
        </is>
      </c>
      <c r="N278" s="150" t="inlineStr">
        <is>
          <t>Extravie SRL</t>
        </is>
      </c>
      <c r="O278" s="150" t="inlineStr">
        <is>
          <t>-</t>
        </is>
      </c>
      <c r="Q278" s="150" t="inlineStr">
        <is>
          <t>Extravie SRL</t>
        </is>
      </c>
      <c r="R278" s="150" t="inlineStr">
        <is>
          <t>Extravie SRL</t>
        </is>
      </c>
      <c r="S278" s="150" t="inlineStr">
        <is>
          <t>Extravie SRL</t>
        </is>
      </c>
      <c r="T278" s="150" t="inlineStr">
        <is>
          <t>Extravie SRL</t>
        </is>
      </c>
      <c r="U278" s="150" t="inlineStr">
        <is>
          <t>Hemp Fortex, Tessile Fiorentina</t>
        </is>
      </c>
      <c r="V278" s="82" t="inlineStr">
        <is>
          <t>HEAVY PET NAVY + HG212 CORD - PFD- D18-854 KOI CAMEL + SHERPA OFF WHITE / INSIDE: LIGHT PET</t>
        </is>
      </c>
      <c r="W278" s="179" t="n">
        <v>43600</v>
      </c>
      <c r="X278" s="179" t="n">
        <v>43651</v>
      </c>
      <c r="Y278" s="150">
        <f>+WEEKNUM(X278)</f>
        <v/>
      </c>
      <c r="Z278" s="232" t="n">
        <v>62.5</v>
      </c>
      <c r="AA278" s="232" t="n">
        <v>127.98</v>
      </c>
      <c r="AB278" s="232">
        <f>AH278/100*80</f>
        <v/>
      </c>
      <c r="AC278" s="232">
        <f>AE278/100*80</f>
        <v/>
      </c>
      <c r="AD278" s="232">
        <f>AH278*AA278</f>
        <v/>
      </c>
      <c r="AE278" s="121">
        <f>AH278*AA278/100*75</f>
        <v/>
      </c>
      <c r="AF278" s="121">
        <f>AI278*AA278</f>
        <v/>
      </c>
      <c r="AH278" s="150" t="n">
        <v>20</v>
      </c>
      <c r="AI278" s="150" t="n">
        <v>20</v>
      </c>
      <c r="AJ278" s="230" t="n">
        <v>81</v>
      </c>
      <c r="AK278" s="232">
        <f>AI278*Z278</f>
        <v/>
      </c>
      <c r="AL278" s="232">
        <f>AK278/100*30</f>
        <v/>
      </c>
      <c r="AN278" s="232">
        <f>AK278/100*70</f>
        <v/>
      </c>
      <c r="AO278" s="150" t="inlineStr">
        <is>
          <t>30% PP, 70% CAD</t>
        </is>
      </c>
      <c r="AP278" s="150" t="inlineStr">
        <is>
          <t>TRUCK</t>
        </is>
      </c>
      <c r="AQ278" s="233" t="n">
        <v>43528</v>
      </c>
      <c r="AR278" s="150">
        <f>+WEEKNUM(AQ278)</f>
        <v/>
      </c>
      <c r="AS278" s="233" t="n">
        <v>43692</v>
      </c>
      <c r="AT278" s="150">
        <f>+WEEKNUM(AS278)</f>
        <v/>
      </c>
      <c r="AU278" s="233" t="n">
        <v>43707</v>
      </c>
      <c r="AV278" s="150">
        <f>+WEEKNUM(AU278)</f>
        <v/>
      </c>
      <c r="AW278" s="135" t="n">
        <v>43728</v>
      </c>
      <c r="AX278" s="111">
        <f>+WEEKNUM(AW278)</f>
        <v/>
      </c>
      <c r="AY278" s="135">
        <f>AW278</f>
        <v/>
      </c>
      <c r="AZ278" s="111">
        <f>+WEEKNUM(AY278)</f>
        <v/>
      </c>
      <c r="BA278" s="233">
        <f>AU278</f>
        <v/>
      </c>
      <c r="BB278" s="150">
        <f>+WEEKNUM(BA278)</f>
        <v/>
      </c>
      <c r="BD278" s="150">
        <f>+WEEKNUM(BC278)</f>
        <v/>
      </c>
      <c r="BF278" s="169">
        <f>+WEEKNUM(BE278)</f>
        <v/>
      </c>
      <c r="BG278" s="150">
        <f>AV278-BD278</f>
        <v/>
      </c>
      <c r="BI278" s="150">
        <f>BH278-AI278</f>
        <v/>
      </c>
      <c r="BJ278" s="234">
        <f>BH278/AI278-1</f>
        <v/>
      </c>
      <c r="BK278" s="150">
        <f>BD278-Y278</f>
        <v/>
      </c>
      <c r="BL278" s="150">
        <f>BD278-AR278</f>
        <v/>
      </c>
      <c r="BM278" s="150" t="n">
        <v>39</v>
      </c>
      <c r="BO278" s="150" t="inlineStr">
        <is>
          <t>CN fabrics will be shipped by air - ETD revised</t>
        </is>
      </c>
      <c r="BQ278" s="150" t="n"/>
      <c r="BR278" s="150" t="n"/>
      <c r="BS278" s="150" t="n"/>
      <c r="BT278" s="150" t="n"/>
      <c r="BU278" s="150" t="n"/>
      <c r="BV278" s="150" t="n"/>
      <c r="BW278" s="150" t="n"/>
      <c r="BX278" s="150" t="n"/>
      <c r="BY278" s="150" t="n"/>
      <c r="BZ278" s="150" t="n"/>
      <c r="CA278" s="150" t="n"/>
      <c r="CB278" s="150" t="n"/>
      <c r="CC278" s="150" t="n"/>
      <c r="CD278" s="150" t="n"/>
      <c r="CE278" s="150" t="n"/>
      <c r="CF278" s="150" t="n"/>
      <c r="CG278" s="150" t="n"/>
      <c r="CH278" s="150" t="n"/>
      <c r="CI278" s="150" t="n"/>
      <c r="CJ278" s="150" t="n"/>
      <c r="CK278" s="150" t="n"/>
      <c r="CL278" s="150" t="n"/>
      <c r="CM278" s="150" t="n"/>
      <c r="CN278" s="150" t="n"/>
      <c r="CO278" s="150" t="n"/>
      <c r="CP278" s="150" t="n"/>
      <c r="CQ278" s="150" t="n"/>
      <c r="CR278" s="150" t="n"/>
      <c r="CS278" s="150" t="n"/>
      <c r="CT278" s="150" t="n"/>
      <c r="CU278" s="150" t="n"/>
      <c r="CV278" s="150" t="n"/>
      <c r="CW278" s="150" t="n"/>
      <c r="CX278" s="150" t="n"/>
      <c r="CY278" s="150" t="n"/>
      <c r="CZ278" s="150" t="n"/>
      <c r="DA278" s="150" t="n"/>
      <c r="DB278" s="150" t="n"/>
      <c r="DC278" s="150" t="n"/>
      <c r="DD278" s="150" t="n"/>
      <c r="DE278" s="150" t="n"/>
      <c r="DF278" s="150" t="n"/>
      <c r="DG278" s="150" t="n"/>
      <c r="DH278" s="150" t="n"/>
      <c r="DI278" s="150" t="n"/>
      <c r="DJ278" s="150" t="n"/>
      <c r="DK278" s="150" t="n"/>
      <c r="DL278" s="150" t="n"/>
      <c r="DM278" s="150" t="n"/>
      <c r="DN278" s="150" t="n"/>
      <c r="DO278" s="150" t="n"/>
      <c r="DP278" s="150" t="n"/>
      <c r="DQ278" s="150" t="n"/>
      <c r="DR278" s="150" t="n"/>
      <c r="DS278" s="150" t="n"/>
      <c r="DT278" s="150" t="n"/>
      <c r="DU278" s="150" t="n"/>
      <c r="DV278" s="150" t="n"/>
      <c r="DW278" s="150" t="n"/>
      <c r="DX278" s="150" t="n"/>
      <c r="DY278" s="150" t="n"/>
      <c r="DZ278" s="150" t="n"/>
      <c r="EA278" s="150" t="n"/>
      <c r="EB278" s="150" t="n"/>
      <c r="EC278" s="150" t="n"/>
      <c r="ED278" s="150" t="n"/>
      <c r="EE278" s="150" t="n"/>
      <c r="EF278" s="150" t="n"/>
      <c r="EG278" s="150" t="n"/>
      <c r="EH278" s="150" t="n"/>
      <c r="EI278" s="150" t="n"/>
      <c r="EJ278" s="150" t="n"/>
      <c r="EK278" s="150" t="n"/>
      <c r="EL278" s="150" t="n"/>
      <c r="EM278" s="150" t="n"/>
      <c r="EN278" s="150" t="n"/>
      <c r="EO278" s="150" t="n"/>
      <c r="EP278" s="150" t="n"/>
      <c r="EQ278" s="150" t="n"/>
      <c r="ER278" s="150" t="n"/>
      <c r="ES278" s="150" t="n"/>
      <c r="ET278" s="150" t="n"/>
      <c r="EU278" s="150" t="n"/>
      <c r="EV278" s="150" t="n"/>
      <c r="EW278" s="150" t="n"/>
      <c r="EX278" s="150" t="n"/>
      <c r="EY278" s="150" t="n"/>
      <c r="EZ278" s="150" t="n"/>
      <c r="FA278" s="150" t="n"/>
      <c r="FB278" s="150" t="n"/>
      <c r="FC278" s="150" t="n"/>
      <c r="FD278" s="150" t="n"/>
      <c r="FE278" s="150" t="n"/>
      <c r="FF278" s="150" t="n"/>
      <c r="FG278" s="150" t="n"/>
      <c r="FH278" s="150" t="n"/>
      <c r="FI278" s="150" t="n"/>
      <c r="FJ278" s="150" t="n"/>
      <c r="FK278" s="150" t="n"/>
      <c r="FL278" s="150" t="n"/>
      <c r="FM278" s="150" t="n"/>
      <c r="FN278" s="150" t="n"/>
      <c r="FO278" s="150" t="n"/>
      <c r="FP278" s="150" t="n"/>
      <c r="FQ278" s="150" t="n"/>
      <c r="FR278" s="150" t="n"/>
      <c r="FS278" s="150" t="n"/>
      <c r="FT278" s="150" t="n"/>
      <c r="FU278" s="150" t="n"/>
      <c r="FV278" s="150" t="n"/>
      <c r="FW278" s="150" t="n"/>
      <c r="FX278" s="150" t="n"/>
      <c r="FY278" s="150" t="n"/>
      <c r="FZ278" s="150" t="n"/>
      <c r="GA278" s="150" t="n"/>
      <c r="GB278" s="150" t="n"/>
      <c r="GC278" s="150" t="n"/>
      <c r="GD278" s="150" t="n"/>
      <c r="GE278" s="150" t="n"/>
      <c r="GF278" s="150" t="n"/>
      <c r="GG278" s="150" t="n"/>
      <c r="GH278" s="150" t="n"/>
      <c r="GI278" s="150" t="n"/>
      <c r="GJ278" s="150" t="n"/>
      <c r="GK278" s="150" t="n"/>
      <c r="GL278" s="150" t="n"/>
      <c r="GM278" s="150" t="n"/>
      <c r="GN278" s="150" t="n"/>
      <c r="GO278" s="150" t="n"/>
      <c r="GP278" s="150" t="n"/>
      <c r="GQ278" s="150" t="n"/>
      <c r="GR278" s="150" t="n"/>
      <c r="GS278" s="150" t="n"/>
      <c r="GT278" s="150" t="n"/>
      <c r="GU278" s="150" t="n"/>
      <c r="GV278" s="150" t="n"/>
      <c r="GW278" s="150" t="n"/>
      <c r="GX278" s="150" t="n"/>
      <c r="GY278" s="150" t="n"/>
      <c r="GZ278" s="150" t="n"/>
      <c r="HA278" s="150" t="n"/>
      <c r="HB278" s="150" t="n"/>
      <c r="HC278" s="150" t="n"/>
      <c r="HD278" s="150" t="n"/>
      <c r="HE278" s="150" t="n"/>
      <c r="HF278" s="150" t="n"/>
      <c r="HG278" s="150" t="n"/>
      <c r="HH278" s="150" t="n"/>
      <c r="HI278" s="150" t="n"/>
      <c r="HJ278" s="150" t="n"/>
      <c r="HK278" s="150" t="n"/>
      <c r="HL278" s="150" t="n"/>
      <c r="HM278" s="150" t="n"/>
      <c r="HN278" s="150" t="n"/>
      <c r="HO278" s="150" t="n"/>
      <c r="HP278" s="150" t="n"/>
      <c r="HQ278" s="150" t="n"/>
      <c r="HR278" s="150" t="n"/>
      <c r="HS278" s="150" t="n"/>
      <c r="HT278" s="150" t="n"/>
      <c r="HU278" s="150" t="n"/>
      <c r="HV278" s="150" t="n"/>
      <c r="HW278" s="150" t="n"/>
      <c r="HX278" s="150" t="n"/>
      <c r="HY278" s="150" t="n"/>
    </row>
    <row customHeight="1" ht="11.25" r="279">
      <c r="A279" s="150" t="inlineStr">
        <is>
          <t>K190752040 KAIKA</t>
        </is>
      </c>
      <c r="B279" s="150" t="inlineStr">
        <is>
          <t>Final</t>
        </is>
      </c>
      <c r="C279" s="230" t="inlineStr">
        <is>
          <t>-</t>
        </is>
      </c>
      <c r="D279" s="231" t="n">
        <v>1</v>
      </c>
      <c r="E279" s="150" t="inlineStr">
        <is>
          <t>BULK</t>
        </is>
      </c>
      <c r="G279" s="150" t="inlineStr">
        <is>
          <t>Mens</t>
        </is>
      </c>
      <c r="H279" s="150" t="inlineStr">
        <is>
          <t>Jacket</t>
        </is>
      </c>
      <c r="I279" s="150" t="inlineStr">
        <is>
          <t>K190752040</t>
        </is>
      </c>
      <c r="J279" s="150" t="inlineStr">
        <is>
          <t>KAIKA</t>
        </is>
      </c>
      <c r="K279" s="150" t="inlineStr">
        <is>
          <t>NAVY OFF WHITE SHERPA</t>
        </is>
      </c>
      <c r="L279" s="150" t="inlineStr">
        <is>
          <t>Republic of Moldova</t>
        </is>
      </c>
      <c r="M279" s="150" t="inlineStr">
        <is>
          <t>Blanket Bay</t>
        </is>
      </c>
      <c r="N279" s="150" t="inlineStr">
        <is>
          <t>Extravie SRL</t>
        </is>
      </c>
      <c r="O279" s="150" t="inlineStr">
        <is>
          <t>-</t>
        </is>
      </c>
      <c r="Q279" s="150" t="inlineStr">
        <is>
          <t>Extravie SRL</t>
        </is>
      </c>
      <c r="R279" s="150" t="inlineStr">
        <is>
          <t>Extravie SRL</t>
        </is>
      </c>
      <c r="S279" s="150" t="inlineStr">
        <is>
          <t>Extravie SRL</t>
        </is>
      </c>
      <c r="T279" s="150" t="inlineStr">
        <is>
          <t>Extravie SRL</t>
        </is>
      </c>
      <c r="U279" s="150" t="inlineStr">
        <is>
          <t>Tessile Fiorentina, Morgado</t>
        </is>
      </c>
      <c r="V279" s="82" t="inlineStr">
        <is>
          <t>SHERPA OFF WHITE / REC NAVY WOOL MORGADO 820GSM 25.07467.I / INSIDE: HEAVY PET LINED</t>
        </is>
      </c>
      <c r="W279" s="179" t="n">
        <v>43600</v>
      </c>
      <c r="X279" s="179" t="n">
        <v>43651</v>
      </c>
      <c r="Y279" s="150">
        <f>+WEEKNUM(X279)</f>
        <v/>
      </c>
      <c r="Z279" s="115">
        <f>61.5*1.5</f>
        <v/>
      </c>
      <c r="AA279" s="232" t="n">
        <v>115.98</v>
      </c>
      <c r="AB279" s="232">
        <f>AH279/100*80</f>
        <v/>
      </c>
      <c r="AC279" s="232">
        <f>AE279/100*80</f>
        <v/>
      </c>
      <c r="AD279" s="232">
        <f>AH279*AA279</f>
        <v/>
      </c>
      <c r="AE279" s="121">
        <f>AH279*AA279/100*75</f>
        <v/>
      </c>
      <c r="AF279" s="121">
        <f>AI279*AA279</f>
        <v/>
      </c>
      <c r="AH279" s="150" t="n">
        <v>36</v>
      </c>
      <c r="AI279" s="150" t="n">
        <v>75</v>
      </c>
      <c r="AJ279" s="230" t="n">
        <v>81</v>
      </c>
      <c r="AK279" s="232">
        <f>AI279*Z279</f>
        <v/>
      </c>
      <c r="AL279" s="232">
        <f>AK279/100*30</f>
        <v/>
      </c>
      <c r="AN279" s="232">
        <f>AK279/100*70</f>
        <v/>
      </c>
      <c r="AO279" s="150" t="inlineStr">
        <is>
          <t>30% PP, 70% CAD</t>
        </is>
      </c>
      <c r="AP279" s="150" t="inlineStr">
        <is>
          <t>TRUCK</t>
        </is>
      </c>
      <c r="AQ279" s="233" t="n">
        <v>43528</v>
      </c>
      <c r="AR279" s="150">
        <f>+WEEKNUM(AQ279)</f>
        <v/>
      </c>
      <c r="AS279" s="233" t="n">
        <v>43692</v>
      </c>
      <c r="AT279" s="150">
        <f>+WEEKNUM(AS279)</f>
        <v/>
      </c>
      <c r="AU279" s="233" t="n">
        <v>43707</v>
      </c>
      <c r="AV279" s="150">
        <f>+WEEKNUM(AU279)</f>
        <v/>
      </c>
      <c r="AW279" s="135" t="n">
        <v>43728</v>
      </c>
      <c r="AX279" s="111">
        <f>+WEEKNUM(AW279)</f>
        <v/>
      </c>
      <c r="AY279" s="135">
        <f>AW279</f>
        <v/>
      </c>
      <c r="AZ279" s="111">
        <f>+WEEKNUM(AY279)</f>
        <v/>
      </c>
      <c r="BA279" s="233">
        <f>AU279</f>
        <v/>
      </c>
      <c r="BB279" s="150">
        <f>+WEEKNUM(BA279)</f>
        <v/>
      </c>
      <c r="BD279" s="150">
        <f>+WEEKNUM(BC279)</f>
        <v/>
      </c>
      <c r="BF279" s="169">
        <f>+WEEKNUM(BE279)</f>
        <v/>
      </c>
      <c r="BG279" s="150">
        <f>AV279-BD279</f>
        <v/>
      </c>
      <c r="BI279" s="150">
        <f>BH279-AI279</f>
        <v/>
      </c>
      <c r="BJ279" s="234">
        <f>BH279/AI279-1</f>
        <v/>
      </c>
      <c r="BK279" s="150">
        <f>BD279-Y279</f>
        <v/>
      </c>
      <c r="BL279" s="150">
        <f>BD279-AR279</f>
        <v/>
      </c>
      <c r="BM279" s="150" t="n">
        <v>39</v>
      </c>
      <c r="BO279" s="150" t="inlineStr">
        <is>
          <t>CN fabrics will be shipped by air - ETD revised</t>
        </is>
      </c>
      <c r="BQ279" s="150" t="n"/>
      <c r="BR279" s="150" t="n"/>
      <c r="BS279" s="150" t="n"/>
      <c r="BT279" s="150" t="n"/>
      <c r="BU279" s="150" t="n"/>
      <c r="BV279" s="150" t="n"/>
      <c r="BW279" s="150" t="n"/>
      <c r="BX279" s="150" t="n"/>
      <c r="BY279" s="150" t="n"/>
      <c r="BZ279" s="150" t="n"/>
      <c r="CA279" s="150" t="n"/>
      <c r="CB279" s="150" t="n"/>
      <c r="CC279" s="150" t="n"/>
      <c r="CD279" s="150" t="n"/>
      <c r="CE279" s="150" t="n"/>
      <c r="CF279" s="150" t="n"/>
      <c r="CG279" s="150" t="n"/>
      <c r="CH279" s="150" t="n"/>
      <c r="CI279" s="150" t="n"/>
      <c r="CJ279" s="150" t="n"/>
      <c r="CK279" s="150" t="n"/>
      <c r="CL279" s="150" t="n"/>
      <c r="CM279" s="150" t="n"/>
      <c r="CN279" s="150" t="n"/>
      <c r="CO279" s="150" t="n"/>
      <c r="CP279" s="150" t="n"/>
      <c r="CQ279" s="150" t="n"/>
      <c r="CR279" s="150" t="n"/>
      <c r="CS279" s="150" t="n"/>
      <c r="CT279" s="150" t="n"/>
      <c r="CU279" s="150" t="n"/>
      <c r="CV279" s="150" t="n"/>
      <c r="CW279" s="150" t="n"/>
      <c r="CX279" s="150" t="n"/>
      <c r="CY279" s="150" t="n"/>
      <c r="CZ279" s="150" t="n"/>
      <c r="DA279" s="150" t="n"/>
      <c r="DB279" s="150" t="n"/>
      <c r="DC279" s="150" t="n"/>
      <c r="DD279" s="150" t="n"/>
      <c r="DE279" s="150" t="n"/>
      <c r="DF279" s="150" t="n"/>
      <c r="DG279" s="150" t="n"/>
      <c r="DH279" s="150" t="n"/>
      <c r="DI279" s="150" t="n"/>
      <c r="DJ279" s="150" t="n"/>
      <c r="DK279" s="150" t="n"/>
      <c r="DL279" s="150" t="n"/>
      <c r="DM279" s="150" t="n"/>
      <c r="DN279" s="150" t="n"/>
      <c r="DO279" s="150" t="n"/>
      <c r="DP279" s="150" t="n"/>
      <c r="DQ279" s="150" t="n"/>
      <c r="DR279" s="150" t="n"/>
      <c r="DS279" s="150" t="n"/>
      <c r="DT279" s="150" t="n"/>
      <c r="DU279" s="150" t="n"/>
      <c r="DV279" s="150" t="n"/>
      <c r="DW279" s="150" t="n"/>
      <c r="DX279" s="150" t="n"/>
      <c r="DY279" s="150" t="n"/>
      <c r="DZ279" s="150" t="n"/>
      <c r="EA279" s="150" t="n"/>
      <c r="EB279" s="150" t="n"/>
      <c r="EC279" s="150" t="n"/>
      <c r="ED279" s="150" t="n"/>
      <c r="EE279" s="150" t="n"/>
      <c r="EF279" s="150" t="n"/>
      <c r="EG279" s="150" t="n"/>
      <c r="EH279" s="150" t="n"/>
      <c r="EI279" s="150" t="n"/>
      <c r="EJ279" s="150" t="n"/>
      <c r="EK279" s="150" t="n"/>
      <c r="EL279" s="150" t="n"/>
      <c r="EM279" s="150" t="n"/>
      <c r="EN279" s="150" t="n"/>
      <c r="EO279" s="150" t="n"/>
      <c r="EP279" s="150" t="n"/>
      <c r="EQ279" s="150" t="n"/>
      <c r="ER279" s="150" t="n"/>
      <c r="ES279" s="150" t="n"/>
      <c r="ET279" s="150" t="n"/>
      <c r="EU279" s="150" t="n"/>
      <c r="EV279" s="150" t="n"/>
      <c r="EW279" s="150" t="n"/>
      <c r="EX279" s="150" t="n"/>
      <c r="EY279" s="150" t="n"/>
      <c r="EZ279" s="150" t="n"/>
      <c r="FA279" s="150" t="n"/>
      <c r="FB279" s="150" t="n"/>
      <c r="FC279" s="150" t="n"/>
      <c r="FD279" s="150" t="n"/>
      <c r="FE279" s="150" t="n"/>
      <c r="FF279" s="150" t="n"/>
      <c r="FG279" s="150" t="n"/>
      <c r="FH279" s="150" t="n"/>
      <c r="FI279" s="150" t="n"/>
      <c r="FJ279" s="150" t="n"/>
      <c r="FK279" s="150" t="n"/>
      <c r="FL279" s="150" t="n"/>
      <c r="FM279" s="150" t="n"/>
      <c r="FN279" s="150" t="n"/>
      <c r="FO279" s="150" t="n"/>
      <c r="FP279" s="150" t="n"/>
      <c r="FQ279" s="150" t="n"/>
      <c r="FR279" s="150" t="n"/>
      <c r="FS279" s="150" t="n"/>
      <c r="FT279" s="150" t="n"/>
      <c r="FU279" s="150" t="n"/>
      <c r="FV279" s="150" t="n"/>
      <c r="FW279" s="150" t="n"/>
      <c r="FX279" s="150" t="n"/>
      <c r="FY279" s="150" t="n"/>
      <c r="FZ279" s="150" t="n"/>
      <c r="GA279" s="150" t="n"/>
      <c r="GB279" s="150" t="n"/>
      <c r="GC279" s="150" t="n"/>
      <c r="GD279" s="150" t="n"/>
      <c r="GE279" s="150" t="n"/>
      <c r="GF279" s="150" t="n"/>
      <c r="GG279" s="150" t="n"/>
      <c r="GH279" s="150" t="n"/>
      <c r="GI279" s="150" t="n"/>
      <c r="GJ279" s="150" t="n"/>
      <c r="GK279" s="150" t="n"/>
      <c r="GL279" s="150" t="n"/>
      <c r="GM279" s="150" t="n"/>
      <c r="GN279" s="150" t="n"/>
      <c r="GO279" s="150" t="n"/>
      <c r="GP279" s="150" t="n"/>
      <c r="GQ279" s="150" t="n"/>
      <c r="GR279" s="150" t="n"/>
      <c r="GS279" s="150" t="n"/>
      <c r="GT279" s="150" t="n"/>
      <c r="GU279" s="150" t="n"/>
      <c r="GV279" s="150" t="n"/>
      <c r="GW279" s="150" t="n"/>
      <c r="GX279" s="150" t="n"/>
      <c r="GY279" s="150" t="n"/>
      <c r="GZ279" s="150" t="n"/>
      <c r="HA279" s="150" t="n"/>
      <c r="HB279" s="150" t="n"/>
      <c r="HC279" s="150" t="n"/>
      <c r="HD279" s="150" t="n"/>
      <c r="HE279" s="150" t="n"/>
      <c r="HF279" s="150" t="n"/>
      <c r="HG279" s="150" t="n"/>
      <c r="HH279" s="150" t="n"/>
      <c r="HI279" s="150" t="n"/>
      <c r="HJ279" s="150" t="n"/>
      <c r="HK279" s="150" t="n"/>
      <c r="HL279" s="150" t="n"/>
      <c r="HM279" s="150" t="n"/>
      <c r="HN279" s="150" t="n"/>
      <c r="HO279" s="150" t="n"/>
      <c r="HP279" s="150" t="n"/>
      <c r="HQ279" s="150" t="n"/>
      <c r="HR279" s="150" t="n"/>
      <c r="HS279" s="150" t="n"/>
      <c r="HT279" s="150" t="n"/>
      <c r="HU279" s="150" t="n"/>
      <c r="HV279" s="150" t="n"/>
      <c r="HW279" s="150" t="n"/>
      <c r="HX279" s="150" t="n"/>
      <c r="HY279" s="150" t="n"/>
    </row>
    <row customHeight="1" ht="11.25" r="280">
      <c r="A280" s="150" t="inlineStr">
        <is>
          <t>K190752040 KAIKA</t>
        </is>
      </c>
      <c r="B280" s="150" t="inlineStr">
        <is>
          <t>Final</t>
        </is>
      </c>
      <c r="C280" s="230" t="inlineStr">
        <is>
          <t>-</t>
        </is>
      </c>
      <c r="D280" s="231" t="n">
        <v>1</v>
      </c>
      <c r="E280" s="150" t="inlineStr">
        <is>
          <t>ZALANDO</t>
        </is>
      </c>
      <c r="G280" s="150" t="inlineStr">
        <is>
          <t>Mens</t>
        </is>
      </c>
      <c r="H280" s="150" t="inlineStr">
        <is>
          <t>Jacket</t>
        </is>
      </c>
      <c r="I280" s="150" t="inlineStr">
        <is>
          <t>K190752040</t>
        </is>
      </c>
      <c r="J280" s="150" t="inlineStr">
        <is>
          <t>KAIKA</t>
        </is>
      </c>
      <c r="K280" s="150" t="inlineStr">
        <is>
          <t>NAVY OFF WHITE SHERPA</t>
        </is>
      </c>
      <c r="L280" s="150" t="inlineStr">
        <is>
          <t>Republic of Moldova</t>
        </is>
      </c>
      <c r="M280" s="150" t="inlineStr">
        <is>
          <t>Blanket Bay</t>
        </is>
      </c>
      <c r="N280" s="150" t="inlineStr">
        <is>
          <t>Extravie SRL</t>
        </is>
      </c>
      <c r="O280" s="150" t="inlineStr">
        <is>
          <t>-</t>
        </is>
      </c>
      <c r="Q280" s="150" t="inlineStr">
        <is>
          <t>Extravie SRL</t>
        </is>
      </c>
      <c r="R280" s="150" t="inlineStr">
        <is>
          <t>Extravie SRL</t>
        </is>
      </c>
      <c r="S280" s="150" t="inlineStr">
        <is>
          <t>Extravie SRL</t>
        </is>
      </c>
      <c r="T280" s="150" t="inlineStr">
        <is>
          <t>Extravie SRL</t>
        </is>
      </c>
      <c r="U280" s="150" t="inlineStr">
        <is>
          <t>Tessile Fiorentina, Morgado</t>
        </is>
      </c>
      <c r="V280" s="82" t="inlineStr">
        <is>
          <t>SHERPA OFF WHITE / REC NAVY WOOL MORGADO 820GSM 25.07467.I / INSIDE: HEAVY PET LINED</t>
        </is>
      </c>
      <c r="W280" s="179" t="n">
        <v>43600</v>
      </c>
      <c r="X280" s="179" t="n">
        <v>43651</v>
      </c>
      <c r="Y280" s="150">
        <f>+WEEKNUM(X280)</f>
        <v/>
      </c>
      <c r="Z280" s="115">
        <f>61.5*1.5</f>
        <v/>
      </c>
      <c r="AA280" s="232" t="n">
        <v>115.98</v>
      </c>
      <c r="AB280" s="232">
        <f>AH280/100*80</f>
        <v/>
      </c>
      <c r="AC280" s="232">
        <f>AE280/100*80</f>
        <v/>
      </c>
      <c r="AD280" s="232">
        <f>AH280*AA280</f>
        <v/>
      </c>
      <c r="AE280" s="121">
        <f>AH280*AA280/100*75</f>
        <v/>
      </c>
      <c r="AF280" s="121">
        <f>AI280*AA280</f>
        <v/>
      </c>
      <c r="AH280" s="150" t="n">
        <v>25</v>
      </c>
      <c r="AI280" s="150" t="n">
        <v>25</v>
      </c>
      <c r="AJ280" s="230" t="n">
        <v>81</v>
      </c>
      <c r="AK280" s="232">
        <f>AI280*Z280</f>
        <v/>
      </c>
      <c r="AL280" s="232">
        <f>AK280/100*30</f>
        <v/>
      </c>
      <c r="AN280" s="232">
        <f>AK280/100*70</f>
        <v/>
      </c>
      <c r="AO280" s="150" t="inlineStr">
        <is>
          <t>30% PP, 70% CAD</t>
        </is>
      </c>
      <c r="AP280" s="150" t="inlineStr">
        <is>
          <t>TRUCK</t>
        </is>
      </c>
      <c r="AQ280" s="233" t="n">
        <v>43528</v>
      </c>
      <c r="AR280" s="150">
        <f>+WEEKNUM(AQ280)</f>
        <v/>
      </c>
      <c r="AS280" s="233" t="n">
        <v>43692</v>
      </c>
      <c r="AT280" s="150">
        <f>+WEEKNUM(AS280)</f>
        <v/>
      </c>
      <c r="AU280" s="233" t="n">
        <v>43707</v>
      </c>
      <c r="AV280" s="150">
        <f>+WEEKNUM(AU280)</f>
        <v/>
      </c>
      <c r="AW280" s="135" t="n">
        <v>43728</v>
      </c>
      <c r="AX280" s="111">
        <f>+WEEKNUM(AW280)</f>
        <v/>
      </c>
      <c r="AY280" s="135">
        <f>AW280</f>
        <v/>
      </c>
      <c r="AZ280" s="111">
        <f>+WEEKNUM(AY280)</f>
        <v/>
      </c>
      <c r="BA280" s="233">
        <f>AU280</f>
        <v/>
      </c>
      <c r="BB280" s="150">
        <f>+WEEKNUM(BA280)</f>
        <v/>
      </c>
      <c r="BD280" s="150">
        <f>+WEEKNUM(BC280)</f>
        <v/>
      </c>
      <c r="BF280" s="169">
        <f>+WEEKNUM(BE280)</f>
        <v/>
      </c>
      <c r="BG280" s="150">
        <f>AV280-BD280</f>
        <v/>
      </c>
      <c r="BI280" s="150">
        <f>BH280-AI280</f>
        <v/>
      </c>
      <c r="BJ280" s="234">
        <f>BH280/AI280-1</f>
        <v/>
      </c>
      <c r="BK280" s="150">
        <f>BD280-Y280</f>
        <v/>
      </c>
      <c r="BL280" s="150">
        <f>BD280-AR280</f>
        <v/>
      </c>
      <c r="BM280" s="150" t="n">
        <v>39</v>
      </c>
      <c r="BO280" s="150" t="inlineStr">
        <is>
          <t>CN fabrics will be shipped by air - ETD revised</t>
        </is>
      </c>
      <c r="BQ280" s="150" t="n"/>
      <c r="BR280" s="150" t="n"/>
      <c r="BS280" s="150" t="n"/>
      <c r="BT280" s="150" t="n"/>
      <c r="BU280" s="150" t="n"/>
      <c r="BV280" s="150" t="n"/>
      <c r="BW280" s="150" t="n"/>
      <c r="BX280" s="150" t="n"/>
      <c r="BY280" s="150" t="n"/>
      <c r="BZ280" s="150" t="n"/>
      <c r="CA280" s="150" t="n"/>
      <c r="CB280" s="150" t="n"/>
      <c r="CC280" s="150" t="n"/>
      <c r="CD280" s="150" t="n"/>
      <c r="CE280" s="150" t="n"/>
      <c r="CF280" s="150" t="n"/>
      <c r="CG280" s="150" t="n"/>
      <c r="CH280" s="150" t="n"/>
      <c r="CI280" s="150" t="n"/>
      <c r="CJ280" s="150" t="n"/>
      <c r="CK280" s="150" t="n"/>
      <c r="CL280" s="150" t="n"/>
      <c r="CM280" s="150" t="n"/>
      <c r="CN280" s="150" t="n"/>
      <c r="CO280" s="150" t="n"/>
      <c r="CP280" s="150" t="n"/>
      <c r="CQ280" s="150" t="n"/>
      <c r="CR280" s="150" t="n"/>
      <c r="CS280" s="150" t="n"/>
      <c r="CT280" s="150" t="n"/>
      <c r="CU280" s="150" t="n"/>
      <c r="CV280" s="150" t="n"/>
      <c r="CW280" s="150" t="n"/>
      <c r="CX280" s="150" t="n"/>
      <c r="CY280" s="150" t="n"/>
      <c r="CZ280" s="150" t="n"/>
      <c r="DA280" s="150" t="n"/>
      <c r="DB280" s="150" t="n"/>
      <c r="DC280" s="150" t="n"/>
      <c r="DD280" s="150" t="n"/>
      <c r="DE280" s="150" t="n"/>
      <c r="DF280" s="150" t="n"/>
      <c r="DG280" s="150" t="n"/>
      <c r="DH280" s="150" t="n"/>
      <c r="DI280" s="150" t="n"/>
      <c r="DJ280" s="150" t="n"/>
      <c r="DK280" s="150" t="n"/>
      <c r="DL280" s="150" t="n"/>
      <c r="DM280" s="150" t="n"/>
      <c r="DN280" s="150" t="n"/>
      <c r="DO280" s="150" t="n"/>
      <c r="DP280" s="150" t="n"/>
      <c r="DQ280" s="150" t="n"/>
      <c r="DR280" s="150" t="n"/>
      <c r="DS280" s="150" t="n"/>
      <c r="DT280" s="150" t="n"/>
      <c r="DU280" s="150" t="n"/>
      <c r="DV280" s="150" t="n"/>
      <c r="DW280" s="150" t="n"/>
      <c r="DX280" s="150" t="n"/>
      <c r="DY280" s="150" t="n"/>
      <c r="DZ280" s="150" t="n"/>
      <c r="EA280" s="150" t="n"/>
      <c r="EB280" s="150" t="n"/>
      <c r="EC280" s="150" t="n"/>
      <c r="ED280" s="150" t="n"/>
      <c r="EE280" s="150" t="n"/>
      <c r="EF280" s="150" t="n"/>
      <c r="EG280" s="150" t="n"/>
      <c r="EH280" s="150" t="n"/>
      <c r="EI280" s="150" t="n"/>
      <c r="EJ280" s="150" t="n"/>
      <c r="EK280" s="150" t="n"/>
      <c r="EL280" s="150" t="n"/>
      <c r="EM280" s="150" t="n"/>
      <c r="EN280" s="150" t="n"/>
      <c r="EO280" s="150" t="n"/>
      <c r="EP280" s="150" t="n"/>
      <c r="EQ280" s="150" t="n"/>
      <c r="ER280" s="150" t="n"/>
      <c r="ES280" s="150" t="n"/>
      <c r="ET280" s="150" t="n"/>
      <c r="EU280" s="150" t="n"/>
      <c r="EV280" s="150" t="n"/>
      <c r="EW280" s="150" t="n"/>
      <c r="EX280" s="150" t="n"/>
      <c r="EY280" s="150" t="n"/>
      <c r="EZ280" s="150" t="n"/>
      <c r="FA280" s="150" t="n"/>
      <c r="FB280" s="150" t="n"/>
      <c r="FC280" s="150" t="n"/>
      <c r="FD280" s="150" t="n"/>
      <c r="FE280" s="150" t="n"/>
      <c r="FF280" s="150" t="n"/>
      <c r="FG280" s="150" t="n"/>
      <c r="FH280" s="150" t="n"/>
      <c r="FI280" s="150" t="n"/>
      <c r="FJ280" s="150" t="n"/>
      <c r="FK280" s="150" t="n"/>
      <c r="FL280" s="150" t="n"/>
      <c r="FM280" s="150" t="n"/>
      <c r="FN280" s="150" t="n"/>
      <c r="FO280" s="150" t="n"/>
      <c r="FP280" s="150" t="n"/>
      <c r="FQ280" s="150" t="n"/>
      <c r="FR280" s="150" t="n"/>
      <c r="FS280" s="150" t="n"/>
      <c r="FT280" s="150" t="n"/>
      <c r="FU280" s="150" t="n"/>
      <c r="FV280" s="150" t="n"/>
      <c r="FW280" s="150" t="n"/>
      <c r="FX280" s="150" t="n"/>
      <c r="FY280" s="150" t="n"/>
      <c r="FZ280" s="150" t="n"/>
      <c r="GA280" s="150" t="n"/>
      <c r="GB280" s="150" t="n"/>
      <c r="GC280" s="150" t="n"/>
      <c r="GD280" s="150" t="n"/>
      <c r="GE280" s="150" t="n"/>
      <c r="GF280" s="150" t="n"/>
      <c r="GG280" s="150" t="n"/>
      <c r="GH280" s="150" t="n"/>
      <c r="GI280" s="150" t="n"/>
      <c r="GJ280" s="150" t="n"/>
      <c r="GK280" s="150" t="n"/>
      <c r="GL280" s="150" t="n"/>
      <c r="GM280" s="150" t="n"/>
      <c r="GN280" s="150" t="n"/>
      <c r="GO280" s="150" t="n"/>
      <c r="GP280" s="150" t="n"/>
      <c r="GQ280" s="150" t="n"/>
      <c r="GR280" s="150" t="n"/>
      <c r="GS280" s="150" t="n"/>
      <c r="GT280" s="150" t="n"/>
      <c r="GU280" s="150" t="n"/>
      <c r="GV280" s="150" t="n"/>
      <c r="GW280" s="150" t="n"/>
      <c r="GX280" s="150" t="n"/>
      <c r="GY280" s="150" t="n"/>
      <c r="GZ280" s="150" t="n"/>
      <c r="HA280" s="150" t="n"/>
      <c r="HB280" s="150" t="n"/>
      <c r="HC280" s="150" t="n"/>
      <c r="HD280" s="150" t="n"/>
      <c r="HE280" s="150" t="n"/>
      <c r="HF280" s="150" t="n"/>
      <c r="HG280" s="150" t="n"/>
      <c r="HH280" s="150" t="n"/>
      <c r="HI280" s="150" t="n"/>
      <c r="HJ280" s="150" t="n"/>
      <c r="HK280" s="150" t="n"/>
      <c r="HL280" s="150" t="n"/>
      <c r="HM280" s="150" t="n"/>
      <c r="HN280" s="150" t="n"/>
      <c r="HO280" s="150" t="n"/>
      <c r="HP280" s="150" t="n"/>
      <c r="HQ280" s="150" t="n"/>
      <c r="HR280" s="150" t="n"/>
      <c r="HS280" s="150" t="n"/>
      <c r="HT280" s="150" t="n"/>
      <c r="HU280" s="150" t="n"/>
      <c r="HV280" s="150" t="n"/>
      <c r="HW280" s="150" t="n"/>
      <c r="HX280" s="150" t="n"/>
      <c r="HY280" s="150" t="n"/>
    </row>
    <row customHeight="1" ht="11.25" r="281">
      <c r="A281" s="150" t="inlineStr">
        <is>
          <t>K190752045 SANJO</t>
        </is>
      </c>
      <c r="B281" s="150" t="inlineStr">
        <is>
          <t>Final</t>
        </is>
      </c>
      <c r="C281" s="230" t="inlineStr">
        <is>
          <t>-</t>
        </is>
      </c>
      <c r="D281" s="231" t="n">
        <v>1</v>
      </c>
      <c r="G281" s="150" t="inlineStr">
        <is>
          <t>Mens</t>
        </is>
      </c>
      <c r="H281" s="150" t="inlineStr">
        <is>
          <t>Jacket</t>
        </is>
      </c>
      <c r="I281" s="150" t="inlineStr">
        <is>
          <t>K190752045</t>
        </is>
      </c>
      <c r="J281" s="150" t="inlineStr">
        <is>
          <t>SANJO</t>
        </is>
      </c>
      <c r="K281" s="150" t="inlineStr">
        <is>
          <t>BLACK SHERPA</t>
        </is>
      </c>
      <c r="L281" s="150" t="inlineStr">
        <is>
          <t>Republic of Moldova</t>
        </is>
      </c>
      <c r="M281" s="150" t="inlineStr">
        <is>
          <t>Blanket Bay</t>
        </is>
      </c>
      <c r="N281" s="150" t="inlineStr">
        <is>
          <t>Extravie SRL</t>
        </is>
      </c>
      <c r="O281" s="150" t="inlineStr">
        <is>
          <t>-</t>
        </is>
      </c>
      <c r="Q281" s="150" t="inlineStr">
        <is>
          <t>Extravie SRL</t>
        </is>
      </c>
      <c r="R281" s="150" t="inlineStr">
        <is>
          <t>Extravie SRL</t>
        </is>
      </c>
      <c r="S281" s="150" t="inlineStr">
        <is>
          <t>Extravie SRL</t>
        </is>
      </c>
      <c r="T281" s="150" t="inlineStr">
        <is>
          <t>Extravie SRL</t>
        </is>
      </c>
      <c r="U281" s="150" t="inlineStr">
        <is>
          <t>Hemp Fortex, Tessile Fiorentina</t>
        </is>
      </c>
      <c r="V281" s="82" t="inlineStr">
        <is>
          <t>SHERPA BLACK / HG212 CORD - PFD D18-848 KOI BLACK</t>
        </is>
      </c>
      <c r="W281" s="179" t="n">
        <v>43600</v>
      </c>
      <c r="X281" s="179" t="n">
        <v>43651</v>
      </c>
      <c r="Y281" s="150">
        <f>+WEEKNUM(X281)</f>
        <v/>
      </c>
      <c r="Z281" s="232" t="n">
        <v>37.5</v>
      </c>
      <c r="AA281" s="232" t="n">
        <v>75.97999999999999</v>
      </c>
      <c r="AB281" s="232">
        <f>AH281/100*80</f>
        <v/>
      </c>
      <c r="AC281" s="232">
        <f>AE281/100*80</f>
        <v/>
      </c>
      <c r="AD281" s="232">
        <f>AH281*AA281</f>
        <v/>
      </c>
      <c r="AE281" s="121">
        <f>AH281*AA281/100*75</f>
        <v/>
      </c>
      <c r="AF281" s="121">
        <f>AI281*AA281</f>
        <v/>
      </c>
      <c r="AH281" s="150" t="n">
        <v>159</v>
      </c>
      <c r="AI281" s="150" t="n">
        <v>250</v>
      </c>
      <c r="AJ281" s="230" t="n">
        <v>81</v>
      </c>
      <c r="AK281" s="232">
        <f>AI281*Z281</f>
        <v/>
      </c>
      <c r="AL281" s="232">
        <f>AK281/100*30</f>
        <v/>
      </c>
      <c r="AN281" s="232">
        <f>AK281/100*70</f>
        <v/>
      </c>
      <c r="AO281" s="150" t="inlineStr">
        <is>
          <t>30% PP, 70% CAD</t>
        </is>
      </c>
      <c r="AP281" s="150" t="inlineStr">
        <is>
          <t>TRUCK</t>
        </is>
      </c>
      <c r="AQ281" s="233" t="n">
        <v>43528</v>
      </c>
      <c r="AR281" s="150">
        <f>+WEEKNUM(AQ281)</f>
        <v/>
      </c>
      <c r="AS281" s="233" t="n">
        <v>43692</v>
      </c>
      <c r="AT281" s="150">
        <f>+WEEKNUM(AS281)</f>
        <v/>
      </c>
      <c r="AU281" s="233" t="n">
        <v>43707</v>
      </c>
      <c r="AV281" s="150">
        <f>+WEEKNUM(AU281)</f>
        <v/>
      </c>
      <c r="AW281" s="135" t="n">
        <v>43728</v>
      </c>
      <c r="AX281" s="111">
        <f>+WEEKNUM(AW281)</f>
        <v/>
      </c>
      <c r="AY281" s="135">
        <f>AW281</f>
        <v/>
      </c>
      <c r="AZ281" s="111">
        <f>+WEEKNUM(AY281)</f>
        <v/>
      </c>
      <c r="BA281" s="233">
        <f>AU281</f>
        <v/>
      </c>
      <c r="BB281" s="150">
        <f>+WEEKNUM(BA281)</f>
        <v/>
      </c>
      <c r="BD281" s="150">
        <f>+WEEKNUM(BC281)</f>
        <v/>
      </c>
      <c r="BF281" s="169">
        <f>+WEEKNUM(BE281)</f>
        <v/>
      </c>
      <c r="BG281" s="150">
        <f>AV281-BD281</f>
        <v/>
      </c>
      <c r="BI281" s="150">
        <f>BH281-AI281</f>
        <v/>
      </c>
      <c r="BJ281" s="234">
        <f>BH281/AI281-1</f>
        <v/>
      </c>
      <c r="BK281" s="150">
        <f>BD281-Y281</f>
        <v/>
      </c>
      <c r="BL281" s="150">
        <f>BD281-AR281</f>
        <v/>
      </c>
      <c r="BM281" s="150" t="n">
        <v>39</v>
      </c>
      <c r="BO281" s="150" t="inlineStr">
        <is>
          <t>CN fabrics will be shipped by air - ETD revised</t>
        </is>
      </c>
      <c r="BQ281" s="150" t="n"/>
      <c r="BR281" s="150" t="n"/>
      <c r="BS281" s="150" t="n"/>
      <c r="BT281" s="150" t="n"/>
      <c r="BU281" s="150" t="n"/>
      <c r="BV281" s="150" t="n"/>
      <c r="BW281" s="150" t="n"/>
      <c r="BX281" s="150" t="n"/>
      <c r="BY281" s="150" t="n"/>
      <c r="BZ281" s="150" t="n"/>
      <c r="CA281" s="150" t="n"/>
      <c r="CB281" s="150" t="n"/>
      <c r="CC281" s="150" t="n"/>
      <c r="CD281" s="150" t="n"/>
      <c r="CE281" s="150" t="n"/>
      <c r="CF281" s="150" t="n"/>
      <c r="CG281" s="150" t="n"/>
      <c r="CH281" s="150" t="n"/>
      <c r="CI281" s="150" t="n"/>
      <c r="CJ281" s="150" t="n"/>
      <c r="CK281" s="150" t="n"/>
      <c r="CL281" s="150" t="n"/>
      <c r="CM281" s="150" t="n"/>
      <c r="CN281" s="150" t="n"/>
      <c r="CO281" s="150" t="n"/>
      <c r="CP281" s="150" t="n"/>
      <c r="CQ281" s="150" t="n"/>
      <c r="CR281" s="150" t="n"/>
      <c r="CS281" s="150" t="n"/>
      <c r="CT281" s="150" t="n"/>
      <c r="CU281" s="150" t="n"/>
      <c r="CV281" s="150" t="n"/>
      <c r="CW281" s="150" t="n"/>
      <c r="CX281" s="150" t="n"/>
      <c r="CY281" s="150" t="n"/>
      <c r="CZ281" s="150" t="n"/>
      <c r="DA281" s="150" t="n"/>
      <c r="DB281" s="150" t="n"/>
      <c r="DC281" s="150" t="n"/>
      <c r="DD281" s="150" t="n"/>
      <c r="DE281" s="150" t="n"/>
      <c r="DF281" s="150" t="n"/>
      <c r="DG281" s="150" t="n"/>
      <c r="DH281" s="150" t="n"/>
      <c r="DI281" s="150" t="n"/>
      <c r="DJ281" s="150" t="n"/>
      <c r="DK281" s="150" t="n"/>
      <c r="DL281" s="150" t="n"/>
      <c r="DM281" s="150" t="n"/>
      <c r="DN281" s="150" t="n"/>
      <c r="DO281" s="150" t="n"/>
      <c r="DP281" s="150" t="n"/>
      <c r="DQ281" s="150" t="n"/>
      <c r="DR281" s="150" t="n"/>
      <c r="DS281" s="150" t="n"/>
      <c r="DT281" s="150" t="n"/>
      <c r="DU281" s="150" t="n"/>
      <c r="DV281" s="150" t="n"/>
      <c r="DW281" s="150" t="n"/>
      <c r="DX281" s="150" t="n"/>
      <c r="DY281" s="150" t="n"/>
      <c r="DZ281" s="150" t="n"/>
      <c r="EA281" s="150" t="n"/>
      <c r="EB281" s="150" t="n"/>
      <c r="EC281" s="150" t="n"/>
      <c r="ED281" s="150" t="n"/>
      <c r="EE281" s="150" t="n"/>
      <c r="EF281" s="150" t="n"/>
      <c r="EG281" s="150" t="n"/>
      <c r="EH281" s="150" t="n"/>
      <c r="EI281" s="150" t="n"/>
      <c r="EJ281" s="150" t="n"/>
      <c r="EK281" s="150" t="n"/>
      <c r="EL281" s="150" t="n"/>
      <c r="EM281" s="150" t="n"/>
      <c r="EN281" s="150" t="n"/>
      <c r="EO281" s="150" t="n"/>
      <c r="EP281" s="150" t="n"/>
      <c r="EQ281" s="150" t="n"/>
      <c r="ER281" s="150" t="n"/>
      <c r="ES281" s="150" t="n"/>
      <c r="ET281" s="150" t="n"/>
      <c r="EU281" s="150" t="n"/>
      <c r="EV281" s="150" t="n"/>
      <c r="EW281" s="150" t="n"/>
      <c r="EX281" s="150" t="n"/>
      <c r="EY281" s="150" t="n"/>
      <c r="EZ281" s="150" t="n"/>
      <c r="FA281" s="150" t="n"/>
      <c r="FB281" s="150" t="n"/>
      <c r="FC281" s="150" t="n"/>
      <c r="FD281" s="150" t="n"/>
      <c r="FE281" s="150" t="n"/>
      <c r="FF281" s="150" t="n"/>
      <c r="FG281" s="150" t="n"/>
      <c r="FH281" s="150" t="n"/>
      <c r="FI281" s="150" t="n"/>
      <c r="FJ281" s="150" t="n"/>
      <c r="FK281" s="150" t="n"/>
      <c r="FL281" s="150" t="n"/>
      <c r="FM281" s="150" t="n"/>
      <c r="FN281" s="150" t="n"/>
      <c r="FO281" s="150" t="n"/>
      <c r="FP281" s="150" t="n"/>
      <c r="FQ281" s="150" t="n"/>
      <c r="FR281" s="150" t="n"/>
      <c r="FS281" s="150" t="n"/>
      <c r="FT281" s="150" t="n"/>
      <c r="FU281" s="150" t="n"/>
      <c r="FV281" s="150" t="n"/>
      <c r="FW281" s="150" t="n"/>
      <c r="FX281" s="150" t="n"/>
      <c r="FY281" s="150" t="n"/>
      <c r="FZ281" s="150" t="n"/>
      <c r="GA281" s="150" t="n"/>
      <c r="GB281" s="150" t="n"/>
      <c r="GC281" s="150" t="n"/>
      <c r="GD281" s="150" t="n"/>
      <c r="GE281" s="150" t="n"/>
      <c r="GF281" s="150" t="n"/>
      <c r="GG281" s="150" t="n"/>
      <c r="GH281" s="150" t="n"/>
      <c r="GI281" s="150" t="n"/>
      <c r="GJ281" s="150" t="n"/>
      <c r="GK281" s="150" t="n"/>
      <c r="GL281" s="150" t="n"/>
      <c r="GM281" s="150" t="n"/>
      <c r="GN281" s="150" t="n"/>
      <c r="GO281" s="150" t="n"/>
      <c r="GP281" s="150" t="n"/>
      <c r="GQ281" s="150" t="n"/>
      <c r="GR281" s="150" t="n"/>
      <c r="GS281" s="150" t="n"/>
      <c r="GT281" s="150" t="n"/>
      <c r="GU281" s="150" t="n"/>
      <c r="GV281" s="150" t="n"/>
      <c r="GW281" s="150" t="n"/>
      <c r="GX281" s="150" t="n"/>
      <c r="GY281" s="150" t="n"/>
      <c r="GZ281" s="150" t="n"/>
      <c r="HA281" s="150" t="n"/>
      <c r="HB281" s="150" t="n"/>
      <c r="HC281" s="150" t="n"/>
      <c r="HD281" s="150" t="n"/>
      <c r="HE281" s="150" t="n"/>
      <c r="HF281" s="150" t="n"/>
      <c r="HG281" s="150" t="n"/>
      <c r="HH281" s="150" t="n"/>
      <c r="HI281" s="150" t="n"/>
      <c r="HJ281" s="150" t="n"/>
      <c r="HK281" s="150" t="n"/>
      <c r="HL281" s="150" t="n"/>
      <c r="HM281" s="150" t="n"/>
      <c r="HN281" s="150" t="n"/>
      <c r="HO281" s="150" t="n"/>
      <c r="HP281" s="150" t="n"/>
      <c r="HQ281" s="150" t="n"/>
      <c r="HR281" s="150" t="n"/>
      <c r="HS281" s="150" t="n"/>
      <c r="HT281" s="150" t="n"/>
      <c r="HU281" s="150" t="n"/>
      <c r="HV281" s="150" t="n"/>
      <c r="HW281" s="150" t="n"/>
      <c r="HX281" s="150" t="n"/>
      <c r="HY281" s="150" t="n"/>
    </row>
    <row customHeight="1" ht="11.25" r="282">
      <c r="A282" s="150" t="inlineStr">
        <is>
          <t>K190753006 ENDA</t>
        </is>
      </c>
      <c r="B282" s="150" t="inlineStr">
        <is>
          <t>Final</t>
        </is>
      </c>
      <c r="C282" s="230" t="inlineStr">
        <is>
          <t>-</t>
        </is>
      </c>
      <c r="D282" s="231" t="n">
        <v>2</v>
      </c>
      <c r="G282" s="150" t="inlineStr">
        <is>
          <t>Mens</t>
        </is>
      </c>
      <c r="H282" s="150" t="inlineStr">
        <is>
          <t>Shirt L/S</t>
        </is>
      </c>
      <c r="I282" s="150" t="inlineStr">
        <is>
          <t>K190753006</t>
        </is>
      </c>
      <c r="J282" s="150" t="inlineStr">
        <is>
          <t>ENDA</t>
        </is>
      </c>
      <c r="K282" s="150" t="inlineStr">
        <is>
          <t>BLACK</t>
        </is>
      </c>
      <c r="L282" s="150" t="inlineStr">
        <is>
          <t>Tunisia</t>
        </is>
      </c>
      <c r="M282" s="150" t="inlineStr">
        <is>
          <t>Artlab</t>
        </is>
      </c>
      <c r="N282" s="150" t="inlineStr">
        <is>
          <t>Art Lab S.a.r.l.</t>
        </is>
      </c>
      <c r="O282" s="150" t="inlineStr">
        <is>
          <t>Blue &amp; Dye</t>
        </is>
      </c>
      <c r="P282" s="150" t="inlineStr">
        <is>
          <t>BLUE &amp; DYE</t>
        </is>
      </c>
      <c r="S282" s="150" t="inlineStr">
        <is>
          <t>Blue &amp; Dye</t>
        </is>
      </c>
      <c r="U282" s="150" t="inlineStr">
        <is>
          <t>Northern Linen</t>
        </is>
      </c>
      <c r="V282" s="150" t="inlineStr">
        <is>
          <t>14837-LC817011SG</t>
        </is>
      </c>
      <c r="Y282" s="150">
        <f>+WEEKNUM(X282)</f>
        <v/>
      </c>
      <c r="Z282" s="232" t="n">
        <v>23.9</v>
      </c>
      <c r="AA282" s="232" t="n">
        <v>51.98</v>
      </c>
      <c r="AB282" s="232">
        <f>AH282/100*80</f>
        <v/>
      </c>
      <c r="AC282" s="232">
        <f>AE282/100*80</f>
        <v/>
      </c>
      <c r="AD282" s="232">
        <f>AH282*AA282</f>
        <v/>
      </c>
      <c r="AE282" s="121">
        <f>AH282*AA282/100*75</f>
        <v/>
      </c>
      <c r="AF282" s="121">
        <f>AI282*AA282/100*75</f>
        <v/>
      </c>
      <c r="AH282" s="150" t="n">
        <v>158</v>
      </c>
      <c r="AI282" s="150" t="n">
        <v>202</v>
      </c>
      <c r="AJ282" s="230" t="n">
        <v>77</v>
      </c>
      <c r="AK282" s="232">
        <f>AI282*Z282</f>
        <v/>
      </c>
      <c r="AO282" s="150" t="inlineStr">
        <is>
          <t>90 DAYS NETT</t>
        </is>
      </c>
      <c r="AP282" s="150" t="inlineStr">
        <is>
          <t>TRUCK</t>
        </is>
      </c>
      <c r="AQ282" s="233" t="n">
        <v>43546</v>
      </c>
      <c r="AR282" s="150">
        <f>+WEEKNUM(AQ282)</f>
        <v/>
      </c>
      <c r="AS282" s="233" t="inlineStr">
        <is>
          <t>ASAP</t>
        </is>
      </c>
      <c r="AU282" s="233" t="n">
        <v>43736</v>
      </c>
      <c r="AV282" s="150">
        <f>+WEEKNUM(AU282)</f>
        <v/>
      </c>
      <c r="AW282" s="322" t="n">
        <v>43722</v>
      </c>
      <c r="AX282" s="150">
        <f>+WEEKNUM(AW282)</f>
        <v/>
      </c>
      <c r="AY282" s="233">
        <f>AW282+4</f>
        <v/>
      </c>
      <c r="AZ282" s="150">
        <f>+WEEKNUM(AY282)</f>
        <v/>
      </c>
      <c r="BA282" s="233">
        <f>AU282+90</f>
        <v/>
      </c>
      <c r="BB282" s="150">
        <f>+WEEKNUM(BA282)</f>
        <v/>
      </c>
      <c r="BD282" s="150">
        <f>+WEEKNUM(BC282)</f>
        <v/>
      </c>
      <c r="BF282" s="169">
        <f>+WEEKNUM(BE282)</f>
        <v/>
      </c>
      <c r="BG282" s="150">
        <f>AV282-BD282</f>
        <v/>
      </c>
      <c r="BI282" s="150">
        <f>BH282-AI282</f>
        <v/>
      </c>
      <c r="BJ282" s="234">
        <f>BH282/AI282-1</f>
        <v/>
      </c>
      <c r="BK282" s="150">
        <f>BD282-Y282</f>
        <v/>
      </c>
      <c r="BL282" s="150">
        <f>BD282-AR282</f>
        <v/>
      </c>
      <c r="BM282" s="150" t="n">
        <v>37</v>
      </c>
      <c r="BQ282" s="150" t="n"/>
      <c r="BR282" s="150" t="n"/>
      <c r="BS282" s="150" t="n"/>
      <c r="BT282" s="150" t="n"/>
      <c r="BU282" s="150" t="n"/>
      <c r="BV282" s="150" t="n"/>
      <c r="BW282" s="150" t="n"/>
      <c r="BX282" s="150" t="n"/>
      <c r="BY282" s="150" t="n"/>
      <c r="BZ282" s="150" t="n"/>
      <c r="CA282" s="150" t="n"/>
      <c r="CB282" s="150" t="n"/>
      <c r="CC282" s="150" t="n"/>
      <c r="CD282" s="150" t="n"/>
      <c r="CE282" s="150" t="n"/>
      <c r="CF282" s="150" t="n"/>
      <c r="CG282" s="150" t="n"/>
      <c r="CH282" s="150" t="n"/>
      <c r="CI282" s="150" t="n"/>
      <c r="CJ282" s="150" t="n"/>
      <c r="CK282" s="150" t="n"/>
      <c r="CL282" s="150" t="n"/>
      <c r="CM282" s="150" t="n"/>
      <c r="CN282" s="150" t="n"/>
      <c r="CO282" s="150" t="n"/>
      <c r="CP282" s="150" t="n"/>
      <c r="CQ282" s="150" t="n"/>
      <c r="CR282" s="150" t="n"/>
      <c r="CS282" s="150" t="n"/>
      <c r="CT282" s="150" t="n"/>
      <c r="CU282" s="150" t="n"/>
      <c r="CV282" s="150" t="n"/>
      <c r="CW282" s="150" t="n"/>
      <c r="CX282" s="150" t="n"/>
      <c r="CY282" s="150" t="n"/>
      <c r="CZ282" s="150" t="n"/>
      <c r="DA282" s="150" t="n"/>
      <c r="DB282" s="150" t="n"/>
      <c r="DC282" s="150" t="n"/>
      <c r="DD282" s="150" t="n"/>
      <c r="DE282" s="150" t="n"/>
      <c r="DF282" s="150" t="n"/>
      <c r="DG282" s="150" t="n"/>
      <c r="DH282" s="150" t="n"/>
      <c r="DI282" s="150" t="n"/>
      <c r="DJ282" s="150" t="n"/>
      <c r="DK282" s="150" t="n"/>
      <c r="DL282" s="150" t="n"/>
      <c r="DM282" s="150" t="n"/>
      <c r="DN282" s="150" t="n"/>
      <c r="DO282" s="150" t="n"/>
      <c r="DP282" s="150" t="n"/>
      <c r="DQ282" s="150" t="n"/>
      <c r="DR282" s="150" t="n"/>
      <c r="DS282" s="150" t="n"/>
      <c r="DT282" s="150" t="n"/>
      <c r="DU282" s="150" t="n"/>
      <c r="DV282" s="150" t="n"/>
      <c r="DW282" s="150" t="n"/>
      <c r="DX282" s="150" t="n"/>
      <c r="DY282" s="150" t="n"/>
      <c r="DZ282" s="150" t="n"/>
      <c r="EA282" s="150" t="n"/>
      <c r="EB282" s="150" t="n"/>
      <c r="EC282" s="150" t="n"/>
      <c r="ED282" s="150" t="n"/>
      <c r="EE282" s="150" t="n"/>
      <c r="EF282" s="150" t="n"/>
      <c r="EG282" s="150" t="n"/>
      <c r="EH282" s="150" t="n"/>
      <c r="EI282" s="150" t="n"/>
      <c r="EJ282" s="150" t="n"/>
      <c r="EK282" s="150" t="n"/>
      <c r="EL282" s="150" t="n"/>
      <c r="EM282" s="150" t="n"/>
      <c r="EN282" s="150" t="n"/>
      <c r="EO282" s="150" t="n"/>
      <c r="EP282" s="150" t="n"/>
      <c r="EQ282" s="150" t="n"/>
      <c r="ER282" s="150" t="n"/>
      <c r="ES282" s="150" t="n"/>
      <c r="ET282" s="150" t="n"/>
      <c r="EU282" s="150" t="n"/>
      <c r="EV282" s="150" t="n"/>
      <c r="EW282" s="150" t="n"/>
      <c r="EX282" s="150" t="n"/>
      <c r="EY282" s="150" t="n"/>
      <c r="EZ282" s="150" t="n"/>
      <c r="FA282" s="150" t="n"/>
      <c r="FB282" s="150" t="n"/>
      <c r="FC282" s="150" t="n"/>
      <c r="FD282" s="150" t="n"/>
      <c r="FE282" s="150" t="n"/>
      <c r="FF282" s="150" t="n"/>
      <c r="FG282" s="150" t="n"/>
      <c r="FH282" s="150" t="n"/>
      <c r="FI282" s="150" t="n"/>
      <c r="FJ282" s="150" t="n"/>
      <c r="FK282" s="150" t="n"/>
      <c r="FL282" s="150" t="n"/>
      <c r="FM282" s="150" t="n"/>
      <c r="FN282" s="150" t="n"/>
      <c r="FO282" s="150" t="n"/>
      <c r="FP282" s="150" t="n"/>
      <c r="FQ282" s="150" t="n"/>
      <c r="FR282" s="150" t="n"/>
      <c r="FS282" s="150" t="n"/>
      <c r="FT282" s="150" t="n"/>
      <c r="FU282" s="150" t="n"/>
      <c r="FV282" s="150" t="n"/>
      <c r="FW282" s="150" t="n"/>
      <c r="FX282" s="150" t="n"/>
      <c r="FY282" s="150" t="n"/>
      <c r="FZ282" s="150" t="n"/>
      <c r="GA282" s="150" t="n"/>
      <c r="GB282" s="150" t="n"/>
      <c r="GC282" s="150" t="n"/>
      <c r="GD282" s="150" t="n"/>
      <c r="GE282" s="150" t="n"/>
      <c r="GF282" s="150" t="n"/>
      <c r="GG282" s="150" t="n"/>
      <c r="GH282" s="150" t="n"/>
      <c r="GI282" s="150" t="n"/>
      <c r="GJ282" s="150" t="n"/>
      <c r="GK282" s="150" t="n"/>
      <c r="GL282" s="150" t="n"/>
      <c r="GM282" s="150" t="n"/>
      <c r="GN282" s="150" t="n"/>
      <c r="GO282" s="150" t="n"/>
      <c r="GP282" s="150" t="n"/>
      <c r="GQ282" s="150" t="n"/>
      <c r="GR282" s="150" t="n"/>
      <c r="GS282" s="150" t="n"/>
      <c r="GT282" s="150" t="n"/>
      <c r="GU282" s="150" t="n"/>
      <c r="GV282" s="150" t="n"/>
      <c r="GW282" s="150" t="n"/>
      <c r="GX282" s="150" t="n"/>
      <c r="GY282" s="150" t="n"/>
      <c r="GZ282" s="150" t="n"/>
      <c r="HA282" s="150" t="n"/>
      <c r="HB282" s="150" t="n"/>
      <c r="HC282" s="150" t="n"/>
      <c r="HD282" s="150" t="n"/>
      <c r="HE282" s="150" t="n"/>
      <c r="HF282" s="150" t="n"/>
      <c r="HG282" s="150" t="n"/>
      <c r="HH282" s="150" t="n"/>
      <c r="HI282" s="150" t="n"/>
      <c r="HJ282" s="150" t="n"/>
      <c r="HK282" s="150" t="n"/>
      <c r="HL282" s="150" t="n"/>
      <c r="HM282" s="150" t="n"/>
      <c r="HN282" s="150" t="n"/>
      <c r="HO282" s="150" t="n"/>
      <c r="HP282" s="150" t="n"/>
      <c r="HQ282" s="150" t="n"/>
      <c r="HR282" s="150" t="n"/>
      <c r="HS282" s="150" t="n"/>
      <c r="HT282" s="150" t="n"/>
      <c r="HU282" s="150" t="n"/>
      <c r="HV282" s="150" t="n"/>
      <c r="HW282" s="150" t="n"/>
      <c r="HX282" s="150" t="n"/>
      <c r="HY282" s="150" t="n"/>
    </row>
    <row customHeight="1" ht="11.25" r="283">
      <c r="A283" s="150" t="inlineStr">
        <is>
          <t>K190753012 JUNTOKU</t>
        </is>
      </c>
      <c r="B283" s="150" t="inlineStr">
        <is>
          <t>Final</t>
        </is>
      </c>
      <c r="C283" s="230" t="inlineStr">
        <is>
          <t>-</t>
        </is>
      </c>
      <c r="D283" s="231" t="n">
        <v>2</v>
      </c>
      <c r="G283" s="150" t="inlineStr">
        <is>
          <t>Mens</t>
        </is>
      </c>
      <c r="H283" s="150" t="inlineStr">
        <is>
          <t>Shirt L/S</t>
        </is>
      </c>
      <c r="I283" s="150" t="inlineStr">
        <is>
          <t>K190753012</t>
        </is>
      </c>
      <c r="J283" s="150" t="inlineStr">
        <is>
          <t>JUNTOKU</t>
        </is>
      </c>
      <c r="K283" s="150" t="inlineStr">
        <is>
          <t>STRIPE LINEN INDIGO</t>
        </is>
      </c>
      <c r="L283" s="150" t="inlineStr">
        <is>
          <t>Tunisia</t>
        </is>
      </c>
      <c r="M283" s="150" t="inlineStr">
        <is>
          <t>Artlab</t>
        </is>
      </c>
      <c r="N283" s="150" t="inlineStr">
        <is>
          <t>Art Lab S.a.r.l.</t>
        </is>
      </c>
      <c r="O283" s="150" t="inlineStr">
        <is>
          <t>IWT</t>
        </is>
      </c>
      <c r="P283" s="150" t="inlineStr">
        <is>
          <t>IWT</t>
        </is>
      </c>
      <c r="U283" s="150" t="inlineStr">
        <is>
          <t>Northern Linen</t>
        </is>
      </c>
      <c r="V283" s="82" t="inlineStr">
        <is>
          <t>14988 - LI501155YY 268 A95 A</t>
        </is>
      </c>
      <c r="Y283" s="150">
        <f>+WEEKNUM(X283)</f>
        <v/>
      </c>
      <c r="Z283" s="232" t="n">
        <v>23.8</v>
      </c>
      <c r="AA283" s="232" t="n">
        <v>55.98</v>
      </c>
      <c r="AB283" s="232">
        <f>AH283/100*80</f>
        <v/>
      </c>
      <c r="AC283" s="232">
        <f>AE283/100*80</f>
        <v/>
      </c>
      <c r="AD283" s="232">
        <f>AH283*AA283</f>
        <v/>
      </c>
      <c r="AE283" s="121">
        <f>AH283*AA283/100*75</f>
        <v/>
      </c>
      <c r="AF283" s="121">
        <f>AI283*AA283/100*75</f>
        <v/>
      </c>
      <c r="AH283" s="150" t="n">
        <v>128</v>
      </c>
      <c r="AI283" s="150" t="n">
        <v>205</v>
      </c>
      <c r="AJ283" s="230" t="n">
        <v>77</v>
      </c>
      <c r="AK283" s="232">
        <f>AI283*Z283</f>
        <v/>
      </c>
      <c r="AO283" s="150" t="inlineStr">
        <is>
          <t>90 DAYS NETT</t>
        </is>
      </c>
      <c r="AP283" s="150" t="inlineStr">
        <is>
          <t>TRUCK</t>
        </is>
      </c>
      <c r="AQ283" s="233" t="n">
        <v>43546</v>
      </c>
      <c r="AR283" s="150">
        <f>+WEEKNUM(AQ283)</f>
        <v/>
      </c>
      <c r="AS283" s="233" t="inlineStr">
        <is>
          <t>ASAP</t>
        </is>
      </c>
      <c r="AU283" s="233" t="n">
        <v>43736</v>
      </c>
      <c r="AV283" s="150">
        <f>+WEEKNUM(AU283)</f>
        <v/>
      </c>
      <c r="AW283" s="323" t="n">
        <v>43729</v>
      </c>
      <c r="AX283" s="150">
        <f>+WEEKNUM(AW283)</f>
        <v/>
      </c>
      <c r="AY283" s="233">
        <f>AW283+4</f>
        <v/>
      </c>
      <c r="AZ283" s="150">
        <f>+WEEKNUM(AY283)</f>
        <v/>
      </c>
      <c r="BA283" s="233">
        <f>AU283+90</f>
        <v/>
      </c>
      <c r="BB283" s="150">
        <f>+WEEKNUM(BA283)</f>
        <v/>
      </c>
      <c r="BD283" s="150">
        <f>+WEEKNUM(BC283)</f>
        <v/>
      </c>
      <c r="BF283" s="169">
        <f>+WEEKNUM(BE283)</f>
        <v/>
      </c>
      <c r="BG283" s="150">
        <f>AV283-BD283</f>
        <v/>
      </c>
      <c r="BI283" s="150">
        <f>BH283-AI283</f>
        <v/>
      </c>
      <c r="BJ283" s="234">
        <f>BH283/AI283-1</f>
        <v/>
      </c>
      <c r="BK283" s="150">
        <f>BD283-Y283</f>
        <v/>
      </c>
      <c r="BL283" s="150">
        <f>BD283-AR283</f>
        <v/>
      </c>
      <c r="BM283" s="150" t="n">
        <v>37</v>
      </c>
      <c r="BQ283" s="150" t="n"/>
      <c r="BR283" s="150" t="n"/>
      <c r="BS283" s="150" t="n"/>
      <c r="BT283" s="150" t="n"/>
      <c r="BU283" s="150" t="n"/>
      <c r="BV283" s="150" t="n"/>
      <c r="BW283" s="150" t="n"/>
      <c r="BX283" s="150" t="n"/>
      <c r="BY283" s="150" t="n"/>
      <c r="BZ283" s="150" t="n"/>
      <c r="CA283" s="150" t="n"/>
      <c r="CB283" s="150" t="n"/>
      <c r="CC283" s="150" t="n"/>
      <c r="CD283" s="150" t="n"/>
      <c r="CE283" s="150" t="n"/>
      <c r="CF283" s="150" t="n"/>
      <c r="CG283" s="150" t="n"/>
      <c r="CH283" s="150" t="n"/>
      <c r="CI283" s="150" t="n"/>
      <c r="CJ283" s="150" t="n"/>
      <c r="CK283" s="150" t="n"/>
      <c r="CL283" s="150" t="n"/>
      <c r="CM283" s="150" t="n"/>
      <c r="CN283" s="150" t="n"/>
      <c r="CO283" s="150" t="n"/>
      <c r="CP283" s="150" t="n"/>
      <c r="CQ283" s="150" t="n"/>
      <c r="CR283" s="150" t="n"/>
      <c r="CS283" s="150" t="n"/>
      <c r="CT283" s="150" t="n"/>
      <c r="CU283" s="150" t="n"/>
      <c r="CV283" s="150" t="n"/>
      <c r="CW283" s="150" t="n"/>
      <c r="CX283" s="150" t="n"/>
      <c r="CY283" s="150" t="n"/>
      <c r="CZ283" s="150" t="n"/>
      <c r="DA283" s="150" t="n"/>
      <c r="DB283" s="150" t="n"/>
      <c r="DC283" s="150" t="n"/>
      <c r="DD283" s="150" t="n"/>
      <c r="DE283" s="150" t="n"/>
      <c r="DF283" s="150" t="n"/>
      <c r="DG283" s="150" t="n"/>
      <c r="DH283" s="150" t="n"/>
      <c r="DI283" s="150" t="n"/>
      <c r="DJ283" s="150" t="n"/>
      <c r="DK283" s="150" t="n"/>
      <c r="DL283" s="150" t="n"/>
      <c r="DM283" s="150" t="n"/>
      <c r="DN283" s="150" t="n"/>
      <c r="DO283" s="150" t="n"/>
      <c r="DP283" s="150" t="n"/>
      <c r="DQ283" s="150" t="n"/>
      <c r="DR283" s="150" t="n"/>
      <c r="DS283" s="150" t="n"/>
      <c r="DT283" s="150" t="n"/>
      <c r="DU283" s="150" t="n"/>
      <c r="DV283" s="150" t="n"/>
      <c r="DW283" s="150" t="n"/>
      <c r="DX283" s="150" t="n"/>
      <c r="DY283" s="150" t="n"/>
      <c r="DZ283" s="150" t="n"/>
      <c r="EA283" s="150" t="n"/>
      <c r="EB283" s="150" t="n"/>
      <c r="EC283" s="150" t="n"/>
      <c r="ED283" s="150" t="n"/>
      <c r="EE283" s="150" t="n"/>
      <c r="EF283" s="150" t="n"/>
      <c r="EG283" s="150" t="n"/>
      <c r="EH283" s="150" t="n"/>
      <c r="EI283" s="150" t="n"/>
      <c r="EJ283" s="150" t="n"/>
      <c r="EK283" s="150" t="n"/>
      <c r="EL283" s="150" t="n"/>
      <c r="EM283" s="150" t="n"/>
      <c r="EN283" s="150" t="n"/>
      <c r="EO283" s="150" t="n"/>
      <c r="EP283" s="150" t="n"/>
      <c r="EQ283" s="150" t="n"/>
      <c r="ER283" s="150" t="n"/>
      <c r="ES283" s="150" t="n"/>
      <c r="ET283" s="150" t="n"/>
      <c r="EU283" s="150" t="n"/>
      <c r="EV283" s="150" t="n"/>
      <c r="EW283" s="150" t="n"/>
      <c r="EX283" s="150" t="n"/>
      <c r="EY283" s="150" t="n"/>
      <c r="EZ283" s="150" t="n"/>
      <c r="FA283" s="150" t="n"/>
      <c r="FB283" s="150" t="n"/>
      <c r="FC283" s="150" t="n"/>
      <c r="FD283" s="150" t="n"/>
      <c r="FE283" s="150" t="n"/>
      <c r="FF283" s="150" t="n"/>
      <c r="FG283" s="150" t="n"/>
      <c r="FH283" s="150" t="n"/>
      <c r="FI283" s="150" t="n"/>
      <c r="FJ283" s="150" t="n"/>
      <c r="FK283" s="150" t="n"/>
      <c r="FL283" s="150" t="n"/>
      <c r="FM283" s="150" t="n"/>
      <c r="FN283" s="150" t="n"/>
      <c r="FO283" s="150" t="n"/>
      <c r="FP283" s="150" t="n"/>
      <c r="FQ283" s="150" t="n"/>
      <c r="FR283" s="150" t="n"/>
      <c r="FS283" s="150" t="n"/>
      <c r="FT283" s="150" t="n"/>
      <c r="FU283" s="150" t="n"/>
      <c r="FV283" s="150" t="n"/>
      <c r="FW283" s="150" t="n"/>
      <c r="FX283" s="150" t="n"/>
      <c r="FY283" s="150" t="n"/>
      <c r="FZ283" s="150" t="n"/>
      <c r="GA283" s="150" t="n"/>
      <c r="GB283" s="150" t="n"/>
      <c r="GC283" s="150" t="n"/>
      <c r="GD283" s="150" t="n"/>
      <c r="GE283" s="150" t="n"/>
      <c r="GF283" s="150" t="n"/>
      <c r="GG283" s="150" t="n"/>
      <c r="GH283" s="150" t="n"/>
      <c r="GI283" s="150" t="n"/>
      <c r="GJ283" s="150" t="n"/>
      <c r="GK283" s="150" t="n"/>
      <c r="GL283" s="150" t="n"/>
      <c r="GM283" s="150" t="n"/>
      <c r="GN283" s="150" t="n"/>
      <c r="GO283" s="150" t="n"/>
      <c r="GP283" s="150" t="n"/>
      <c r="GQ283" s="150" t="n"/>
      <c r="GR283" s="150" t="n"/>
      <c r="GS283" s="150" t="n"/>
      <c r="GT283" s="150" t="n"/>
      <c r="GU283" s="150" t="n"/>
      <c r="GV283" s="150" t="n"/>
      <c r="GW283" s="150" t="n"/>
      <c r="GX283" s="150" t="n"/>
      <c r="GY283" s="150" t="n"/>
      <c r="GZ283" s="150" t="n"/>
      <c r="HA283" s="150" t="n"/>
      <c r="HB283" s="150" t="n"/>
      <c r="HC283" s="150" t="n"/>
      <c r="HD283" s="150" t="n"/>
      <c r="HE283" s="150" t="n"/>
      <c r="HF283" s="150" t="n"/>
      <c r="HG283" s="150" t="n"/>
      <c r="HH283" s="150" t="n"/>
      <c r="HI283" s="150" t="n"/>
      <c r="HJ283" s="150" t="n"/>
      <c r="HK283" s="150" t="n"/>
      <c r="HL283" s="150" t="n"/>
      <c r="HM283" s="150" t="n"/>
      <c r="HN283" s="150" t="n"/>
      <c r="HO283" s="150" t="n"/>
      <c r="HP283" s="150" t="n"/>
      <c r="HQ283" s="150" t="n"/>
      <c r="HR283" s="150" t="n"/>
      <c r="HS283" s="150" t="n"/>
      <c r="HT283" s="150" t="n"/>
      <c r="HU283" s="150" t="n"/>
      <c r="HV283" s="150" t="n"/>
      <c r="HW283" s="150" t="n"/>
      <c r="HX283" s="150" t="n"/>
      <c r="HY283" s="150" t="n"/>
    </row>
    <row r="284">
      <c r="AW284" s="352" t="n"/>
    </row>
    <row r="285">
      <c r="AW285" s="352" t="n"/>
    </row>
    <row r="286">
      <c r="AB286" s="110">
        <f>SUBTOTAL(9,AB6:AB283)</f>
        <v/>
      </c>
      <c r="AC286" s="94">
        <f>SUBTOTAL(9,AC6:AC283)</f>
        <v/>
      </c>
      <c r="AD286" s="110">
        <f>SUBTOTAL(9,AD6:AD283)</f>
        <v/>
      </c>
      <c r="AE286" s="94">
        <f>SUBTOTAL(9,AE6:AE283)</f>
        <v/>
      </c>
      <c r="AF286" s="94">
        <f>SUBTOTAL(9,AF6:AF283)</f>
        <v/>
      </c>
      <c r="AH286" s="83">
        <f>SUBTOTAL(9,AH30:AH283)</f>
        <v/>
      </c>
      <c r="AI286" s="83">
        <f>SUBTOTAL(9,AI30:AI283)</f>
        <v/>
      </c>
      <c r="AK286" s="94">
        <f>SUBTOTAL(9,AK6:AK283)</f>
        <v/>
      </c>
      <c r="AL286" s="94">
        <f>SUBTOTAL(9,AL6:AL283)</f>
        <v/>
      </c>
      <c r="AM286" s="94">
        <f>SUBTOTAL(9,AM6:AM283)</f>
        <v/>
      </c>
      <c r="AN286" s="94">
        <f>SUBTOTAL(9,AN6:AN283)</f>
        <v/>
      </c>
      <c r="AW286" s="352" t="n"/>
      <c r="BA286" s="86" t="n">
        <v>48184</v>
      </c>
      <c r="BJ286" s="85">
        <f>BH287/AI286-1</f>
        <v/>
      </c>
    </row>
    <row r="287">
      <c r="AW287" s="352" t="n"/>
    </row>
    <row r="288">
      <c r="V288" s="150" t="n"/>
      <c r="AH288" s="84" t="n"/>
      <c r="AI288" s="84" t="n"/>
      <c r="AL288" s="115" t="inlineStr">
        <is>
          <t>Blanket PP</t>
        </is>
      </c>
      <c r="AN288" s="115" t="inlineStr">
        <is>
          <t>Blanket CAD</t>
        </is>
      </c>
      <c r="AW288" s="352" t="n"/>
    </row>
    <row r="289">
      <c r="V289" s="150" t="n"/>
      <c r="AB289" s="125" t="inlineStr">
        <is>
          <t>Max SO invoicable</t>
        </is>
      </c>
      <c r="AC289" s="125">
        <f>AC286+AB286</f>
        <v/>
      </c>
      <c r="AH289" s="84" t="n"/>
      <c r="AI289" s="102">
        <f>AI286-AH286</f>
        <v/>
      </c>
      <c r="AL289" s="115">
        <f>44791*1.21</f>
        <v/>
      </c>
      <c r="AN289" s="115">
        <f>104512*1.21</f>
        <v/>
      </c>
      <c r="AW289" s="352" t="n"/>
    </row>
  </sheetData>
  <autoFilter ref="A2:AR121"/>
  <pageMargins bottom="0.7480314960629921" footer="0.3149606299212598" header="0.3149606299212598" left="0.7086614173228347" right="0.7086614173228347" top="0.7480314960629921"/>
  <pageSetup orientation="landscape" paperSize="8" scale="16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71"/>
  <sheetViews>
    <sheetView workbookViewId="0" zoomScale="85" zoomScaleNormal="85">
      <selection activeCell="V24" sqref="V23:V24"/>
    </sheetView>
  </sheetViews>
  <sheetFormatPr baseColWidth="8" defaultRowHeight="15"/>
  <cols>
    <col customWidth="1" max="2" min="2" width="8.42578125"/>
    <col bestFit="1" customWidth="1" max="10" min="10" width="16.5703125"/>
    <col bestFit="1" customWidth="1" max="11" min="11" width="13.42578125"/>
    <col customWidth="1" max="14" min="14" width="22.140625"/>
    <col customWidth="1" max="15" min="15" width="24.42578125"/>
  </cols>
  <sheetData>
    <row customHeight="1" ht="12.75" r="1">
      <c r="C1" s="172" t="inlineStr">
        <is>
          <t>TOTAL PLANNING</t>
        </is>
      </c>
    </row>
    <row customHeight="1" ht="12.75" r="2">
      <c r="C2" s="189" t="n"/>
    </row>
    <row customHeight="1" ht="12.75" r="3">
      <c r="B3" s="150" t="n"/>
      <c r="C3" s="33" t="n"/>
      <c r="D3" s="219" t="inlineStr">
        <is>
          <t>PO</t>
        </is>
      </c>
      <c r="E3" s="219" t="inlineStr">
        <is>
          <t>SO</t>
        </is>
      </c>
      <c r="I3" s="33" t="n"/>
      <c r="J3" s="219" t="inlineStr">
        <is>
          <t>PO</t>
        </is>
      </c>
      <c r="K3" s="219" t="inlineStr">
        <is>
          <t>SO</t>
        </is>
      </c>
      <c r="L3" s="218" t="n"/>
      <c r="M3" s="150" t="n"/>
    </row>
    <row customHeight="1" ht="12.75" r="4">
      <c r="B4" s="150" t="n"/>
      <c r="C4" s="174" t="inlineStr">
        <is>
          <t>Planned</t>
        </is>
      </c>
      <c r="D4" s="153" t="n">
        <v>48184</v>
      </c>
      <c r="E4" s="220" t="n">
        <v>36061</v>
      </c>
      <c r="I4" s="174" t="inlineStr">
        <is>
          <t>In house</t>
        </is>
      </c>
      <c r="J4" s="153" t="n">
        <v>6020</v>
      </c>
      <c r="K4" s="220" t="n">
        <v>4771</v>
      </c>
      <c r="L4" s="218" t="n"/>
      <c r="M4" s="150" t="n"/>
    </row>
    <row customHeight="1" ht="12.75" r="5">
      <c r="B5" s="150" t="n"/>
      <c r="C5" s="33" t="inlineStr">
        <is>
          <t>Stock</t>
        </is>
      </c>
      <c r="D5" s="33" t="n"/>
      <c r="E5" s="155" t="n">
        <v>2095</v>
      </c>
      <c r="I5" s="33" t="inlineStr">
        <is>
          <t>Stock</t>
        </is>
      </c>
      <c r="J5" s="33" t="n"/>
      <c r="K5" s="155" t="n">
        <v>2095</v>
      </c>
      <c r="L5" s="150" t="n"/>
      <c r="M5" s="150" t="n"/>
    </row>
    <row customHeight="1" ht="12.75" r="6">
      <c r="B6" s="150" t="n"/>
      <c r="C6" s="175" t="n"/>
      <c r="D6" s="221">
        <f>SUM(D4:D5)</f>
        <v/>
      </c>
      <c r="E6" s="221">
        <f>SUM(E4:E5)</f>
        <v/>
      </c>
      <c r="I6" s="175" t="n"/>
      <c r="J6" s="221">
        <f>SUM(J4:J5)</f>
        <v/>
      </c>
      <c r="K6" s="221">
        <f>SUM(K4:K5)</f>
        <v/>
      </c>
      <c r="L6" s="117" t="n"/>
      <c r="M6" s="150" t="n"/>
    </row>
    <row customHeight="1" ht="12.75" r="7">
      <c r="B7" s="150" t="n"/>
      <c r="C7" s="173" t="n"/>
      <c r="D7" s="173" t="n"/>
      <c r="E7" s="222" t="n"/>
      <c r="I7" s="173" t="n"/>
      <c r="J7" s="223">
        <f>J6/D6</f>
        <v/>
      </c>
      <c r="K7" s="223">
        <f>K6/E6</f>
        <v/>
      </c>
      <c r="L7" s="151" t="n"/>
      <c r="M7" s="150" t="n"/>
    </row>
    <row customHeight="1" ht="12.75" r="8">
      <c r="A8" s="281" t="n"/>
      <c r="B8" s="169" t="n"/>
      <c r="C8" s="282" t="n"/>
      <c r="D8" s="283" t="n"/>
      <c r="E8" s="284" t="n"/>
      <c r="F8" s="281" t="n"/>
      <c r="G8" s="281" t="n"/>
      <c r="H8" s="281" t="n"/>
      <c r="I8" s="285" t="n"/>
      <c r="J8" s="283" t="n"/>
      <c r="K8" s="283" t="n"/>
      <c r="L8" s="284" t="n"/>
      <c r="M8" s="169" t="n"/>
      <c r="N8" s="281" t="n"/>
      <c r="O8" s="281" t="n"/>
    </row>
    <row customHeight="1" ht="12.75" r="9" thickBot="1">
      <c r="A9" s="281" t="n"/>
      <c r="B9" s="169" t="n"/>
      <c r="C9" s="286" t="inlineStr">
        <is>
          <t xml:space="preserve">PLANNED IN HOUSE (ETA) </t>
        </is>
      </c>
      <c r="D9" s="283" t="n"/>
      <c r="E9" s="284" t="n"/>
      <c r="F9" s="276" t="n"/>
      <c r="G9" s="282" t="n"/>
      <c r="H9" s="285" t="n"/>
      <c r="I9" s="287" t="inlineStr">
        <is>
          <t>ACTUAL IN HOUSE (ETA)</t>
        </is>
      </c>
      <c r="J9" s="283" t="n"/>
      <c r="K9" s="284" t="n"/>
      <c r="L9" s="284" t="n"/>
      <c r="M9" s="169" t="n"/>
      <c r="N9" s="281" t="n"/>
      <c r="O9" s="281" t="n"/>
    </row>
    <row customHeight="1" ht="12.75" r="10" thickBot="1">
      <c r="A10" s="281" t="n"/>
      <c r="B10" s="215" t="inlineStr">
        <is>
          <t>DROP</t>
        </is>
      </c>
      <c r="C10" s="160" t="inlineStr">
        <is>
          <t>WEEK</t>
        </is>
      </c>
      <c r="D10" s="210" t="inlineStr">
        <is>
          <t>Purchase order QTY</t>
        </is>
      </c>
      <c r="E10" s="211" t="inlineStr">
        <is>
          <t>Sales order QTY</t>
        </is>
      </c>
      <c r="F10" s="211" t="inlineStr">
        <is>
          <t>% delivery</t>
        </is>
      </c>
      <c r="G10" s="211" t="inlineStr">
        <is>
          <t>% inhouse</t>
        </is>
      </c>
      <c r="H10" s="210" t="inlineStr">
        <is>
          <t>Factoring</t>
        </is>
      </c>
      <c r="I10" s="212" t="inlineStr">
        <is>
          <t>WEEK</t>
        </is>
      </c>
      <c r="J10" s="210" t="inlineStr">
        <is>
          <t>Purchase order QTY</t>
        </is>
      </c>
      <c r="K10" s="211" t="inlineStr">
        <is>
          <t>Sales order QTY</t>
        </is>
      </c>
      <c r="L10" s="211" t="inlineStr">
        <is>
          <t>% delivery</t>
        </is>
      </c>
      <c r="M10" s="213" t="inlineStr">
        <is>
          <t>% inhouse</t>
        </is>
      </c>
      <c r="N10" s="214" t="inlineStr">
        <is>
          <t>WHS PICK/PACK</t>
        </is>
      </c>
      <c r="O10" s="281" t="n"/>
      <c r="Q10" s="150" t="n"/>
      <c r="R10" s="117" t="n"/>
      <c r="S10" s="117" t="n"/>
    </row>
    <row customHeight="1" ht="12.75" r="11">
      <c r="A11" s="281" t="n"/>
      <c r="B11" s="356" t="inlineStr">
        <is>
          <t>PRE</t>
        </is>
      </c>
      <c r="C11" s="208" t="inlineStr">
        <is>
          <t>WK 17</t>
        </is>
      </c>
      <c r="D11" s="190" t="n">
        <v>3312</v>
      </c>
      <c r="E11" s="198">
        <f>D11/$D$4</f>
        <v/>
      </c>
      <c r="F11" s="191">
        <f>E11</f>
        <v/>
      </c>
      <c r="G11" s="357" t="n"/>
      <c r="H11" s="358" t="n"/>
      <c r="I11" s="194">
        <f>C11</f>
        <v/>
      </c>
      <c r="J11" s="195" t="n"/>
      <c r="K11" s="195" t="n"/>
      <c r="L11" s="198">
        <f>J11/$D$4</f>
        <v/>
      </c>
      <c r="M11" s="191">
        <f>L11</f>
        <v/>
      </c>
      <c r="N11" s="196" t="n"/>
      <c r="O11" s="281" t="n"/>
      <c r="Q11" s="150" t="n"/>
      <c r="R11" s="150" t="n"/>
      <c r="S11" s="117" t="n"/>
    </row>
    <row customHeight="1" ht="12.75" r="12">
      <c r="A12" s="281" t="n"/>
      <c r="B12" s="359" t="n"/>
      <c r="C12" s="209" t="inlineStr">
        <is>
          <t>WK 18</t>
        </is>
      </c>
      <c r="D12" s="197" t="n"/>
      <c r="E12" s="198">
        <f>D12/$D$4</f>
        <v/>
      </c>
      <c r="F12" s="198">
        <f>E12+F11</f>
        <v/>
      </c>
      <c r="G12" s="360" t="n"/>
      <c r="H12" s="361" t="n"/>
      <c r="I12" s="201">
        <f>C12</f>
        <v/>
      </c>
      <c r="J12" s="202" t="n">
        <v>6020</v>
      </c>
      <c r="K12" s="202" t="n">
        <v>4771</v>
      </c>
      <c r="L12" s="198">
        <f>J12/$D$4</f>
        <v/>
      </c>
      <c r="M12" s="198">
        <f>L12+M11</f>
        <v/>
      </c>
      <c r="N12" s="203" t="n"/>
      <c r="O12" s="281" t="n"/>
      <c r="Q12" s="150" t="n"/>
      <c r="R12" s="150" t="n"/>
      <c r="S12" s="82" t="n"/>
    </row>
    <row customHeight="1" ht="12.75" r="13">
      <c r="A13" s="281" t="n"/>
      <c r="B13" s="359" t="n"/>
      <c r="C13" s="209" t="inlineStr">
        <is>
          <t>WK 19</t>
        </is>
      </c>
      <c r="D13" s="197" t="n">
        <v>2331</v>
      </c>
      <c r="E13" s="198">
        <f>D13/$D$4</f>
        <v/>
      </c>
      <c r="F13" s="198">
        <f>E13+F12</f>
        <v/>
      </c>
      <c r="G13" s="360" t="n"/>
      <c r="H13" s="361" t="n"/>
      <c r="I13" s="201">
        <f>C13</f>
        <v/>
      </c>
      <c r="J13" s="197" t="n"/>
      <c r="K13" s="197" t="n"/>
      <c r="L13" s="198">
        <f>J13/$D$4</f>
        <v/>
      </c>
      <c r="M13" s="198">
        <f>L13+M12</f>
        <v/>
      </c>
      <c r="N13" s="203" t="n"/>
      <c r="O13" s="281" t="n"/>
      <c r="R13" s="150" t="n"/>
      <c r="S13" s="82" t="n"/>
    </row>
    <row customHeight="1" ht="12.75" r="14">
      <c r="A14" s="281" t="n"/>
      <c r="B14" s="359" t="n"/>
      <c r="C14" s="209" t="inlineStr">
        <is>
          <t>WK 20</t>
        </is>
      </c>
      <c r="D14" s="197" t="n">
        <v>5669</v>
      </c>
      <c r="E14" s="198">
        <f>D14/$D$4</f>
        <v/>
      </c>
      <c r="F14" s="198">
        <f>E14+F13</f>
        <v/>
      </c>
      <c r="G14" s="204" t="n"/>
      <c r="H14" s="205" t="n"/>
      <c r="I14" s="201">
        <f>C14</f>
        <v/>
      </c>
      <c r="J14" s="197" t="n"/>
      <c r="K14" s="197" t="n"/>
      <c r="L14" s="198">
        <f>J14/$D$4</f>
        <v/>
      </c>
      <c r="M14" s="198">
        <f>L14+M13</f>
        <v/>
      </c>
      <c r="N14" s="203" t="n"/>
      <c r="O14" s="281" t="n"/>
      <c r="R14" s="150" t="n"/>
      <c r="S14" s="82" t="n"/>
    </row>
    <row customHeight="1" ht="12.75" r="15">
      <c r="A15" s="281" t="n"/>
      <c r="B15" s="359" t="n"/>
      <c r="C15" s="209" t="inlineStr">
        <is>
          <t>WK 21</t>
        </is>
      </c>
      <c r="D15" s="197" t="n">
        <v>8559</v>
      </c>
      <c r="E15" s="198">
        <f>D15/$D$4</f>
        <v/>
      </c>
      <c r="F15" s="198">
        <f>E15+F14</f>
        <v/>
      </c>
      <c r="G15" s="204" t="n"/>
      <c r="H15" s="205" t="n"/>
      <c r="I15" s="201">
        <f>C15</f>
        <v/>
      </c>
      <c r="J15" s="197" t="n"/>
      <c r="K15" s="197" t="n"/>
      <c r="L15" s="198">
        <f>J15/$D$4</f>
        <v/>
      </c>
      <c r="M15" s="198">
        <f>L15+M14</f>
        <v/>
      </c>
      <c r="N15" s="203" t="n"/>
      <c r="O15" s="281" t="n"/>
      <c r="R15" s="150" t="n"/>
      <c r="S15" s="82" t="n"/>
    </row>
    <row customHeight="1" ht="12.75" r="16">
      <c r="A16" s="281" t="n"/>
      <c r="B16" s="359" t="n"/>
      <c r="C16" s="209" t="inlineStr">
        <is>
          <t>WK 22</t>
        </is>
      </c>
      <c r="D16" s="197" t="n"/>
      <c r="E16" s="198">
        <f>D16/$D$4</f>
        <v/>
      </c>
      <c r="F16" s="198">
        <f>E16+F15</f>
        <v/>
      </c>
      <c r="G16" s="201" t="n"/>
      <c r="H16" s="205" t="n"/>
      <c r="I16" s="201">
        <f>C16</f>
        <v/>
      </c>
      <c r="J16" s="202" t="n">
        <v>12575</v>
      </c>
      <c r="K16" s="202" t="n">
        <v>9670</v>
      </c>
      <c r="L16" s="198">
        <f>J16/$D$4</f>
        <v/>
      </c>
      <c r="M16" s="198">
        <f>L16+M15</f>
        <v/>
      </c>
      <c r="N16" s="203" t="n"/>
      <c r="O16" s="281" t="n"/>
      <c r="R16" s="150" t="n"/>
      <c r="S16" s="82" t="n"/>
    </row>
    <row customHeight="1" ht="12.75" r="17">
      <c r="A17" s="281" t="n"/>
      <c r="B17" s="362" t="n"/>
      <c r="C17" s="209" t="inlineStr">
        <is>
          <t>WK 23</t>
        </is>
      </c>
      <c r="D17" s="197" t="n">
        <v>2536</v>
      </c>
      <c r="E17" s="198">
        <f>D17/$D$4</f>
        <v/>
      </c>
      <c r="F17" s="198">
        <f>E17+F16</f>
        <v/>
      </c>
      <c r="G17" s="360" t="n"/>
      <c r="H17" s="361" t="n"/>
      <c r="I17" s="201">
        <f>C17</f>
        <v/>
      </c>
      <c r="J17" s="202" t="n">
        <v>1974</v>
      </c>
      <c r="K17" s="202" t="n">
        <v>1147</v>
      </c>
      <c r="L17" s="198">
        <f>J17/$D$4</f>
        <v/>
      </c>
      <c r="M17" s="198">
        <f>L17+M16</f>
        <v/>
      </c>
      <c r="N17" s="203" t="n"/>
      <c r="O17" s="281" t="n"/>
      <c r="R17" s="150" t="n"/>
      <c r="S17" s="82" t="n"/>
    </row>
    <row customHeight="1" ht="12.75" r="18" thickBot="1">
      <c r="A18" s="281" t="n"/>
      <c r="B18" s="363" t="n">
        <v>1</v>
      </c>
      <c r="C18" s="254" t="inlineStr">
        <is>
          <t>WK 24</t>
        </is>
      </c>
      <c r="D18" s="255" t="n">
        <v>1104</v>
      </c>
      <c r="E18" s="256">
        <f>D18/$D$4</f>
        <v/>
      </c>
      <c r="F18" s="256">
        <f>E18+F17</f>
        <v/>
      </c>
      <c r="G18" s="257" t="n"/>
      <c r="H18" s="258" t="inlineStr">
        <is>
          <t>Factoring</t>
        </is>
      </c>
      <c r="I18" s="259">
        <f>C18</f>
        <v/>
      </c>
      <c r="J18" s="255" t="n"/>
      <c r="K18" s="255" t="n"/>
      <c r="L18" s="256">
        <f>J18/$D$4</f>
        <v/>
      </c>
      <c r="M18" s="256">
        <f>L18+M17</f>
        <v/>
      </c>
      <c r="N18" s="280">
        <f>SUM(K11:K17)</f>
        <v/>
      </c>
      <c r="O18" s="281" t="n"/>
      <c r="R18" s="150" t="n"/>
      <c r="S18" s="82" t="n"/>
    </row>
    <row customHeight="1" ht="12.75" r="19" thickTop="1">
      <c r="A19" s="281" t="n"/>
      <c r="B19" s="359" t="n"/>
      <c r="C19" s="247" t="inlineStr">
        <is>
          <t>WK 25</t>
        </is>
      </c>
      <c r="D19" s="248" t="n">
        <v>10270</v>
      </c>
      <c r="E19" s="249">
        <f>D19/$D$4</f>
        <v/>
      </c>
      <c r="F19" s="249">
        <f>E19+F18</f>
        <v/>
      </c>
      <c r="G19" s="250" t="n"/>
      <c r="H19" s="251" t="n"/>
      <c r="I19" s="252">
        <f>C19</f>
        <v/>
      </c>
      <c r="J19" s="333" t="n">
        <v>1104</v>
      </c>
      <c r="K19" s="333" t="n">
        <v>661</v>
      </c>
      <c r="L19" s="249">
        <f>J19/$D$4</f>
        <v/>
      </c>
      <c r="M19" s="249">
        <f>L19+M18</f>
        <v/>
      </c>
      <c r="N19" s="253" t="n"/>
      <c r="O19" s="281" t="n"/>
      <c r="P19" s="232" t="n"/>
      <c r="R19" s="150" t="n"/>
      <c r="S19" s="82" t="n"/>
    </row>
    <row customHeight="1" ht="12.75" r="20">
      <c r="A20" s="281" t="n"/>
      <c r="B20" s="359" t="n"/>
      <c r="C20" s="209" t="inlineStr">
        <is>
          <t>WK 26</t>
        </is>
      </c>
      <c r="D20" s="197" t="n">
        <v>455</v>
      </c>
      <c r="E20" s="198">
        <f>D20/$D$4</f>
        <v/>
      </c>
      <c r="F20" s="198">
        <f>E20+F19</f>
        <v/>
      </c>
      <c r="G20" s="360" t="n"/>
      <c r="H20" s="361" t="n"/>
      <c r="I20" s="201">
        <f>C20</f>
        <v/>
      </c>
      <c r="J20" s="202" t="n">
        <v>203</v>
      </c>
      <c r="K20" s="202" t="n">
        <v>145</v>
      </c>
      <c r="L20" s="198">
        <f>J20/$D$4</f>
        <v/>
      </c>
      <c r="M20" s="198">
        <f>L20+M19</f>
        <v/>
      </c>
      <c r="N20" s="203" t="n"/>
      <c r="O20" s="281" t="n"/>
      <c r="P20" s="232" t="n"/>
      <c r="R20" s="150" t="n"/>
      <c r="S20" s="82" t="n"/>
    </row>
    <row customHeight="1" ht="12.75" r="21">
      <c r="A21" s="281" t="n"/>
      <c r="B21" s="359" t="n"/>
      <c r="C21" s="209" t="inlineStr">
        <is>
          <t>WK 27</t>
        </is>
      </c>
      <c r="D21" s="197" t="n">
        <v>210</v>
      </c>
      <c r="E21" s="198">
        <f>D21/$D$4</f>
        <v/>
      </c>
      <c r="F21" s="198">
        <f>E21+F20</f>
        <v/>
      </c>
      <c r="G21" s="360" t="n"/>
      <c r="H21" s="361" t="n"/>
      <c r="I21" s="201">
        <f>C21</f>
        <v/>
      </c>
      <c r="J21" s="202" t="n">
        <v>10880</v>
      </c>
      <c r="K21" s="202" t="n">
        <v>9082</v>
      </c>
      <c r="L21" s="198">
        <f>J21/$D$4</f>
        <v/>
      </c>
      <c r="M21" s="198">
        <f>L21+M20</f>
        <v/>
      </c>
      <c r="N21" s="206" t="n"/>
      <c r="O21" s="281" t="n"/>
      <c r="P21" s="232" t="n"/>
      <c r="R21" s="150" t="n"/>
      <c r="S21" s="82" t="n"/>
    </row>
    <row customHeight="1" ht="12.75" r="22" thickBot="1">
      <c r="A22" s="281" t="n"/>
      <c r="B22" s="362" t="n"/>
      <c r="C22" s="225" t="inlineStr">
        <is>
          <t>WK 28</t>
        </is>
      </c>
      <c r="D22" s="226" t="n"/>
      <c r="E22" s="227">
        <f>D22/$D$4</f>
        <v/>
      </c>
      <c r="F22" s="227">
        <f>E22+F21</f>
        <v/>
      </c>
      <c r="G22" s="235" t="n"/>
      <c r="H22" s="236" t="inlineStr">
        <is>
          <t>Factoring</t>
        </is>
      </c>
      <c r="I22" s="228">
        <f>C22</f>
        <v/>
      </c>
      <c r="J22" s="226" t="n">
        <v>981</v>
      </c>
      <c r="K22" s="226" t="n">
        <v>828</v>
      </c>
      <c r="L22" s="227">
        <f>J22/$D$4</f>
        <v/>
      </c>
      <c r="M22" s="227">
        <f>L22+M21</f>
        <v/>
      </c>
      <c r="N22" s="229">
        <f>SUM(K18:K21)</f>
        <v/>
      </c>
      <c r="O22" s="281" t="n"/>
      <c r="R22" s="117" t="n"/>
      <c r="S22" s="82" t="n"/>
    </row>
    <row customHeight="1" ht="12.75" r="23" thickTop="1">
      <c r="A23" s="281" t="n"/>
      <c r="B23" s="344" t="n">
        <v>2</v>
      </c>
      <c r="C23" s="237" t="inlineStr">
        <is>
          <t>WK 29</t>
        </is>
      </c>
      <c r="D23" s="238" t="n">
        <v>3711</v>
      </c>
      <c r="E23" s="239">
        <f>D23/$D$4</f>
        <v/>
      </c>
      <c r="F23" s="239">
        <f>E23+F22</f>
        <v/>
      </c>
      <c r="G23" s="240" t="n"/>
      <c r="H23" s="241" t="n"/>
      <c r="I23" s="242">
        <f>C23</f>
        <v/>
      </c>
      <c r="J23" s="238" t="n">
        <v>598</v>
      </c>
      <c r="K23" s="238" t="n">
        <v>377</v>
      </c>
      <c r="L23" s="239">
        <f>J23/$D$4</f>
        <v/>
      </c>
      <c r="M23" s="239">
        <f>L23+M22</f>
        <v/>
      </c>
      <c r="N23" s="243" t="n"/>
      <c r="O23" s="281" t="n"/>
      <c r="R23" s="150" t="n"/>
      <c r="S23" s="82" t="n"/>
    </row>
    <row customHeight="1" ht="12.75" r="24">
      <c r="A24" s="281" t="n"/>
      <c r="B24" s="359" t="n"/>
      <c r="C24" s="209" t="inlineStr">
        <is>
          <t>WK 30</t>
        </is>
      </c>
      <c r="D24" s="197" t="n">
        <v>352</v>
      </c>
      <c r="E24" s="198">
        <f>D24/$D$4</f>
        <v/>
      </c>
      <c r="F24" s="198">
        <f>E24+F23</f>
        <v/>
      </c>
      <c r="G24" s="360" t="n"/>
      <c r="H24" s="361" t="n"/>
      <c r="I24" s="201">
        <f>C24</f>
        <v/>
      </c>
      <c r="J24" s="197" t="n">
        <v>2215</v>
      </c>
      <c r="K24" s="197" t="n">
        <v>1649</v>
      </c>
      <c r="L24" s="198">
        <f>J24/$D$4</f>
        <v/>
      </c>
      <c r="M24" s="198">
        <f>L24+M23</f>
        <v/>
      </c>
      <c r="N24" s="203" t="n"/>
      <c r="O24" s="281" t="n"/>
      <c r="R24" s="150" t="n"/>
      <c r="S24" s="82" t="n"/>
    </row>
    <row customHeight="1" ht="12.75" r="25" thickBot="1">
      <c r="A25" s="281" t="n"/>
      <c r="B25" s="359" t="n"/>
      <c r="C25" s="225" t="inlineStr">
        <is>
          <t>WK 31</t>
        </is>
      </c>
      <c r="D25" s="244" t="n">
        <v>5434</v>
      </c>
      <c r="E25" s="227">
        <f>D25/$D$4</f>
        <v/>
      </c>
      <c r="F25" s="227">
        <f>E25+F24</f>
        <v/>
      </c>
      <c r="G25" s="235" t="n"/>
      <c r="H25" s="236" t="n"/>
      <c r="I25" s="228">
        <f>C25</f>
        <v/>
      </c>
      <c r="J25" s="226" t="n"/>
      <c r="K25" s="226" t="n"/>
      <c r="L25" s="227">
        <f>J25/$D$4</f>
        <v/>
      </c>
      <c r="M25" s="227">
        <f>L25+M24</f>
        <v/>
      </c>
      <c r="N25" s="229">
        <f>SUM(K22:K24)</f>
        <v/>
      </c>
      <c r="O25" s="281" t="n"/>
      <c r="R25" s="150" t="n"/>
      <c r="S25" s="82" t="n"/>
    </row>
    <row customHeight="1" ht="12.75" r="26" thickTop="1">
      <c r="A26" s="281" t="n"/>
      <c r="B26" s="359" t="n"/>
      <c r="C26" s="237" t="inlineStr">
        <is>
          <t>WK 32</t>
        </is>
      </c>
      <c r="D26" s="238" t="n"/>
      <c r="E26" s="239">
        <f>D26/$D$4</f>
        <v/>
      </c>
      <c r="F26" s="239">
        <f>E26+F25</f>
        <v/>
      </c>
      <c r="G26" s="240" t="n"/>
      <c r="H26" s="241" t="inlineStr">
        <is>
          <t>Factoring</t>
        </is>
      </c>
      <c r="I26" s="242">
        <f>C26</f>
        <v/>
      </c>
      <c r="J26" s="238" t="n">
        <v>1687</v>
      </c>
      <c r="K26" s="238" t="n">
        <v>974</v>
      </c>
      <c r="L26" s="239">
        <f>J26/$D$4</f>
        <v/>
      </c>
      <c r="M26" s="239">
        <f>L26+M25</f>
        <v/>
      </c>
      <c r="N26" s="243" t="n"/>
      <c r="O26" s="281" t="n"/>
      <c r="R26" s="150" t="n"/>
      <c r="S26" s="82" t="n"/>
    </row>
    <row customHeight="1" ht="12.75" r="27" thickBot="1">
      <c r="A27" s="281" t="n"/>
      <c r="B27" s="364" t="n"/>
      <c r="C27" s="225" t="inlineStr">
        <is>
          <t>WK 33</t>
        </is>
      </c>
      <c r="D27" s="226" t="n"/>
      <c r="E27" s="227">
        <f>D27/$D$4</f>
        <v/>
      </c>
      <c r="F27" s="227">
        <f>E27+F26</f>
        <v/>
      </c>
      <c r="G27" s="235" t="n"/>
      <c r="H27" s="236" t="n"/>
      <c r="I27" s="228">
        <f>C27</f>
        <v/>
      </c>
      <c r="J27" s="226" t="n"/>
      <c r="K27" s="226" t="n"/>
      <c r="L27" s="227">
        <f>J27/$D$4</f>
        <v/>
      </c>
      <c r="M27" s="227">
        <f>L27+M26</f>
        <v/>
      </c>
      <c r="N27" s="229">
        <f>SUM(K25:K26)</f>
        <v/>
      </c>
      <c r="O27" s="281" t="n"/>
      <c r="R27" s="150" t="n"/>
      <c r="S27" s="82" t="n"/>
    </row>
    <row customHeight="1" ht="12.75" r="28" thickTop="1">
      <c r="A28" s="281" t="n"/>
      <c r="B28" s="337" t="n"/>
      <c r="C28" s="237" t="inlineStr">
        <is>
          <t>WK 34</t>
        </is>
      </c>
      <c r="D28" s="238" t="n">
        <v>3441</v>
      </c>
      <c r="E28" s="239">
        <f>D28/$D$4</f>
        <v/>
      </c>
      <c r="F28" s="239">
        <f>E28+F27</f>
        <v/>
      </c>
      <c r="G28" s="240" t="n"/>
      <c r="H28" s="241" t="inlineStr">
        <is>
          <t>Factoring</t>
        </is>
      </c>
      <c r="I28" s="242">
        <f>C28</f>
        <v/>
      </c>
      <c r="J28" s="238" t="n"/>
      <c r="K28" s="238" t="n"/>
      <c r="L28" s="239">
        <f>J28/$D$4</f>
        <v/>
      </c>
      <c r="M28" s="239">
        <f>L28+M27</f>
        <v/>
      </c>
      <c r="N28" s="243" t="n"/>
      <c r="O28" s="281" t="n"/>
      <c r="R28" s="150" t="n"/>
      <c r="S28" s="82" t="n"/>
    </row>
    <row customHeight="1" ht="12.75" r="29">
      <c r="A29" s="281" t="n"/>
      <c r="B29" s="359" t="n"/>
      <c r="C29" s="209" t="inlineStr">
        <is>
          <t>WK 35</t>
        </is>
      </c>
      <c r="D29" s="197" t="n"/>
      <c r="E29" s="198">
        <f>D29/$D$4</f>
        <v/>
      </c>
      <c r="F29" s="198">
        <f>E29+F28</f>
        <v/>
      </c>
      <c r="G29" s="201" t="n"/>
      <c r="H29" s="205" t="n"/>
      <c r="I29" s="201">
        <f>C29</f>
        <v/>
      </c>
      <c r="J29" s="197" t="n">
        <v>3124</v>
      </c>
      <c r="K29" s="197" t="n">
        <v>1979</v>
      </c>
      <c r="L29" s="198">
        <f>J29/$D$4</f>
        <v/>
      </c>
      <c r="M29" s="198">
        <f>L29+M28</f>
        <v/>
      </c>
      <c r="N29" s="203" t="n"/>
      <c r="O29" s="281" t="n"/>
      <c r="R29" s="117" t="n"/>
      <c r="S29" s="82" t="n"/>
    </row>
    <row customHeight="1" ht="12.75" r="30">
      <c r="A30" s="281" t="n"/>
      <c r="B30" s="359" t="n"/>
      <c r="C30" s="209" t="inlineStr">
        <is>
          <t>WK 36</t>
        </is>
      </c>
      <c r="D30" s="197" t="n">
        <v>800</v>
      </c>
      <c r="E30" s="198">
        <f>D30/$D$4</f>
        <v/>
      </c>
      <c r="F30" s="198">
        <f>E30+F29</f>
        <v/>
      </c>
      <c r="G30" s="201" t="n"/>
      <c r="H30" s="205" t="n"/>
      <c r="I30" s="201">
        <f>C30</f>
        <v/>
      </c>
      <c r="J30" s="197" t="n"/>
      <c r="K30" s="197" t="n"/>
      <c r="L30" s="198">
        <f>J30/$D$4</f>
        <v/>
      </c>
      <c r="M30" s="198">
        <f>L30+M29</f>
        <v/>
      </c>
      <c r="N30" s="203" t="n"/>
      <c r="O30" s="281" t="n"/>
      <c r="R30" s="150" t="n"/>
      <c r="S30" s="82" t="n"/>
    </row>
    <row customHeight="1" ht="12.75" r="31" thickBot="1">
      <c r="A31" s="281" t="n"/>
      <c r="B31" s="359" t="n"/>
      <c r="C31" s="254" t="inlineStr">
        <is>
          <t>WK 37</t>
        </is>
      </c>
      <c r="D31" s="255" t="n"/>
      <c r="E31" s="256">
        <f>D31/$D$4</f>
        <v/>
      </c>
      <c r="F31" s="256">
        <f>E31+F30</f>
        <v/>
      </c>
      <c r="G31" s="257" t="n"/>
      <c r="H31" s="258" t="inlineStr">
        <is>
          <t>Factoring</t>
        </is>
      </c>
      <c r="I31" s="259">
        <f>C31</f>
        <v/>
      </c>
      <c r="J31" s="255" t="n"/>
      <c r="K31" s="255" t="n"/>
      <c r="L31" s="256">
        <f>J31/$D$4</f>
        <v/>
      </c>
      <c r="M31" s="256">
        <f>L31+M30</f>
        <v/>
      </c>
      <c r="N31" s="260">
        <f>SUM(K27:K30)</f>
        <v/>
      </c>
      <c r="O31" s="281" t="n"/>
      <c r="R31" s="119" t="n"/>
      <c r="S31" s="82" t="n"/>
    </row>
    <row customHeight="1" ht="12.75" r="32" thickTop="1">
      <c r="A32" s="281" t="n"/>
      <c r="B32" s="359" t="n"/>
      <c r="C32" s="264" t="inlineStr">
        <is>
          <t>WK 38</t>
        </is>
      </c>
      <c r="D32" s="265" t="n"/>
      <c r="E32" s="266">
        <f>D32/$D$4</f>
        <v/>
      </c>
      <c r="F32" s="266">
        <f>E32+F31</f>
        <v/>
      </c>
      <c r="G32" s="267" t="n"/>
      <c r="H32" s="268" t="n"/>
      <c r="I32" s="267">
        <f>C32</f>
        <v/>
      </c>
      <c r="J32" s="265" t="n">
        <v>6015</v>
      </c>
      <c r="K32" s="265" t="n">
        <v>4090</v>
      </c>
      <c r="L32" s="266">
        <f>J32/$D$4</f>
        <v/>
      </c>
      <c r="M32" s="266">
        <f>L32+M31</f>
        <v/>
      </c>
      <c r="N32" s="269" t="n"/>
      <c r="O32" s="281" t="n"/>
      <c r="R32" s="119" t="n"/>
      <c r="S32" s="82" t="n"/>
    </row>
    <row customHeight="1" ht="12.75" r="33">
      <c r="A33" s="281" t="n"/>
      <c r="B33" s="359" t="n"/>
      <c r="C33" s="209" t="inlineStr">
        <is>
          <t>WK 39</t>
        </is>
      </c>
      <c r="D33" s="197" t="n"/>
      <c r="E33" s="198">
        <f>D33/$D$4</f>
        <v/>
      </c>
      <c r="F33" s="198">
        <f>E33+F32</f>
        <v/>
      </c>
      <c r="G33" s="201" t="n"/>
      <c r="H33" s="205" t="n"/>
      <c r="I33" s="201">
        <f>C33</f>
        <v/>
      </c>
      <c r="J33" s="197" t="n">
        <v>1315</v>
      </c>
      <c r="K33" s="197" t="n">
        <v>994</v>
      </c>
      <c r="L33" s="198">
        <f>J33/$D$4</f>
        <v/>
      </c>
      <c r="M33" s="198">
        <f>L33+M32</f>
        <v/>
      </c>
      <c r="N33" s="203" t="n"/>
      <c r="O33" s="281" t="n"/>
      <c r="R33" s="119" t="n"/>
      <c r="S33" s="82" t="n"/>
    </row>
    <row customHeight="1" ht="12.75" r="34" thickBot="1">
      <c r="A34" s="281" t="n"/>
      <c r="B34" s="359" t="n"/>
      <c r="C34" s="209" t="inlineStr">
        <is>
          <t>WK 40</t>
        </is>
      </c>
      <c r="D34" s="197" t="n"/>
      <c r="E34" s="198">
        <f>D34/$D$4</f>
        <v/>
      </c>
      <c r="F34" s="198">
        <f>E34+F33</f>
        <v/>
      </c>
      <c r="G34" s="201" t="n"/>
      <c r="H34" s="205" t="n"/>
      <c r="I34" s="201">
        <f>C34</f>
        <v/>
      </c>
      <c r="J34" s="197" t="n"/>
      <c r="K34" s="197" t="n"/>
      <c r="L34" s="198">
        <f>J34/$D$4</f>
        <v/>
      </c>
      <c r="M34" s="198">
        <f>L34+M33</f>
        <v/>
      </c>
      <c r="N34" s="260">
        <f>SUM(K31:K34)</f>
        <v/>
      </c>
      <c r="O34" s="281" t="n"/>
      <c r="R34" s="119" t="n"/>
      <c r="S34" s="82" t="n"/>
    </row>
    <row customHeight="1" ht="12.75" r="35" thickTop="1">
      <c r="A35" s="281" t="n"/>
      <c r="B35" s="278" t="n"/>
      <c r="C35" s="237" t="inlineStr">
        <is>
          <t>TBA</t>
        </is>
      </c>
      <c r="D35" s="238" t="n"/>
      <c r="E35" s="239">
        <f>D35/$D$4</f>
        <v/>
      </c>
      <c r="F35" s="239">
        <f>E35+#REF!</f>
        <v/>
      </c>
      <c r="G35" s="242" t="n"/>
      <c r="H35" s="241" t="n"/>
      <c r="I35" s="242">
        <f>C35</f>
        <v/>
      </c>
      <c r="J35" s="238" t="n"/>
      <c r="K35" s="238" t="n"/>
      <c r="L35" s="239">
        <f>J35/$D$4</f>
        <v/>
      </c>
      <c r="M35" s="239">
        <f>L35+#REF!</f>
        <v/>
      </c>
      <c r="N35" s="243" t="n"/>
      <c r="O35" s="281" t="n"/>
      <c r="R35" s="119" t="n"/>
      <c r="S35" s="82" t="n"/>
    </row>
    <row customHeight="1" ht="12.75" r="36" thickBot="1">
      <c r="A36" s="281" t="n"/>
      <c r="B36" s="279" t="n"/>
      <c r="C36" s="264" t="inlineStr">
        <is>
          <t>CXLD</t>
        </is>
      </c>
      <c r="D36" s="265" t="n"/>
      <c r="E36" s="266" t="n"/>
      <c r="F36" s="266" t="n"/>
      <c r="G36" s="365" t="n"/>
      <c r="H36" s="366" t="n"/>
      <c r="I36" s="267">
        <f>C36</f>
        <v/>
      </c>
      <c r="J36" s="265" t="n"/>
      <c r="K36" s="265" t="n"/>
      <c r="L36" s="266">
        <f>J36/$D$4</f>
        <v/>
      </c>
      <c r="M36" s="266" t="n"/>
      <c r="N36" s="367" t="n"/>
      <c r="O36" s="281" t="n"/>
      <c r="R36" s="119" t="n"/>
      <c r="S36" s="82" t="n"/>
    </row>
    <row customHeight="1" ht="12.75" r="37" thickBot="1" thickTop="1">
      <c r="A37" s="281" t="n"/>
      <c r="B37" s="288" t="n"/>
      <c r="C37" s="289" t="n"/>
      <c r="D37" s="290">
        <f>SUBTOTAL(9,D11:D35)</f>
        <v/>
      </c>
      <c r="E37" s="291">
        <f>SUBTOTAL(9,E11:E35)</f>
        <v/>
      </c>
      <c r="F37" s="289" t="n"/>
      <c r="G37" s="368" t="n"/>
      <c r="H37" s="369" t="n"/>
      <c r="I37" s="289" t="n"/>
      <c r="J37" s="290">
        <f>SUBTOTAL(9,J11:J35)</f>
        <v/>
      </c>
      <c r="K37" s="290">
        <f>SUBTOTAL(9,K11:K35)</f>
        <v/>
      </c>
      <c r="L37" s="291">
        <f>SUBTOTAL(9,L11:L35)</f>
        <v/>
      </c>
      <c r="M37" s="289" t="n"/>
      <c r="N37" s="289" t="n"/>
      <c r="O37" s="281" t="n"/>
      <c r="Q37" s="370" t="n"/>
      <c r="R37" s="117" t="n"/>
      <c r="S37" s="150" t="n"/>
    </row>
    <row customHeight="1" ht="12.75" r="38" thickBot="1" thickTop="1">
      <c r="A38" s="281" t="n"/>
      <c r="B38" s="150" t="n"/>
      <c r="C38" s="150" t="n"/>
      <c r="D38" s="150" t="n"/>
      <c r="E38" s="150" t="n"/>
      <c r="F38" s="150" t="n"/>
      <c r="G38" s="150" t="n"/>
      <c r="H38" s="150" t="n"/>
      <c r="I38" s="150" t="n"/>
      <c r="J38" s="150" t="n"/>
      <c r="K38" s="150" t="n"/>
      <c r="L38" s="150" t="n"/>
      <c r="M38" s="150" t="n"/>
      <c r="N38" s="150" t="n"/>
      <c r="O38" s="281" t="n"/>
      <c r="Q38" s="370" t="n"/>
      <c r="R38" s="117" t="n"/>
      <c r="S38" s="150" t="n"/>
    </row>
    <row customHeight="1" ht="12.75" r="39" thickBot="1" thickTop="1">
      <c r="A39" s="281" t="n"/>
      <c r="B39" s="288" t="n"/>
      <c r="C39" s="289" t="n"/>
      <c r="D39" s="290">
        <f>SUBTOTAL(9,D11:D37)</f>
        <v/>
      </c>
      <c r="E39" s="291">
        <f>SUBTOTAL(9,E11:E37)</f>
        <v/>
      </c>
      <c r="F39" s="289" t="n"/>
      <c r="G39" s="368" t="n"/>
      <c r="H39" s="369" t="n"/>
      <c r="I39" s="289" t="n"/>
      <c r="J39" s="290">
        <f>SUBTOTAL(9,J11:J37)</f>
        <v/>
      </c>
      <c r="K39" s="290">
        <f>SUBTOTAL(9,K11:K37)</f>
        <v/>
      </c>
      <c r="L39" s="291">
        <f>SUBTOTAL(9,L11:L37)</f>
        <v/>
      </c>
      <c r="M39" s="289" t="n"/>
      <c r="N39" s="289" t="n"/>
      <c r="Q39" s="370" t="n"/>
      <c r="R39" s="117" t="n"/>
      <c r="S39" s="150" t="n"/>
    </row>
    <row customHeight="1" ht="12.75" r="40" thickTop="1">
      <c r="A40" s="281" t="n"/>
      <c r="B40" s="282" t="n"/>
      <c r="C40" s="294" t="n"/>
      <c r="D40" s="295" t="n"/>
      <c r="E40" s="296" t="n"/>
      <c r="F40" s="294" t="n"/>
      <c r="G40" s="371" t="n"/>
      <c r="H40" s="372" t="n"/>
      <c r="I40" s="294" t="n"/>
      <c r="J40" s="295" t="n"/>
      <c r="K40" s="295" t="n"/>
      <c r="L40" s="296" t="n"/>
      <c r="M40" s="294" t="n"/>
      <c r="N40" s="294" t="n"/>
      <c r="O40" s="281" t="n"/>
      <c r="Q40" s="370" t="n"/>
      <c r="R40" s="117" t="n"/>
      <c r="S40" s="150" t="n"/>
    </row>
    <row customHeight="1" ht="12.75" r="41">
      <c r="A41" s="281" t="n"/>
      <c r="B41" s="281" t="n"/>
      <c r="C41" s="299" t="inlineStr">
        <is>
          <t>ARTLAB PLANNING</t>
        </is>
      </c>
      <c r="D41" s="300" t="n"/>
      <c r="E41" s="300" t="n"/>
      <c r="F41" s="300" t="n"/>
      <c r="G41" s="300" t="n"/>
      <c r="H41" s="301" t="n"/>
      <c r="I41" s="300" t="n"/>
      <c r="J41" s="300" t="n"/>
      <c r="K41" s="300" t="n"/>
      <c r="L41" s="300" t="n"/>
      <c r="M41" s="300" t="n"/>
      <c r="N41" s="300" t="n"/>
      <c r="O41" s="281" t="n"/>
      <c r="Q41" s="370" t="n"/>
      <c r="R41" s="117" t="n"/>
      <c r="S41" s="150" t="n"/>
    </row>
    <row customHeight="1" ht="12.75" r="42">
      <c r="A42" s="281" t="n"/>
      <c r="B42" s="276" t="n"/>
      <c r="C42" s="169" t="n"/>
      <c r="D42" s="169" t="n"/>
      <c r="E42" s="169" t="n"/>
      <c r="F42" s="276" t="n"/>
      <c r="G42" s="169" t="n"/>
      <c r="H42" s="276" t="n"/>
      <c r="I42" s="169" t="n"/>
      <c r="J42" s="169" t="n"/>
      <c r="K42" s="169" t="n"/>
      <c r="L42" s="169" t="n"/>
      <c r="M42" s="169" t="n"/>
      <c r="N42" s="169" t="n"/>
      <c r="O42" s="281" t="n"/>
      <c r="Q42" s="370" t="n"/>
      <c r="R42" s="117" t="n"/>
      <c r="S42" s="150" t="n"/>
    </row>
    <row customHeight="1" ht="12.75" r="43" thickBot="1">
      <c r="B43" s="150" t="n"/>
      <c r="C43" s="189" t="inlineStr">
        <is>
          <t xml:space="preserve">PLANNED IN HOUSE (ETA) </t>
        </is>
      </c>
      <c r="E43" s="184" t="n"/>
      <c r="F43" s="185" t="n">
        <v>33557</v>
      </c>
      <c r="G43" s="184" t="n"/>
      <c r="H43" s="186" t="n"/>
      <c r="I43" s="207" t="inlineStr">
        <is>
          <t>ACTUAL IN HOUSE (ETA)</t>
        </is>
      </c>
      <c r="J43" s="120" t="n"/>
      <c r="K43" s="120" t="n"/>
      <c r="L43" s="120" t="n"/>
      <c r="M43" s="184" t="n"/>
      <c r="N43" s="187" t="n"/>
      <c r="Q43" s="370" t="n"/>
      <c r="R43" s="117" t="n"/>
      <c r="S43" s="150" t="n"/>
    </row>
    <row customHeight="1" ht="12.75" r="44" thickBot="1">
      <c r="B44" s="215" t="inlineStr">
        <is>
          <t>DROP</t>
        </is>
      </c>
      <c r="C44" s="157" t="inlineStr">
        <is>
          <t>WEEK</t>
        </is>
      </c>
      <c r="D44" s="158" t="inlineStr">
        <is>
          <t>Purchase order QTY</t>
        </is>
      </c>
      <c r="E44" s="159" t="inlineStr">
        <is>
          <t>Sales order QTY</t>
        </is>
      </c>
      <c r="F44" s="159" t="inlineStr">
        <is>
          <t>% delivery</t>
        </is>
      </c>
      <c r="G44" s="159" t="inlineStr">
        <is>
          <t>% inhouse</t>
        </is>
      </c>
      <c r="H44" s="158" t="inlineStr">
        <is>
          <t>Factoring</t>
        </is>
      </c>
      <c r="I44" s="160" t="inlineStr">
        <is>
          <t>WEEK</t>
        </is>
      </c>
      <c r="J44" s="158" t="inlineStr">
        <is>
          <t>Purchase order QTY</t>
        </is>
      </c>
      <c r="K44" s="159" t="inlineStr">
        <is>
          <t>Sales order QTY</t>
        </is>
      </c>
      <c r="L44" s="159" t="inlineStr">
        <is>
          <t>% delivery</t>
        </is>
      </c>
      <c r="M44" s="161" t="inlineStr">
        <is>
          <t>% inhouse</t>
        </is>
      </c>
      <c r="N44" s="161" t="inlineStr">
        <is>
          <t>WHS PICK/PACK</t>
        </is>
      </c>
      <c r="O44" s="188" t="inlineStr">
        <is>
          <t>QC</t>
        </is>
      </c>
      <c r="Q44" s="370" t="n"/>
      <c r="R44" s="117" t="n"/>
      <c r="S44" s="150" t="n"/>
    </row>
    <row customHeight="1" ht="12.75" r="45">
      <c r="B45" s="373" t="inlineStr">
        <is>
          <t>PRE</t>
        </is>
      </c>
      <c r="C45" s="302" t="inlineStr">
        <is>
          <t>WK 17</t>
        </is>
      </c>
      <c r="D45" s="303" t="n"/>
      <c r="E45" s="304">
        <f>D45/#REF!</f>
        <v/>
      </c>
      <c r="F45" s="304">
        <f>E45</f>
        <v/>
      </c>
      <c r="G45" s="374" t="n"/>
      <c r="H45" s="375" t="n"/>
      <c r="I45" s="307">
        <f>C45</f>
        <v/>
      </c>
      <c r="J45" s="303" t="n"/>
      <c r="K45" s="303" t="n"/>
      <c r="L45" s="304">
        <f>J45/F43</f>
        <v/>
      </c>
      <c r="M45" s="304">
        <f>L45</f>
        <v/>
      </c>
      <c r="N45" s="308" t="n"/>
      <c r="O45" s="309" t="n"/>
      <c r="Q45" s="370" t="n"/>
      <c r="R45" s="117" t="n"/>
      <c r="S45" s="150" t="n"/>
    </row>
    <row customHeight="1" ht="12.75" r="46">
      <c r="B46" s="359" t="n"/>
      <c r="C46" s="162" t="inlineStr">
        <is>
          <t>WK 18</t>
        </is>
      </c>
      <c r="D46" s="155" t="n"/>
      <c r="E46" s="156">
        <f>D46/#REF!</f>
        <v/>
      </c>
      <c r="F46" s="156">
        <f>E46+F45</f>
        <v/>
      </c>
      <c r="G46" s="376" t="n"/>
      <c r="H46" s="377" t="n"/>
      <c r="I46" s="154">
        <f>C46</f>
        <v/>
      </c>
      <c r="J46" s="155" t="n">
        <v>6020</v>
      </c>
      <c r="K46" s="155" t="n">
        <v>4771</v>
      </c>
      <c r="L46" s="156">
        <f>J46/F43</f>
        <v/>
      </c>
      <c r="M46" s="156">
        <f>L46+M45</f>
        <v/>
      </c>
      <c r="N46" s="180" t="n"/>
      <c r="O46" s="310" t="inlineStr">
        <is>
          <t>Qc @ sourch (Mariska)</t>
        </is>
      </c>
      <c r="Q46" s="370" t="n"/>
      <c r="R46" s="117" t="n"/>
      <c r="S46" s="150" t="n"/>
    </row>
    <row customHeight="1" ht="12.75" r="47">
      <c r="B47" s="359" t="n"/>
      <c r="C47" s="162" t="inlineStr">
        <is>
          <t>WK 19</t>
        </is>
      </c>
      <c r="D47" s="155" t="n"/>
      <c r="E47" s="156">
        <f>D47/#REF!</f>
        <v/>
      </c>
      <c r="F47" s="156">
        <f>E47+F46</f>
        <v/>
      </c>
      <c r="G47" s="376" t="n"/>
      <c r="H47" s="377" t="n"/>
      <c r="I47" s="154">
        <f>C47</f>
        <v/>
      </c>
      <c r="J47" s="155" t="n"/>
      <c r="K47" s="155" t="n"/>
      <c r="L47" s="156">
        <f>J47/F43</f>
        <v/>
      </c>
      <c r="M47" s="156">
        <f>L47+M46</f>
        <v/>
      </c>
      <c r="N47" s="180" t="n"/>
      <c r="O47" s="310" t="n"/>
      <c r="Q47" s="370" t="n"/>
      <c r="R47" s="117" t="n"/>
      <c r="S47" s="150" t="n"/>
    </row>
    <row customHeight="1" ht="12.75" r="48">
      <c r="B48" s="359" t="n"/>
      <c r="C48" s="162" t="inlineStr">
        <is>
          <t>WK 20</t>
        </is>
      </c>
      <c r="D48" s="155" t="n"/>
      <c r="E48" s="156">
        <f>D48/#REF!</f>
        <v/>
      </c>
      <c r="F48" s="156">
        <f>E48+F47</f>
        <v/>
      </c>
      <c r="G48" s="171" t="n"/>
      <c r="H48" s="174" t="n"/>
      <c r="I48" s="154">
        <f>C48</f>
        <v/>
      </c>
      <c r="J48" s="155" t="n"/>
      <c r="K48" s="155" t="n"/>
      <c r="L48" s="156">
        <f>J48/F43</f>
        <v/>
      </c>
      <c r="M48" s="156">
        <f>L48+M47</f>
        <v/>
      </c>
      <c r="N48" s="180" t="n"/>
      <c r="O48" s="310" t="n"/>
      <c r="Q48" s="370" t="n"/>
      <c r="R48" s="117" t="n"/>
      <c r="S48" s="150" t="n"/>
    </row>
    <row customHeight="1" ht="12.75" r="49">
      <c r="B49" s="359" t="n"/>
      <c r="C49" s="162" t="inlineStr">
        <is>
          <t>WK 21</t>
        </is>
      </c>
      <c r="D49" s="155" t="n"/>
      <c r="E49" s="156">
        <f>D49/#REF!</f>
        <v/>
      </c>
      <c r="F49" s="156">
        <f>E49+F48</f>
        <v/>
      </c>
      <c r="G49" s="171" t="n"/>
      <c r="H49" s="174" t="n"/>
      <c r="I49" s="154">
        <f>C49</f>
        <v/>
      </c>
      <c r="J49" s="155" t="n"/>
      <c r="K49" s="155" t="n"/>
      <c r="L49" s="156">
        <f>J49/F43</f>
        <v/>
      </c>
      <c r="M49" s="156">
        <f>L49+M48</f>
        <v/>
      </c>
      <c r="N49" s="180" t="n"/>
      <c r="O49" s="310" t="inlineStr">
        <is>
          <t>Qc @ sourch (Mariska)</t>
        </is>
      </c>
      <c r="Q49" s="370" t="n"/>
      <c r="R49" s="117" t="n"/>
      <c r="S49" s="150" t="n"/>
    </row>
    <row customHeight="1" ht="12.75" r="50">
      <c r="B50" s="359" t="n"/>
      <c r="C50" s="162" t="inlineStr">
        <is>
          <t>WK 22</t>
        </is>
      </c>
      <c r="D50" s="155" t="n"/>
      <c r="E50" s="156">
        <f>D50/#REF!</f>
        <v/>
      </c>
      <c r="F50" s="156">
        <f>E50+F49</f>
        <v/>
      </c>
      <c r="G50" s="171" t="n"/>
      <c r="H50" s="174" t="n"/>
      <c r="I50" s="154">
        <f>C50</f>
        <v/>
      </c>
      <c r="J50" s="155" t="n">
        <v>8481</v>
      </c>
      <c r="K50" s="155" t="n">
        <v>6420</v>
      </c>
      <c r="L50" s="156">
        <f>J50/F43</f>
        <v/>
      </c>
      <c r="M50" s="156">
        <f>L50+M49</f>
        <v/>
      </c>
      <c r="N50" s="180" t="n"/>
      <c r="O50" s="310" t="n"/>
      <c r="Q50" s="370" t="n"/>
      <c r="R50" s="117" t="n"/>
      <c r="S50" s="150" t="n"/>
    </row>
    <row customHeight="1" ht="12.75" r="51" thickBot="1">
      <c r="B51" s="378" t="n"/>
      <c r="C51" s="163" t="inlineStr">
        <is>
          <t>WK 23</t>
        </is>
      </c>
      <c r="D51" s="164" t="n"/>
      <c r="E51" s="165">
        <f>D51/#REF!</f>
        <v/>
      </c>
      <c r="F51" s="165">
        <f>E51+F50</f>
        <v/>
      </c>
      <c r="G51" s="379" t="n"/>
      <c r="H51" s="380" t="n"/>
      <c r="I51" s="166">
        <f>C51</f>
        <v/>
      </c>
      <c r="J51" s="164" t="n"/>
      <c r="K51" s="164" t="n"/>
      <c r="L51" s="165">
        <f>J51/F43</f>
        <v/>
      </c>
      <c r="M51" s="165">
        <f>L51+M50</f>
        <v/>
      </c>
      <c r="N51" s="316" t="n"/>
      <c r="O51" s="314" t="n"/>
      <c r="Q51" s="82" t="n"/>
      <c r="R51" s="117" t="n"/>
      <c r="S51" s="82" t="n"/>
    </row>
    <row customHeight="1" ht="12.75" r="52">
      <c r="B52" s="373" t="n">
        <v>1</v>
      </c>
      <c r="C52" s="302" t="inlineStr">
        <is>
          <t>WK 24</t>
        </is>
      </c>
      <c r="D52" s="303" t="n"/>
      <c r="E52" s="304">
        <f>D52/#REF!</f>
        <v/>
      </c>
      <c r="F52" s="304">
        <f>E52+F51</f>
        <v/>
      </c>
      <c r="G52" s="374" t="n"/>
      <c r="H52" s="375" t="n"/>
      <c r="I52" s="307">
        <f>C52</f>
        <v/>
      </c>
      <c r="J52" s="303" t="n"/>
      <c r="K52" s="303" t="n"/>
      <c r="L52" s="304">
        <f>J52/F43</f>
        <v/>
      </c>
      <c r="M52" s="304">
        <f>L52+M51</f>
        <v/>
      </c>
      <c r="N52" s="315" t="n"/>
      <c r="O52" s="309" t="n"/>
      <c r="Q52" s="82" t="n"/>
      <c r="R52" s="117" t="n"/>
      <c r="S52" s="82" t="n"/>
    </row>
    <row customHeight="1" ht="12.75" r="53">
      <c r="B53" s="359" t="n"/>
      <c r="C53" s="162" t="inlineStr">
        <is>
          <t>WK 25</t>
        </is>
      </c>
      <c r="D53" s="155" t="n"/>
      <c r="E53" s="156">
        <f>D53/#REF!</f>
        <v/>
      </c>
      <c r="F53" s="156">
        <f>E53+F52</f>
        <v/>
      </c>
      <c r="G53" s="376" t="n"/>
      <c r="H53" s="377" t="n"/>
      <c r="I53" s="154">
        <f>C53</f>
        <v/>
      </c>
      <c r="J53" s="155" t="n"/>
      <c r="K53" s="155" t="n"/>
      <c r="L53" s="156">
        <f>J53/F43</f>
        <v/>
      </c>
      <c r="M53" s="156">
        <f>L53+M52</f>
        <v/>
      </c>
      <c r="N53" s="180" t="n"/>
      <c r="O53" s="310" t="n"/>
    </row>
    <row customHeight="1" ht="12.75" r="54">
      <c r="B54" s="359" t="n"/>
      <c r="C54" s="162" t="inlineStr">
        <is>
          <t>WK 26</t>
        </is>
      </c>
      <c r="D54" s="155" t="n"/>
      <c r="E54" s="156">
        <f>D54/#REF!</f>
        <v/>
      </c>
      <c r="F54" s="156">
        <f>E54+F53</f>
        <v/>
      </c>
      <c r="G54" s="376" t="n"/>
      <c r="H54" s="377" t="n"/>
      <c r="I54" s="154">
        <f>C54</f>
        <v/>
      </c>
      <c r="J54" s="155" t="n"/>
      <c r="K54" s="155" t="n"/>
      <c r="L54" s="156">
        <f>J54/F43</f>
        <v/>
      </c>
      <c r="M54" s="156">
        <f>L54+M53</f>
        <v/>
      </c>
      <c r="N54" s="180" t="n"/>
      <c r="O54" s="310" t="inlineStr">
        <is>
          <t>Qc @ sourch (Mariska)</t>
        </is>
      </c>
    </row>
    <row customHeight="1" ht="12.75" r="55">
      <c r="B55" s="359" t="n"/>
      <c r="C55" s="162" t="inlineStr">
        <is>
          <t>WK 27</t>
        </is>
      </c>
      <c r="D55" s="155" t="n"/>
      <c r="E55" s="156">
        <f>D55/#REF!</f>
        <v/>
      </c>
      <c r="F55" s="156">
        <f>E55+F54</f>
        <v/>
      </c>
      <c r="G55" s="376" t="n"/>
      <c r="H55" s="377" t="n"/>
      <c r="I55" s="154">
        <f>C55</f>
        <v/>
      </c>
      <c r="J55" s="155" t="n">
        <v>8639</v>
      </c>
      <c r="K55" s="155" t="n">
        <v>7254</v>
      </c>
      <c r="L55" s="156">
        <f>J55/F43</f>
        <v/>
      </c>
      <c r="M55" s="156">
        <f>L55+M54</f>
        <v/>
      </c>
      <c r="N55" s="180" t="n"/>
      <c r="O55" s="310" t="n"/>
    </row>
    <row customHeight="1" ht="12.75" r="56" thickBot="1">
      <c r="B56" s="378" t="n"/>
      <c r="C56" s="163" t="inlineStr">
        <is>
          <t>WK 28</t>
        </is>
      </c>
      <c r="D56" s="164" t="n"/>
      <c r="E56" s="165">
        <f>D56/#REF!</f>
        <v/>
      </c>
      <c r="F56" s="165">
        <f>E56+F55</f>
        <v/>
      </c>
      <c r="G56" s="379" t="n"/>
      <c r="H56" s="380" t="n"/>
      <c r="I56" s="166">
        <f>C56</f>
        <v/>
      </c>
      <c r="J56" s="164" t="n"/>
      <c r="K56" s="164" t="n"/>
      <c r="L56" s="165">
        <f>J56/F43</f>
        <v/>
      </c>
      <c r="M56" s="165">
        <f>L56+M55</f>
        <v/>
      </c>
      <c r="N56" s="316" t="n"/>
      <c r="O56" s="314" t="n"/>
    </row>
    <row customHeight="1" ht="12.75" r="57">
      <c r="B57" s="373" t="n">
        <v>2</v>
      </c>
      <c r="C57" s="302" t="inlineStr">
        <is>
          <t>WK 29</t>
        </is>
      </c>
      <c r="D57" s="303" t="n"/>
      <c r="E57" s="304">
        <f>D57/#REF!</f>
        <v/>
      </c>
      <c r="F57" s="304">
        <f>E57+F56</f>
        <v/>
      </c>
      <c r="G57" s="374" t="n"/>
      <c r="H57" s="375" t="n"/>
      <c r="I57" s="307">
        <f>C57</f>
        <v/>
      </c>
      <c r="J57" s="303" t="n"/>
      <c r="K57" s="303" t="n"/>
      <c r="L57" s="304">
        <f>J57/F43</f>
        <v/>
      </c>
      <c r="M57" s="304">
        <f>L57+M56</f>
        <v/>
      </c>
      <c r="N57" s="308" t="n"/>
      <c r="O57" s="309" t="n"/>
    </row>
    <row customHeight="1" ht="12.75" r="58">
      <c r="B58" s="359" t="n"/>
      <c r="C58" s="162" t="inlineStr">
        <is>
          <t>WK 30</t>
        </is>
      </c>
      <c r="D58" s="155" t="n"/>
      <c r="E58" s="156">
        <f>D58/#REF!</f>
        <v/>
      </c>
      <c r="F58" s="156">
        <f>E58+F57</f>
        <v/>
      </c>
      <c r="G58" s="376" t="n"/>
      <c r="H58" s="377" t="n"/>
      <c r="I58" s="154">
        <f>C58</f>
        <v/>
      </c>
      <c r="J58" s="155" t="n"/>
      <c r="K58" s="155" t="n"/>
      <c r="L58" s="156">
        <f>J58/F43</f>
        <v/>
      </c>
      <c r="M58" s="156">
        <f>L58+M57</f>
        <v/>
      </c>
      <c r="N58" s="180" t="n"/>
      <c r="O58" s="310" t="n"/>
    </row>
    <row customHeight="1" ht="12.75" r="59">
      <c r="B59" s="359" t="n"/>
      <c r="C59" s="162" t="inlineStr">
        <is>
          <t>WK 31</t>
        </is>
      </c>
      <c r="D59" s="155" t="n"/>
      <c r="E59" s="156">
        <f>D59/#REF!</f>
        <v/>
      </c>
      <c r="F59" s="156">
        <f>E59+F58</f>
        <v/>
      </c>
      <c r="G59" s="376" t="n"/>
      <c r="H59" s="377" t="n"/>
      <c r="I59" s="154">
        <f>C59</f>
        <v/>
      </c>
      <c r="J59" s="155" t="n"/>
      <c r="K59" s="155" t="n"/>
      <c r="L59" s="156">
        <f>J59/F43</f>
        <v/>
      </c>
      <c r="M59" s="156">
        <f>L59+M58</f>
        <v/>
      </c>
      <c r="N59" s="181" t="n"/>
      <c r="O59" s="310" t="n"/>
    </row>
    <row customHeight="1" ht="12.75" r="60">
      <c r="B60" s="359" t="n"/>
      <c r="C60" s="162" t="inlineStr">
        <is>
          <t>WK 32</t>
        </is>
      </c>
      <c r="D60" s="155" t="n"/>
      <c r="E60" s="156">
        <f>D60/#REF!</f>
        <v/>
      </c>
      <c r="F60" s="156">
        <f>E60+F59</f>
        <v/>
      </c>
      <c r="G60" s="376" t="n"/>
      <c r="H60" s="377" t="n"/>
      <c r="I60" s="154">
        <f>C60</f>
        <v/>
      </c>
      <c r="J60" s="155" t="n">
        <v>1447</v>
      </c>
      <c r="K60" s="155" t="n">
        <v>1092</v>
      </c>
      <c r="L60" s="156">
        <f>J60/F43</f>
        <v/>
      </c>
      <c r="M60" s="156">
        <f>L60+M59</f>
        <v/>
      </c>
      <c r="N60" s="180" t="n"/>
      <c r="O60" s="310" t="n"/>
    </row>
    <row customHeight="1" ht="12.75" r="61" thickBot="1">
      <c r="B61" s="378" t="n"/>
      <c r="C61" s="163" t="inlineStr">
        <is>
          <t>WK 33</t>
        </is>
      </c>
      <c r="D61" s="164" t="n"/>
      <c r="E61" s="165">
        <f>D61/#REF!</f>
        <v/>
      </c>
      <c r="F61" s="165">
        <f>E61+F60</f>
        <v/>
      </c>
      <c r="G61" s="379" t="n"/>
      <c r="H61" s="380" t="n"/>
      <c r="I61" s="166">
        <f>C61</f>
        <v/>
      </c>
      <c r="J61" s="164" t="n"/>
      <c r="K61" s="164" t="n"/>
      <c r="L61" s="165">
        <f>J61/F43</f>
        <v/>
      </c>
      <c r="M61" s="165">
        <f>L61+M60</f>
        <v/>
      </c>
      <c r="N61" s="313" t="n"/>
      <c r="O61" s="314" t="n"/>
    </row>
    <row customHeight="1" ht="12.75" r="62">
      <c r="B62" s="216" t="n"/>
      <c r="C62" s="302" t="inlineStr">
        <is>
          <t>WK 34</t>
        </is>
      </c>
      <c r="D62" s="303" t="n"/>
      <c r="E62" s="304">
        <f>D62/#REF!</f>
        <v/>
      </c>
      <c r="F62" s="304">
        <f>E62+F61</f>
        <v/>
      </c>
      <c r="G62" s="374" t="n"/>
      <c r="H62" s="375" t="n"/>
      <c r="I62" s="307">
        <f>C62</f>
        <v/>
      </c>
      <c r="J62" s="303" t="n"/>
      <c r="K62" s="303" t="n"/>
      <c r="L62" s="304">
        <f>J62/F43</f>
        <v/>
      </c>
      <c r="M62" s="304">
        <f>L62+M61</f>
        <v/>
      </c>
      <c r="N62" s="315" t="n"/>
      <c r="O62" s="309" t="n"/>
    </row>
    <row customHeight="1" ht="12.75" r="63">
      <c r="B63" s="217" t="n"/>
      <c r="C63" s="162" t="inlineStr">
        <is>
          <t>WK 35</t>
        </is>
      </c>
      <c r="D63" s="155" t="n"/>
      <c r="E63" s="156">
        <f>D63/#REF!</f>
        <v/>
      </c>
      <c r="F63" s="156">
        <f>E63+F62</f>
        <v/>
      </c>
      <c r="G63" s="376" t="n"/>
      <c r="H63" s="377" t="n"/>
      <c r="I63" s="154">
        <f>C63</f>
        <v/>
      </c>
      <c r="J63" s="155" t="n">
        <v>4556</v>
      </c>
      <c r="K63" s="155" t="n">
        <v>2784</v>
      </c>
      <c r="L63" s="156">
        <f>J63/F43</f>
        <v/>
      </c>
      <c r="M63" s="156">
        <f>L63+M62</f>
        <v/>
      </c>
      <c r="N63" s="180" t="n"/>
      <c r="O63" s="310" t="n"/>
    </row>
    <row customHeight="1" ht="12.75" r="64">
      <c r="B64" s="217" t="n"/>
      <c r="C64" s="162" t="inlineStr">
        <is>
          <t>WK 36</t>
        </is>
      </c>
      <c r="D64" s="155" t="n"/>
      <c r="E64" s="156">
        <f>D64/#REF!</f>
        <v/>
      </c>
      <c r="F64" s="156">
        <f>E64+F63</f>
        <v/>
      </c>
      <c r="G64" s="376" t="n"/>
      <c r="H64" s="377" t="n"/>
      <c r="I64" s="154">
        <f>C64</f>
        <v/>
      </c>
      <c r="J64" s="155" t="n">
        <v>1794</v>
      </c>
      <c r="K64" s="155" t="n">
        <v>1479</v>
      </c>
      <c r="L64" s="156">
        <f>J64/F43</f>
        <v/>
      </c>
      <c r="M64" s="156">
        <f>L64+M63</f>
        <v/>
      </c>
      <c r="N64" s="182" t="n"/>
      <c r="O64" s="310" t="n"/>
    </row>
    <row customHeight="1" ht="12.75" r="65">
      <c r="B65" s="224" t="n"/>
      <c r="C65" s="162" t="inlineStr">
        <is>
          <t>WK 37</t>
        </is>
      </c>
      <c r="D65" s="155" t="n"/>
      <c r="E65" s="156">
        <f>D65/#REF!</f>
        <v/>
      </c>
      <c r="F65" s="156">
        <f>E65+F64</f>
        <v/>
      </c>
      <c r="G65" s="376" t="n"/>
      <c r="H65" s="377" t="n"/>
      <c r="I65" s="154">
        <f>C65</f>
        <v/>
      </c>
      <c r="J65" s="155" t="n">
        <v>558</v>
      </c>
      <c r="K65" s="155" t="n">
        <v>391</v>
      </c>
      <c r="L65" s="156">
        <f>J65/F43</f>
        <v/>
      </c>
      <c r="M65" s="156">
        <f>L65+M64</f>
        <v/>
      </c>
      <c r="N65" s="381" t="n"/>
      <c r="O65" s="310" t="n"/>
    </row>
    <row customHeight="1" ht="12.75" r="66">
      <c r="B66" s="224" t="n"/>
      <c r="C66" s="162" t="inlineStr">
        <is>
          <t>WK 38</t>
        </is>
      </c>
      <c r="D66" s="154" t="n"/>
      <c r="E66" s="156">
        <f>D66/#REF!</f>
        <v/>
      </c>
      <c r="F66" s="156">
        <f>E66+F65</f>
        <v/>
      </c>
      <c r="G66" s="154" t="n"/>
      <c r="H66" s="154" t="n"/>
      <c r="I66" s="154" t="inlineStr">
        <is>
          <t>WK 38</t>
        </is>
      </c>
      <c r="J66" s="154" t="n">
        <v>573</v>
      </c>
      <c r="K66" s="154" t="n">
        <v>302</v>
      </c>
      <c r="L66" s="156">
        <f>J66/F43</f>
        <v/>
      </c>
      <c r="M66" s="156">
        <f>L66+M65</f>
        <v/>
      </c>
      <c r="N66" s="154" t="n"/>
      <c r="O66" s="320" t="n"/>
    </row>
    <row customHeight="1" ht="12.75" r="67">
      <c r="B67" s="224" t="n"/>
      <c r="C67" s="162" t="inlineStr">
        <is>
          <t>WK 39</t>
        </is>
      </c>
      <c r="D67" s="154" t="n"/>
      <c r="E67" s="156">
        <f>D67/#REF!</f>
        <v/>
      </c>
      <c r="F67" s="156">
        <f>E67+F66</f>
        <v/>
      </c>
      <c r="G67" s="154" t="n"/>
      <c r="H67" s="154" t="n"/>
      <c r="I67" s="154" t="inlineStr">
        <is>
          <t>WK 39</t>
        </is>
      </c>
      <c r="J67" s="154" t="n">
        <v>407</v>
      </c>
      <c r="K67" s="154" t="n">
        <v>286</v>
      </c>
      <c r="L67" s="156">
        <f>J67/F43</f>
        <v/>
      </c>
      <c r="M67" s="156">
        <f>L67+M66</f>
        <v/>
      </c>
      <c r="N67" s="154" t="n"/>
      <c r="O67" s="320" t="n"/>
    </row>
    <row customHeight="1" ht="12.75" r="68">
      <c r="B68" s="224" t="n"/>
      <c r="C68" s="162" t="inlineStr">
        <is>
          <t>WK 40</t>
        </is>
      </c>
      <c r="D68" s="154" t="n"/>
      <c r="E68" s="156">
        <f>D68/#REF!</f>
        <v/>
      </c>
      <c r="F68" s="156">
        <f>E68+F67</f>
        <v/>
      </c>
      <c r="G68" s="154" t="n"/>
      <c r="H68" s="154" t="n"/>
      <c r="I68" s="154" t="inlineStr">
        <is>
          <t>WK 40</t>
        </is>
      </c>
      <c r="J68" s="154" t="n">
        <v>396</v>
      </c>
      <c r="K68" s="154" t="n">
        <v>455</v>
      </c>
      <c r="L68" s="156">
        <f>J68/F43</f>
        <v/>
      </c>
      <c r="M68" s="156">
        <f>L68+M67</f>
        <v/>
      </c>
      <c r="N68" s="154" t="n"/>
      <c r="O68" s="320" t="n"/>
    </row>
    <row customHeight="1" ht="12.75" r="69">
      <c r="B69" s="224" t="n"/>
      <c r="C69" s="162" t="inlineStr">
        <is>
          <t>WK 41</t>
        </is>
      </c>
      <c r="D69" s="154" t="n"/>
      <c r="E69" s="156">
        <f>D69/#REF!</f>
        <v/>
      </c>
      <c r="F69" s="156">
        <f>E69+F68</f>
        <v/>
      </c>
      <c r="G69" s="154" t="n"/>
      <c r="H69" s="154" t="n"/>
      <c r="I69" s="162" t="inlineStr">
        <is>
          <t>WK 41</t>
        </is>
      </c>
      <c r="J69" s="154" t="n"/>
      <c r="K69" s="154" t="n"/>
      <c r="L69" s="156">
        <f>J69/F43</f>
        <v/>
      </c>
      <c r="M69" s="156">
        <f>L69+M68</f>
        <v/>
      </c>
      <c r="N69" s="154" t="n"/>
      <c r="O69" s="320" t="n"/>
    </row>
    <row customHeight="1" ht="12.75" r="70" thickBot="1">
      <c r="B70" s="263" t="n"/>
      <c r="C70" s="163" t="inlineStr">
        <is>
          <t>WK 42</t>
        </is>
      </c>
      <c r="D70" s="166" t="n"/>
      <c r="E70" s="165">
        <f>D70/#REF!</f>
        <v/>
      </c>
      <c r="F70" s="165">
        <f>E70+F69</f>
        <v/>
      </c>
      <c r="G70" s="166" t="n"/>
      <c r="H70" s="166" t="n"/>
      <c r="I70" s="166" t="inlineStr">
        <is>
          <t>WK 42</t>
        </is>
      </c>
      <c r="J70" s="166" t="n">
        <v>532</v>
      </c>
      <c r="K70" s="166" t="n">
        <v>381</v>
      </c>
      <c r="L70" s="165">
        <f>J70/F43</f>
        <v/>
      </c>
      <c r="M70" s="165">
        <f>L70+M69</f>
        <v/>
      </c>
      <c r="N70" s="166" t="n"/>
      <c r="O70" s="321" t="n"/>
    </row>
    <row customHeight="1" ht="15.75" r="71" thickBot="1">
      <c r="B71" s="120" t="n"/>
      <c r="C71" s="277" t="n"/>
      <c r="D71" s="317">
        <f>SUBTOTAL(9,D45:D70)</f>
        <v/>
      </c>
      <c r="E71" s="318">
        <f>SUBTOTAL(9,E45:E70)</f>
        <v/>
      </c>
      <c r="F71" s="277" t="n"/>
      <c r="G71" s="277" t="n"/>
      <c r="H71" s="319" t="n"/>
      <c r="I71" s="277" t="n"/>
      <c r="J71" s="317">
        <f>SUBTOTAL(9,J45:J70)</f>
        <v/>
      </c>
      <c r="K71" s="317">
        <f>SUBTOTAL(9,K45:K70)</f>
        <v/>
      </c>
      <c r="L71" s="318">
        <f>SUBTOTAL(9,L45:L70)</f>
        <v/>
      </c>
      <c r="M71" s="277" t="n"/>
      <c r="N71" s="277" t="n"/>
    </row>
    <row customHeight="1" ht="15.75" r="72" thickTop="1"/>
  </sheetData>
  <mergeCells count="7">
    <mergeCell ref="B28:B34"/>
    <mergeCell ref="B57:B61"/>
    <mergeCell ref="B18:B22"/>
    <mergeCell ref="B11:B17"/>
    <mergeCell ref="B23:B27"/>
    <mergeCell ref="B45:B51"/>
    <mergeCell ref="B52:B56"/>
  </mergeCells>
  <pageMargins bottom="0.75" footer="0.3" header="0.3" left="0.7" right="0.7" top="0.75"/>
  <pageSetup horizontalDpi="4294967295" orientation="portrait" paperSize="9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 autoPageBreaks="0" fitToPage="1"/>
  </sheetPr>
  <dimension ref="A1:BB135"/>
  <sheetViews>
    <sheetView workbookViewId="0" zoomScale="75" zoomScaleNormal="75">
      <pane activePane="bottomRight" state="frozen" topLeftCell="R15" xSplit="7" ySplit="2"/>
      <selection activeCell="AX36" sqref="AX36"/>
      <selection activeCell="AX36" pane="topRight" sqref="AX36"/>
      <selection activeCell="AX36" pane="bottomLeft" sqref="AX36"/>
      <selection activeCell="AX36" pane="bottomRight" sqref="AX36"/>
    </sheetView>
  </sheetViews>
  <sheetFormatPr baseColWidth="8" defaultRowHeight="15"/>
  <cols>
    <col bestFit="1" customWidth="1" max="1" min="1" width="13.42578125"/>
    <col customWidth="1" hidden="1" max="2" min="2" width="6"/>
    <col customWidth="1" hidden="1" max="3" min="3" width="14.42578125"/>
    <col customWidth="1" max="4" min="4" width="19.85546875"/>
    <col customWidth="1" hidden="1" max="5" min="5" width="8.5703125"/>
    <col bestFit="1" customWidth="1" max="6" min="6" width="18.140625"/>
    <col bestFit="1" customWidth="1" max="7" min="7" width="26.28515625"/>
    <col customWidth="1" max="8" min="8" width="10.140625"/>
    <col customWidth="1" max="9" min="9" width="14.28515625"/>
    <col customWidth="1" max="10" min="10" width="11.42578125"/>
    <col customWidth="1" max="11" min="11" width="13.140625"/>
    <col customWidth="1" hidden="1" max="12" min="12" width="20.5703125"/>
    <col customWidth="1" hidden="1" max="13" min="13" style="15" width="57.28515625"/>
    <col customWidth="1" hidden="1" max="14" min="14" width="72.5703125"/>
    <col customWidth="1" hidden="1" max="15" min="15" style="12" width="14.7109375"/>
    <col customWidth="1" hidden="1" max="16" min="16" width="15.140625"/>
    <col customWidth="1" hidden="1" max="17" min="17" width="14"/>
    <col customWidth="1" max="18" min="18" style="3" width="8"/>
    <col customWidth="1" max="19" min="19" width="17.42578125"/>
    <col customWidth="1" max="20" min="20" style="3" width="12.42578125"/>
    <col customWidth="1" hidden="1" max="21" min="21" width="15.5703125"/>
    <col customWidth="1" hidden="1" max="22" min="22" width="10.42578125"/>
    <col customWidth="1" max="23" min="23" width="7.42578125"/>
    <col customWidth="1" hidden="1" max="24" min="24" style="12" width="14"/>
    <col customWidth="1" hidden="1" max="25" min="25" width="14.42578125"/>
    <col customWidth="1" hidden="1" max="26" min="26" style="12" width="12.28515625"/>
    <col customWidth="1" hidden="1" max="27" min="27" width="12.7109375"/>
    <col customWidth="1" hidden="1" max="28" min="28" style="12" width="20.7109375"/>
    <col customWidth="1" hidden="1" max="29" min="29" style="18" width="20.7109375"/>
    <col customWidth="1" hidden="1" max="30" min="30" style="12" width="20.7109375"/>
    <col customWidth="1" hidden="1" max="31" min="31" width="21.140625"/>
    <col customWidth="1" hidden="1" max="32" min="32" style="12" width="20.7109375"/>
    <col customWidth="1" hidden="1" max="33" min="33" width="21.140625"/>
    <col customWidth="1" hidden="1" max="35" min="34" width="21.85546875"/>
    <col customWidth="1" hidden="1" max="36" min="36" width="11.5703125"/>
    <col customWidth="1" hidden="1" max="37" min="37" width="12"/>
    <col customWidth="1" hidden="1" max="38" min="38" width="15.42578125"/>
    <col customWidth="1" hidden="1" max="39" min="39" width="24"/>
    <col customWidth="1" hidden="1" max="40" min="40" width="28.42578125"/>
    <col customWidth="1" hidden="1" max="41" min="41" width="16.7109375"/>
    <col customWidth="1" hidden="1" max="42" min="42" width="17.28515625"/>
    <col customWidth="1" hidden="1" max="43" min="43" width="22"/>
    <col customWidth="1" hidden="1" max="44" min="44" width="25.7109375"/>
    <col customWidth="1" hidden="1" max="45" min="45" style="2" width="23.85546875"/>
    <col customWidth="1" hidden="1" max="46" min="46" width="20.85546875"/>
    <col customWidth="1" hidden="1" max="47" min="47" width="19"/>
    <col customWidth="1" hidden="1" max="48" min="48" width="11.42578125"/>
    <col customWidth="1" max="50" min="50" width="13.7109375"/>
    <col customWidth="1" max="51" min="51" style="25" width="9.140625"/>
    <col customWidth="1" max="52" min="52" style="25" width="14.140625"/>
    <col customWidth="1" max="53" min="53" style="3" width="18.85546875"/>
    <col customWidth="1" max="54" min="54" style="2" width="18.28515625"/>
  </cols>
  <sheetData>
    <row r="1">
      <c r="A1" s="19" t="inlineStr">
        <is>
          <t>KOI AW15 DELIVERY OVERVIEW</t>
        </is>
      </c>
      <c r="B1" s="20" t="n"/>
      <c r="C1" s="20" t="n"/>
      <c r="D1" s="20" t="n"/>
      <c r="E1" s="20" t="n"/>
      <c r="F1" s="20" t="n"/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20" t="n"/>
      <c r="V1" s="20" t="n"/>
      <c r="W1" s="20" t="n"/>
      <c r="X1" s="20" t="n"/>
      <c r="Y1" s="20" t="n"/>
      <c r="Z1" s="20" t="n"/>
      <c r="AA1" s="20" t="n"/>
      <c r="AB1" s="20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20" t="n"/>
      <c r="AL1" s="20" t="n"/>
      <c r="AM1" s="20" t="n"/>
      <c r="AN1" s="20" t="n"/>
      <c r="AO1" s="20" t="n"/>
      <c r="AP1" s="20" t="n"/>
      <c r="AQ1" s="20" t="n"/>
      <c r="AR1" s="20" t="n"/>
      <c r="AS1" s="20" t="n"/>
      <c r="AT1" s="20" t="n"/>
      <c r="AU1" s="20" t="n"/>
      <c r="AV1" s="21" t="n"/>
    </row>
    <row customFormat="1" r="2" s="1">
      <c r="A2" s="4" t="inlineStr">
        <is>
          <t>ARTICLE CODE</t>
        </is>
      </c>
      <c r="B2" s="4" t="inlineStr">
        <is>
          <t>DROP</t>
        </is>
      </c>
      <c r="C2" s="4" t="inlineStr">
        <is>
          <t>KEY ACCOUNTS</t>
        </is>
      </c>
      <c r="D2" s="4" t="inlineStr">
        <is>
          <t>PRODUCT CATEGORY</t>
        </is>
      </c>
      <c r="E2" s="4" t="inlineStr">
        <is>
          <t>GENDER</t>
        </is>
      </c>
      <c r="F2" s="4" t="inlineStr">
        <is>
          <t>STYLE NAME</t>
        </is>
      </c>
      <c r="G2" s="4" t="inlineStr">
        <is>
          <t>WASH / COLOUR</t>
        </is>
      </c>
      <c r="H2" s="4" t="inlineStr">
        <is>
          <t xml:space="preserve">COUNTRY </t>
        </is>
      </c>
      <c r="I2" s="4" t="inlineStr">
        <is>
          <t>AGENT</t>
        </is>
      </c>
      <c r="J2" s="4" t="inlineStr">
        <is>
          <t>VENDOR</t>
        </is>
      </c>
      <c r="K2" s="4" t="inlineStr">
        <is>
          <t>LAUNDRY</t>
        </is>
      </c>
      <c r="L2" s="4" t="inlineStr">
        <is>
          <t>FABRIC SUPPLIER</t>
        </is>
      </c>
      <c r="M2" s="4" t="inlineStr">
        <is>
          <t>FABRIC</t>
        </is>
      </c>
      <c r="N2" s="4" t="inlineStr">
        <is>
          <t>FABRIC COMPOSITION</t>
        </is>
      </c>
      <c r="O2" s="10" t="inlineStr">
        <is>
          <t>FABRIC IH DATE</t>
        </is>
      </c>
      <c r="P2" s="4" t="inlineStr">
        <is>
          <t>FABRIC IH WEEK</t>
        </is>
      </c>
      <c r="Q2" s="4" t="inlineStr">
        <is>
          <t>WOVEN / KNIT</t>
        </is>
      </c>
      <c r="R2" s="5" t="inlineStr">
        <is>
          <t>FOB</t>
        </is>
      </c>
      <c r="S2" s="4" t="inlineStr">
        <is>
          <t>PO#</t>
        </is>
      </c>
      <c r="T2" s="5" t="inlineStr">
        <is>
          <t>PO AMOUNT</t>
        </is>
      </c>
      <c r="U2" s="4" t="inlineStr">
        <is>
          <t>PAYMENT TERM</t>
        </is>
      </c>
      <c r="V2" s="4" t="inlineStr">
        <is>
          <t>SHIPMODE</t>
        </is>
      </c>
      <c r="W2" s="4" t="inlineStr">
        <is>
          <t>PO QTY</t>
        </is>
      </c>
      <c r="X2" s="10" t="inlineStr">
        <is>
          <t>PO ISSUE DATE</t>
        </is>
      </c>
      <c r="Y2" s="4" t="inlineStr">
        <is>
          <t>PO ISSUE WEEK</t>
        </is>
      </c>
      <c r="Z2" s="10" t="inlineStr">
        <is>
          <t>PO ETD DATE</t>
        </is>
      </c>
      <c r="AA2" s="4" t="inlineStr">
        <is>
          <t>PO ETD WEEK</t>
        </is>
      </c>
      <c r="AB2" s="10" t="inlineStr">
        <is>
          <t>CONFIRMED TRANSFER DATE</t>
        </is>
      </c>
      <c r="AC2" s="16" t="inlineStr">
        <is>
          <t>CONFIRMED TRANSFER WEEK</t>
        </is>
      </c>
      <c r="AD2" s="10" t="inlineStr">
        <is>
          <t>CONFIRMED ETD DATE</t>
        </is>
      </c>
      <c r="AE2" s="4" t="inlineStr">
        <is>
          <t>CONFIRMED ETD WEEK</t>
        </is>
      </c>
      <c r="AF2" s="10" t="inlineStr">
        <is>
          <t>EXPECTED ETD DATE</t>
        </is>
      </c>
      <c r="AG2" s="4" t="inlineStr">
        <is>
          <t>EXPECTED ETD WEEK</t>
        </is>
      </c>
      <c r="AH2" s="4" t="inlineStr">
        <is>
          <t>EXPECTED PAY DATE</t>
        </is>
      </c>
      <c r="AI2" s="4" t="inlineStr">
        <is>
          <t>EXPECTED PAY WEEK</t>
        </is>
      </c>
      <c r="AJ2" s="4" t="inlineStr">
        <is>
          <t>EX FTY DATE</t>
        </is>
      </c>
      <c r="AK2" s="4" t="inlineStr">
        <is>
          <t>EX FTY WEEK</t>
        </is>
      </c>
      <c r="AL2" s="4" t="inlineStr">
        <is>
          <t>DELAY IN WEEKS</t>
        </is>
      </c>
      <c r="AM2" s="4" t="inlineStr">
        <is>
          <t>FABRIC IH - ETD LEADTIME</t>
        </is>
      </c>
      <c r="AN2" s="4" t="inlineStr">
        <is>
          <t>PO ISSUE DATE - ETD LEADTIME</t>
        </is>
      </c>
      <c r="AO2" s="4" t="inlineStr">
        <is>
          <t>ACTUAL ETA DATE</t>
        </is>
      </c>
      <c r="AP2" s="4" t="inlineStr">
        <is>
          <t>ACTUAL ETA WEEK</t>
        </is>
      </c>
      <c r="AQ2" s="4" t="inlineStr">
        <is>
          <t>ACTUAL DELIVERED QTY</t>
        </is>
      </c>
      <c r="AR2" s="4" t="inlineStr">
        <is>
          <t>OVER/UNDER DELIVERY PCS</t>
        </is>
      </c>
      <c r="AS2" s="6" t="inlineStr">
        <is>
          <t>OVER/UNDER DELIVERY %</t>
        </is>
      </c>
      <c r="AT2" s="4" t="inlineStr">
        <is>
          <t>EXPECTED DROP WEEK</t>
        </is>
      </c>
      <c r="AU2" s="4" t="inlineStr">
        <is>
          <t>ACTUAL DROP WEEK</t>
        </is>
      </c>
      <c r="AV2" s="4" t="inlineStr">
        <is>
          <t>COMMENTS</t>
        </is>
      </c>
      <c r="AY2" s="26" t="n"/>
      <c r="AZ2" s="26" t="n"/>
      <c r="BA2" s="27" t="n"/>
      <c r="BB2" s="28" t="n"/>
    </row>
    <row customHeight="1" ht="15" r="3">
      <c r="A3" s="7" t="inlineStr">
        <is>
          <t>K999901105</t>
        </is>
      </c>
      <c r="B3" s="7" t="n">
        <v>1</v>
      </c>
      <c r="C3" s="7" t="n"/>
      <c r="D3" s="7" t="inlineStr">
        <is>
          <t>jeans</t>
        </is>
      </c>
      <c r="E3" s="7" t="inlineStr">
        <is>
          <t>WOMEN</t>
        </is>
      </c>
      <c r="F3" s="7" t="inlineStr">
        <is>
          <t>JUNO</t>
        </is>
      </c>
      <c r="G3" s="7" t="inlineStr">
        <is>
          <t>Black Rinse</t>
        </is>
      </c>
      <c r="H3" s="7" t="inlineStr">
        <is>
          <t>TN</t>
        </is>
      </c>
      <c r="I3" s="7" t="inlineStr">
        <is>
          <t>CARTHAGO</t>
        </is>
      </c>
      <c r="J3" s="7" t="inlineStr">
        <is>
          <t>CARTHAGO</t>
        </is>
      </c>
      <c r="K3" s="7" t="inlineStr">
        <is>
          <t>Interwashing</t>
        </is>
      </c>
      <c r="L3" s="7" t="inlineStr">
        <is>
          <t>Gap</t>
        </is>
      </c>
      <c r="M3" s="14" t="inlineStr">
        <is>
          <t>D7924O022 Pinus</t>
        </is>
      </c>
      <c r="N3" s="7" t="inlineStr">
        <is>
          <t>97,8% Organic cotton / 2,2% Elastane</t>
        </is>
      </c>
      <c r="O3" s="11" t="n"/>
      <c r="P3" s="7">
        <f>+WEEKNUM(O3)</f>
        <v/>
      </c>
      <c r="Q3" s="7" t="inlineStr">
        <is>
          <t>WOVEN</t>
        </is>
      </c>
      <c r="R3" s="8" t="n">
        <v>19.79</v>
      </c>
      <c r="S3" t="inlineStr">
        <is>
          <t>300P000253</t>
        </is>
      </c>
      <c r="T3" s="8">
        <f>W3*R3</f>
        <v/>
      </c>
      <c r="U3" s="7" t="inlineStr">
        <is>
          <t>60 DAYS NETT</t>
        </is>
      </c>
      <c r="V3" s="7" t="inlineStr">
        <is>
          <t>TRUCK</t>
        </is>
      </c>
      <c r="W3" s="7" t="n">
        <v>461</v>
      </c>
      <c r="X3" s="11" t="n">
        <v>42080</v>
      </c>
      <c r="Y3" s="7">
        <f>+WEEKNUM(X3)</f>
        <v/>
      </c>
      <c r="Z3" s="11" t="n">
        <v>42154</v>
      </c>
      <c r="AA3" s="7">
        <f>+WEEKNUM(Z3)</f>
        <v/>
      </c>
      <c r="AB3" s="11" t="n">
        <v>42132</v>
      </c>
      <c r="AC3" s="17">
        <f>+WEEKNUM(AB3)</f>
        <v/>
      </c>
      <c r="AD3" s="11" t="n">
        <v>42154</v>
      </c>
      <c r="AE3" s="7">
        <f>+WEEKNUM(AD3)</f>
        <v/>
      </c>
      <c r="AF3" s="11" t="n">
        <v>42161</v>
      </c>
      <c r="AG3" s="7">
        <f>+WEEKNUM(AF3)</f>
        <v/>
      </c>
      <c r="AH3" s="11">
        <f>AB3+60</f>
        <v/>
      </c>
      <c r="AI3" s="7">
        <f>+WEEKNUM(AH3)</f>
        <v/>
      </c>
      <c r="AJ3" s="7" t="n"/>
      <c r="AK3" s="7">
        <f>+WEEKNUM(AJ3)</f>
        <v/>
      </c>
      <c r="AL3" s="7">
        <f>AE3-AK3</f>
        <v/>
      </c>
      <c r="AM3" s="7">
        <f>AK3-P3</f>
        <v/>
      </c>
      <c r="AN3" s="7">
        <f>AK3-Y3</f>
        <v/>
      </c>
      <c r="AO3" s="7" t="n"/>
      <c r="AP3" s="7">
        <f>+WEEKNUM(AO3)</f>
        <v/>
      </c>
      <c r="AQ3" s="7" t="n"/>
      <c r="AR3" s="7">
        <f>AQ3-W3</f>
        <v/>
      </c>
      <c r="AS3" s="9">
        <f>AQ3/W3-1</f>
        <v/>
      </c>
      <c r="AT3" s="7">
        <f>AE3+2</f>
        <v/>
      </c>
      <c r="AU3" s="7" t="n"/>
      <c r="AV3" s="7" t="n"/>
    </row>
    <row r="4">
      <c r="A4" s="7" t="inlineStr">
        <is>
          <t>K999901305</t>
        </is>
      </c>
      <c r="B4" s="7" t="n">
        <v>1</v>
      </c>
      <c r="C4" s="7" t="inlineStr">
        <is>
          <t>14OZ</t>
        </is>
      </c>
      <c r="D4" s="7" t="inlineStr">
        <is>
          <t>jeans</t>
        </is>
      </c>
      <c r="E4" s="7" t="inlineStr">
        <is>
          <t>WOMEN</t>
        </is>
      </c>
      <c r="F4" s="7" t="inlineStr">
        <is>
          <t>CHRISTINA</t>
        </is>
      </c>
      <c r="G4" s="7" t="inlineStr">
        <is>
          <t>Black Rinse</t>
        </is>
      </c>
      <c r="H4" s="7" t="inlineStr">
        <is>
          <t>TN</t>
        </is>
      </c>
      <c r="I4" s="7" t="inlineStr">
        <is>
          <t>CARTHAGO</t>
        </is>
      </c>
      <c r="J4" s="7" t="inlineStr">
        <is>
          <t>CARTHAGO</t>
        </is>
      </c>
      <c r="K4" s="7" t="inlineStr">
        <is>
          <t>Interwashing</t>
        </is>
      </c>
      <c r="L4" s="7" t="inlineStr">
        <is>
          <t>Gap</t>
        </is>
      </c>
      <c r="M4" s="14" t="inlineStr">
        <is>
          <t>D7924O022 Pinus</t>
        </is>
      </c>
      <c r="N4" s="7" t="inlineStr">
        <is>
          <t>97,8% Organic cotton / 2,2% Elastane</t>
        </is>
      </c>
      <c r="O4" s="11" t="n"/>
      <c r="P4" s="7">
        <f>+WEEKNUM(O4)</f>
        <v/>
      </c>
      <c r="Q4" s="7" t="inlineStr">
        <is>
          <t>WOVEN</t>
        </is>
      </c>
      <c r="R4" s="8" t="n">
        <v>19.79</v>
      </c>
      <c r="S4" t="inlineStr">
        <is>
          <t>300P000253</t>
        </is>
      </c>
      <c r="T4" s="8">
        <f>W4*R4</f>
        <v/>
      </c>
      <c r="U4" s="7" t="inlineStr">
        <is>
          <t>60 DAYS NETT</t>
        </is>
      </c>
      <c r="V4" s="7" t="inlineStr">
        <is>
          <t>TRUCK</t>
        </is>
      </c>
      <c r="W4" s="7" t="n">
        <v>372</v>
      </c>
      <c r="X4" s="11" t="n">
        <v>42080</v>
      </c>
      <c r="Y4" s="7">
        <f>+WEEKNUM(X4)</f>
        <v/>
      </c>
      <c r="Z4" s="11" t="n">
        <v>42154</v>
      </c>
      <c r="AA4" s="7">
        <f>+WEEKNUM(Z4)</f>
        <v/>
      </c>
      <c r="AB4" s="11" t="n">
        <v>42133</v>
      </c>
      <c r="AC4" s="17">
        <f>+WEEKNUM(AB4)</f>
        <v/>
      </c>
      <c r="AD4" s="11" t="n">
        <v>42154</v>
      </c>
      <c r="AE4" s="7">
        <f>+WEEKNUM(AD4)</f>
        <v/>
      </c>
      <c r="AF4" s="11" t="n">
        <v>42161</v>
      </c>
      <c r="AG4" s="7">
        <f>+WEEKNUM(AF4)</f>
        <v/>
      </c>
      <c r="AH4" s="11">
        <f>AB4+60</f>
        <v/>
      </c>
      <c r="AI4" s="7">
        <f>+WEEKNUM(AH4)</f>
        <v/>
      </c>
      <c r="AJ4" s="7" t="n"/>
      <c r="AK4" s="7">
        <f>+WEEKNUM(AJ4)</f>
        <v/>
      </c>
      <c r="AL4" s="7">
        <f>AE4-AK4</f>
        <v/>
      </c>
      <c r="AM4" s="7">
        <f>AK4-P4</f>
        <v/>
      </c>
      <c r="AN4" s="7">
        <f>AK4-Y4</f>
        <v/>
      </c>
      <c r="AO4" s="7" t="n"/>
      <c r="AP4" s="7">
        <f>+WEEKNUM(AO4)</f>
        <v/>
      </c>
      <c r="AQ4" s="7" t="n"/>
      <c r="AR4" s="7">
        <f>AQ4-W4</f>
        <v/>
      </c>
      <c r="AS4" s="9">
        <f>AQ4/W4-1</f>
        <v/>
      </c>
      <c r="AT4" s="7">
        <f>AE4+2</f>
        <v/>
      </c>
      <c r="AU4" s="7" t="n"/>
      <c r="AV4" s="7" t="n"/>
      <c r="AX4" s="382" t="inlineStr">
        <is>
          <t>SOURCING MIX (VOLUMES/ VALUES/ INTAKE MARGIN BY COUNTRY OF ORIGIN)</t>
        </is>
      </c>
      <c r="AY4" s="383" t="n"/>
      <c r="AZ4" s="383" t="n"/>
      <c r="BA4" s="383" t="n"/>
      <c r="BB4" s="384" t="n"/>
    </row>
    <row customHeight="1" ht="15" r="5">
      <c r="A5" s="7" t="inlineStr">
        <is>
          <t>K999951104</t>
        </is>
      </c>
      <c r="B5" s="7" t="n">
        <v>1</v>
      </c>
      <c r="C5" s="7" t="inlineStr">
        <is>
          <t>BK/ 14OZ</t>
        </is>
      </c>
      <c r="D5" s="7" t="inlineStr">
        <is>
          <t>jeans</t>
        </is>
      </c>
      <c r="E5" s="7" t="inlineStr">
        <is>
          <t>MEN</t>
        </is>
      </c>
      <c r="F5" s="7" t="inlineStr">
        <is>
          <t>JAMES</t>
        </is>
      </c>
      <c r="G5" s="7" t="inlineStr">
        <is>
          <t>Black Rinse</t>
        </is>
      </c>
      <c r="H5" s="7" t="inlineStr">
        <is>
          <t>TN</t>
        </is>
      </c>
      <c r="I5" s="7" t="inlineStr">
        <is>
          <t>CARTHAGO</t>
        </is>
      </c>
      <c r="J5" s="7" t="inlineStr">
        <is>
          <t>CARTHAGO</t>
        </is>
      </c>
      <c r="K5" s="7" t="inlineStr">
        <is>
          <t>Interwashing</t>
        </is>
      </c>
      <c r="L5" s="7" t="inlineStr">
        <is>
          <t>Gap</t>
        </is>
      </c>
      <c r="M5" s="14" t="inlineStr">
        <is>
          <t>D7924O022 Pinus</t>
        </is>
      </c>
      <c r="N5" s="7" t="inlineStr">
        <is>
          <t>97,8% Organic cotton / 2,2% Elastane</t>
        </is>
      </c>
      <c r="O5" s="11" t="n"/>
      <c r="P5" s="7">
        <f>+WEEKNUM(O5)</f>
        <v/>
      </c>
      <c r="Q5" s="7" t="inlineStr">
        <is>
          <t>WOVEN</t>
        </is>
      </c>
      <c r="R5" s="8" t="n">
        <v>20.89</v>
      </c>
      <c r="S5" t="inlineStr">
        <is>
          <t>300P000253</t>
        </is>
      </c>
      <c r="T5" s="8">
        <f>W5*R5</f>
        <v/>
      </c>
      <c r="U5" s="7" t="inlineStr">
        <is>
          <t>60 DAYS NETT</t>
        </is>
      </c>
      <c r="V5" s="7" t="inlineStr">
        <is>
          <t>TRUCK</t>
        </is>
      </c>
      <c r="W5" s="7" t="n">
        <v>805</v>
      </c>
      <c r="X5" s="11" t="n">
        <v>42080</v>
      </c>
      <c r="Y5" s="7">
        <f>+WEEKNUM(X5)</f>
        <v/>
      </c>
      <c r="Z5" s="11" t="n">
        <v>42154</v>
      </c>
      <c r="AA5" s="7">
        <f>+WEEKNUM(Z5)</f>
        <v/>
      </c>
      <c r="AB5" s="11" t="n">
        <v>42133</v>
      </c>
      <c r="AC5" s="17">
        <f>+WEEKNUM(AB5)</f>
        <v/>
      </c>
      <c r="AD5" s="11" t="n">
        <v>42154</v>
      </c>
      <c r="AE5" s="7">
        <f>+WEEKNUM(AD5)</f>
        <v/>
      </c>
      <c r="AF5" s="11" t="n">
        <v>42161</v>
      </c>
      <c r="AG5" s="7">
        <f>+WEEKNUM(AF5)</f>
        <v/>
      </c>
      <c r="AH5" s="11">
        <f>AB5+60</f>
        <v/>
      </c>
      <c r="AI5" s="7">
        <f>+WEEKNUM(AH5)</f>
        <v/>
      </c>
      <c r="AJ5" s="7" t="n"/>
      <c r="AK5" s="7">
        <f>+WEEKNUM(AJ5)</f>
        <v/>
      </c>
      <c r="AL5" s="7">
        <f>AE5-AK5</f>
        <v/>
      </c>
      <c r="AM5" s="7">
        <f>AK5-P5</f>
        <v/>
      </c>
      <c r="AN5" s="7">
        <f>AK5-Y5</f>
        <v/>
      </c>
      <c r="AO5" s="7" t="n"/>
      <c r="AP5" s="7">
        <f>+WEEKNUM(AO5)</f>
        <v/>
      </c>
      <c r="AQ5" s="7" t="n"/>
      <c r="AR5" s="7">
        <f>AQ5-W5</f>
        <v/>
      </c>
      <c r="AS5" s="9">
        <f>AQ5/W5-1</f>
        <v/>
      </c>
      <c r="AT5" s="7">
        <f>AE5+2</f>
        <v/>
      </c>
      <c r="AU5" s="7" t="n"/>
      <c r="AV5" s="7" t="n"/>
      <c r="AX5" s="385" t="n"/>
      <c r="AY5" s="383" t="n"/>
      <c r="AZ5" s="383" t="n"/>
      <c r="BA5" s="383" t="n"/>
      <c r="BB5" s="384" t="n"/>
    </row>
    <row customHeight="1" ht="15" r="6">
      <c r="A6" s="7" t="inlineStr">
        <is>
          <t>K999951204</t>
        </is>
      </c>
      <c r="B6" s="7" t="n">
        <v>1</v>
      </c>
      <c r="C6" s="7" t="n"/>
      <c r="D6" s="7" t="inlineStr">
        <is>
          <t>jeans</t>
        </is>
      </c>
      <c r="E6" s="7" t="inlineStr">
        <is>
          <t>MEN</t>
        </is>
      </c>
      <c r="F6" s="7" t="inlineStr">
        <is>
          <t>CHARLES</t>
        </is>
      </c>
      <c r="G6" s="7" t="inlineStr">
        <is>
          <t>Black Rinse</t>
        </is>
      </c>
      <c r="H6" s="7" t="inlineStr">
        <is>
          <t>TN</t>
        </is>
      </c>
      <c r="I6" s="7" t="inlineStr">
        <is>
          <t>CARTHAGO</t>
        </is>
      </c>
      <c r="J6" s="7" t="inlineStr">
        <is>
          <t>CARTHAGO</t>
        </is>
      </c>
      <c r="K6" s="7" t="inlineStr">
        <is>
          <t>Interwashing</t>
        </is>
      </c>
      <c r="L6" s="7" t="inlineStr">
        <is>
          <t>Gap</t>
        </is>
      </c>
      <c r="M6" s="14" t="inlineStr">
        <is>
          <t>D7924O022 Pinus</t>
        </is>
      </c>
      <c r="N6" s="7" t="inlineStr">
        <is>
          <t>97,8% Organic cotton / 2,2% Elastane</t>
        </is>
      </c>
      <c r="O6" s="11" t="n"/>
      <c r="P6" s="7">
        <f>+WEEKNUM(O6)</f>
        <v/>
      </c>
      <c r="Q6" s="7" t="inlineStr">
        <is>
          <t>WOVEN</t>
        </is>
      </c>
      <c r="R6" s="8" t="n">
        <v>20.89</v>
      </c>
      <c r="S6" t="inlineStr">
        <is>
          <t>300P000253</t>
        </is>
      </c>
      <c r="T6" s="8">
        <f>W6*R6</f>
        <v/>
      </c>
      <c r="U6" s="7" t="inlineStr">
        <is>
          <t>60 DAYS NETT</t>
        </is>
      </c>
      <c r="V6" s="7" t="inlineStr">
        <is>
          <t>TRUCK</t>
        </is>
      </c>
      <c r="W6" s="7" t="n">
        <v>670</v>
      </c>
      <c r="X6" s="11" t="n">
        <v>42080</v>
      </c>
      <c r="Y6" s="7">
        <f>+WEEKNUM(X6)</f>
        <v/>
      </c>
      <c r="Z6" s="11" t="n">
        <v>42154</v>
      </c>
      <c r="AA6" s="7">
        <f>+WEEKNUM(Z6)</f>
        <v/>
      </c>
      <c r="AB6" s="11" t="n">
        <v>42133</v>
      </c>
      <c r="AC6" s="17">
        <f>+WEEKNUM(AB6)</f>
        <v/>
      </c>
      <c r="AD6" s="11" t="n">
        <v>42154</v>
      </c>
      <c r="AE6" s="7">
        <f>+WEEKNUM(AD6)</f>
        <v/>
      </c>
      <c r="AF6" s="11" t="n">
        <v>42161</v>
      </c>
      <c r="AG6" s="7">
        <f>+WEEKNUM(AF6)</f>
        <v/>
      </c>
      <c r="AH6" s="11">
        <f>AB6+60</f>
        <v/>
      </c>
      <c r="AI6" s="7">
        <f>+WEEKNUM(AH6)</f>
        <v/>
      </c>
      <c r="AJ6" s="7" t="n"/>
      <c r="AK6" s="7">
        <f>+WEEKNUM(AJ6)</f>
        <v/>
      </c>
      <c r="AL6" s="7">
        <f>AE6-AK6</f>
        <v/>
      </c>
      <c r="AM6" s="7">
        <f>AK6-P6</f>
        <v/>
      </c>
      <c r="AN6" s="7">
        <f>AK6-Y6</f>
        <v/>
      </c>
      <c r="AO6" s="7" t="n"/>
      <c r="AP6" s="7">
        <f>+WEEKNUM(AO6)</f>
        <v/>
      </c>
      <c r="AQ6" s="7" t="n"/>
      <c r="AR6" s="7">
        <f>AQ6-W6</f>
        <v/>
      </c>
      <c r="AS6" s="9">
        <f>AQ6/W6-1</f>
        <v/>
      </c>
      <c r="AT6" s="7">
        <f>AE6+2</f>
        <v/>
      </c>
      <c r="AU6" s="7" t="n"/>
      <c r="AV6" s="7" t="n"/>
      <c r="AX6" s="33" t="n"/>
      <c r="AY6" s="34" t="inlineStr">
        <is>
          <t>STYLES</t>
        </is>
      </c>
      <c r="AZ6" s="34" t="inlineStr">
        <is>
          <t>VOLUMES</t>
        </is>
      </c>
      <c r="BA6" s="35" t="inlineStr">
        <is>
          <t>VALUES</t>
        </is>
      </c>
      <c r="BB6" s="32" t="inlineStr">
        <is>
          <t>INTAKE MARGIN %</t>
        </is>
      </c>
    </row>
    <row r="7">
      <c r="A7" s="7" t="inlineStr">
        <is>
          <t>K999951304</t>
        </is>
      </c>
      <c r="B7" s="7" t="n">
        <v>1</v>
      </c>
      <c r="C7" s="7" t="n"/>
      <c r="D7" s="7" t="inlineStr">
        <is>
          <t>jeans</t>
        </is>
      </c>
      <c r="E7" s="7" t="inlineStr">
        <is>
          <t>MEN</t>
        </is>
      </c>
      <c r="F7" s="7" t="inlineStr">
        <is>
          <t>JOHN</t>
        </is>
      </c>
      <c r="G7" s="7" t="inlineStr">
        <is>
          <t>Black Rinse</t>
        </is>
      </c>
      <c r="H7" s="7" t="inlineStr">
        <is>
          <t>TN</t>
        </is>
      </c>
      <c r="I7" s="7" t="inlineStr">
        <is>
          <t>CARTHAGO</t>
        </is>
      </c>
      <c r="J7" s="7" t="inlineStr">
        <is>
          <t>CARTHAGO</t>
        </is>
      </c>
      <c r="K7" s="7" t="inlineStr">
        <is>
          <t>Interwashing</t>
        </is>
      </c>
      <c r="L7" s="7" t="inlineStr">
        <is>
          <t>Gap</t>
        </is>
      </c>
      <c r="M7" s="14" t="inlineStr">
        <is>
          <t>D7924O022 Pinus</t>
        </is>
      </c>
      <c r="N7" s="7" t="inlineStr">
        <is>
          <t>97,8% Organic cotton / 2,2% Elastane</t>
        </is>
      </c>
      <c r="O7" s="11" t="n"/>
      <c r="P7" s="7">
        <f>+WEEKNUM(O7)</f>
        <v/>
      </c>
      <c r="Q7" s="7" t="inlineStr">
        <is>
          <t>WOVEN</t>
        </is>
      </c>
      <c r="R7" s="8" t="n">
        <v>20.89</v>
      </c>
      <c r="S7" t="inlineStr">
        <is>
          <t>300P000253</t>
        </is>
      </c>
      <c r="T7" s="8">
        <f>W7*R7</f>
        <v/>
      </c>
      <c r="U7" s="7" t="inlineStr">
        <is>
          <t>60 DAYS NETT</t>
        </is>
      </c>
      <c r="V7" s="7" t="inlineStr">
        <is>
          <t>TRUCK</t>
        </is>
      </c>
      <c r="W7" s="7" t="n">
        <v>334</v>
      </c>
      <c r="X7" s="11" t="n">
        <v>42080</v>
      </c>
      <c r="Y7" s="7">
        <f>+WEEKNUM(X7)</f>
        <v/>
      </c>
      <c r="Z7" s="11" t="n">
        <v>42154</v>
      </c>
      <c r="AA7" s="7">
        <f>+WEEKNUM(Z7)</f>
        <v/>
      </c>
      <c r="AB7" s="11" t="n">
        <v>42133</v>
      </c>
      <c r="AC7" s="17">
        <f>+WEEKNUM(AB7)</f>
        <v/>
      </c>
      <c r="AD7" s="11" t="n">
        <v>42154</v>
      </c>
      <c r="AE7" s="7">
        <f>+WEEKNUM(AD7)</f>
        <v/>
      </c>
      <c r="AF7" s="11" t="n">
        <v>42161</v>
      </c>
      <c r="AG7" s="7">
        <f>+WEEKNUM(AF7)</f>
        <v/>
      </c>
      <c r="AH7" s="11">
        <f>AB7+60</f>
        <v/>
      </c>
      <c r="AI7" s="7">
        <f>+WEEKNUM(AH7)</f>
        <v/>
      </c>
      <c r="AJ7" s="7" t="n"/>
      <c r="AK7" s="7">
        <f>+WEEKNUM(AJ7)</f>
        <v/>
      </c>
      <c r="AL7" s="7">
        <f>AE7-AK7</f>
        <v/>
      </c>
      <c r="AM7" s="7">
        <f>AK7-P7</f>
        <v/>
      </c>
      <c r="AN7" s="7">
        <f>AK7-Y7</f>
        <v/>
      </c>
      <c r="AO7" s="7" t="n"/>
      <c r="AP7" s="7">
        <f>+WEEKNUM(AO7)</f>
        <v/>
      </c>
      <c r="AQ7" s="7" t="n"/>
      <c r="AR7" s="7">
        <f>AQ7-W7</f>
        <v/>
      </c>
      <c r="AS7" s="9">
        <f>AQ7/W7-1</f>
        <v/>
      </c>
      <c r="AT7" s="7">
        <f>AE7+2</f>
        <v/>
      </c>
      <c r="AU7" s="7" t="n"/>
      <c r="AV7" s="7" t="n"/>
      <c r="AX7" s="33" t="inlineStr">
        <is>
          <t>TUNISIA</t>
        </is>
      </c>
      <c r="AY7" s="30">
        <f>67+9</f>
        <v/>
      </c>
      <c r="AZ7" s="30">
        <f>35782+1824</f>
        <v/>
      </c>
      <c r="BA7" s="31">
        <f>824514.72+54066.58</f>
        <v/>
      </c>
      <c r="BB7" s="32" t="n">
        <v>0.5741000000000001</v>
      </c>
    </row>
    <row r="8">
      <c r="A8" s="7" t="inlineStr">
        <is>
          <t>K999901101</t>
        </is>
      </c>
      <c r="B8" s="7" t="n">
        <v>1</v>
      </c>
      <c r="C8" s="7" t="n"/>
      <c r="D8" s="7" t="inlineStr">
        <is>
          <t>jeans</t>
        </is>
      </c>
      <c r="E8" s="7" t="inlineStr">
        <is>
          <t>WOMEN</t>
        </is>
      </c>
      <c r="F8" s="7" t="inlineStr">
        <is>
          <t>JUNO</t>
        </is>
      </c>
      <c r="G8" s="7" t="inlineStr">
        <is>
          <t>Rinse</t>
        </is>
      </c>
      <c r="H8" s="7" t="inlineStr">
        <is>
          <t>TN</t>
        </is>
      </c>
      <c r="I8" s="7" t="inlineStr">
        <is>
          <t>CARTHAGO</t>
        </is>
      </c>
      <c r="J8" s="7" t="inlineStr">
        <is>
          <t>CARTHAGO</t>
        </is>
      </c>
      <c r="K8" s="7" t="inlineStr">
        <is>
          <t>Interwashing</t>
        </is>
      </c>
      <c r="L8" s="7" t="inlineStr">
        <is>
          <t>Orta</t>
        </is>
      </c>
      <c r="M8" s="14" t="n">
        <v>9541</v>
      </c>
      <c r="N8" s="7" t="inlineStr">
        <is>
          <t>98% Organic Cotton / 2% Elastane</t>
        </is>
      </c>
      <c r="O8" s="11" t="n"/>
      <c r="P8" s="7">
        <f>+WEEKNUM(O8)</f>
        <v/>
      </c>
      <c r="Q8" s="7" t="inlineStr">
        <is>
          <t>WOVEN</t>
        </is>
      </c>
      <c r="R8" s="8" t="n">
        <v>17.03</v>
      </c>
      <c r="S8" t="inlineStr">
        <is>
          <t>300P000253</t>
        </is>
      </c>
      <c r="T8" s="8">
        <f>W8*R8</f>
        <v/>
      </c>
      <c r="U8" s="7" t="inlineStr">
        <is>
          <t>60 DAYS NETT</t>
        </is>
      </c>
      <c r="V8" s="7" t="inlineStr">
        <is>
          <t>TRUCK</t>
        </is>
      </c>
      <c r="W8" s="7" t="n">
        <v>441</v>
      </c>
      <c r="X8" s="11" t="n">
        <v>42080</v>
      </c>
      <c r="Y8" s="7">
        <f>+WEEKNUM(X8)</f>
        <v/>
      </c>
      <c r="Z8" s="11" t="n">
        <v>42154</v>
      </c>
      <c r="AA8" s="7">
        <f>+WEEKNUM(Z8)</f>
        <v/>
      </c>
      <c r="AB8" s="11" t="n">
        <v>42139</v>
      </c>
      <c r="AC8" s="17">
        <f>+WEEKNUM(AB8)</f>
        <v/>
      </c>
      <c r="AD8" s="11" t="n">
        <v>42154</v>
      </c>
      <c r="AE8" s="7">
        <f>+WEEKNUM(AD8)</f>
        <v/>
      </c>
      <c r="AF8" s="11" t="n">
        <v>42161</v>
      </c>
      <c r="AG8" s="7">
        <f>+WEEKNUM(AF8)</f>
        <v/>
      </c>
      <c r="AH8" s="11">
        <f>AB8+60</f>
        <v/>
      </c>
      <c r="AI8" s="7">
        <f>+WEEKNUM(AH8)</f>
        <v/>
      </c>
      <c r="AJ8" s="7" t="n"/>
      <c r="AK8" s="7">
        <f>+WEEKNUM(AJ8)</f>
        <v/>
      </c>
      <c r="AL8" s="7">
        <f>AE8-AK8</f>
        <v/>
      </c>
      <c r="AM8" s="7">
        <f>AK8-P8</f>
        <v/>
      </c>
      <c r="AN8" s="7">
        <f>AK8-Y8</f>
        <v/>
      </c>
      <c r="AO8" s="7" t="n"/>
      <c r="AP8" s="7">
        <f>+WEEKNUM(AO8)</f>
        <v/>
      </c>
      <c r="AQ8" s="7" t="n"/>
      <c r="AR8" s="7">
        <f>AQ8-W8</f>
        <v/>
      </c>
      <c r="AS8" s="9">
        <f>AQ8/W8-1</f>
        <v/>
      </c>
      <c r="AT8" s="7">
        <f>AE8+2</f>
        <v/>
      </c>
      <c r="AU8" s="7" t="n"/>
      <c r="AV8" s="7" t="n"/>
      <c r="AX8" s="33" t="inlineStr">
        <is>
          <t>GREECE</t>
        </is>
      </c>
      <c r="AY8" s="30" t="n">
        <v>16</v>
      </c>
      <c r="AZ8" s="30" t="n">
        <v>2327</v>
      </c>
      <c r="BA8" s="31" t="n">
        <v>33940.95</v>
      </c>
      <c r="BB8" s="32" t="n">
        <v>0.5602</v>
      </c>
    </row>
    <row r="9">
      <c r="A9" s="7" t="inlineStr">
        <is>
          <t>K999901201</t>
        </is>
      </c>
      <c r="B9" s="7" t="n">
        <v>1</v>
      </c>
      <c r="C9" s="7" t="n"/>
      <c r="D9" s="7" t="inlineStr">
        <is>
          <t>jeans</t>
        </is>
      </c>
      <c r="E9" s="7" t="inlineStr">
        <is>
          <t>WOMEN</t>
        </is>
      </c>
      <c r="F9" s="7" t="inlineStr">
        <is>
          <t>DIDO</t>
        </is>
      </c>
      <c r="G9" s="7" t="inlineStr">
        <is>
          <t>Rinse</t>
        </is>
      </c>
      <c r="H9" s="7" t="inlineStr">
        <is>
          <t>TN</t>
        </is>
      </c>
      <c r="I9" s="7" t="inlineStr">
        <is>
          <t>CARTHAGO</t>
        </is>
      </c>
      <c r="J9" s="7" t="inlineStr">
        <is>
          <t>CARTHAGO</t>
        </is>
      </c>
      <c r="K9" s="7" t="inlineStr">
        <is>
          <t>Interwashing</t>
        </is>
      </c>
      <c r="L9" s="7" t="inlineStr">
        <is>
          <t>Orta</t>
        </is>
      </c>
      <c r="M9" s="14" t="n">
        <v>9541</v>
      </c>
      <c r="N9" s="7" t="inlineStr">
        <is>
          <t>98% Organic Cotton / 2% Elastane</t>
        </is>
      </c>
      <c r="O9" s="11" t="n"/>
      <c r="P9" s="7">
        <f>+WEEKNUM(O9)</f>
        <v/>
      </c>
      <c r="Q9" s="7" t="inlineStr">
        <is>
          <t>WOVEN</t>
        </is>
      </c>
      <c r="R9" s="8" t="n">
        <v>17.5</v>
      </c>
      <c r="S9" t="inlineStr">
        <is>
          <t>300P000253</t>
        </is>
      </c>
      <c r="T9" s="8">
        <f>W9*R9</f>
        <v/>
      </c>
      <c r="U9" s="7" t="inlineStr">
        <is>
          <t>60 DAYS NETT</t>
        </is>
      </c>
      <c r="V9" s="7" t="inlineStr">
        <is>
          <t>TRUCK</t>
        </is>
      </c>
      <c r="W9" s="7" t="n">
        <v>372</v>
      </c>
      <c r="X9" s="11" t="n">
        <v>42080</v>
      </c>
      <c r="Y9" s="7">
        <f>+WEEKNUM(X9)</f>
        <v/>
      </c>
      <c r="Z9" s="11" t="n">
        <v>42154</v>
      </c>
      <c r="AA9" s="7">
        <f>+WEEKNUM(Z9)</f>
        <v/>
      </c>
      <c r="AB9" s="11" t="n">
        <v>42140</v>
      </c>
      <c r="AC9" s="17">
        <f>+WEEKNUM(AB9)</f>
        <v/>
      </c>
      <c r="AD9" s="11" t="n">
        <v>42154</v>
      </c>
      <c r="AE9" s="7">
        <f>+WEEKNUM(AD9)</f>
        <v/>
      </c>
      <c r="AF9" s="11" t="n">
        <v>42161</v>
      </c>
      <c r="AG9" s="7">
        <f>+WEEKNUM(AF9)</f>
        <v/>
      </c>
      <c r="AH9" s="11">
        <f>AB9+60</f>
        <v/>
      </c>
      <c r="AI9" s="7">
        <f>+WEEKNUM(AH9)</f>
        <v/>
      </c>
      <c r="AJ9" s="7" t="n"/>
      <c r="AK9" s="7">
        <f>+WEEKNUM(AJ9)</f>
        <v/>
      </c>
      <c r="AL9" s="7">
        <f>AE9-AK9</f>
        <v/>
      </c>
      <c r="AM9" s="7">
        <f>AK9-P9</f>
        <v/>
      </c>
      <c r="AN9" s="7">
        <f>AK9-Y9</f>
        <v/>
      </c>
      <c r="AO9" s="7" t="n"/>
      <c r="AP9" s="7">
        <f>+WEEKNUM(AO9)</f>
        <v/>
      </c>
      <c r="AQ9" s="7" t="n"/>
      <c r="AR9" s="7">
        <f>AQ9-W9</f>
        <v/>
      </c>
      <c r="AS9" s="9">
        <f>AQ9/W9-1</f>
        <v/>
      </c>
      <c r="AT9" s="7">
        <f>AE9+2</f>
        <v/>
      </c>
      <c r="AU9" s="7" t="n"/>
      <c r="AV9" s="7" t="n"/>
      <c r="AX9" s="33" t="inlineStr">
        <is>
          <t>INDIA</t>
        </is>
      </c>
      <c r="AY9" s="30" t="n">
        <v>8</v>
      </c>
      <c r="AZ9" s="30" t="n">
        <v>1185</v>
      </c>
      <c r="BA9" s="31" t="n">
        <v>29660.75</v>
      </c>
      <c r="BB9" s="32" t="n">
        <v>0.4432</v>
      </c>
    </row>
    <row customHeight="1" ht="15" r="10">
      <c r="A10" s="7" t="inlineStr">
        <is>
          <t>K999901301</t>
        </is>
      </c>
      <c r="B10" s="7" t="n">
        <v>1</v>
      </c>
      <c r="C10" s="7" t="inlineStr">
        <is>
          <t>MAW</t>
        </is>
      </c>
      <c r="D10" s="7" t="inlineStr">
        <is>
          <t>jeans</t>
        </is>
      </c>
      <c r="E10" s="7" t="inlineStr">
        <is>
          <t>WOMEN</t>
        </is>
      </c>
      <c r="F10" s="7" t="inlineStr">
        <is>
          <t>CHRISTINA</t>
        </is>
      </c>
      <c r="G10" s="7" t="inlineStr">
        <is>
          <t>Rinse</t>
        </is>
      </c>
      <c r="H10" s="7" t="inlineStr">
        <is>
          <t>TN</t>
        </is>
      </c>
      <c r="I10" s="7" t="inlineStr">
        <is>
          <t>CARTHAGO</t>
        </is>
      </c>
      <c r="J10" s="7" t="inlineStr">
        <is>
          <t>CARTHAGO</t>
        </is>
      </c>
      <c r="K10" s="7" t="inlineStr">
        <is>
          <t>Interwashing</t>
        </is>
      </c>
      <c r="L10" s="7" t="inlineStr">
        <is>
          <t>Orta</t>
        </is>
      </c>
      <c r="M10" s="14" t="n">
        <v>9541</v>
      </c>
      <c r="N10" s="7" t="inlineStr">
        <is>
          <t>98% Organic Cotton / 2% Elastane</t>
        </is>
      </c>
      <c r="O10" s="11" t="n"/>
      <c r="P10" s="7">
        <f>+WEEKNUM(O10)</f>
        <v/>
      </c>
      <c r="Q10" s="7" t="inlineStr">
        <is>
          <t>WOVEN</t>
        </is>
      </c>
      <c r="R10" s="8" t="n">
        <v>17.28</v>
      </c>
      <c r="S10" t="inlineStr">
        <is>
          <t>300P000253</t>
        </is>
      </c>
      <c r="T10" s="8">
        <f>W10*R10</f>
        <v/>
      </c>
      <c r="U10" s="7" t="inlineStr">
        <is>
          <t>60 DAYS NETT</t>
        </is>
      </c>
      <c r="V10" s="7" t="inlineStr">
        <is>
          <t>TRUCK</t>
        </is>
      </c>
      <c r="W10" s="7" t="n">
        <v>1106</v>
      </c>
      <c r="X10" s="11" t="n">
        <v>42080</v>
      </c>
      <c r="Y10" s="7">
        <f>+WEEKNUM(X10)</f>
        <v/>
      </c>
      <c r="Z10" s="11" t="n">
        <v>42154</v>
      </c>
      <c r="AA10" s="7">
        <f>+WEEKNUM(Z10)</f>
        <v/>
      </c>
      <c r="AB10" s="11" t="n">
        <v>42147</v>
      </c>
      <c r="AC10" s="17">
        <f>+WEEKNUM(AB10)</f>
        <v/>
      </c>
      <c r="AD10" s="11" t="n">
        <v>42154</v>
      </c>
      <c r="AE10" s="7">
        <f>+WEEKNUM(AD10)</f>
        <v/>
      </c>
      <c r="AF10" s="11" t="n">
        <v>42161</v>
      </c>
      <c r="AG10" s="7">
        <f>+WEEKNUM(AF10)</f>
        <v/>
      </c>
      <c r="AH10" s="11">
        <f>AB10+60</f>
        <v/>
      </c>
      <c r="AI10" s="7">
        <f>+WEEKNUM(AH10)</f>
        <v/>
      </c>
      <c r="AJ10" s="7" t="n"/>
      <c r="AK10" s="7">
        <f>+WEEKNUM(AJ10)</f>
        <v/>
      </c>
      <c r="AL10" s="7">
        <f>AE10-AK10</f>
        <v/>
      </c>
      <c r="AM10" s="7">
        <f>AK10-P10</f>
        <v/>
      </c>
      <c r="AN10" s="7">
        <f>AK10-Y10</f>
        <v/>
      </c>
      <c r="AO10" s="7" t="n"/>
      <c r="AP10" s="7">
        <f>+WEEKNUM(AO10)</f>
        <v/>
      </c>
      <c r="AQ10" s="7" t="n"/>
      <c r="AR10" s="7">
        <f>AQ10-W10</f>
        <v/>
      </c>
      <c r="AS10" s="9">
        <f>AQ10/W10-1</f>
        <v/>
      </c>
      <c r="AT10" s="7">
        <f>AE10+2</f>
        <v/>
      </c>
      <c r="AU10" s="7" t="n"/>
      <c r="AV10" s="7" t="n"/>
      <c r="AX10" s="33" t="inlineStr">
        <is>
          <t>TURKEY</t>
        </is>
      </c>
      <c r="AY10" s="30" t="n">
        <v>5</v>
      </c>
      <c r="AZ10" s="30" t="n">
        <v>1050</v>
      </c>
      <c r="BA10" s="31" t="n">
        <v>25550</v>
      </c>
      <c r="BB10" s="32" t="n">
        <v>0.5466</v>
      </c>
    </row>
    <row r="11">
      <c r="A11" s="7" t="inlineStr">
        <is>
          <t>K150701502</t>
        </is>
      </c>
      <c r="B11" s="7" t="n">
        <v>3</v>
      </c>
      <c r="C11" s="7" t="n"/>
      <c r="D11" s="7" t="inlineStr">
        <is>
          <t>jeans</t>
        </is>
      </c>
      <c r="E11" s="7" t="inlineStr">
        <is>
          <t>WOMEN</t>
        </is>
      </c>
      <c r="F11" s="7" t="inlineStr">
        <is>
          <t>EMMA</t>
        </is>
      </c>
      <c r="G11" s="7" t="inlineStr">
        <is>
          <t>Tinted Mid Worn</t>
        </is>
      </c>
      <c r="H11" s="7" t="inlineStr">
        <is>
          <t>TN</t>
        </is>
      </c>
      <c r="I11" s="7" t="inlineStr">
        <is>
          <t>CARTHAGO</t>
        </is>
      </c>
      <c r="J11" s="7" t="inlineStr">
        <is>
          <t>CARTHAGO</t>
        </is>
      </c>
      <c r="K11" s="7" t="inlineStr">
        <is>
          <t>Interwashing</t>
        </is>
      </c>
      <c r="L11" s="7" t="inlineStr">
        <is>
          <t>Bossa</t>
        </is>
      </c>
      <c r="M11" s="14" t="inlineStr">
        <is>
          <t>Khoi</t>
        </is>
      </c>
      <c r="N11" s="7" t="inlineStr">
        <is>
          <t>99% Organic Cotton / 1% Elastane</t>
        </is>
      </c>
      <c r="O11" s="11" t="n"/>
      <c r="P11" s="7">
        <f>+WEEKNUM(O11)</f>
        <v/>
      </c>
      <c r="Q11" s="7" t="inlineStr">
        <is>
          <t>WOVEN</t>
        </is>
      </c>
      <c r="R11" s="8" t="n">
        <v>23.86</v>
      </c>
      <c r="S11" t="inlineStr">
        <is>
          <t>300P000257</t>
        </is>
      </c>
      <c r="T11" s="8">
        <f>W11*R11</f>
        <v/>
      </c>
      <c r="U11" s="7" t="inlineStr">
        <is>
          <t>60 DAYS NETT</t>
        </is>
      </c>
      <c r="V11" s="7" t="inlineStr">
        <is>
          <t>TRUCK</t>
        </is>
      </c>
      <c r="W11" s="7" t="n">
        <v>388</v>
      </c>
      <c r="X11" s="11" t="n">
        <v>42083</v>
      </c>
      <c r="Y11" s="7">
        <f>+WEEKNUM(X11)</f>
        <v/>
      </c>
      <c r="Z11" s="11" t="n">
        <v>42154</v>
      </c>
      <c r="AA11" s="7">
        <f>+WEEKNUM(Z11)</f>
        <v/>
      </c>
      <c r="AB11" s="11" t="n">
        <v>42131</v>
      </c>
      <c r="AC11" s="17">
        <f>+WEEKNUM(AB11)</f>
        <v/>
      </c>
      <c r="AD11" s="11" t="n">
        <v>42161</v>
      </c>
      <c r="AE11" s="7">
        <f>+WEEKNUM(AD11)</f>
        <v/>
      </c>
      <c r="AF11" s="11" t="n">
        <v>42161</v>
      </c>
      <c r="AG11" s="7">
        <f>+WEEKNUM(AF11)</f>
        <v/>
      </c>
      <c r="AH11" s="11">
        <f>AB11+60</f>
        <v/>
      </c>
      <c r="AI11" s="7">
        <f>+WEEKNUM(AH11)</f>
        <v/>
      </c>
      <c r="AJ11" s="7" t="n"/>
      <c r="AK11" s="7">
        <f>+WEEKNUM(AJ11)</f>
        <v/>
      </c>
      <c r="AL11" s="7">
        <f>AE11-AK11</f>
        <v/>
      </c>
      <c r="AM11" s="7">
        <f>AK11-P11</f>
        <v/>
      </c>
      <c r="AN11" s="7">
        <f>AK11-Y11</f>
        <v/>
      </c>
      <c r="AO11" s="7" t="n"/>
      <c r="AP11" s="7">
        <f>+WEEKNUM(AO11)</f>
        <v/>
      </c>
      <c r="AQ11" s="7" t="n"/>
      <c r="AR11" s="7">
        <f>AQ11-W11</f>
        <v/>
      </c>
      <c r="AS11" s="9">
        <f>AQ11/W11-1</f>
        <v/>
      </c>
      <c r="AT11" s="7">
        <f>AE11+2</f>
        <v/>
      </c>
      <c r="AU11" s="7" t="n"/>
      <c r="AV11" s="7" t="n"/>
      <c r="AX11" s="33" t="inlineStr">
        <is>
          <t>ITALY</t>
        </is>
      </c>
      <c r="AY11" s="30" t="n">
        <v>6</v>
      </c>
      <c r="AZ11" s="30" t="n">
        <v>680</v>
      </c>
      <c r="BA11" s="31" t="n">
        <v>24918</v>
      </c>
      <c r="BB11" s="32" t="n">
        <v>0.4937</v>
      </c>
    </row>
    <row r="12">
      <c r="A12" s="7" t="inlineStr">
        <is>
          <t>K150751305</t>
        </is>
      </c>
      <c r="B12" s="7" t="n">
        <v>2</v>
      </c>
      <c r="C12" s="7" t="inlineStr">
        <is>
          <t>BK/ 14OZ/ BEN</t>
        </is>
      </c>
      <c r="D12" s="7" t="inlineStr">
        <is>
          <t>jeans</t>
        </is>
      </c>
      <c r="E12" s="7" t="inlineStr">
        <is>
          <t>MEN</t>
        </is>
      </c>
      <c r="F12" s="7" t="inlineStr">
        <is>
          <t>JOHN</t>
        </is>
      </c>
      <c r="G12" s="7" t="inlineStr">
        <is>
          <t>Glory Blue Worn</t>
        </is>
      </c>
      <c r="H12" s="7" t="inlineStr">
        <is>
          <t>TN</t>
        </is>
      </c>
      <c r="I12" s="7" t="inlineStr">
        <is>
          <t>CARTHAGO</t>
        </is>
      </c>
      <c r="J12" s="7" t="inlineStr">
        <is>
          <t>CARTHAGO</t>
        </is>
      </c>
      <c r="K12" s="7" t="inlineStr">
        <is>
          <t>Interwashing</t>
        </is>
      </c>
      <c r="L12" s="7" t="inlineStr">
        <is>
          <t>Orta</t>
        </is>
      </c>
      <c r="M12" s="14" t="n">
        <v>9540</v>
      </c>
      <c r="N12" s="7" t="inlineStr">
        <is>
          <t>98% Organic Cotton / 2% Elastane</t>
        </is>
      </c>
      <c r="O12" s="11" t="n"/>
      <c r="P12" s="7">
        <f>+WEEKNUM(O12)</f>
        <v/>
      </c>
      <c r="Q12" s="7" t="inlineStr">
        <is>
          <t>WOVEN</t>
        </is>
      </c>
      <c r="R12" s="8" t="n">
        <v>21.88</v>
      </c>
      <c r="S12" t="inlineStr">
        <is>
          <t>300P000261</t>
        </is>
      </c>
      <c r="T12" s="8">
        <f>W12*R12</f>
        <v/>
      </c>
      <c r="U12" s="7" t="inlineStr">
        <is>
          <t>60 DAYS NETT</t>
        </is>
      </c>
      <c r="V12" s="7" t="inlineStr">
        <is>
          <t>TRUCK</t>
        </is>
      </c>
      <c r="W12" s="7" t="n">
        <v>775</v>
      </c>
      <c r="X12" s="11" t="n">
        <v>42083</v>
      </c>
      <c r="Y12" s="7">
        <f>+WEEKNUM(X12)</f>
        <v/>
      </c>
      <c r="Z12" s="11" t="n">
        <v>42154</v>
      </c>
      <c r="AA12" s="7">
        <f>+WEEKNUM(Z12)</f>
        <v/>
      </c>
      <c r="AB12" s="11" t="n">
        <v>42132</v>
      </c>
      <c r="AC12" s="17">
        <f>+WEEKNUM(AB12)</f>
        <v/>
      </c>
      <c r="AD12" s="11" t="n">
        <v>42161</v>
      </c>
      <c r="AE12" s="7">
        <f>+WEEKNUM(AD12)</f>
        <v/>
      </c>
      <c r="AF12" s="11" t="n">
        <v>42161</v>
      </c>
      <c r="AG12" s="7">
        <f>+WEEKNUM(AF12)</f>
        <v/>
      </c>
      <c r="AH12" s="11">
        <f>AB12+60</f>
        <v/>
      </c>
      <c r="AI12" s="7">
        <f>+WEEKNUM(AH12)</f>
        <v/>
      </c>
      <c r="AJ12" s="7" t="n"/>
      <c r="AK12" s="7">
        <f>+WEEKNUM(AJ12)</f>
        <v/>
      </c>
      <c r="AL12" s="7">
        <f>AE12-AK12</f>
        <v/>
      </c>
      <c r="AM12" s="7">
        <f>AK12-P12</f>
        <v/>
      </c>
      <c r="AN12" s="7">
        <f>AK12-Y12</f>
        <v/>
      </c>
      <c r="AO12" s="7" t="n"/>
      <c r="AP12" s="7">
        <f>+WEEKNUM(AO12)</f>
        <v/>
      </c>
      <c r="AQ12" s="7" t="n"/>
      <c r="AR12" s="7">
        <f>AQ12-W12</f>
        <v/>
      </c>
      <c r="AS12" s="9">
        <f>AQ12/W12-1</f>
        <v/>
      </c>
      <c r="AT12" s="7">
        <f>AE12+2</f>
        <v/>
      </c>
      <c r="AU12" s="7" t="n"/>
      <c r="AV12" s="7" t="n"/>
      <c r="AX12" s="33" t="inlineStr">
        <is>
          <t>CHINA</t>
        </is>
      </c>
      <c r="AY12" s="30" t="n">
        <v>4</v>
      </c>
      <c r="AZ12" s="30" t="n">
        <v>650</v>
      </c>
      <c r="BA12" s="31" t="n">
        <v>29878.5</v>
      </c>
      <c r="BB12" s="32" t="n">
        <v>0.5036</v>
      </c>
    </row>
    <row r="13">
      <c r="A13" s="7" t="inlineStr">
        <is>
          <t>K150751307</t>
        </is>
      </c>
      <c r="B13" s="7" t="n">
        <v>3</v>
      </c>
      <c r="C13" s="7" t="inlineStr">
        <is>
          <t>SB/ MAW</t>
        </is>
      </c>
      <c r="D13" s="7" t="inlineStr">
        <is>
          <t>jeans</t>
        </is>
      </c>
      <c r="E13" s="7" t="inlineStr">
        <is>
          <t>MEN</t>
        </is>
      </c>
      <c r="F13" s="7" t="inlineStr">
        <is>
          <t>JOHN</t>
        </is>
      </c>
      <c r="G13" s="7" t="inlineStr">
        <is>
          <t>Green Used</t>
        </is>
      </c>
      <c r="H13" s="7" t="inlineStr">
        <is>
          <t>TN</t>
        </is>
      </c>
      <c r="I13" s="7" t="inlineStr">
        <is>
          <t>CARTHAGO</t>
        </is>
      </c>
      <c r="J13" s="7" t="inlineStr">
        <is>
          <t>CARTHAGO</t>
        </is>
      </c>
      <c r="K13" s="7" t="inlineStr">
        <is>
          <t>Interwashing</t>
        </is>
      </c>
      <c r="L13" s="7" t="inlineStr">
        <is>
          <t>Orta</t>
        </is>
      </c>
      <c r="M13" s="14" t="n">
        <v>9524</v>
      </c>
      <c r="N13" s="7" t="inlineStr">
        <is>
          <t>100% Organic Cotton</t>
        </is>
      </c>
      <c r="O13" s="11" t="n"/>
      <c r="P13" s="7">
        <f>+WEEKNUM(O13)</f>
        <v/>
      </c>
      <c r="Q13" s="7" t="inlineStr">
        <is>
          <t>WOVEN</t>
        </is>
      </c>
      <c r="R13" s="8" t="n">
        <v>24.43</v>
      </c>
      <c r="S13" t="inlineStr">
        <is>
          <t>300P000261</t>
        </is>
      </c>
      <c r="T13" s="8">
        <f>W13*R13</f>
        <v/>
      </c>
      <c r="U13" s="7" t="inlineStr">
        <is>
          <t>60 DAYS NETT</t>
        </is>
      </c>
      <c r="V13" s="7" t="inlineStr">
        <is>
          <t>TRUCK</t>
        </is>
      </c>
      <c r="W13" s="7" t="n">
        <v>1200</v>
      </c>
      <c r="X13" s="11" t="n">
        <v>42083</v>
      </c>
      <c r="Y13" s="7">
        <f>+WEEKNUM(X13)</f>
        <v/>
      </c>
      <c r="Z13" s="11" t="n">
        <v>42154</v>
      </c>
      <c r="AA13" s="7">
        <f>+WEEKNUM(Z13)</f>
        <v/>
      </c>
      <c r="AB13" s="11" t="n">
        <v>42132</v>
      </c>
      <c r="AC13" s="17">
        <f>+WEEKNUM(AB13)</f>
        <v/>
      </c>
      <c r="AD13" s="11" t="n">
        <v>42161</v>
      </c>
      <c r="AE13" s="7">
        <f>+WEEKNUM(AD13)</f>
        <v/>
      </c>
      <c r="AF13" s="11" t="n">
        <v>42161</v>
      </c>
      <c r="AG13" s="7">
        <f>+WEEKNUM(AF13)</f>
        <v/>
      </c>
      <c r="AH13" s="11">
        <f>AB13+60</f>
        <v/>
      </c>
      <c r="AI13" s="7">
        <f>+WEEKNUM(AH13)</f>
        <v/>
      </c>
      <c r="AJ13" s="7" t="n"/>
      <c r="AK13" s="7">
        <f>+WEEKNUM(AJ13)</f>
        <v/>
      </c>
      <c r="AL13" s="7">
        <f>AE13-AK13</f>
        <v/>
      </c>
      <c r="AM13" s="7">
        <f>AK13-P13</f>
        <v/>
      </c>
      <c r="AN13" s="7">
        <f>AK13-Y13</f>
        <v/>
      </c>
      <c r="AO13" s="7" t="n"/>
      <c r="AP13" s="7">
        <f>+WEEKNUM(AO13)</f>
        <v/>
      </c>
      <c r="AQ13" s="7" t="n"/>
      <c r="AR13" s="7">
        <f>AQ13-W13</f>
        <v/>
      </c>
      <c r="AS13" s="9">
        <f>AQ13/W13-1</f>
        <v/>
      </c>
      <c r="AT13" s="7">
        <f>AE13+2</f>
        <v/>
      </c>
      <c r="AU13" s="7" t="n"/>
      <c r="AV13" s="7" t="n"/>
      <c r="AX13" s="33" t="inlineStr">
        <is>
          <t xml:space="preserve">SPAIN </t>
        </is>
      </c>
      <c r="AY13" s="30" t="n">
        <v>3</v>
      </c>
      <c r="AZ13" s="30" t="n">
        <v>550</v>
      </c>
      <c r="BA13" s="31" t="n">
        <v>2876</v>
      </c>
      <c r="BB13" s="32" t="n">
        <v>0.6002999999999999</v>
      </c>
    </row>
    <row customHeight="1" ht="15" r="14">
      <c r="A14" s="7" t="inlineStr">
        <is>
          <t>K999951103</t>
        </is>
      </c>
      <c r="B14" s="7" t="n">
        <v>1</v>
      </c>
      <c r="C14" s="7" t="n"/>
      <c r="D14" s="7" t="inlineStr">
        <is>
          <t>jeans</t>
        </is>
      </c>
      <c r="E14" s="7" t="inlineStr">
        <is>
          <t>MEN</t>
        </is>
      </c>
      <c r="F14" s="7" t="inlineStr">
        <is>
          <t>JAMES</t>
        </is>
      </c>
      <c r="G14" s="7" t="inlineStr">
        <is>
          <t>Black Worn In</t>
        </is>
      </c>
      <c r="H14" s="7" t="inlineStr">
        <is>
          <t>TN</t>
        </is>
      </c>
      <c r="I14" s="7" t="inlineStr">
        <is>
          <t>CARTHAGO</t>
        </is>
      </c>
      <c r="J14" s="7" t="inlineStr">
        <is>
          <t>CARTHAGO</t>
        </is>
      </c>
      <c r="K14" s="7" t="inlineStr">
        <is>
          <t>Interwashing</t>
        </is>
      </c>
      <c r="L14" s="7" t="inlineStr">
        <is>
          <t>Gap</t>
        </is>
      </c>
      <c r="M14" s="14" t="inlineStr">
        <is>
          <t>D7924O022 Pinus</t>
        </is>
      </c>
      <c r="N14" s="7" t="inlineStr">
        <is>
          <t>97,8% Organic cotton / 2,2% Elastane</t>
        </is>
      </c>
      <c r="O14" s="11" t="n"/>
      <c r="P14" s="7">
        <f>+WEEKNUM(O14)</f>
        <v/>
      </c>
      <c r="Q14" s="7" t="inlineStr">
        <is>
          <t>WOVEN</t>
        </is>
      </c>
      <c r="R14" s="8" t="n">
        <v>23.65</v>
      </c>
      <c r="S14" t="inlineStr">
        <is>
          <t>300P000253</t>
        </is>
      </c>
      <c r="T14" s="8">
        <f>W14*R14</f>
        <v/>
      </c>
      <c r="U14" s="7" t="inlineStr">
        <is>
          <t>60 DAYS NETT</t>
        </is>
      </c>
      <c r="V14" s="7" t="inlineStr">
        <is>
          <t>TRUCK</t>
        </is>
      </c>
      <c r="W14" s="7" t="n">
        <v>354</v>
      </c>
      <c r="X14" s="11" t="n">
        <v>42080</v>
      </c>
      <c r="Y14" s="7">
        <f>+WEEKNUM(X14)</f>
        <v/>
      </c>
      <c r="Z14" s="11" t="n">
        <v>42154</v>
      </c>
      <c r="AA14" s="7">
        <f>+WEEKNUM(Z14)</f>
        <v/>
      </c>
      <c r="AB14" s="11" t="n">
        <v>42132</v>
      </c>
      <c r="AC14" s="17">
        <f>+WEEKNUM(AB14)</f>
        <v/>
      </c>
      <c r="AD14" s="11" t="n">
        <v>42161</v>
      </c>
      <c r="AE14" s="7">
        <f>+WEEKNUM(AD14)</f>
        <v/>
      </c>
      <c r="AF14" s="11" t="n">
        <v>42161</v>
      </c>
      <c r="AG14" s="7">
        <f>+WEEKNUM(AF14)</f>
        <v/>
      </c>
      <c r="AH14" s="11">
        <f>AB14+60</f>
        <v/>
      </c>
      <c r="AI14" s="7">
        <f>+WEEKNUM(AH14)</f>
        <v/>
      </c>
      <c r="AJ14" s="7" t="n"/>
      <c r="AK14" s="7">
        <f>+WEEKNUM(AJ14)</f>
        <v/>
      </c>
      <c r="AL14" s="7">
        <f>AE14-AK14</f>
        <v/>
      </c>
      <c r="AM14" s="7">
        <f>AK14-P14</f>
        <v/>
      </c>
      <c r="AN14" s="7">
        <f>AK14-Y14</f>
        <v/>
      </c>
      <c r="AO14" s="7" t="n"/>
      <c r="AP14" s="7">
        <f>+WEEKNUM(AO14)</f>
        <v/>
      </c>
      <c r="AQ14" s="7" t="n"/>
      <c r="AR14" s="7">
        <f>AQ14-W14</f>
        <v/>
      </c>
      <c r="AS14" s="9">
        <f>AQ14/W14-1</f>
        <v/>
      </c>
      <c r="AT14" s="7">
        <f>AE14+2</f>
        <v/>
      </c>
      <c r="AU14" s="7" t="n"/>
      <c r="AV14" s="7" t="n"/>
    </row>
    <row customHeight="1" ht="15" r="15">
      <c r="A15" s="7" t="inlineStr">
        <is>
          <t>K150701302</t>
        </is>
      </c>
      <c r="B15" s="7" t="n">
        <v>3</v>
      </c>
      <c r="C15" s="7" t="n"/>
      <c r="D15" s="7" t="inlineStr">
        <is>
          <t>jeans</t>
        </is>
      </c>
      <c r="E15" s="7" t="inlineStr">
        <is>
          <t>WOMEN</t>
        </is>
      </c>
      <c r="F15" s="7" t="inlineStr">
        <is>
          <t>CHRISTINA</t>
        </is>
      </c>
      <c r="G15" s="7" t="inlineStr">
        <is>
          <t>Rinse Tencel</t>
        </is>
      </c>
      <c r="H15" s="7" t="inlineStr">
        <is>
          <t>TN</t>
        </is>
      </c>
      <c r="I15" s="7" t="inlineStr">
        <is>
          <t>CARTHAGO</t>
        </is>
      </c>
      <c r="J15" s="7" t="inlineStr">
        <is>
          <t>CARTHAGO</t>
        </is>
      </c>
      <c r="K15" s="7" t="inlineStr">
        <is>
          <t>Interwashing</t>
        </is>
      </c>
      <c r="L15" s="7" t="inlineStr">
        <is>
          <t>Orta</t>
        </is>
      </c>
      <c r="M15" s="14" t="inlineStr">
        <is>
          <t>7771A-42</t>
        </is>
      </c>
      <c r="N15" s="7" t="inlineStr">
        <is>
          <t>44% Cotton / 42% Tencel / 12% Polyester / 2% Elastane</t>
        </is>
      </c>
      <c r="O15" s="11" t="n"/>
      <c r="P15" s="7">
        <f>+WEEKNUM(O15)</f>
        <v/>
      </c>
      <c r="Q15" s="7" t="inlineStr">
        <is>
          <t>WOVEN</t>
        </is>
      </c>
      <c r="R15" s="8" t="n">
        <v>18.72</v>
      </c>
      <c r="S15" t="inlineStr">
        <is>
          <t>300P000257</t>
        </is>
      </c>
      <c r="T15" s="8">
        <f>W15*R15</f>
        <v/>
      </c>
      <c r="U15" s="7" t="inlineStr">
        <is>
          <t>60 DAYS NETT</t>
        </is>
      </c>
      <c r="V15" s="7" t="inlineStr">
        <is>
          <t>TRUCK</t>
        </is>
      </c>
      <c r="W15" s="7" t="n">
        <v>198</v>
      </c>
      <c r="X15" s="11" t="n">
        <v>42083</v>
      </c>
      <c r="Y15" s="7">
        <f>+WEEKNUM(X15)</f>
        <v/>
      </c>
      <c r="Z15" s="11" t="n">
        <v>42154</v>
      </c>
      <c r="AA15" s="7">
        <f>+WEEKNUM(Z15)</f>
        <v/>
      </c>
      <c r="AB15" s="11" t="n">
        <v>42139</v>
      </c>
      <c r="AC15" s="17">
        <f>+WEEKNUM(AB15)</f>
        <v/>
      </c>
      <c r="AD15" s="11" t="n">
        <v>42161</v>
      </c>
      <c r="AE15" s="7">
        <f>+WEEKNUM(AD15)</f>
        <v/>
      </c>
      <c r="AF15" s="11" t="n">
        <v>42161</v>
      </c>
      <c r="AG15" s="7">
        <f>+WEEKNUM(AF15)</f>
        <v/>
      </c>
      <c r="AH15" s="11">
        <f>AB15+60</f>
        <v/>
      </c>
      <c r="AI15" s="7">
        <f>+WEEKNUM(AH15)</f>
        <v/>
      </c>
      <c r="AJ15" s="7" t="n"/>
      <c r="AK15" s="7">
        <f>+WEEKNUM(AJ15)</f>
        <v/>
      </c>
      <c r="AL15" s="7">
        <f>AE15-AK15</f>
        <v/>
      </c>
      <c r="AM15" s="7">
        <f>AK15-P15</f>
        <v/>
      </c>
      <c r="AN15" s="7">
        <f>AK15-Y15</f>
        <v/>
      </c>
      <c r="AO15" s="7" t="n"/>
      <c r="AP15" s="7">
        <f>+WEEKNUM(AO15)</f>
        <v/>
      </c>
      <c r="AQ15" s="7" t="n"/>
      <c r="AR15" s="7">
        <f>AQ15-W15</f>
        <v/>
      </c>
      <c r="AS15" s="9">
        <f>AQ15/W15-1</f>
        <v/>
      </c>
      <c r="AT15" s="7">
        <f>AE15+2</f>
        <v/>
      </c>
      <c r="AU15" s="7" t="n"/>
      <c r="AV15" s="7" t="n"/>
      <c r="AX15" s="382" t="inlineStr">
        <is>
          <t>SOURCING MIX (VOLUMES/ VALUES/ INTAKE MARGIN BY PRODUCT GROUP)</t>
        </is>
      </c>
      <c r="AY15" s="383" t="n"/>
      <c r="AZ15" s="383" t="n"/>
      <c r="BA15" s="383" t="n"/>
      <c r="BB15" s="384" t="n"/>
    </row>
    <row customHeight="1" ht="15" r="16">
      <c r="A16" s="7" t="inlineStr">
        <is>
          <t>K150751303</t>
        </is>
      </c>
      <c r="B16" s="7" t="n">
        <v>2</v>
      </c>
      <c r="C16" s="7" t="inlineStr">
        <is>
          <t>CON</t>
        </is>
      </c>
      <c r="D16" s="7" t="inlineStr">
        <is>
          <t>jeans</t>
        </is>
      </c>
      <c r="E16" s="7" t="inlineStr">
        <is>
          <t>MEN</t>
        </is>
      </c>
      <c r="F16" s="7" t="inlineStr">
        <is>
          <t>JOHN</t>
        </is>
      </c>
      <c r="G16" s="7" t="inlineStr">
        <is>
          <t>Electric Tied</t>
        </is>
      </c>
      <c r="H16" s="7" t="inlineStr">
        <is>
          <t>TN</t>
        </is>
      </c>
      <c r="I16" s="7" t="inlineStr">
        <is>
          <t>CARTHAGO</t>
        </is>
      </c>
      <c r="J16" s="7" t="inlineStr">
        <is>
          <t>CARTHAGO</t>
        </is>
      </c>
      <c r="K16" s="7" t="inlineStr">
        <is>
          <t>Interwashing</t>
        </is>
      </c>
      <c r="L16" s="7" t="inlineStr">
        <is>
          <t>Gap</t>
        </is>
      </c>
      <c r="M16" s="14" t="inlineStr">
        <is>
          <t>D7253O019 Rosemary</t>
        </is>
      </c>
      <c r="N16" s="7" t="inlineStr">
        <is>
          <t>96,55% Organic Cotton / 2,93% PBT / 0,52% Elastane</t>
        </is>
      </c>
      <c r="O16" s="11" t="n"/>
      <c r="P16" s="7">
        <f>+WEEKNUM(O16)</f>
        <v/>
      </c>
      <c r="Q16" s="7" t="inlineStr">
        <is>
          <t>WOVEN</t>
        </is>
      </c>
      <c r="R16" s="8" t="n">
        <v>25.86</v>
      </c>
      <c r="S16" t="inlineStr">
        <is>
          <t>300P000261</t>
        </is>
      </c>
      <c r="T16" s="8">
        <f>W16*R16</f>
        <v/>
      </c>
      <c r="U16" s="7" t="inlineStr">
        <is>
          <t>60 DAYS NETT</t>
        </is>
      </c>
      <c r="V16" s="7" t="inlineStr">
        <is>
          <t>TRUCK</t>
        </is>
      </c>
      <c r="W16" s="7" t="n">
        <v>253</v>
      </c>
      <c r="X16" s="11" t="n">
        <v>42083</v>
      </c>
      <c r="Y16" s="7">
        <f>+WEEKNUM(X16)</f>
        <v/>
      </c>
      <c r="Z16" s="11" t="n">
        <v>42154</v>
      </c>
      <c r="AA16" s="7">
        <f>+WEEKNUM(Z16)</f>
        <v/>
      </c>
      <c r="AB16" s="11" t="n">
        <v>42139</v>
      </c>
      <c r="AC16" s="17">
        <f>+WEEKNUM(AB16)</f>
        <v/>
      </c>
      <c r="AD16" s="11" t="n">
        <v>42161</v>
      </c>
      <c r="AE16" s="7">
        <f>+WEEKNUM(AD16)</f>
        <v/>
      </c>
      <c r="AF16" s="11" t="n">
        <v>42161</v>
      </c>
      <c r="AG16" s="7">
        <f>+WEEKNUM(AF16)</f>
        <v/>
      </c>
      <c r="AH16" s="11">
        <f>AB16+60</f>
        <v/>
      </c>
      <c r="AI16" s="7">
        <f>+WEEKNUM(AH16)</f>
        <v/>
      </c>
      <c r="AJ16" s="7" t="n"/>
      <c r="AK16" s="7">
        <f>+WEEKNUM(AJ16)</f>
        <v/>
      </c>
      <c r="AL16" s="7">
        <f>AE16-AK16</f>
        <v/>
      </c>
      <c r="AM16" s="7">
        <f>AK16-P16</f>
        <v/>
      </c>
      <c r="AN16" s="7">
        <f>AK16-Y16</f>
        <v/>
      </c>
      <c r="AO16" s="7" t="n"/>
      <c r="AP16" s="7">
        <f>+WEEKNUM(AO16)</f>
        <v/>
      </c>
      <c r="AQ16" s="7" t="n"/>
      <c r="AR16" s="7">
        <f>AQ16-W16</f>
        <v/>
      </c>
      <c r="AS16" s="9">
        <f>AQ16/W16-1</f>
        <v/>
      </c>
      <c r="AT16" s="7">
        <f>AE16+2</f>
        <v/>
      </c>
      <c r="AU16" s="7" t="n"/>
      <c r="AV16" s="7" t="n"/>
      <c r="AX16" s="385" t="n"/>
      <c r="AY16" s="383" t="n"/>
      <c r="AZ16" s="383" t="n"/>
      <c r="BA16" s="383" t="n"/>
      <c r="BB16" s="384" t="n"/>
    </row>
    <row customHeight="1" ht="15" r="17">
      <c r="A17" s="7" t="inlineStr">
        <is>
          <t>K999901304</t>
        </is>
      </c>
      <c r="B17" s="7" t="n">
        <v>1</v>
      </c>
      <c r="C17" s="7" t="n"/>
      <c r="D17" s="7" t="inlineStr">
        <is>
          <t>jeans</t>
        </is>
      </c>
      <c r="E17" s="7" t="inlineStr">
        <is>
          <t>WOMEN</t>
        </is>
      </c>
      <c r="F17" s="7" t="inlineStr">
        <is>
          <t>CHRISTINA</t>
        </is>
      </c>
      <c r="G17" s="7" t="inlineStr">
        <is>
          <t xml:space="preserve">Black Worn In </t>
        </is>
      </c>
      <c r="H17" s="7" t="inlineStr">
        <is>
          <t>TN</t>
        </is>
      </c>
      <c r="I17" s="7" t="inlineStr">
        <is>
          <t>CARTHAGO</t>
        </is>
      </c>
      <c r="J17" s="7" t="inlineStr">
        <is>
          <t>CARTHAGO</t>
        </is>
      </c>
      <c r="K17" s="7" t="inlineStr">
        <is>
          <t>Interwashing</t>
        </is>
      </c>
      <c r="L17" s="7" t="inlineStr">
        <is>
          <t>Gap</t>
        </is>
      </c>
      <c r="M17" s="14" t="inlineStr">
        <is>
          <t>D7924O022 Pinus</t>
        </is>
      </c>
      <c r="N17" s="7" t="inlineStr">
        <is>
          <t>97,8% Organic cotton / 2,2% Elastane</t>
        </is>
      </c>
      <c r="O17" s="11" t="n"/>
      <c r="P17" s="7">
        <f>+WEEKNUM(O17)</f>
        <v/>
      </c>
      <c r="Q17" s="7" t="inlineStr">
        <is>
          <t>WOVEN</t>
        </is>
      </c>
      <c r="R17" s="8" t="n">
        <v>23.41</v>
      </c>
      <c r="S17" t="inlineStr">
        <is>
          <t>300P000253</t>
        </is>
      </c>
      <c r="T17" s="8">
        <f>W17*R17</f>
        <v/>
      </c>
      <c r="U17" s="7" t="inlineStr">
        <is>
          <t>60 DAYS NETT</t>
        </is>
      </c>
      <c r="V17" s="7" t="inlineStr">
        <is>
          <t>TRUCK</t>
        </is>
      </c>
      <c r="W17" s="7" t="n">
        <v>252</v>
      </c>
      <c r="X17" s="11" t="n">
        <v>42080</v>
      </c>
      <c r="Y17" s="7">
        <f>+WEEKNUM(X17)</f>
        <v/>
      </c>
      <c r="Z17" s="11" t="n">
        <v>42154</v>
      </c>
      <c r="AA17" s="7">
        <f>+WEEKNUM(Z17)</f>
        <v/>
      </c>
      <c r="AB17" s="11" t="n">
        <v>42124</v>
      </c>
      <c r="AC17" s="17">
        <f>+WEEKNUM(AB17)</f>
        <v/>
      </c>
      <c r="AD17" s="11" t="n">
        <v>42168</v>
      </c>
      <c r="AE17" s="7">
        <f>+WEEKNUM(AD17)</f>
        <v/>
      </c>
      <c r="AF17" s="11" t="n">
        <v>42175</v>
      </c>
      <c r="AG17" s="7">
        <f>+WEEKNUM(AF17)</f>
        <v/>
      </c>
      <c r="AH17" s="11">
        <f>AB17+60</f>
        <v/>
      </c>
      <c r="AI17" s="7">
        <f>+WEEKNUM(AH17)</f>
        <v/>
      </c>
      <c r="AJ17" s="7" t="n"/>
      <c r="AK17" s="7">
        <f>+WEEKNUM(AJ17)</f>
        <v/>
      </c>
      <c r="AL17" s="7">
        <f>AE17-AK17</f>
        <v/>
      </c>
      <c r="AM17" s="7">
        <f>AK17-P17</f>
        <v/>
      </c>
      <c r="AN17" s="7">
        <f>AK17-Y17</f>
        <v/>
      </c>
      <c r="AO17" s="7" t="n"/>
      <c r="AP17" s="7">
        <f>+WEEKNUM(AO17)</f>
        <v/>
      </c>
      <c r="AQ17" s="7" t="n"/>
      <c r="AR17" s="7">
        <f>AQ17-W17</f>
        <v/>
      </c>
      <c r="AS17" s="9">
        <f>AQ17/W17-1</f>
        <v/>
      </c>
      <c r="AT17" s="7">
        <f>AE17+2</f>
        <v/>
      </c>
      <c r="AU17" s="7" t="n"/>
      <c r="AV17" s="7" t="n"/>
      <c r="AX17" s="33" t="n"/>
      <c r="AY17" s="34" t="inlineStr">
        <is>
          <t>STYLES</t>
        </is>
      </c>
      <c r="AZ17" s="34" t="inlineStr">
        <is>
          <t>VOLUMES</t>
        </is>
      </c>
      <c r="BA17" s="35" t="inlineStr">
        <is>
          <t>VALUES</t>
        </is>
      </c>
      <c r="BB17" s="32" t="inlineStr">
        <is>
          <t>INTAKE MARGIN %</t>
        </is>
      </c>
    </row>
    <row customHeight="1" ht="15" r="18">
      <c r="A18" s="7" t="inlineStr">
        <is>
          <t>K999901104</t>
        </is>
      </c>
      <c r="B18" s="7" t="n">
        <v>1</v>
      </c>
      <c r="C18" s="7" t="inlineStr">
        <is>
          <t>14OZ/ MAW</t>
        </is>
      </c>
      <c r="D18" s="7" t="inlineStr">
        <is>
          <t>jeans</t>
        </is>
      </c>
      <c r="E18" s="7" t="inlineStr">
        <is>
          <t>WOMEN</t>
        </is>
      </c>
      <c r="F18" s="7" t="inlineStr">
        <is>
          <t>JUNO</t>
        </is>
      </c>
      <c r="G18" s="7" t="inlineStr">
        <is>
          <t xml:space="preserve">Black Worn In </t>
        </is>
      </c>
      <c r="H18" s="7" t="inlineStr">
        <is>
          <t>TN</t>
        </is>
      </c>
      <c r="I18" s="7" t="inlineStr">
        <is>
          <t>CARTHAGO</t>
        </is>
      </c>
      <c r="J18" s="7" t="inlineStr">
        <is>
          <t>CARTHAGO</t>
        </is>
      </c>
      <c r="K18" s="7" t="inlineStr">
        <is>
          <t>Interwashing</t>
        </is>
      </c>
      <c r="L18" s="7" t="inlineStr">
        <is>
          <t>Gap</t>
        </is>
      </c>
      <c r="M18" s="14" t="inlineStr">
        <is>
          <t>D7924O022 Pinus</t>
        </is>
      </c>
      <c r="N18" s="7" t="inlineStr">
        <is>
          <t>97,8% Organic cotton / 2,2% Elastane</t>
        </is>
      </c>
      <c r="O18" s="11" t="n"/>
      <c r="P18" s="7">
        <f>+WEEKNUM(O18)</f>
        <v/>
      </c>
      <c r="Q18" s="7" t="inlineStr">
        <is>
          <t>WOVEN</t>
        </is>
      </c>
      <c r="R18" s="8" t="n">
        <v>24.61</v>
      </c>
      <c r="S18" t="inlineStr">
        <is>
          <t>300P000253</t>
        </is>
      </c>
      <c r="T18" s="8">
        <f>W18*R18</f>
        <v/>
      </c>
      <c r="U18" s="7" t="inlineStr">
        <is>
          <t>60 DAYS NETT</t>
        </is>
      </c>
      <c r="V18" s="7" t="inlineStr">
        <is>
          <t>TRUCK</t>
        </is>
      </c>
      <c r="W18" s="7" t="n">
        <v>1772</v>
      </c>
      <c r="X18" s="11" t="n">
        <v>42080</v>
      </c>
      <c r="Y18" s="7">
        <f>+WEEKNUM(X18)</f>
        <v/>
      </c>
      <c r="Z18" s="11" t="n">
        <v>42154</v>
      </c>
      <c r="AA18" s="7">
        <f>+WEEKNUM(Z18)</f>
        <v/>
      </c>
      <c r="AB18" s="11" t="n">
        <v>42131</v>
      </c>
      <c r="AC18" s="17">
        <f>+WEEKNUM(AB18)</f>
        <v/>
      </c>
      <c r="AD18" s="11" t="n">
        <v>42168</v>
      </c>
      <c r="AE18" s="7">
        <f>+WEEKNUM(AD18)</f>
        <v/>
      </c>
      <c r="AF18" s="11" t="n">
        <v>42175</v>
      </c>
      <c r="AG18" s="7">
        <f>+WEEKNUM(AF18)</f>
        <v/>
      </c>
      <c r="AH18" s="11">
        <f>AB18+60</f>
        <v/>
      </c>
      <c r="AI18" s="7">
        <f>+WEEKNUM(AH18)</f>
        <v/>
      </c>
      <c r="AJ18" s="7" t="n"/>
      <c r="AK18" s="7">
        <f>+WEEKNUM(AJ18)</f>
        <v/>
      </c>
      <c r="AL18" s="7">
        <f>AE18-AK18</f>
        <v/>
      </c>
      <c r="AM18" s="7">
        <f>AK18-P18</f>
        <v/>
      </c>
      <c r="AN18" s="7">
        <f>AK18-Y18</f>
        <v/>
      </c>
      <c r="AO18" s="7" t="n"/>
      <c r="AP18" s="7">
        <f>+WEEKNUM(AO18)</f>
        <v/>
      </c>
      <c r="AQ18" s="7" t="n"/>
      <c r="AR18" s="7">
        <f>AQ18-W18</f>
        <v/>
      </c>
      <c r="AS18" s="9">
        <f>AQ18/W18-1</f>
        <v/>
      </c>
      <c r="AT18" s="7">
        <f>AE18+2</f>
        <v/>
      </c>
      <c r="AU18" s="7" t="n"/>
      <c r="AV18" s="7" t="n"/>
      <c r="AX18" s="33" t="inlineStr">
        <is>
          <t>JEANS</t>
        </is>
      </c>
      <c r="AY18" s="30">
        <f>71+1</f>
        <v/>
      </c>
      <c r="AZ18" s="30">
        <f>36781+122</f>
        <v/>
      </c>
      <c r="BA18" s="31">
        <f>868150.82+2558.34</f>
        <v/>
      </c>
      <c r="BB18" s="32" t="n">
        <v>0.5738</v>
      </c>
    </row>
    <row customHeight="1" ht="15" r="19">
      <c r="A19" s="7" t="inlineStr">
        <is>
          <t>K150701102</t>
        </is>
      </c>
      <c r="B19" s="7" t="n">
        <v>2</v>
      </c>
      <c r="C19" s="7" t="n"/>
      <c r="D19" s="7" t="inlineStr">
        <is>
          <t>jeans</t>
        </is>
      </c>
      <c r="E19" s="7" t="inlineStr">
        <is>
          <t>WOMEN</t>
        </is>
      </c>
      <c r="F19" s="7" t="inlineStr">
        <is>
          <t>JUNO</t>
        </is>
      </c>
      <c r="G19" s="7" t="inlineStr">
        <is>
          <t>Rinse Tencel</t>
        </is>
      </c>
      <c r="H19" s="7" t="inlineStr">
        <is>
          <t>TN</t>
        </is>
      </c>
      <c r="I19" s="7" t="inlineStr">
        <is>
          <t>CARTHAGO</t>
        </is>
      </c>
      <c r="J19" s="7" t="inlineStr">
        <is>
          <t>CARTHAGO</t>
        </is>
      </c>
      <c r="K19" s="7" t="inlineStr">
        <is>
          <t>Interwashing</t>
        </is>
      </c>
      <c r="L19" s="7" t="inlineStr">
        <is>
          <t>Orta</t>
        </is>
      </c>
      <c r="M19" s="14" t="inlineStr">
        <is>
          <t>7771A-42</t>
        </is>
      </c>
      <c r="N19" s="7" t="inlineStr">
        <is>
          <t>44% Cotton / 42% Tencel / 12% Polyester / 2% Elastane</t>
        </is>
      </c>
      <c r="O19" s="11" t="n"/>
      <c r="P19" s="7">
        <f>+WEEKNUM(O19)</f>
        <v/>
      </c>
      <c r="Q19" s="7" t="inlineStr">
        <is>
          <t>WOVEN</t>
        </is>
      </c>
      <c r="R19" s="8" t="n">
        <v>18.83</v>
      </c>
      <c r="S19" t="inlineStr">
        <is>
          <t>300P000257</t>
        </is>
      </c>
      <c r="T19" s="8">
        <f>W19*R19</f>
        <v/>
      </c>
      <c r="U19" s="7" t="inlineStr">
        <is>
          <t>60 DAYS NETT</t>
        </is>
      </c>
      <c r="V19" s="7" t="inlineStr">
        <is>
          <t>TRUCK</t>
        </is>
      </c>
      <c r="W19" s="7" t="n">
        <v>396</v>
      </c>
      <c r="X19" s="11" t="n">
        <v>42083</v>
      </c>
      <c r="Y19" s="7">
        <f>+WEEKNUM(X19)</f>
        <v/>
      </c>
      <c r="Z19" s="11" t="n">
        <v>42154</v>
      </c>
      <c r="AA19" s="7">
        <f>+WEEKNUM(Z19)</f>
        <v/>
      </c>
      <c r="AB19" s="11" t="n">
        <v>42139</v>
      </c>
      <c r="AC19" s="17">
        <f>+WEEKNUM(AB19)</f>
        <v/>
      </c>
      <c r="AD19" s="11" t="n">
        <v>42168</v>
      </c>
      <c r="AE19" s="7">
        <f>+WEEKNUM(AD19)</f>
        <v/>
      </c>
      <c r="AF19" s="11" t="n">
        <v>42175</v>
      </c>
      <c r="AG19" s="7">
        <f>+WEEKNUM(AF19)</f>
        <v/>
      </c>
      <c r="AH19" s="11">
        <f>AB19+60</f>
        <v/>
      </c>
      <c r="AI19" s="7">
        <f>+WEEKNUM(AH19)</f>
        <v/>
      </c>
      <c r="AJ19" s="7" t="n"/>
      <c r="AK19" s="7">
        <f>+WEEKNUM(AJ19)</f>
        <v/>
      </c>
      <c r="AL19" s="7">
        <f>AE19-AK19</f>
        <v/>
      </c>
      <c r="AM19" s="7">
        <f>AK19-P19</f>
        <v/>
      </c>
      <c r="AN19" s="7">
        <f>AK19-Y19</f>
        <v/>
      </c>
      <c r="AO19" s="7" t="n"/>
      <c r="AP19" s="7">
        <f>+WEEKNUM(AO19)</f>
        <v/>
      </c>
      <c r="AQ19" s="7" t="n"/>
      <c r="AR19" s="7">
        <f>AQ19-W19</f>
        <v/>
      </c>
      <c r="AS19" s="9">
        <f>AQ19/W19-1</f>
        <v/>
      </c>
      <c r="AT19" s="7">
        <f>AE19+2</f>
        <v/>
      </c>
      <c r="AU19" s="7" t="n"/>
      <c r="AV19" s="7" t="n"/>
      <c r="AX19" s="33" t="inlineStr">
        <is>
          <t>TEE</t>
        </is>
      </c>
      <c r="AY19" s="30" t="n">
        <v>7</v>
      </c>
      <c r="AZ19" s="30" t="n">
        <v>1117</v>
      </c>
      <c r="BA19" s="31" t="n">
        <v>10588.45</v>
      </c>
      <c r="BB19" s="32" t="n">
        <v>0.5193</v>
      </c>
    </row>
    <row customHeight="1" ht="15" r="20">
      <c r="A20" s="7" t="inlineStr">
        <is>
          <t>K999951301</t>
        </is>
      </c>
      <c r="B20" s="7" t="n">
        <v>1</v>
      </c>
      <c r="C20" s="7" t="inlineStr">
        <is>
          <t>MAW</t>
        </is>
      </c>
      <c r="D20" s="7" t="inlineStr">
        <is>
          <t>jeans</t>
        </is>
      </c>
      <c r="E20" s="7" t="inlineStr">
        <is>
          <t>MEN</t>
        </is>
      </c>
      <c r="F20" s="7" t="inlineStr">
        <is>
          <t>JOHN</t>
        </is>
      </c>
      <c r="G20" s="7" t="inlineStr">
        <is>
          <t>Dark Worn</t>
        </is>
      </c>
      <c r="H20" s="7" t="inlineStr">
        <is>
          <t>TN</t>
        </is>
      </c>
      <c r="I20" s="7" t="inlineStr">
        <is>
          <t>CARTHAGO</t>
        </is>
      </c>
      <c r="J20" s="7" t="inlineStr">
        <is>
          <t>CARTHAGO</t>
        </is>
      </c>
      <c r="K20" s="7" t="inlineStr">
        <is>
          <t>Interwashing</t>
        </is>
      </c>
      <c r="L20" s="7" t="inlineStr">
        <is>
          <t>TRC (was Gap)</t>
        </is>
      </c>
      <c r="M20" s="14" t="inlineStr">
        <is>
          <t>RR7716 Elast Sioux Crispy (was D7855OB87 FIANA)</t>
        </is>
      </c>
      <c r="N20" s="7" t="inlineStr">
        <is>
          <t>98% Organic Cotton / 2% Elastane</t>
        </is>
      </c>
      <c r="O20" s="11" t="n"/>
      <c r="P20" s="7">
        <f>+WEEKNUM(O20)</f>
        <v/>
      </c>
      <c r="Q20" s="7" t="inlineStr">
        <is>
          <t>WOVEN</t>
        </is>
      </c>
      <c r="R20" s="8" t="n">
        <v>23.11</v>
      </c>
      <c r="S20" t="inlineStr">
        <is>
          <t>300P000253</t>
        </is>
      </c>
      <c r="T20" s="8">
        <f>W20*R20</f>
        <v/>
      </c>
      <c r="U20" s="7" t="inlineStr">
        <is>
          <t>60 DAYS NETT</t>
        </is>
      </c>
      <c r="V20" s="7" t="inlineStr">
        <is>
          <t>TRUCK</t>
        </is>
      </c>
      <c r="W20" s="7" t="n">
        <v>1517</v>
      </c>
      <c r="X20" s="11" t="n">
        <v>42080</v>
      </c>
      <c r="Y20" s="7">
        <f>+WEEKNUM(X20)</f>
        <v/>
      </c>
      <c r="Z20" s="11" t="n">
        <v>42154</v>
      </c>
      <c r="AA20" s="7">
        <f>+WEEKNUM(Z20)</f>
        <v/>
      </c>
      <c r="AB20" s="11" t="n">
        <v>42132</v>
      </c>
      <c r="AC20" s="17">
        <f>+WEEKNUM(AB20)</f>
        <v/>
      </c>
      <c r="AD20" s="11" t="n">
        <v>42175</v>
      </c>
      <c r="AE20" s="7">
        <f>+WEEKNUM(AD20)</f>
        <v/>
      </c>
      <c r="AF20" s="11" t="n">
        <v>42175</v>
      </c>
      <c r="AG20" s="7">
        <f>+WEEKNUM(AF20)</f>
        <v/>
      </c>
      <c r="AH20" s="11">
        <f>AB20+60</f>
        <v/>
      </c>
      <c r="AI20" s="7">
        <f>+WEEKNUM(AH20)</f>
        <v/>
      </c>
      <c r="AJ20" s="7" t="n"/>
      <c r="AK20" s="7">
        <f>+WEEKNUM(AJ20)</f>
        <v/>
      </c>
      <c r="AL20" s="7">
        <f>AE20-AK20</f>
        <v/>
      </c>
      <c r="AM20" s="7">
        <f>AK20-P20</f>
        <v/>
      </c>
      <c r="AN20" s="7">
        <f>AK20-Y20</f>
        <v/>
      </c>
      <c r="AO20" s="7" t="n"/>
      <c r="AP20" s="7">
        <f>+WEEKNUM(AO20)</f>
        <v/>
      </c>
      <c r="AQ20" s="7" t="n"/>
      <c r="AR20" s="7">
        <f>AQ20-W20</f>
        <v/>
      </c>
      <c r="AS20" s="9">
        <f>AQ20/W20-1</f>
        <v/>
      </c>
      <c r="AT20" s="7">
        <f>AE20+2</f>
        <v/>
      </c>
      <c r="AU20" s="7" t="n"/>
      <c r="AV20" s="7" t="n"/>
      <c r="AX20" s="33" t="inlineStr">
        <is>
          <t>SWEAT</t>
        </is>
      </c>
      <c r="AY20" s="30" t="n">
        <v>9</v>
      </c>
      <c r="AZ20" s="30" t="n">
        <v>1210</v>
      </c>
      <c r="BA20" s="31" t="n">
        <v>23352.5</v>
      </c>
      <c r="BB20" s="32" t="n">
        <v>0.5921</v>
      </c>
    </row>
    <row customHeight="1" ht="15" r="21">
      <c r="A21" s="7" t="inlineStr">
        <is>
          <t>K999951303</t>
        </is>
      </c>
      <c r="B21" s="7" t="n">
        <v>1</v>
      </c>
      <c r="C21" s="7" t="inlineStr">
        <is>
          <t>BK/ UO UK/ MAW</t>
        </is>
      </c>
      <c r="D21" s="7" t="inlineStr">
        <is>
          <t>jeans</t>
        </is>
      </c>
      <c r="E21" s="7" t="inlineStr">
        <is>
          <t>MEN</t>
        </is>
      </c>
      <c r="F21" s="7" t="inlineStr">
        <is>
          <t>JOHN</t>
        </is>
      </c>
      <c r="G21" s="7" t="inlineStr">
        <is>
          <t>Black Worn In</t>
        </is>
      </c>
      <c r="H21" s="7" t="inlineStr">
        <is>
          <t>TN</t>
        </is>
      </c>
      <c r="I21" s="7" t="inlineStr">
        <is>
          <t>CARTHAGO</t>
        </is>
      </c>
      <c r="J21" s="7" t="inlineStr">
        <is>
          <t>CARTHAGO</t>
        </is>
      </c>
      <c r="K21" s="7" t="inlineStr">
        <is>
          <t>Interwashing</t>
        </is>
      </c>
      <c r="L21" s="7" t="inlineStr">
        <is>
          <t>Gap</t>
        </is>
      </c>
      <c r="M21" s="14" t="inlineStr">
        <is>
          <t>D7924O022 Pinus</t>
        </is>
      </c>
      <c r="N21" s="7" t="inlineStr">
        <is>
          <t>97,8% Organic cotton / 2,2% Elastane</t>
        </is>
      </c>
      <c r="O21" s="11" t="n"/>
      <c r="P21" s="7">
        <f>+WEEKNUM(O21)</f>
        <v/>
      </c>
      <c r="Q21" s="7" t="inlineStr">
        <is>
          <t>WOVEN</t>
        </is>
      </c>
      <c r="R21" s="8" t="n">
        <v>24.65</v>
      </c>
      <c r="S21" t="inlineStr">
        <is>
          <t>300P000253</t>
        </is>
      </c>
      <c r="T21" s="8">
        <f>W21*R21</f>
        <v/>
      </c>
      <c r="U21" s="7" t="inlineStr">
        <is>
          <t>60 DAYS NETT</t>
        </is>
      </c>
      <c r="V21" s="7" t="inlineStr">
        <is>
          <t>TRUCK</t>
        </is>
      </c>
      <c r="W21" s="7" t="n">
        <v>2272</v>
      </c>
      <c r="X21" s="11" t="n">
        <v>42080</v>
      </c>
      <c r="Y21" s="7">
        <f>+WEEKNUM(X21)</f>
        <v/>
      </c>
      <c r="Z21" s="11" t="n">
        <v>42154</v>
      </c>
      <c r="AA21" s="7">
        <f>+WEEKNUM(Z21)</f>
        <v/>
      </c>
      <c r="AB21" s="11" t="n">
        <v>42132</v>
      </c>
      <c r="AC21" s="17">
        <f>+WEEKNUM(AB21)</f>
        <v/>
      </c>
      <c r="AD21" s="11" t="n">
        <v>42175</v>
      </c>
      <c r="AE21" s="7">
        <f>+WEEKNUM(AD21)</f>
        <v/>
      </c>
      <c r="AF21" s="11" t="n">
        <v>42175</v>
      </c>
      <c r="AG21" s="7">
        <f>+WEEKNUM(AF21)</f>
        <v/>
      </c>
      <c r="AH21" s="11">
        <f>AB21+60</f>
        <v/>
      </c>
      <c r="AI21" s="7">
        <f>+WEEKNUM(AH21)</f>
        <v/>
      </c>
      <c r="AJ21" s="7" t="n"/>
      <c r="AK21" s="7">
        <f>+WEEKNUM(AJ21)</f>
        <v/>
      </c>
      <c r="AL21" s="7">
        <f>AE21-AK21</f>
        <v/>
      </c>
      <c r="AM21" s="7">
        <f>AK21-P21</f>
        <v/>
      </c>
      <c r="AN21" s="7">
        <f>AK21-Y21</f>
        <v/>
      </c>
      <c r="AO21" s="7" t="n"/>
      <c r="AP21" s="7">
        <f>+WEEKNUM(AO21)</f>
        <v/>
      </c>
      <c r="AQ21" s="7" t="n"/>
      <c r="AR21" s="7">
        <f>AQ21-W21</f>
        <v/>
      </c>
      <c r="AS21" s="9">
        <f>AQ21/W21-1</f>
        <v/>
      </c>
      <c r="AT21" s="7">
        <f>AE21+2</f>
        <v/>
      </c>
      <c r="AU21" s="7" t="n"/>
      <c r="AV21" s="7" t="n"/>
      <c r="AX21" s="33" t="inlineStr">
        <is>
          <t>JACKET</t>
        </is>
      </c>
      <c r="AY21" s="30" t="n">
        <v>9</v>
      </c>
      <c r="AZ21" s="30" t="n">
        <v>1072</v>
      </c>
      <c r="BA21" s="31" t="n">
        <v>44622.64</v>
      </c>
      <c r="BB21" s="32" t="n">
        <v>0.5263</v>
      </c>
    </row>
    <row customHeight="1" ht="15" r="22">
      <c r="A22" s="7" t="inlineStr">
        <is>
          <t>K999951403</t>
        </is>
      </c>
      <c r="B22" s="7" t="n">
        <v>1</v>
      </c>
      <c r="C22" s="7" t="n"/>
      <c r="D22" s="7" t="inlineStr">
        <is>
          <t>jeans</t>
        </is>
      </c>
      <c r="E22" s="7" t="inlineStr">
        <is>
          <t>MEN</t>
        </is>
      </c>
      <c r="F22" s="7" t="inlineStr">
        <is>
          <t>RYAN</t>
        </is>
      </c>
      <c r="G22" s="7" t="inlineStr">
        <is>
          <t>Black Worn In</t>
        </is>
      </c>
      <c r="H22" s="7" t="inlineStr">
        <is>
          <t>TN</t>
        </is>
      </c>
      <c r="I22" s="7" t="inlineStr">
        <is>
          <t>CARTHAGO</t>
        </is>
      </c>
      <c r="J22" s="7" t="inlineStr">
        <is>
          <t>CARTHAGO</t>
        </is>
      </c>
      <c r="K22" s="7" t="inlineStr">
        <is>
          <t>Interwashing</t>
        </is>
      </c>
      <c r="L22" s="7" t="inlineStr">
        <is>
          <t>Gap</t>
        </is>
      </c>
      <c r="M22" s="14" t="inlineStr">
        <is>
          <t>D7924O022 Pinus</t>
        </is>
      </c>
      <c r="N22" s="7" t="inlineStr">
        <is>
          <t>97,8% Organic cotton / 2,2% Elastane</t>
        </is>
      </c>
      <c r="O22" s="11" t="n"/>
      <c r="P22" s="7">
        <f>+WEEKNUM(O22)</f>
        <v/>
      </c>
      <c r="Q22" s="7" t="inlineStr">
        <is>
          <t>WOVEN</t>
        </is>
      </c>
      <c r="R22" s="8" t="n">
        <v>23.79</v>
      </c>
      <c r="S22" t="inlineStr">
        <is>
          <t>300P000253</t>
        </is>
      </c>
      <c r="T22" s="8">
        <f>W22*R22</f>
        <v/>
      </c>
      <c r="U22" s="7" t="inlineStr">
        <is>
          <t>60 DAYS NETT</t>
        </is>
      </c>
      <c r="V22" s="7" t="inlineStr">
        <is>
          <t>TRUCK</t>
        </is>
      </c>
      <c r="W22" s="7" t="n">
        <v>340</v>
      </c>
      <c r="X22" s="11" t="n">
        <v>42080</v>
      </c>
      <c r="Y22" s="7">
        <f>+WEEKNUM(X22)</f>
        <v/>
      </c>
      <c r="Z22" s="11" t="n">
        <v>42154</v>
      </c>
      <c r="AA22" s="7">
        <f>+WEEKNUM(Z22)</f>
        <v/>
      </c>
      <c r="AB22" s="11" t="n">
        <v>42132</v>
      </c>
      <c r="AC22" s="17">
        <f>+WEEKNUM(AB22)</f>
        <v/>
      </c>
      <c r="AD22" s="11" t="n">
        <v>42175</v>
      </c>
      <c r="AE22" s="7">
        <f>+WEEKNUM(AD22)</f>
        <v/>
      </c>
      <c r="AF22" s="11" t="n">
        <v>42175</v>
      </c>
      <c r="AG22" s="7">
        <f>+WEEKNUM(AF22)</f>
        <v/>
      </c>
      <c r="AH22" s="11">
        <f>AB22+60</f>
        <v/>
      </c>
      <c r="AI22" s="7">
        <f>+WEEKNUM(AH22)</f>
        <v/>
      </c>
      <c r="AJ22" s="7" t="n"/>
      <c r="AK22" s="7">
        <f>+WEEKNUM(AJ22)</f>
        <v/>
      </c>
      <c r="AL22" s="7">
        <f>AE22-AK22</f>
        <v/>
      </c>
      <c r="AM22" s="7">
        <f>AK22-P22</f>
        <v/>
      </c>
      <c r="AN22" s="7">
        <f>AK22-Y22</f>
        <v/>
      </c>
      <c r="AO22" s="7" t="n"/>
      <c r="AP22" s="7">
        <f>+WEEKNUM(AO22)</f>
        <v/>
      </c>
      <c r="AQ22" s="7" t="n"/>
      <c r="AR22" s="7">
        <f>AQ22-W22</f>
        <v/>
      </c>
      <c r="AS22" s="9">
        <f>AQ22/W22-1</f>
        <v/>
      </c>
      <c r="AT22" s="7">
        <f>AE22+2</f>
        <v/>
      </c>
      <c r="AU22" s="7" t="n"/>
      <c r="AV22" s="7" t="n"/>
      <c r="AX22" s="33" t="inlineStr">
        <is>
          <t>ACCESSORIES</t>
        </is>
      </c>
      <c r="AY22" s="30" t="n">
        <v>5</v>
      </c>
      <c r="AZ22" s="30" t="n">
        <v>710</v>
      </c>
      <c r="BA22" s="31" t="n">
        <v>4177.75</v>
      </c>
      <c r="BB22" s="32" t="n">
        <v>0.5382</v>
      </c>
    </row>
    <row customHeight="1" ht="15" r="23">
      <c r="A23" s="7" t="inlineStr">
        <is>
          <t>K150702001</t>
        </is>
      </c>
      <c r="B23" s="7" t="n">
        <v>3</v>
      </c>
      <c r="C23" s="7" t="inlineStr">
        <is>
          <t>14OZ/ MAW</t>
        </is>
      </c>
      <c r="D23" s="7" t="inlineStr">
        <is>
          <t>jacket</t>
        </is>
      </c>
      <c r="E23" s="7" t="inlineStr">
        <is>
          <t>WOMEN</t>
        </is>
      </c>
      <c r="F23" s="7" t="inlineStr">
        <is>
          <t>SILVIA</t>
        </is>
      </c>
      <c r="G23" s="7" t="inlineStr">
        <is>
          <t>Camel</t>
        </is>
      </c>
      <c r="H23" s="7" t="inlineStr">
        <is>
          <t>CH</t>
        </is>
      </c>
      <c r="I23" s="7" t="inlineStr">
        <is>
          <t>Verge</t>
        </is>
      </c>
      <c r="J23" s="7" t="inlineStr">
        <is>
          <t>Verge</t>
        </is>
      </c>
      <c r="K23" s="7" t="n"/>
      <c r="L23" s="7" t="n"/>
      <c r="M23" s="7" t="inlineStr">
        <is>
          <t>DL0012</t>
        </is>
      </c>
      <c r="N23" s="7" t="inlineStr">
        <is>
          <t>shell: 50% Recycled Wool / 40% Polyester / 10% Others -- lining: 100% Recycled Polyester</t>
        </is>
      </c>
      <c r="O23" s="11" t="n"/>
      <c r="P23" s="7">
        <f>+WEEKNUM(O23)</f>
        <v/>
      </c>
      <c r="Q23" s="7" t="inlineStr">
        <is>
          <t>WOVEN</t>
        </is>
      </c>
      <c r="R23" s="8" t="n">
        <v>61.73</v>
      </c>
      <c r="S23" t="inlineStr">
        <is>
          <t>300P000269</t>
        </is>
      </c>
      <c r="T23" s="8">
        <f>W23*R23</f>
        <v/>
      </c>
      <c r="U23" s="7" t="inlineStr">
        <is>
          <t>10 DAYS NETT</t>
        </is>
      </c>
      <c r="V23" s="7" t="inlineStr">
        <is>
          <t>AIR</t>
        </is>
      </c>
      <c r="W23" s="7" t="n">
        <v>150</v>
      </c>
      <c r="X23" s="11" t="n">
        <v>42095</v>
      </c>
      <c r="Y23" s="7">
        <f>+WEEKNUM(X23)</f>
        <v/>
      </c>
      <c r="Z23" s="11" t="n">
        <v>42182</v>
      </c>
      <c r="AA23" s="7">
        <f>+WEEKNUM(Z23)</f>
        <v/>
      </c>
      <c r="AB23" s="11" t="n"/>
      <c r="AC23" s="17" t="n"/>
      <c r="AD23" s="11" t="n">
        <v>42182</v>
      </c>
      <c r="AE23" s="7">
        <f>+WEEKNUM(AD23)</f>
        <v/>
      </c>
      <c r="AF23" s="11" t="n">
        <v>42182</v>
      </c>
      <c r="AG23" s="7">
        <f>+WEEKNUM(AF23)</f>
        <v/>
      </c>
      <c r="AH23" s="11">
        <f>AD23+10</f>
        <v/>
      </c>
      <c r="AI23" s="7">
        <f>+WEEKNUM(AH23)</f>
        <v/>
      </c>
      <c r="AJ23" s="7" t="n"/>
      <c r="AK23" s="7">
        <f>+WEEKNUM(AJ23)</f>
        <v/>
      </c>
      <c r="AL23" s="7">
        <f>AE23-AK23</f>
        <v/>
      </c>
      <c r="AM23" s="7">
        <f>AK23-P23</f>
        <v/>
      </c>
      <c r="AN23" s="7">
        <f>AK23-Y23</f>
        <v/>
      </c>
      <c r="AO23" s="7" t="n"/>
      <c r="AP23" s="7">
        <f>+WEEKNUM(AO23)</f>
        <v/>
      </c>
      <c r="AQ23" s="7" t="n"/>
      <c r="AR23" s="7">
        <f>AQ23-W23</f>
        <v/>
      </c>
      <c r="AS23" s="9">
        <f>AQ23/W23-1</f>
        <v/>
      </c>
      <c r="AT23" s="7">
        <f>AE23+2</f>
        <v/>
      </c>
      <c r="AU23" s="7" t="n"/>
      <c r="AV23" s="7" t="n"/>
      <c r="AX23" s="33" t="inlineStr">
        <is>
          <t>FLAT KNIT</t>
        </is>
      </c>
      <c r="AY23" s="30" t="n">
        <v>6</v>
      </c>
      <c r="AZ23" s="30" t="n">
        <v>680</v>
      </c>
      <c r="BA23" s="31" t="n">
        <v>24918</v>
      </c>
      <c r="BB23" s="32" t="n">
        <v>0.4937</v>
      </c>
    </row>
    <row customHeight="1" ht="15" r="24">
      <c r="A24" s="7" t="inlineStr">
        <is>
          <t>K150703001</t>
        </is>
      </c>
      <c r="B24" s="7" t="n">
        <v>2</v>
      </c>
      <c r="C24" s="7" t="n"/>
      <c r="D24" s="7" t="inlineStr">
        <is>
          <t>shirt</t>
        </is>
      </c>
      <c r="E24" s="7" t="inlineStr">
        <is>
          <t>WOMEN</t>
        </is>
      </c>
      <c r="F24" s="7" t="inlineStr">
        <is>
          <t>AMINA</t>
        </is>
      </c>
      <c r="G24" s="7" t="inlineStr">
        <is>
          <t>Blue / Green Check</t>
        </is>
      </c>
      <c r="H24" s="7" t="inlineStr">
        <is>
          <t>IN</t>
        </is>
      </c>
      <c r="I24" s="7" t="inlineStr">
        <is>
          <t>IndyBlu</t>
        </is>
      </c>
      <c r="J24" s="7" t="inlineStr">
        <is>
          <t>KMC</t>
        </is>
      </c>
      <c r="K24" s="7" t="n"/>
      <c r="L24" s="7" t="n"/>
      <c r="M24" s="7" t="inlineStr">
        <is>
          <t>DI 11 - KOI-WOVEN-AW15-011</t>
        </is>
      </c>
      <c r="N24" s="7" t="inlineStr">
        <is>
          <t>100% Organic Cotton</t>
        </is>
      </c>
      <c r="O24" s="11" t="n"/>
      <c r="P24" s="7">
        <f>+WEEKNUM(O24)</f>
        <v/>
      </c>
      <c r="Q24" s="7" t="inlineStr">
        <is>
          <t>WOVEN</t>
        </is>
      </c>
      <c r="R24" s="8" t="n">
        <v>20.15</v>
      </c>
      <c r="S24" t="inlineStr">
        <is>
          <t>300P000256</t>
        </is>
      </c>
      <c r="T24" s="8">
        <f>W24*R24</f>
        <v/>
      </c>
      <c r="U24" s="7" t="inlineStr">
        <is>
          <t>15 DAYS NETT</t>
        </is>
      </c>
      <c r="V24" s="7" t="inlineStr">
        <is>
          <t>AIR</t>
        </is>
      </c>
      <c r="W24" s="7" t="n">
        <v>150</v>
      </c>
      <c r="X24" s="11" t="n">
        <v>42083</v>
      </c>
      <c r="Y24" s="7">
        <f>+WEEKNUM(X24)</f>
        <v/>
      </c>
      <c r="Z24" s="11" t="n">
        <v>42154</v>
      </c>
      <c r="AA24" s="7">
        <f>+WEEKNUM(Z24)</f>
        <v/>
      </c>
      <c r="AB24" s="11" t="n"/>
      <c r="AC24" s="17" t="n"/>
      <c r="AD24" s="11" t="n">
        <v>42182</v>
      </c>
      <c r="AE24" s="7">
        <f>+WEEKNUM(AD24)</f>
        <v/>
      </c>
      <c r="AF24" s="11" t="n">
        <v>42182</v>
      </c>
      <c r="AG24" s="7">
        <f>+WEEKNUM(AF24)</f>
        <v/>
      </c>
      <c r="AH24" s="11">
        <f>AD24+15</f>
        <v/>
      </c>
      <c r="AI24" s="7">
        <f>+WEEKNUM(AH24)</f>
        <v/>
      </c>
      <c r="AJ24" s="7" t="n"/>
      <c r="AK24" s="7">
        <f>+WEEKNUM(AJ24)</f>
        <v/>
      </c>
      <c r="AL24" s="7">
        <f>AE24-AK24</f>
        <v/>
      </c>
      <c r="AM24" s="7">
        <f>AK24-P24</f>
        <v/>
      </c>
      <c r="AN24" s="7">
        <f>AK24-Y24</f>
        <v/>
      </c>
      <c r="AO24" s="7" t="n"/>
      <c r="AP24" s="7">
        <f>+WEEKNUM(AO24)</f>
        <v/>
      </c>
      <c r="AQ24" s="7" t="n"/>
      <c r="AR24" s="7">
        <f>AQ24-W24</f>
        <v/>
      </c>
      <c r="AS24" s="9">
        <f>AQ24/W24-1</f>
        <v/>
      </c>
      <c r="AT24" s="7">
        <f>AE24+2</f>
        <v/>
      </c>
      <c r="AU24" s="7" t="n"/>
      <c r="AV24" s="7" t="n"/>
      <c r="AX24" s="33" t="inlineStr">
        <is>
          <t>SHIRT</t>
        </is>
      </c>
      <c r="AY24" s="30">
        <f>8+1</f>
        <v/>
      </c>
      <c r="AZ24" s="30">
        <f>1695+200</f>
        <v/>
      </c>
      <c r="BA24" s="31">
        <f>40437+6600</f>
        <v/>
      </c>
      <c r="BB24" s="32" t="n">
        <v>0.5014999999999999</v>
      </c>
    </row>
    <row customHeight="1" ht="15" r="25">
      <c r="A25" s="7" t="inlineStr">
        <is>
          <t>K150703002</t>
        </is>
      </c>
      <c r="B25" s="7" t="n">
        <v>2</v>
      </c>
      <c r="C25" s="7" t="inlineStr">
        <is>
          <t>SB</t>
        </is>
      </c>
      <c r="D25" s="7" t="inlineStr">
        <is>
          <t>shirt</t>
        </is>
      </c>
      <c r="E25" s="7" t="inlineStr">
        <is>
          <t>WOMEN</t>
        </is>
      </c>
      <c r="F25" s="7" t="inlineStr">
        <is>
          <t>TAMAR</t>
        </is>
      </c>
      <c r="G25" s="7" t="inlineStr">
        <is>
          <t>Jacquard</t>
        </is>
      </c>
      <c r="H25" s="7" t="inlineStr">
        <is>
          <t>IN</t>
        </is>
      </c>
      <c r="I25" s="7" t="inlineStr">
        <is>
          <t>IndyBlu</t>
        </is>
      </c>
      <c r="J25" s="7" t="inlineStr">
        <is>
          <t>KMC</t>
        </is>
      </c>
      <c r="K25" s="7" t="n"/>
      <c r="L25" s="7" t="n"/>
      <c r="M25" s="7" t="inlineStr">
        <is>
          <t xml:space="preserve">D12 </t>
        </is>
      </c>
      <c r="N25" s="7" t="inlineStr">
        <is>
          <t>100% Organic Cotton</t>
        </is>
      </c>
      <c r="O25" s="11" t="n"/>
      <c r="P25" s="7">
        <f>+WEEKNUM(O25)</f>
        <v/>
      </c>
      <c r="Q25" s="7" t="inlineStr">
        <is>
          <t>WOVEN</t>
        </is>
      </c>
      <c r="R25" s="8" t="n">
        <v>20.6</v>
      </c>
      <c r="S25" t="inlineStr">
        <is>
          <t>300P000256</t>
        </is>
      </c>
      <c r="T25" s="8">
        <f>W25*R25</f>
        <v/>
      </c>
      <c r="U25" s="7" t="inlineStr">
        <is>
          <t>15 DAYS NETT</t>
        </is>
      </c>
      <c r="V25" s="7" t="inlineStr">
        <is>
          <t>AIR</t>
        </is>
      </c>
      <c r="W25" s="7" t="n">
        <v>170</v>
      </c>
      <c r="X25" s="11" t="n">
        <v>42083</v>
      </c>
      <c r="Y25" s="7">
        <f>+WEEKNUM(X25)</f>
        <v/>
      </c>
      <c r="Z25" s="11" t="n">
        <v>42154</v>
      </c>
      <c r="AA25" s="7">
        <f>+WEEKNUM(Z25)</f>
        <v/>
      </c>
      <c r="AB25" s="11" t="n"/>
      <c r="AC25" s="17" t="n"/>
      <c r="AD25" s="11" t="n">
        <v>42182</v>
      </c>
      <c r="AE25" s="7">
        <f>+WEEKNUM(AD25)</f>
        <v/>
      </c>
      <c r="AF25" s="11" t="n">
        <v>42182</v>
      </c>
      <c r="AG25" s="7">
        <f>+WEEKNUM(AF25)</f>
        <v/>
      </c>
      <c r="AH25" s="11">
        <f>AD25+15</f>
        <v/>
      </c>
      <c r="AI25" s="7">
        <f>+WEEKNUM(AH25)</f>
        <v/>
      </c>
      <c r="AJ25" s="7" t="n"/>
      <c r="AK25" s="7">
        <f>+WEEKNUM(AJ25)</f>
        <v/>
      </c>
      <c r="AL25" s="7">
        <f>AE25-AK25</f>
        <v/>
      </c>
      <c r="AM25" s="7">
        <f>AK25-P25</f>
        <v/>
      </c>
      <c r="AN25" s="7">
        <f>AK25-Y25</f>
        <v/>
      </c>
      <c r="AO25" s="7" t="n"/>
      <c r="AP25" s="7">
        <f>+WEEKNUM(AO25)</f>
        <v/>
      </c>
      <c r="AQ25" s="7" t="n"/>
      <c r="AR25" s="7">
        <f>AQ25-W25</f>
        <v/>
      </c>
      <c r="AS25" s="9">
        <f>AQ25/W25-1</f>
        <v/>
      </c>
      <c r="AT25" s="7">
        <f>AE25+2</f>
        <v/>
      </c>
      <c r="AU25" s="7" t="n"/>
      <c r="AV25" s="7" t="n"/>
    </row>
    <row customHeight="1" ht="15" r="26">
      <c r="A26" s="7" t="inlineStr">
        <is>
          <t>K150703004</t>
        </is>
      </c>
      <c r="B26" s="7" t="n">
        <v>2</v>
      </c>
      <c r="C26" s="7" t="inlineStr">
        <is>
          <t>14OZ/ SB/ MAW</t>
        </is>
      </c>
      <c r="D26" s="7" t="inlineStr">
        <is>
          <t>shirt</t>
        </is>
      </c>
      <c r="E26" s="7" t="inlineStr">
        <is>
          <t>WOMEN</t>
        </is>
      </c>
      <c r="F26" s="7" t="inlineStr">
        <is>
          <t>BIRU</t>
        </is>
      </c>
      <c r="G26" s="7" t="inlineStr">
        <is>
          <t>Blue / Black</t>
        </is>
      </c>
      <c r="H26" s="7" t="inlineStr">
        <is>
          <t>TK</t>
        </is>
      </c>
      <c r="I26" s="7" t="inlineStr">
        <is>
          <t>Contex</t>
        </is>
      </c>
      <c r="J26" s="7" t="n"/>
      <c r="K26" s="7" t="n"/>
      <c r="L26" s="7" t="n"/>
      <c r="M26" s="7" t="n">
        <v>11166</v>
      </c>
      <c r="N26" s="7" t="inlineStr">
        <is>
          <t>100% Tencel</t>
        </is>
      </c>
      <c r="O26" s="11" t="n"/>
      <c r="P26" s="7">
        <f>+WEEKNUM(O26)</f>
        <v/>
      </c>
      <c r="Q26" s="7" t="inlineStr">
        <is>
          <t>WOVEN</t>
        </is>
      </c>
      <c r="R26" s="8" t="n">
        <v>23.75</v>
      </c>
      <c r="S26" t="inlineStr">
        <is>
          <t>300P000255</t>
        </is>
      </c>
      <c r="T26" s="8">
        <f>W26*R26</f>
        <v/>
      </c>
      <c r="U26" s="7" t="inlineStr">
        <is>
          <t>60 DAYS NETT</t>
        </is>
      </c>
      <c r="V26" s="7" t="inlineStr">
        <is>
          <t>TRUCK</t>
        </is>
      </c>
      <c r="W26" s="7" t="n">
        <v>200</v>
      </c>
      <c r="X26" s="11" t="n">
        <v>42083</v>
      </c>
      <c r="Y26" s="7">
        <f>+WEEKNUM(X26)</f>
        <v/>
      </c>
      <c r="Z26" s="11" t="n">
        <v>42154</v>
      </c>
      <c r="AA26" s="7">
        <f>+WEEKNUM(Z26)</f>
        <v/>
      </c>
      <c r="AB26" s="11" t="n"/>
      <c r="AC26" s="17" t="n"/>
      <c r="AD26" s="11" t="n">
        <v>42154</v>
      </c>
      <c r="AE26" s="7">
        <f>+WEEKNUM(AD26)</f>
        <v/>
      </c>
      <c r="AF26" s="11" t="n">
        <v>42154</v>
      </c>
      <c r="AG26" s="7">
        <f>+WEEKNUM(AF26)</f>
        <v/>
      </c>
      <c r="AH26" s="11">
        <f>AD26+60</f>
        <v/>
      </c>
      <c r="AI26" s="7">
        <f>+WEEKNUM(AH26)</f>
        <v/>
      </c>
      <c r="AJ26" s="7" t="n"/>
      <c r="AK26" s="7">
        <f>+WEEKNUM(AJ26)</f>
        <v/>
      </c>
      <c r="AL26" s="7">
        <f>AE26-AK26</f>
        <v/>
      </c>
      <c r="AM26" s="7">
        <f>AK26-P26</f>
        <v/>
      </c>
      <c r="AN26" s="7">
        <f>AK26-Y26</f>
        <v/>
      </c>
      <c r="AO26" s="7" t="n"/>
      <c r="AP26" s="7">
        <f>+WEEKNUM(AO26)</f>
        <v/>
      </c>
      <c r="AQ26" s="7" t="n"/>
      <c r="AR26" s="7">
        <f>AQ26-W26</f>
        <v/>
      </c>
      <c r="AS26" s="9">
        <f>AQ26/W26-1</f>
        <v/>
      </c>
      <c r="AT26" s="7">
        <f>AE26+2</f>
        <v/>
      </c>
      <c r="AU26" s="7" t="n"/>
      <c r="AV26" s="7" t="n"/>
      <c r="AX26" s="382" t="inlineStr">
        <is>
          <t>SUPPLIER OVERVIEW (VOLUMES/ VALUES/ INTAKE MARGIN BY COUNTRY OF ORIGIN)</t>
        </is>
      </c>
      <c r="AY26" s="383" t="n"/>
      <c r="AZ26" s="383" t="n"/>
      <c r="BA26" s="383" t="n"/>
      <c r="BB26" s="384" t="n"/>
    </row>
    <row customHeight="1" ht="15" r="27">
      <c r="A27" s="7" t="inlineStr">
        <is>
          <t>K150703005</t>
        </is>
      </c>
      <c r="B27" s="7" t="n">
        <v>2</v>
      </c>
      <c r="C27" s="7" t="inlineStr">
        <is>
          <t>14OZ/ SB/ MAW</t>
        </is>
      </c>
      <c r="D27" s="7" t="inlineStr">
        <is>
          <t>shirt</t>
        </is>
      </c>
      <c r="E27" s="7" t="inlineStr">
        <is>
          <t>WOMEN</t>
        </is>
      </c>
      <c r="F27" s="7" t="inlineStr">
        <is>
          <t>SIVALI</t>
        </is>
      </c>
      <c r="G27" s="7" t="inlineStr">
        <is>
          <t>Denim</t>
        </is>
      </c>
      <c r="H27" s="7" t="inlineStr">
        <is>
          <t>TK</t>
        </is>
      </c>
      <c r="I27" s="7" t="inlineStr">
        <is>
          <t>Contex</t>
        </is>
      </c>
      <c r="J27" s="7" t="n"/>
      <c r="K27" s="7" t="n"/>
      <c r="L27" s="7" t="n"/>
      <c r="M27" s="7" t="inlineStr">
        <is>
          <t>12108 / 15 TS CODE 16</t>
        </is>
      </c>
      <c r="N27" s="7" t="inlineStr">
        <is>
          <t>80% Cotton / 20% Linen</t>
        </is>
      </c>
      <c r="O27" s="11" t="n"/>
      <c r="P27" s="7">
        <f>+WEEKNUM(O27)</f>
        <v/>
      </c>
      <c r="Q27" s="7" t="inlineStr">
        <is>
          <t>WOVEN</t>
        </is>
      </c>
      <c r="R27" s="8" t="n">
        <v>19</v>
      </c>
      <c r="S27" t="inlineStr">
        <is>
          <t>300P000255</t>
        </is>
      </c>
      <c r="T27" s="8">
        <f>W27*R27</f>
        <v/>
      </c>
      <c r="U27" s="7" t="inlineStr">
        <is>
          <t>60 DAYS NETT</t>
        </is>
      </c>
      <c r="V27" s="7" t="inlineStr">
        <is>
          <t>TRUCK</t>
        </is>
      </c>
      <c r="W27" s="7" t="n">
        <v>200</v>
      </c>
      <c r="X27" s="11" t="n">
        <v>42083</v>
      </c>
      <c r="Y27" s="7">
        <f>+WEEKNUM(X27)</f>
        <v/>
      </c>
      <c r="Z27" s="11" t="n">
        <v>42154</v>
      </c>
      <c r="AA27" s="7">
        <f>+WEEKNUM(Z27)</f>
        <v/>
      </c>
      <c r="AB27" s="11" t="n"/>
      <c r="AC27" s="17" t="n"/>
      <c r="AD27" s="11" t="n">
        <v>42154</v>
      </c>
      <c r="AE27" s="7">
        <f>+WEEKNUM(AD27)</f>
        <v/>
      </c>
      <c r="AF27" s="11" t="n">
        <v>42154</v>
      </c>
      <c r="AG27" s="7">
        <f>+WEEKNUM(AF27)</f>
        <v/>
      </c>
      <c r="AH27" s="11">
        <f>AD27+60</f>
        <v/>
      </c>
      <c r="AI27" s="7">
        <f>+WEEKNUM(AH27)</f>
        <v/>
      </c>
      <c r="AJ27" s="7" t="n"/>
      <c r="AK27" s="7">
        <f>+WEEKNUM(AJ27)</f>
        <v/>
      </c>
      <c r="AL27" s="7">
        <f>AE27-AK27</f>
        <v/>
      </c>
      <c r="AM27" s="7">
        <f>AK27-P27</f>
        <v/>
      </c>
      <c r="AN27" s="7">
        <f>AK27-Y27</f>
        <v/>
      </c>
      <c r="AO27" s="7" t="n"/>
      <c r="AP27" s="7">
        <f>+WEEKNUM(AO27)</f>
        <v/>
      </c>
      <c r="AQ27" s="7" t="n"/>
      <c r="AR27" s="7">
        <f>AQ27-W27</f>
        <v/>
      </c>
      <c r="AS27" s="9">
        <f>AQ27/W27-1</f>
        <v/>
      </c>
      <c r="AT27" s="7">
        <f>AE27+2</f>
        <v/>
      </c>
      <c r="AU27" s="7" t="n"/>
      <c r="AV27" s="7" t="n"/>
      <c r="AX27" s="385" t="n"/>
      <c r="AY27" s="383" t="n"/>
      <c r="AZ27" s="383" t="n"/>
      <c r="BA27" s="383" t="n"/>
      <c r="BB27" s="384" t="n"/>
    </row>
    <row customHeight="1" ht="15" r="28">
      <c r="A28" s="7" t="inlineStr">
        <is>
          <t>K150704005</t>
        </is>
      </c>
      <c r="B28" s="7" t="n">
        <v>1</v>
      </c>
      <c r="C28" s="7" t="n"/>
      <c r="D28" s="7" t="inlineStr">
        <is>
          <t>tee</t>
        </is>
      </c>
      <c r="E28" s="7" t="inlineStr">
        <is>
          <t>WOMEN</t>
        </is>
      </c>
      <c r="F28" s="7" t="inlineStr">
        <is>
          <t>SOMA</t>
        </is>
      </c>
      <c r="G28" s="7" t="inlineStr">
        <is>
          <t>Off White Black Box</t>
        </is>
      </c>
      <c r="H28" s="7" t="inlineStr">
        <is>
          <t>GR</t>
        </is>
      </c>
      <c r="I28" s="7" t="inlineStr">
        <is>
          <t>Uni Textiles</t>
        </is>
      </c>
      <c r="J28" s="7" t="inlineStr">
        <is>
          <t>New Power</t>
        </is>
      </c>
      <c r="K28" s="7" t="n"/>
      <c r="L28" s="7" t="n"/>
      <c r="M28" s="7" t="inlineStr">
        <is>
          <t>light single jersey</t>
        </is>
      </c>
      <c r="N28" s="7" t="inlineStr">
        <is>
          <t>100% Tencel</t>
        </is>
      </c>
      <c r="O28" s="11" t="n"/>
      <c r="P28" s="7">
        <f>+WEEKNUM(O28)</f>
        <v/>
      </c>
      <c r="Q28" s="7" t="inlineStr">
        <is>
          <t>KNIT</t>
        </is>
      </c>
      <c r="R28" s="8" t="n">
        <v>7.4</v>
      </c>
      <c r="S28" t="inlineStr">
        <is>
          <t>300P000265</t>
        </is>
      </c>
      <c r="T28" s="8">
        <f>W28*R28</f>
        <v/>
      </c>
      <c r="U28" s="7" t="inlineStr">
        <is>
          <t>CAD</t>
        </is>
      </c>
      <c r="V28" s="7" t="inlineStr">
        <is>
          <t>TRUCK</t>
        </is>
      </c>
      <c r="W28" s="7" t="n">
        <v>100</v>
      </c>
      <c r="X28" s="11" t="n">
        <v>42083</v>
      </c>
      <c r="Y28" s="7">
        <f>+WEEKNUM(X28)</f>
        <v/>
      </c>
      <c r="Z28" s="11" t="n">
        <v>42154</v>
      </c>
      <c r="AA28" s="7">
        <f>+WEEKNUM(Z28)</f>
        <v/>
      </c>
      <c r="AB28" s="11" t="n"/>
      <c r="AC28" s="17" t="n"/>
      <c r="AD28" s="11" t="n">
        <v>42154</v>
      </c>
      <c r="AE28" s="7">
        <f>+WEEKNUM(AD28)</f>
        <v/>
      </c>
      <c r="AF28" s="11" t="n">
        <v>42154</v>
      </c>
      <c r="AG28" s="7">
        <f>+WEEKNUM(AF28)</f>
        <v/>
      </c>
      <c r="AH28" s="11">
        <f>AD28</f>
        <v/>
      </c>
      <c r="AI28" s="7">
        <f>+WEEKNUM(AH28)</f>
        <v/>
      </c>
      <c r="AJ28" s="7" t="n"/>
      <c r="AK28" s="7">
        <f>+WEEKNUM(AJ28)</f>
        <v/>
      </c>
      <c r="AL28" s="7">
        <f>AE28-AK28</f>
        <v/>
      </c>
      <c r="AM28" s="7">
        <f>AK28-P28</f>
        <v/>
      </c>
      <c r="AN28" s="7">
        <f>AK28-Y28</f>
        <v/>
      </c>
      <c r="AO28" s="7" t="n"/>
      <c r="AP28" s="7">
        <f>+WEEKNUM(AO28)</f>
        <v/>
      </c>
      <c r="AQ28" s="7" t="n"/>
      <c r="AR28" s="7">
        <f>AQ28-W28</f>
        <v/>
      </c>
      <c r="AS28" s="9">
        <f>AQ28/W28-1</f>
        <v/>
      </c>
      <c r="AT28" s="7">
        <f>AE28+2</f>
        <v/>
      </c>
      <c r="AU28" s="7" t="n"/>
      <c r="AV28" s="7" t="n"/>
      <c r="AX28" s="33" t="n"/>
      <c r="AY28" s="34" t="inlineStr">
        <is>
          <t>STYLES</t>
        </is>
      </c>
      <c r="AZ28" s="34" t="inlineStr">
        <is>
          <t>VOLUMES</t>
        </is>
      </c>
      <c r="BA28" s="35" t="inlineStr">
        <is>
          <t>VALUES</t>
        </is>
      </c>
      <c r="BB28" s="32" t="inlineStr">
        <is>
          <t>INTAKE MARGIN %</t>
        </is>
      </c>
    </row>
    <row customHeight="1" ht="15" r="29">
      <c r="A29" s="7" t="inlineStr">
        <is>
          <t>K150704006</t>
        </is>
      </c>
      <c r="B29" s="7" t="n">
        <v>1</v>
      </c>
      <c r="C29" s="7" t="n"/>
      <c r="D29" s="7" t="inlineStr">
        <is>
          <t>tee</t>
        </is>
      </c>
      <c r="E29" s="7" t="inlineStr">
        <is>
          <t>WOMEN</t>
        </is>
      </c>
      <c r="F29" s="7" t="inlineStr">
        <is>
          <t>SUNWONG</t>
        </is>
      </c>
      <c r="G29" s="7" t="inlineStr">
        <is>
          <t>Dark Green</t>
        </is>
      </c>
      <c r="H29" s="7" t="inlineStr">
        <is>
          <t>GR</t>
        </is>
      </c>
      <c r="I29" s="7" t="inlineStr">
        <is>
          <t>Uni Textiles</t>
        </is>
      </c>
      <c r="J29" s="7" t="inlineStr">
        <is>
          <t>New Power</t>
        </is>
      </c>
      <c r="K29" s="7" t="n"/>
      <c r="L29" s="7" t="n"/>
      <c r="M29" s="7" t="inlineStr">
        <is>
          <t>light single jersey printed</t>
        </is>
      </c>
      <c r="N29" s="7" t="inlineStr">
        <is>
          <t>100% Tencel</t>
        </is>
      </c>
      <c r="O29" s="11" t="n"/>
      <c r="P29" s="7">
        <f>+WEEKNUM(O29)</f>
        <v/>
      </c>
      <c r="Q29" s="7" t="inlineStr">
        <is>
          <t>KNIT</t>
        </is>
      </c>
      <c r="R29" s="8" t="n">
        <v>10.5</v>
      </c>
      <c r="S29" t="inlineStr">
        <is>
          <t>300P000265</t>
        </is>
      </c>
      <c r="T29" s="8">
        <f>W29*R29</f>
        <v/>
      </c>
      <c r="U29" s="7" t="inlineStr">
        <is>
          <t>CAD</t>
        </is>
      </c>
      <c r="V29" s="7" t="inlineStr">
        <is>
          <t>TRUCK</t>
        </is>
      </c>
      <c r="W29" s="7" t="n">
        <v>150</v>
      </c>
      <c r="X29" s="11" t="n">
        <v>42083</v>
      </c>
      <c r="Y29" s="7">
        <f>+WEEKNUM(X29)</f>
        <v/>
      </c>
      <c r="Z29" s="11" t="n">
        <v>42154</v>
      </c>
      <c r="AA29" s="7">
        <f>+WEEKNUM(Z29)</f>
        <v/>
      </c>
      <c r="AB29" s="11" t="n"/>
      <c r="AC29" s="17" t="n"/>
      <c r="AD29" s="11" t="n">
        <v>42154</v>
      </c>
      <c r="AE29" s="7">
        <f>+WEEKNUM(AD29)</f>
        <v/>
      </c>
      <c r="AF29" s="11" t="n">
        <v>42154</v>
      </c>
      <c r="AG29" s="7">
        <f>+WEEKNUM(AF29)</f>
        <v/>
      </c>
      <c r="AH29" s="11">
        <f>AD29</f>
        <v/>
      </c>
      <c r="AI29" s="7">
        <f>+WEEKNUM(AH29)</f>
        <v/>
      </c>
      <c r="AJ29" s="7" t="n"/>
      <c r="AK29" s="7">
        <f>+WEEKNUM(AJ29)</f>
        <v/>
      </c>
      <c r="AL29" s="7">
        <f>AE29-AK29</f>
        <v/>
      </c>
      <c r="AM29" s="7">
        <f>AK29-P29</f>
        <v/>
      </c>
      <c r="AN29" s="7">
        <f>AK29-Y29</f>
        <v/>
      </c>
      <c r="AO29" s="7" t="n"/>
      <c r="AP29" s="7">
        <f>+WEEKNUM(AO29)</f>
        <v/>
      </c>
      <c r="AQ29" s="7" t="n"/>
      <c r="AR29" s="7">
        <f>AQ29-W29</f>
        <v/>
      </c>
      <c r="AS29" s="9">
        <f>AQ29/W29-1</f>
        <v/>
      </c>
      <c r="AT29" s="7">
        <f>AE29+2</f>
        <v/>
      </c>
      <c r="AU29" s="7" t="n"/>
      <c r="AV29" s="7" t="n"/>
      <c r="AX29" s="29" t="inlineStr">
        <is>
          <t>TUNISIA</t>
        </is>
      </c>
      <c r="AY29" s="36">
        <f>67+9</f>
        <v/>
      </c>
      <c r="AZ29" s="36">
        <f>35782+1824</f>
        <v/>
      </c>
      <c r="BA29" s="37">
        <f>824514.72+54066.58</f>
        <v/>
      </c>
      <c r="BB29" s="38" t="n">
        <v>0.5741000000000001</v>
      </c>
    </row>
    <row customHeight="1" ht="15" r="30">
      <c r="A30" s="7" t="inlineStr">
        <is>
          <t>K150705001</t>
        </is>
      </c>
      <c r="B30" s="7" t="n">
        <v>2</v>
      </c>
      <c r="C30" s="7" t="n"/>
      <c r="D30" s="7" t="inlineStr">
        <is>
          <t>sweat</t>
        </is>
      </c>
      <c r="E30" s="7" t="inlineStr">
        <is>
          <t>WOMEN</t>
        </is>
      </c>
      <c r="F30" s="7" t="inlineStr">
        <is>
          <t>REINA</t>
        </is>
      </c>
      <c r="G30" s="7" t="inlineStr">
        <is>
          <t>Grey Melee Embroidery</t>
        </is>
      </c>
      <c r="H30" s="7" t="inlineStr">
        <is>
          <t>GR</t>
        </is>
      </c>
      <c r="I30" s="7" t="inlineStr">
        <is>
          <t>Uni Textiles</t>
        </is>
      </c>
      <c r="J30" s="7" t="inlineStr">
        <is>
          <t>New Power</t>
        </is>
      </c>
      <c r="K30" s="7" t="n"/>
      <c r="L30" s="7" t="n"/>
      <c r="M30" s="7" t="inlineStr">
        <is>
          <t>dark grey melee</t>
        </is>
      </c>
      <c r="N30" s="7" t="inlineStr">
        <is>
          <t>100% Organic Cotton</t>
        </is>
      </c>
      <c r="O30" s="11" t="n"/>
      <c r="P30" s="7">
        <f>+WEEKNUM(O30)</f>
        <v/>
      </c>
      <c r="Q30" s="7" t="inlineStr">
        <is>
          <t>KNIT</t>
        </is>
      </c>
      <c r="R30" s="8" t="n">
        <v>19.5</v>
      </c>
      <c r="S30" t="inlineStr">
        <is>
          <t>300P000266</t>
        </is>
      </c>
      <c r="T30" s="8">
        <f>W30*R30</f>
        <v/>
      </c>
      <c r="U30" s="7" t="inlineStr">
        <is>
          <t>CAD</t>
        </is>
      </c>
      <c r="V30" s="7" t="inlineStr">
        <is>
          <t>TRUCK</t>
        </is>
      </c>
      <c r="W30" s="7" t="n">
        <v>130</v>
      </c>
      <c r="X30" s="11" t="n">
        <v>42083</v>
      </c>
      <c r="Y30" s="7">
        <f>+WEEKNUM(X30)</f>
        <v/>
      </c>
      <c r="Z30" s="11" t="n">
        <v>42154</v>
      </c>
      <c r="AA30" s="7">
        <f>+WEEKNUM(Z30)</f>
        <v/>
      </c>
      <c r="AB30" s="11" t="n"/>
      <c r="AC30" s="17" t="n"/>
      <c r="AD30" s="11" t="n">
        <v>42154</v>
      </c>
      <c r="AE30" s="7">
        <f>+WEEKNUM(AD30)</f>
        <v/>
      </c>
      <c r="AF30" s="11" t="n">
        <v>42154</v>
      </c>
      <c r="AG30" s="7">
        <f>+WEEKNUM(AF30)</f>
        <v/>
      </c>
      <c r="AH30" s="11">
        <f>AD30</f>
        <v/>
      </c>
      <c r="AI30" s="7">
        <f>+WEEKNUM(AH30)</f>
        <v/>
      </c>
      <c r="AJ30" s="7" t="n"/>
      <c r="AK30" s="7">
        <f>+WEEKNUM(AJ30)</f>
        <v/>
      </c>
      <c r="AL30" s="7">
        <f>AE30-AK30</f>
        <v/>
      </c>
      <c r="AM30" s="7">
        <f>AK30-P30</f>
        <v/>
      </c>
      <c r="AN30" s="7">
        <f>AK30-Y30</f>
        <v/>
      </c>
      <c r="AO30" s="7" t="n"/>
      <c r="AP30" s="7">
        <f>+WEEKNUM(AO30)</f>
        <v/>
      </c>
      <c r="AQ30" s="7" t="n"/>
      <c r="AR30" s="7">
        <f>AQ30-W30</f>
        <v/>
      </c>
      <c r="AS30" s="9">
        <f>AQ30/W30-1</f>
        <v/>
      </c>
      <c r="AT30" s="7">
        <f>AE30+2</f>
        <v/>
      </c>
      <c r="AU30" s="7" t="n"/>
      <c r="AV30" s="7" t="n"/>
      <c r="AX30" s="33" t="inlineStr">
        <is>
          <t>* CARTHAGO</t>
        </is>
      </c>
      <c r="AY30" s="30">
        <f>67+9</f>
        <v/>
      </c>
      <c r="AZ30" s="30">
        <f>35782+1824</f>
        <v/>
      </c>
      <c r="BA30" s="31">
        <f>824514.72+54066.58</f>
        <v/>
      </c>
      <c r="BB30" s="32" t="n">
        <v>0.5741000000000001</v>
      </c>
    </row>
    <row customHeight="1" ht="15" r="31">
      <c r="A31" s="7" t="inlineStr">
        <is>
          <t>K150705002</t>
        </is>
      </c>
      <c r="B31" s="7" t="n">
        <v>2</v>
      </c>
      <c r="C31" s="7" t="inlineStr">
        <is>
          <t>14OZ/ SB/ MAW</t>
        </is>
      </c>
      <c r="D31" s="7" t="inlineStr">
        <is>
          <t>sweat</t>
        </is>
      </c>
      <c r="E31" s="7" t="inlineStr">
        <is>
          <t>WOMEN</t>
        </is>
      </c>
      <c r="F31" s="7" t="inlineStr">
        <is>
          <t>REINA</t>
        </is>
      </c>
      <c r="G31" s="7" t="inlineStr">
        <is>
          <t>Grey Melee ARIGATO</t>
        </is>
      </c>
      <c r="H31" s="7" t="inlineStr">
        <is>
          <t>GR</t>
        </is>
      </c>
      <c r="I31" s="7" t="inlineStr">
        <is>
          <t>Uni Textiles</t>
        </is>
      </c>
      <c r="J31" s="7" t="inlineStr">
        <is>
          <t>New Power</t>
        </is>
      </c>
      <c r="K31" s="7" t="n"/>
      <c r="L31" s="7" t="n"/>
      <c r="M31" s="7" t="inlineStr">
        <is>
          <t>dark grey melee</t>
        </is>
      </c>
      <c r="N31" s="7" t="inlineStr">
        <is>
          <t>100% Organic Cotton</t>
        </is>
      </c>
      <c r="O31" s="11" t="n"/>
      <c r="P31" s="7">
        <f>+WEEKNUM(O31)</f>
        <v/>
      </c>
      <c r="Q31" s="7" t="inlineStr">
        <is>
          <t>KNIT</t>
        </is>
      </c>
      <c r="R31" s="8" t="n">
        <v>10.5</v>
      </c>
      <c r="S31" t="inlineStr">
        <is>
          <t>300P000266</t>
        </is>
      </c>
      <c r="T31" s="8">
        <f>W31*R31</f>
        <v/>
      </c>
      <c r="U31" s="7" t="inlineStr">
        <is>
          <t>CAD</t>
        </is>
      </c>
      <c r="V31" s="7" t="inlineStr">
        <is>
          <t>TRUCK</t>
        </is>
      </c>
      <c r="W31" s="7" t="n">
        <v>130</v>
      </c>
      <c r="X31" s="11" t="n">
        <v>42083</v>
      </c>
      <c r="Y31" s="7">
        <f>+WEEKNUM(X31)</f>
        <v/>
      </c>
      <c r="Z31" s="11" t="n">
        <v>42154</v>
      </c>
      <c r="AA31" s="7">
        <f>+WEEKNUM(Z31)</f>
        <v/>
      </c>
      <c r="AB31" s="11" t="n"/>
      <c r="AC31" s="17" t="n"/>
      <c r="AD31" s="11" t="n">
        <v>42154</v>
      </c>
      <c r="AE31" s="7">
        <f>+WEEKNUM(AD31)</f>
        <v/>
      </c>
      <c r="AF31" s="11" t="n">
        <v>42154</v>
      </c>
      <c r="AG31" s="7">
        <f>+WEEKNUM(AF31)</f>
        <v/>
      </c>
      <c r="AH31" s="11">
        <f>AD31</f>
        <v/>
      </c>
      <c r="AI31" s="7">
        <f>+WEEKNUM(AH31)</f>
        <v/>
      </c>
      <c r="AJ31" s="7" t="n"/>
      <c r="AK31" s="7">
        <f>+WEEKNUM(AJ31)</f>
        <v/>
      </c>
      <c r="AL31" s="7">
        <f>AE31-AK31</f>
        <v/>
      </c>
      <c r="AM31" s="7">
        <f>AK31-P31</f>
        <v/>
      </c>
      <c r="AN31" s="7">
        <f>AK31-Y31</f>
        <v/>
      </c>
      <c r="AO31" s="7" t="n"/>
      <c r="AP31" s="7">
        <f>+WEEKNUM(AO31)</f>
        <v/>
      </c>
      <c r="AQ31" s="7" t="n"/>
      <c r="AR31" s="7">
        <f>AQ31-W31</f>
        <v/>
      </c>
      <c r="AS31" s="9">
        <f>AQ31/W31-1</f>
        <v/>
      </c>
      <c r="AT31" s="7">
        <f>AE31+2</f>
        <v/>
      </c>
      <c r="AU31" s="7" t="n"/>
      <c r="AV31" s="7" t="n"/>
      <c r="AX31" s="29" t="inlineStr">
        <is>
          <t>GREECE</t>
        </is>
      </c>
      <c r="AY31" s="36" t="n">
        <v>16</v>
      </c>
      <c r="AZ31" s="36" t="n">
        <v>2327</v>
      </c>
      <c r="BA31" s="37" t="n">
        <v>33940.95</v>
      </c>
      <c r="BB31" s="38" t="n">
        <v>0.5602</v>
      </c>
    </row>
    <row customHeight="1" ht="15" r="32">
      <c r="A32" s="7" t="inlineStr">
        <is>
          <t>K150705010</t>
        </is>
      </c>
      <c r="B32" s="7" t="n">
        <v>2</v>
      </c>
      <c r="C32" s="7" t="inlineStr">
        <is>
          <t>MAW</t>
        </is>
      </c>
      <c r="D32" s="7" t="inlineStr">
        <is>
          <t>knit</t>
        </is>
      </c>
      <c r="E32" s="7" t="inlineStr">
        <is>
          <t>WOMEN</t>
        </is>
      </c>
      <c r="F32" s="7" t="inlineStr">
        <is>
          <t>BERENICE</t>
        </is>
      </c>
      <c r="G32" s="7" t="inlineStr">
        <is>
          <t>Off White</t>
        </is>
      </c>
      <c r="H32" s="7" t="inlineStr">
        <is>
          <t>IT</t>
        </is>
      </c>
      <c r="I32" s="7" t="inlineStr">
        <is>
          <t>Salgari</t>
        </is>
      </c>
      <c r="J32" s="7" t="n"/>
      <c r="K32" s="7" t="n"/>
      <c r="L32" s="7" t="n"/>
      <c r="M32" s="7" t="inlineStr">
        <is>
          <t>BL139D</t>
        </is>
      </c>
      <c r="N32" s="7" t="inlineStr">
        <is>
          <t>38% Acrylic / 30% Mohair / 32% Polyamide</t>
        </is>
      </c>
      <c r="O32" s="11" t="n"/>
      <c r="P32" s="7">
        <f>+WEEKNUM(O32)</f>
        <v/>
      </c>
      <c r="Q32" s="7" t="inlineStr">
        <is>
          <t>KNIT</t>
        </is>
      </c>
      <c r="R32" s="8" t="n">
        <v>37.5</v>
      </c>
      <c r="S32" t="inlineStr">
        <is>
          <t>300P000259</t>
        </is>
      </c>
      <c r="T32" s="8">
        <f>W32*R32</f>
        <v/>
      </c>
      <c r="U32" s="7" t="inlineStr">
        <is>
          <t>30 DAYS NETT</t>
        </is>
      </c>
      <c r="V32" s="7" t="inlineStr">
        <is>
          <t>TRUCK</t>
        </is>
      </c>
      <c r="W32" s="7" t="n">
        <v>100</v>
      </c>
      <c r="X32" s="11" t="n">
        <v>42083</v>
      </c>
      <c r="Y32" s="7">
        <f>+WEEKNUM(X32)</f>
        <v/>
      </c>
      <c r="Z32" s="11" t="n">
        <v>42154</v>
      </c>
      <c r="AA32" s="7">
        <f>+WEEKNUM(Z32)</f>
        <v/>
      </c>
      <c r="AB32" s="11" t="n"/>
      <c r="AC32" s="17" t="n"/>
      <c r="AD32" s="11" t="n">
        <v>42154</v>
      </c>
      <c r="AE32" s="7">
        <f>+WEEKNUM(AD32)</f>
        <v/>
      </c>
      <c r="AF32" s="11" t="n">
        <v>42154</v>
      </c>
      <c r="AG32" s="7">
        <f>+WEEKNUM(AF32)</f>
        <v/>
      </c>
      <c r="AH32" s="11">
        <f>AD32+30</f>
        <v/>
      </c>
      <c r="AI32" s="7">
        <f>+WEEKNUM(AH32)</f>
        <v/>
      </c>
      <c r="AJ32" s="7" t="n"/>
      <c r="AK32" s="7">
        <f>+WEEKNUM(AJ32)</f>
        <v/>
      </c>
      <c r="AL32" s="7">
        <f>AE32-AK32</f>
        <v/>
      </c>
      <c r="AM32" s="7">
        <f>AK32-P32</f>
        <v/>
      </c>
      <c r="AN32" s="7">
        <f>AK32-Y32</f>
        <v/>
      </c>
      <c r="AO32" s="7" t="n"/>
      <c r="AP32" s="7">
        <f>+WEEKNUM(AO32)</f>
        <v/>
      </c>
      <c r="AQ32" s="7" t="n"/>
      <c r="AR32" s="7">
        <f>AQ32-W32</f>
        <v/>
      </c>
      <c r="AS32" s="9">
        <f>AQ32/W32-1</f>
        <v/>
      </c>
      <c r="AT32" s="7">
        <f>AE32+2</f>
        <v/>
      </c>
      <c r="AU32" s="7" t="n"/>
      <c r="AV32" s="7" t="n"/>
      <c r="AX32" s="33" t="inlineStr">
        <is>
          <t>* NEW POWER</t>
        </is>
      </c>
      <c r="AY32" s="30" t="n">
        <v>16</v>
      </c>
      <c r="AZ32" s="30" t="n">
        <v>2327</v>
      </c>
      <c r="BA32" s="31" t="n">
        <v>33940.95</v>
      </c>
      <c r="BB32" s="32" t="n">
        <v>0.5602</v>
      </c>
    </row>
    <row customHeight="1" ht="15" r="33">
      <c r="A33" s="7" t="inlineStr">
        <is>
          <t>K150705011</t>
        </is>
      </c>
      <c r="B33" s="7" t="n">
        <v>3</v>
      </c>
      <c r="C33" s="7" t="inlineStr">
        <is>
          <t>14OZ</t>
        </is>
      </c>
      <c r="D33" s="7" t="inlineStr">
        <is>
          <t>knit</t>
        </is>
      </c>
      <c r="E33" s="7" t="inlineStr">
        <is>
          <t>WOMEN</t>
        </is>
      </c>
      <c r="F33" s="7" t="inlineStr">
        <is>
          <t>ELEANOR</t>
        </is>
      </c>
      <c r="G33" s="7" t="inlineStr">
        <is>
          <t>Chamois</t>
        </is>
      </c>
      <c r="H33" s="7" t="inlineStr">
        <is>
          <t>IT</t>
        </is>
      </c>
      <c r="I33" s="7" t="inlineStr">
        <is>
          <t>Salgari</t>
        </is>
      </c>
      <c r="J33" s="7" t="n"/>
      <c r="K33" s="7" t="n"/>
      <c r="L33" s="7" t="n"/>
      <c r="M33" s="7" t="inlineStr">
        <is>
          <t>BL139D</t>
        </is>
      </c>
      <c r="N33" s="7" t="inlineStr">
        <is>
          <t>38% Acrylic / 30% Mohair / 32% Polyamide</t>
        </is>
      </c>
      <c r="O33" s="11" t="n"/>
      <c r="P33" s="7">
        <f>+WEEKNUM(O33)</f>
        <v/>
      </c>
      <c r="Q33" s="7" t="inlineStr">
        <is>
          <t>KNIT</t>
        </is>
      </c>
      <c r="R33" s="8" t="n">
        <v>27.8</v>
      </c>
      <c r="S33" t="inlineStr">
        <is>
          <t>300P000259</t>
        </is>
      </c>
      <c r="T33" s="8">
        <f>W33*R33</f>
        <v/>
      </c>
      <c r="U33" s="7" t="inlineStr">
        <is>
          <t>30 DAYS NETT</t>
        </is>
      </c>
      <c r="V33" s="7" t="inlineStr">
        <is>
          <t>TRUCK</t>
        </is>
      </c>
      <c r="W33" s="7" t="n">
        <v>100</v>
      </c>
      <c r="X33" s="11" t="n">
        <v>42083</v>
      </c>
      <c r="Y33" s="7">
        <f>+WEEKNUM(X33)</f>
        <v/>
      </c>
      <c r="Z33" s="11" t="n">
        <v>42154</v>
      </c>
      <c r="AA33" s="7">
        <f>+WEEKNUM(Z33)</f>
        <v/>
      </c>
      <c r="AB33" s="11" t="n"/>
      <c r="AC33" s="17" t="n"/>
      <c r="AD33" s="11" t="n">
        <v>42154</v>
      </c>
      <c r="AE33" s="7">
        <f>+WEEKNUM(AD33)</f>
        <v/>
      </c>
      <c r="AF33" s="11" t="n">
        <v>42154</v>
      </c>
      <c r="AG33" s="7">
        <f>+WEEKNUM(AF33)</f>
        <v/>
      </c>
      <c r="AH33" s="11">
        <f>AD33+30</f>
        <v/>
      </c>
      <c r="AI33" s="7">
        <f>+WEEKNUM(AH33)</f>
        <v/>
      </c>
      <c r="AJ33" s="7" t="n"/>
      <c r="AK33" s="7">
        <f>+WEEKNUM(AJ33)</f>
        <v/>
      </c>
      <c r="AL33" s="7">
        <f>AE33-AK33</f>
        <v/>
      </c>
      <c r="AM33" s="7">
        <f>AK33-P33</f>
        <v/>
      </c>
      <c r="AN33" s="7">
        <f>AK33-Y33</f>
        <v/>
      </c>
      <c r="AO33" s="7" t="n"/>
      <c r="AP33" s="7">
        <f>+WEEKNUM(AO33)</f>
        <v/>
      </c>
      <c r="AQ33" s="7" t="n"/>
      <c r="AR33" s="7">
        <f>AQ33-W33</f>
        <v/>
      </c>
      <c r="AS33" s="9">
        <f>AQ33/W33-1</f>
        <v/>
      </c>
      <c r="AT33" s="7">
        <f>AE33+2</f>
        <v/>
      </c>
      <c r="AU33" s="7" t="n"/>
      <c r="AV33" s="7" t="n"/>
      <c r="AX33" s="29" t="inlineStr">
        <is>
          <t>INDIA</t>
        </is>
      </c>
      <c r="AY33" s="36" t="n">
        <v>8</v>
      </c>
      <c r="AZ33" s="36" t="n">
        <v>1185</v>
      </c>
      <c r="BA33" s="37" t="n">
        <v>29660.75</v>
      </c>
      <c r="BB33" s="38" t="n">
        <v>0.4432</v>
      </c>
    </row>
    <row customHeight="1" ht="15" r="34">
      <c r="A34" s="7" t="inlineStr">
        <is>
          <t>K150705013</t>
        </is>
      </c>
      <c r="B34" s="7" t="n">
        <v>3</v>
      </c>
      <c r="C34" s="7" t="n"/>
      <c r="D34" s="7" t="inlineStr">
        <is>
          <t>knit</t>
        </is>
      </c>
      <c r="E34" s="7" t="inlineStr">
        <is>
          <t>WOMEN</t>
        </is>
      </c>
      <c r="F34" s="7" t="inlineStr">
        <is>
          <t>WEI</t>
        </is>
      </c>
      <c r="G34" s="7" t="inlineStr">
        <is>
          <t>Viridian</t>
        </is>
      </c>
      <c r="H34" s="7" t="inlineStr">
        <is>
          <t>IT</t>
        </is>
      </c>
      <c r="I34" s="7" t="inlineStr">
        <is>
          <t>Salgari</t>
        </is>
      </c>
      <c r="J34" s="7" t="n"/>
      <c r="K34" s="7" t="n"/>
      <c r="L34" s="7" t="n"/>
      <c r="M34" s="7" t="inlineStr">
        <is>
          <t>BL139D</t>
        </is>
      </c>
      <c r="N34" s="7" t="inlineStr">
        <is>
          <t>38% Acrylic / 30% Mohair / 32% Polyamide</t>
        </is>
      </c>
      <c r="O34" s="11" t="n"/>
      <c r="P34" s="7">
        <f>+WEEKNUM(O34)</f>
        <v/>
      </c>
      <c r="Q34" s="7" t="inlineStr">
        <is>
          <t>KNIT</t>
        </is>
      </c>
      <c r="R34" s="8" t="n">
        <v>31</v>
      </c>
      <c r="S34" t="inlineStr">
        <is>
          <t>300P000259</t>
        </is>
      </c>
      <c r="T34" s="8">
        <f>W34*R34</f>
        <v/>
      </c>
      <c r="U34" s="7" t="inlineStr">
        <is>
          <t>30 DAYS NETT</t>
        </is>
      </c>
      <c r="V34" s="7" t="inlineStr">
        <is>
          <t>TRUCK</t>
        </is>
      </c>
      <c r="W34" s="7" t="n">
        <v>100</v>
      </c>
      <c r="X34" s="11" t="n">
        <v>42083</v>
      </c>
      <c r="Y34" s="7">
        <f>+WEEKNUM(X34)</f>
        <v/>
      </c>
      <c r="Z34" s="11" t="n">
        <v>42154</v>
      </c>
      <c r="AA34" s="7">
        <f>+WEEKNUM(Z34)</f>
        <v/>
      </c>
      <c r="AB34" s="11" t="n"/>
      <c r="AC34" s="17" t="n"/>
      <c r="AD34" s="11" t="n">
        <v>42154</v>
      </c>
      <c r="AE34" s="7">
        <f>+WEEKNUM(AD34)</f>
        <v/>
      </c>
      <c r="AF34" s="11" t="n">
        <v>42154</v>
      </c>
      <c r="AG34" s="7">
        <f>+WEEKNUM(AF34)</f>
        <v/>
      </c>
      <c r="AH34" s="11">
        <f>AD34+30</f>
        <v/>
      </c>
      <c r="AI34" s="7">
        <f>+WEEKNUM(AH34)</f>
        <v/>
      </c>
      <c r="AJ34" s="7" t="n"/>
      <c r="AK34" s="7">
        <f>+WEEKNUM(AJ34)</f>
        <v/>
      </c>
      <c r="AL34" s="7">
        <f>AE34-AK34</f>
        <v/>
      </c>
      <c r="AM34" s="7">
        <f>AK34-P34</f>
        <v/>
      </c>
      <c r="AN34" s="7">
        <f>AK34-Y34</f>
        <v/>
      </c>
      <c r="AO34" s="7" t="n"/>
      <c r="AP34" s="7">
        <f>+WEEKNUM(AO34)</f>
        <v/>
      </c>
      <c r="AQ34" s="7" t="n"/>
      <c r="AR34" s="7">
        <f>AQ34-W34</f>
        <v/>
      </c>
      <c r="AS34" s="9">
        <f>AQ34/W34-1</f>
        <v/>
      </c>
      <c r="AT34" s="7">
        <f>AE34+2</f>
        <v/>
      </c>
      <c r="AU34" s="7" t="n"/>
      <c r="AV34" s="7" t="n"/>
      <c r="AX34" s="33" t="inlineStr">
        <is>
          <t>* KMC</t>
        </is>
      </c>
      <c r="AY34" s="30" t="n">
        <v>5</v>
      </c>
      <c r="AZ34" s="30" t="n">
        <v>705</v>
      </c>
      <c r="BA34" s="31" t="n">
        <v>13788.75</v>
      </c>
      <c r="BB34" s="32" t="n">
        <v>0.4426</v>
      </c>
    </row>
    <row customHeight="1" ht="15" r="35">
      <c r="A35" s="7" t="inlineStr">
        <is>
          <t>K150709002</t>
        </is>
      </c>
      <c r="B35" s="7" t="n">
        <v>2</v>
      </c>
      <c r="C35" s="7" t="inlineStr">
        <is>
          <t>SB/ MAW</t>
        </is>
      </c>
      <c r="D35" s="7" t="inlineStr">
        <is>
          <t>jumpsuit</t>
        </is>
      </c>
      <c r="E35" s="7" t="inlineStr">
        <is>
          <t>WOMEN</t>
        </is>
      </c>
      <c r="F35" s="7" t="inlineStr">
        <is>
          <t>DOROTHEA</t>
        </is>
      </c>
      <c r="G35" s="7" t="inlineStr">
        <is>
          <t>Blue / Black</t>
        </is>
      </c>
      <c r="H35" s="7" t="inlineStr">
        <is>
          <t>TK</t>
        </is>
      </c>
      <c r="I35" s="7" t="inlineStr">
        <is>
          <t>Contex</t>
        </is>
      </c>
      <c r="J35" s="7" t="n"/>
      <c r="K35" s="7" t="n"/>
      <c r="L35" s="7" t="n"/>
      <c r="M35" s="7" t="n">
        <v>11166</v>
      </c>
      <c r="N35" s="7" t="inlineStr">
        <is>
          <t>100% Tencel</t>
        </is>
      </c>
      <c r="O35" s="11" t="n"/>
      <c r="P35" s="7">
        <f>+WEEKNUM(O35)</f>
        <v/>
      </c>
      <c r="Q35" s="7" t="inlineStr">
        <is>
          <t>WOVEN</t>
        </is>
      </c>
      <c r="R35" s="8" t="n">
        <v>33</v>
      </c>
      <c r="S35" t="inlineStr">
        <is>
          <t>300P000255</t>
        </is>
      </c>
      <c r="T35" s="8">
        <f>W35*R35</f>
        <v/>
      </c>
      <c r="U35" s="7" t="inlineStr">
        <is>
          <t>60 DAYS NETT</t>
        </is>
      </c>
      <c r="V35" s="7" t="inlineStr">
        <is>
          <t>TRUCK</t>
        </is>
      </c>
      <c r="W35" s="7" t="n">
        <v>200</v>
      </c>
      <c r="X35" s="11" t="n">
        <v>42083</v>
      </c>
      <c r="Y35" s="7">
        <f>+WEEKNUM(X35)</f>
        <v/>
      </c>
      <c r="Z35" s="11" t="n">
        <v>42154</v>
      </c>
      <c r="AA35" s="7">
        <f>+WEEKNUM(Z35)</f>
        <v/>
      </c>
      <c r="AB35" s="11" t="n"/>
      <c r="AC35" s="17" t="n"/>
      <c r="AD35" s="11" t="n">
        <v>42154</v>
      </c>
      <c r="AE35" s="7">
        <f>+WEEKNUM(AD35)</f>
        <v/>
      </c>
      <c r="AF35" s="11" t="n">
        <v>42154</v>
      </c>
      <c r="AG35" s="7">
        <f>+WEEKNUM(AF35)</f>
        <v/>
      </c>
      <c r="AH35" s="11">
        <f>AD35+60</f>
        <v/>
      </c>
      <c r="AI35" s="7">
        <f>+WEEKNUM(AH35)</f>
        <v/>
      </c>
      <c r="AJ35" s="7" t="n"/>
      <c r="AK35" s="7">
        <f>+WEEKNUM(AJ35)</f>
        <v/>
      </c>
      <c r="AL35" s="7">
        <f>AE35-AK35</f>
        <v/>
      </c>
      <c r="AM35" s="7">
        <f>AK35-P35</f>
        <v/>
      </c>
      <c r="AN35" s="7">
        <f>AK35-Y35</f>
        <v/>
      </c>
      <c r="AO35" s="7" t="n"/>
      <c r="AP35" s="7">
        <f>+WEEKNUM(AO35)</f>
        <v/>
      </c>
      <c r="AQ35" s="7" t="n"/>
      <c r="AR35" s="7">
        <f>AQ35-W35</f>
        <v/>
      </c>
      <c r="AS35" s="9">
        <f>AQ35/W35-1</f>
        <v/>
      </c>
      <c r="AT35" s="7">
        <f>AE35+2</f>
        <v/>
      </c>
      <c r="AU35" s="7" t="n"/>
      <c r="AV35" s="7" t="n"/>
      <c r="AX35" s="33" t="inlineStr">
        <is>
          <t>* BHARTIYA</t>
        </is>
      </c>
      <c r="AY35" s="30" t="n">
        <v>3</v>
      </c>
      <c r="AZ35" s="30" t="n">
        <v>480</v>
      </c>
      <c r="BA35" s="31" t="n">
        <v>15872</v>
      </c>
      <c r="BB35" s="32" t="n">
        <v>0.4804</v>
      </c>
    </row>
    <row customHeight="1" ht="15" r="36">
      <c r="A36" s="7" t="inlineStr">
        <is>
          <t>K150709004</t>
        </is>
      </c>
      <c r="B36" s="7" t="n">
        <v>3</v>
      </c>
      <c r="C36" s="7" t="inlineStr">
        <is>
          <t>14OZ/ MAW</t>
        </is>
      </c>
      <c r="D36" s="7" t="inlineStr">
        <is>
          <t>jacket</t>
        </is>
      </c>
      <c r="E36" s="7" t="inlineStr">
        <is>
          <t>WOMEN</t>
        </is>
      </c>
      <c r="F36" s="7" t="inlineStr">
        <is>
          <t>SHOTOKU</t>
        </is>
      </c>
      <c r="G36" s="7" t="inlineStr">
        <is>
          <t>Natural Indigo</t>
        </is>
      </c>
      <c r="H36" s="7" t="inlineStr">
        <is>
          <t>IN</t>
        </is>
      </c>
      <c r="I36" s="7" t="inlineStr">
        <is>
          <t>IndyBlu</t>
        </is>
      </c>
      <c r="J36" s="7" t="inlineStr">
        <is>
          <t>BHA</t>
        </is>
      </c>
      <c r="K36" s="7" t="n"/>
      <c r="L36" s="7" t="n"/>
      <c r="M36" s="7" t="inlineStr">
        <is>
          <t>KOI-WOVEN-SS15-031</t>
        </is>
      </c>
      <c r="N36" s="7" t="inlineStr">
        <is>
          <t>100% Organic Cotton</t>
        </is>
      </c>
      <c r="O36" s="11" t="n"/>
      <c r="P36" s="7">
        <f>+WEEKNUM(O36)</f>
        <v/>
      </c>
      <c r="Q36" s="7" t="inlineStr">
        <is>
          <t>WOVEN</t>
        </is>
      </c>
      <c r="R36" s="8" t="n">
        <v>46.15</v>
      </c>
      <c r="S36" t="inlineStr">
        <is>
          <t>300P000258</t>
        </is>
      </c>
      <c r="T36" s="8">
        <f>W36*R36</f>
        <v/>
      </c>
      <c r="U36" s="7" t="inlineStr">
        <is>
          <t>30 DAYS NETT</t>
        </is>
      </c>
      <c r="V36" s="7" t="inlineStr">
        <is>
          <t>AIR</t>
        </is>
      </c>
      <c r="W36" s="7" t="n">
        <v>80</v>
      </c>
      <c r="X36" s="11" t="n">
        <v>42083</v>
      </c>
      <c r="Y36" s="7">
        <f>+WEEKNUM(X36)</f>
        <v/>
      </c>
      <c r="Z36" s="11" t="n">
        <v>42154</v>
      </c>
      <c r="AA36" s="7">
        <f>+WEEKNUM(Z36)</f>
        <v/>
      </c>
      <c r="AB36" s="11" t="n"/>
      <c r="AC36" s="17" t="n"/>
      <c r="AD36" s="11" t="n">
        <v>42205</v>
      </c>
      <c r="AE36" s="7">
        <f>+WEEKNUM(AD36)</f>
        <v/>
      </c>
      <c r="AF36" s="11" t="n">
        <v>42205</v>
      </c>
      <c r="AG36" s="7">
        <f>+WEEKNUM(AF36)</f>
        <v/>
      </c>
      <c r="AH36" s="11">
        <f>AD36+30</f>
        <v/>
      </c>
      <c r="AI36" s="7">
        <f>+WEEKNUM(AH36)</f>
        <v/>
      </c>
      <c r="AJ36" s="7" t="n"/>
      <c r="AK36" s="7">
        <f>+WEEKNUM(AJ36)</f>
        <v/>
      </c>
      <c r="AL36" s="7">
        <f>AE36-AK36</f>
        <v/>
      </c>
      <c r="AM36" s="7">
        <f>AK36-P36</f>
        <v/>
      </c>
      <c r="AN36" s="7">
        <f>AK36-Y36</f>
        <v/>
      </c>
      <c r="AO36" s="7" t="n"/>
      <c r="AP36" s="7">
        <f>+WEEKNUM(AO36)</f>
        <v/>
      </c>
      <c r="AQ36" s="7" t="n"/>
      <c r="AR36" s="7">
        <f>AQ36-W36</f>
        <v/>
      </c>
      <c r="AS36" s="9">
        <f>AQ36/W36-1</f>
        <v/>
      </c>
      <c r="AT36" s="7">
        <f>AE36+2</f>
        <v/>
      </c>
      <c r="AU36" s="7" t="n"/>
      <c r="AV36" s="7" t="n"/>
      <c r="AX36" s="29" t="inlineStr">
        <is>
          <t>TURKEY</t>
        </is>
      </c>
      <c r="AY36" s="36" t="n">
        <v>5</v>
      </c>
      <c r="AZ36" s="36" t="n">
        <v>1050</v>
      </c>
      <c r="BA36" s="37" t="n">
        <v>25550</v>
      </c>
      <c r="BB36" s="38" t="n">
        <v>0.5466</v>
      </c>
    </row>
    <row customHeight="1" ht="15" r="37">
      <c r="A37" s="7" t="inlineStr">
        <is>
          <t>K999951203</t>
        </is>
      </c>
      <c r="B37" s="7" t="n">
        <v>1</v>
      </c>
      <c r="C37" s="7" t="inlineStr">
        <is>
          <t>BEN</t>
        </is>
      </c>
      <c r="D37" s="7" t="inlineStr">
        <is>
          <t>jeans</t>
        </is>
      </c>
      <c r="E37" s="7" t="inlineStr">
        <is>
          <t>MEN</t>
        </is>
      </c>
      <c r="F37" s="7" t="inlineStr">
        <is>
          <t>CHARLES</t>
        </is>
      </c>
      <c r="G37" s="7" t="inlineStr">
        <is>
          <t>Black Worn In</t>
        </is>
      </c>
      <c r="H37" s="7" t="inlineStr">
        <is>
          <t>TN</t>
        </is>
      </c>
      <c r="I37" s="7" t="inlineStr">
        <is>
          <t>CARTHAGO</t>
        </is>
      </c>
      <c r="J37" s="7" t="inlineStr">
        <is>
          <t>CARTHAGO</t>
        </is>
      </c>
      <c r="K37" s="7" t="inlineStr">
        <is>
          <t>Interwashing</t>
        </is>
      </c>
      <c r="L37" s="7" t="inlineStr">
        <is>
          <t>Gap</t>
        </is>
      </c>
      <c r="M37" s="14" t="inlineStr">
        <is>
          <t>D7924O022 Pinus</t>
        </is>
      </c>
      <c r="N37" s="7" t="inlineStr">
        <is>
          <t>97,8% Organic cotton / 2,2% Elastane</t>
        </is>
      </c>
      <c r="O37" s="11" t="n"/>
      <c r="P37" s="7">
        <f>+WEEKNUM(O37)</f>
        <v/>
      </c>
      <c r="Q37" s="7" t="inlineStr">
        <is>
          <t>WOVEN</t>
        </is>
      </c>
      <c r="R37" s="8" t="n">
        <v>23.45</v>
      </c>
      <c r="S37" t="inlineStr">
        <is>
          <t>300P000253</t>
        </is>
      </c>
      <c r="T37" s="8">
        <f>W37*R37</f>
        <v/>
      </c>
      <c r="U37" s="7" t="inlineStr">
        <is>
          <t>60 DAYS NETT</t>
        </is>
      </c>
      <c r="V37" s="7" t="inlineStr">
        <is>
          <t>TRUCK</t>
        </is>
      </c>
      <c r="W37" s="7" t="n">
        <v>515</v>
      </c>
      <c r="X37" s="11" t="n">
        <v>42080</v>
      </c>
      <c r="Y37" s="7">
        <f>+WEEKNUM(X37)</f>
        <v/>
      </c>
      <c r="Z37" s="11" t="n">
        <v>42154</v>
      </c>
      <c r="AA37" s="7">
        <f>+WEEKNUM(Z37)</f>
        <v/>
      </c>
      <c r="AB37" s="11" t="n">
        <v>42133</v>
      </c>
      <c r="AC37" s="17">
        <f>+WEEKNUM(AB37)</f>
        <v/>
      </c>
      <c r="AD37" s="11" t="n">
        <v>42175</v>
      </c>
      <c r="AE37" s="7">
        <f>+WEEKNUM(AD37)</f>
        <v/>
      </c>
      <c r="AF37" s="11" t="n">
        <v>42175</v>
      </c>
      <c r="AG37" s="7">
        <f>+WEEKNUM(AF37)</f>
        <v/>
      </c>
      <c r="AH37" s="11">
        <f>AB37+60</f>
        <v/>
      </c>
      <c r="AI37" s="7">
        <f>+WEEKNUM(AH37)</f>
        <v/>
      </c>
      <c r="AJ37" s="7" t="n"/>
      <c r="AK37" s="7">
        <f>+WEEKNUM(AJ37)</f>
        <v/>
      </c>
      <c r="AL37" s="7">
        <f>AE37-AK37</f>
        <v/>
      </c>
      <c r="AM37" s="7">
        <f>AK37-P37</f>
        <v/>
      </c>
      <c r="AN37" s="7">
        <f>AK37-Y37</f>
        <v/>
      </c>
      <c r="AO37" s="7" t="n"/>
      <c r="AP37" s="7">
        <f>+WEEKNUM(AO37)</f>
        <v/>
      </c>
      <c r="AQ37" s="7" t="n"/>
      <c r="AR37" s="7">
        <f>AQ37-W37</f>
        <v/>
      </c>
      <c r="AS37" s="9">
        <f>AQ37/W37-1</f>
        <v/>
      </c>
      <c r="AT37" s="7">
        <f>AE37+2</f>
        <v/>
      </c>
      <c r="AU37" s="7" t="n"/>
      <c r="AV37" s="7" t="n"/>
      <c r="AX37" s="33" t="inlineStr">
        <is>
          <t>* CONTEX</t>
        </is>
      </c>
      <c r="AY37" s="30" t="n">
        <v>5</v>
      </c>
      <c r="AZ37" s="30" t="n">
        <v>1050</v>
      </c>
      <c r="BA37" s="31" t="n">
        <v>25550</v>
      </c>
      <c r="BB37" s="32" t="n">
        <v>0.5466</v>
      </c>
    </row>
    <row customHeight="1" ht="15" r="38">
      <c r="A38" s="7" t="inlineStr">
        <is>
          <t>K150701402</t>
        </is>
      </c>
      <c r="B38" s="7" t="n">
        <v>2</v>
      </c>
      <c r="C38" s="7" t="n"/>
      <c r="D38" s="7" t="inlineStr">
        <is>
          <t>jeans</t>
        </is>
      </c>
      <c r="E38" s="7" t="inlineStr">
        <is>
          <t>WOMEN</t>
        </is>
      </c>
      <c r="F38" s="7" t="inlineStr">
        <is>
          <t>RANI</t>
        </is>
      </c>
      <c r="G38" s="7" t="inlineStr">
        <is>
          <t>Black Worn In</t>
        </is>
      </c>
      <c r="H38" s="7" t="inlineStr">
        <is>
          <t>TN</t>
        </is>
      </c>
      <c r="I38" s="7" t="inlineStr">
        <is>
          <t>CARTHAGO</t>
        </is>
      </c>
      <c r="J38" s="7" t="inlineStr">
        <is>
          <t>CARTHAGO</t>
        </is>
      </c>
      <c r="K38" s="7" t="inlineStr">
        <is>
          <t>Interwashing</t>
        </is>
      </c>
      <c r="L38" s="7" t="inlineStr">
        <is>
          <t>Gap</t>
        </is>
      </c>
      <c r="M38" s="14" t="inlineStr">
        <is>
          <t>D7924O022 Pinus</t>
        </is>
      </c>
      <c r="N38" s="7" t="inlineStr">
        <is>
          <t>97,8% Organic cotton / 2,2% Elastane</t>
        </is>
      </c>
      <c r="O38" s="11" t="n"/>
      <c r="P38" s="7">
        <f>+WEEKNUM(O38)</f>
        <v/>
      </c>
      <c r="Q38" s="7" t="inlineStr">
        <is>
          <t>WOVEN</t>
        </is>
      </c>
      <c r="R38" s="8" t="n">
        <v>22.79</v>
      </c>
      <c r="S38" t="inlineStr">
        <is>
          <t>300P000257</t>
        </is>
      </c>
      <c r="T38" s="8">
        <f>W38*R38</f>
        <v/>
      </c>
      <c r="U38" s="7" t="inlineStr">
        <is>
          <t>60 DAYS NETT</t>
        </is>
      </c>
      <c r="V38" s="7" t="inlineStr">
        <is>
          <t>TRUCK</t>
        </is>
      </c>
      <c r="W38" s="7" t="n">
        <v>202</v>
      </c>
      <c r="X38" s="11" t="n">
        <v>42083</v>
      </c>
      <c r="Y38" s="7">
        <f>+WEEKNUM(X38)</f>
        <v/>
      </c>
      <c r="Z38" s="11" t="n">
        <v>42154</v>
      </c>
      <c r="AA38" s="7">
        <f>+WEEKNUM(Z38)</f>
        <v/>
      </c>
      <c r="AB38" s="11" t="n">
        <v>42139</v>
      </c>
      <c r="AC38" s="17">
        <f>+WEEKNUM(AB38)</f>
        <v/>
      </c>
      <c r="AD38" s="11" t="n">
        <v>42175</v>
      </c>
      <c r="AE38" s="7">
        <f>+WEEKNUM(AD38)</f>
        <v/>
      </c>
      <c r="AF38" s="11" t="n">
        <v>42175</v>
      </c>
      <c r="AG38" s="7">
        <f>+WEEKNUM(AF38)</f>
        <v/>
      </c>
      <c r="AH38" s="11">
        <f>AB38+60</f>
        <v/>
      </c>
      <c r="AI38" s="7">
        <f>+WEEKNUM(AH38)</f>
        <v/>
      </c>
      <c r="AJ38" s="7" t="n"/>
      <c r="AK38" s="7">
        <f>+WEEKNUM(AJ38)</f>
        <v/>
      </c>
      <c r="AL38" s="7">
        <f>AE38-AK38</f>
        <v/>
      </c>
      <c r="AM38" s="7">
        <f>AK38-P38</f>
        <v/>
      </c>
      <c r="AN38" s="7">
        <f>AK38-Y38</f>
        <v/>
      </c>
      <c r="AO38" s="7" t="n"/>
      <c r="AP38" s="7">
        <f>+WEEKNUM(AO38)</f>
        <v/>
      </c>
      <c r="AQ38" s="7" t="n"/>
      <c r="AR38" s="7">
        <f>AQ38-W38</f>
        <v/>
      </c>
      <c r="AS38" s="9">
        <f>AQ38/W38-1</f>
        <v/>
      </c>
      <c r="AT38" s="7">
        <f>AE38+2</f>
        <v/>
      </c>
      <c r="AU38" s="7" t="n"/>
      <c r="AV38" s="7" t="n"/>
      <c r="AX38" s="29" t="inlineStr">
        <is>
          <t>ITALY</t>
        </is>
      </c>
      <c r="AY38" s="36" t="n">
        <v>6</v>
      </c>
      <c r="AZ38" s="36" t="n">
        <v>680</v>
      </c>
      <c r="BA38" s="37" t="n">
        <v>24918</v>
      </c>
      <c r="BB38" s="38" t="n">
        <v>0.4937</v>
      </c>
    </row>
    <row customHeight="1" ht="15" r="39">
      <c r="A39" s="7" t="inlineStr">
        <is>
          <t>K150751403</t>
        </is>
      </c>
      <c r="B39" s="7" t="n">
        <v>2</v>
      </c>
      <c r="C39" s="7" t="inlineStr">
        <is>
          <t>BK</t>
        </is>
      </c>
      <c r="D39" s="7" t="inlineStr">
        <is>
          <t>jeans</t>
        </is>
      </c>
      <c r="E39" s="7" t="inlineStr">
        <is>
          <t>MEN</t>
        </is>
      </c>
      <c r="F39" s="7" t="inlineStr">
        <is>
          <t>RYAN</t>
        </is>
      </c>
      <c r="G39" s="7" t="inlineStr">
        <is>
          <t>Electric Blue</t>
        </is>
      </c>
      <c r="H39" s="7" t="inlineStr">
        <is>
          <t>TN</t>
        </is>
      </c>
      <c r="I39" s="7" t="inlineStr">
        <is>
          <t>CARTHAGO</t>
        </is>
      </c>
      <c r="J39" s="7" t="inlineStr">
        <is>
          <t>CARTHAGO</t>
        </is>
      </c>
      <c r="K39" s="7" t="inlineStr">
        <is>
          <t>Interwashing</t>
        </is>
      </c>
      <c r="L39" s="7" t="inlineStr">
        <is>
          <t>Gap</t>
        </is>
      </c>
      <c r="M39" s="14" t="inlineStr">
        <is>
          <t>D7253O019 Rosemary</t>
        </is>
      </c>
      <c r="N39" s="7" t="inlineStr">
        <is>
          <t>96,55% Organic Cotton / 2,93% PBT / 0,52% Elastane</t>
        </is>
      </c>
      <c r="O39" s="11" t="n"/>
      <c r="P39" s="7">
        <f>+WEEKNUM(O39)</f>
        <v/>
      </c>
      <c r="Q39" s="7" t="inlineStr">
        <is>
          <t>WOVEN</t>
        </is>
      </c>
      <c r="R39" s="8" t="n">
        <v>23.88</v>
      </c>
      <c r="S39" t="inlineStr">
        <is>
          <t>300P000261</t>
        </is>
      </c>
      <c r="T39" s="8">
        <f>W39*R39</f>
        <v/>
      </c>
      <c r="U39" s="7" t="inlineStr">
        <is>
          <t>60 DAYS NETT</t>
        </is>
      </c>
      <c r="V39" s="7" t="inlineStr">
        <is>
          <t>TRUCK</t>
        </is>
      </c>
      <c r="W39" s="7" t="n">
        <v>638</v>
      </c>
      <c r="X39" s="11" t="n">
        <v>42083</v>
      </c>
      <c r="Y39" s="7">
        <f>+WEEKNUM(X39)</f>
        <v/>
      </c>
      <c r="Z39" s="11" t="n">
        <v>42154</v>
      </c>
      <c r="AA39" s="7">
        <f>+WEEKNUM(Z39)</f>
        <v/>
      </c>
      <c r="AB39" s="11" t="n">
        <v>42139</v>
      </c>
      <c r="AC39" s="17">
        <f>+WEEKNUM(AB39)</f>
        <v/>
      </c>
      <c r="AD39" s="11" t="n">
        <v>42175</v>
      </c>
      <c r="AE39" s="7">
        <f>+WEEKNUM(AD39)</f>
        <v/>
      </c>
      <c r="AF39" s="11" t="n">
        <v>42175</v>
      </c>
      <c r="AG39" s="7">
        <f>+WEEKNUM(AF39)</f>
        <v/>
      </c>
      <c r="AH39" s="11">
        <f>AB39+60</f>
        <v/>
      </c>
      <c r="AI39" s="7">
        <f>+WEEKNUM(AH39)</f>
        <v/>
      </c>
      <c r="AJ39" s="7" t="n"/>
      <c r="AK39" s="7">
        <f>+WEEKNUM(AJ39)</f>
        <v/>
      </c>
      <c r="AL39" s="7">
        <f>AE39-AK39</f>
        <v/>
      </c>
      <c r="AM39" s="7">
        <f>AK39-P39</f>
        <v/>
      </c>
      <c r="AN39" s="7">
        <f>AK39-Y39</f>
        <v/>
      </c>
      <c r="AO39" s="7" t="n"/>
      <c r="AP39" s="7">
        <f>+WEEKNUM(AO39)</f>
        <v/>
      </c>
      <c r="AQ39" s="7" t="n"/>
      <c r="AR39" s="7">
        <f>AQ39-W39</f>
        <v/>
      </c>
      <c r="AS39" s="9">
        <f>AQ39/W39-1</f>
        <v/>
      </c>
      <c r="AT39" s="7">
        <f>AE39+2</f>
        <v/>
      </c>
      <c r="AU39" s="7" t="n"/>
      <c r="AV39" s="7" t="n"/>
      <c r="AX39" s="33" t="inlineStr">
        <is>
          <t>* SALGARI</t>
        </is>
      </c>
      <c r="AY39" s="30" t="n">
        <v>6</v>
      </c>
      <c r="AZ39" s="30" t="n">
        <v>680</v>
      </c>
      <c r="BA39" s="31" t="n">
        <v>24918</v>
      </c>
      <c r="BB39" s="32" t="n">
        <v>0.4937</v>
      </c>
    </row>
    <row customHeight="1" ht="15" r="40">
      <c r="A40" s="7" t="inlineStr">
        <is>
          <t>K999951302</t>
        </is>
      </c>
      <c r="B40" s="7" t="n">
        <v>1</v>
      </c>
      <c r="C40" s="7" t="inlineStr">
        <is>
          <t>MAW</t>
        </is>
      </c>
      <c r="D40" s="7" t="inlineStr">
        <is>
          <t>jeans</t>
        </is>
      </c>
      <c r="E40" s="7" t="inlineStr">
        <is>
          <t>MEN</t>
        </is>
      </c>
      <c r="F40" s="7" t="inlineStr">
        <is>
          <t>JOHN</t>
        </is>
      </c>
      <c r="G40" s="7" t="inlineStr">
        <is>
          <t>Mid Indigo</t>
        </is>
      </c>
      <c r="H40" s="7" t="inlineStr">
        <is>
          <t>TN</t>
        </is>
      </c>
      <c r="I40" s="7" t="inlineStr">
        <is>
          <t>CARTHAGO</t>
        </is>
      </c>
      <c r="J40" s="7" t="inlineStr">
        <is>
          <t>CARTHAGO</t>
        </is>
      </c>
      <c r="K40" s="7" t="inlineStr">
        <is>
          <t>Interwashing</t>
        </is>
      </c>
      <c r="L40" s="7" t="inlineStr">
        <is>
          <t>TRC (was Gap)</t>
        </is>
      </c>
      <c r="M40" s="14" t="inlineStr">
        <is>
          <t>RR7716 Elast Sioux Crispy (was D7855OB87 FIANA)</t>
        </is>
      </c>
      <c r="N40" s="7" t="inlineStr">
        <is>
          <t>98% Organic Cotton / 2% Elastane</t>
        </is>
      </c>
      <c r="O40" s="11" t="n"/>
      <c r="P40" s="7">
        <f>+WEEKNUM(O40)</f>
        <v/>
      </c>
      <c r="Q40" s="7" t="inlineStr">
        <is>
          <t>WOVEN</t>
        </is>
      </c>
      <c r="R40" s="8" t="n">
        <v>22.74</v>
      </c>
      <c r="S40" t="inlineStr">
        <is>
          <t>300P000253</t>
        </is>
      </c>
      <c r="T40" s="8">
        <f>W40*R40</f>
        <v/>
      </c>
      <c r="U40" s="7" t="inlineStr">
        <is>
          <t>60 DAYS NETT</t>
        </is>
      </c>
      <c r="V40" s="7" t="inlineStr">
        <is>
          <t>TRUCK</t>
        </is>
      </c>
      <c r="W40" s="7" t="n">
        <v>1570</v>
      </c>
      <c r="X40" s="11" t="n">
        <v>42080</v>
      </c>
      <c r="Y40" s="7">
        <f>+WEEKNUM(X40)</f>
        <v/>
      </c>
      <c r="Z40" s="11" t="n">
        <v>42154</v>
      </c>
      <c r="AA40" s="7">
        <f>+WEEKNUM(Z40)</f>
        <v/>
      </c>
      <c r="AB40" s="11" t="n">
        <v>42139</v>
      </c>
      <c r="AC40" s="17">
        <f>+WEEKNUM(AB40)</f>
        <v/>
      </c>
      <c r="AD40" s="11" t="n">
        <v>42175</v>
      </c>
      <c r="AE40" s="7">
        <f>+WEEKNUM(AD40)</f>
        <v/>
      </c>
      <c r="AF40" s="11" t="n">
        <v>42175</v>
      </c>
      <c r="AG40" s="7">
        <f>+WEEKNUM(AF40)</f>
        <v/>
      </c>
      <c r="AH40" s="11">
        <f>AB40+60</f>
        <v/>
      </c>
      <c r="AI40" s="7">
        <f>+WEEKNUM(AH40)</f>
        <v/>
      </c>
      <c r="AJ40" s="7" t="n"/>
      <c r="AK40" s="7">
        <f>+WEEKNUM(AJ40)</f>
        <v/>
      </c>
      <c r="AL40" s="7">
        <f>AE40-AK40</f>
        <v/>
      </c>
      <c r="AM40" s="7">
        <f>AK40-P40</f>
        <v/>
      </c>
      <c r="AN40" s="7">
        <f>AK40-Y40</f>
        <v/>
      </c>
      <c r="AO40" s="7" t="n"/>
      <c r="AP40" s="7">
        <f>+WEEKNUM(AO40)</f>
        <v/>
      </c>
      <c r="AQ40" s="7" t="n"/>
      <c r="AR40" s="7">
        <f>AQ40-W40</f>
        <v/>
      </c>
      <c r="AS40" s="9">
        <f>AQ40/W40-1</f>
        <v/>
      </c>
      <c r="AT40" s="7">
        <f>AE40+2</f>
        <v/>
      </c>
      <c r="AU40" s="7" t="n"/>
      <c r="AV40" s="7" t="n"/>
      <c r="AX40" s="29" t="inlineStr">
        <is>
          <t>CHINA</t>
        </is>
      </c>
      <c r="AY40" s="36" t="n">
        <v>4</v>
      </c>
      <c r="AZ40" s="36" t="n">
        <v>650</v>
      </c>
      <c r="BA40" s="37" t="n">
        <v>29878.5</v>
      </c>
      <c r="BB40" s="38" t="n">
        <v>0.5036</v>
      </c>
    </row>
    <row customHeight="1" ht="15" r="41">
      <c r="A41" s="7" t="inlineStr">
        <is>
          <t>K999951401</t>
        </is>
      </c>
      <c r="B41" s="7" t="n">
        <v>1</v>
      </c>
      <c r="C41" s="7" t="n"/>
      <c r="D41" s="7" t="inlineStr">
        <is>
          <t>jeans</t>
        </is>
      </c>
      <c r="E41" s="7" t="inlineStr">
        <is>
          <t>MEN</t>
        </is>
      </c>
      <c r="F41" s="7" t="inlineStr">
        <is>
          <t>RYAN</t>
        </is>
      </c>
      <c r="G41" s="7" t="inlineStr">
        <is>
          <t>Dark Worn</t>
        </is>
      </c>
      <c r="H41" s="7" t="inlineStr">
        <is>
          <t>TN</t>
        </is>
      </c>
      <c r="I41" s="7" t="inlineStr">
        <is>
          <t>CARTHAGO</t>
        </is>
      </c>
      <c r="J41" s="7" t="inlineStr">
        <is>
          <t>CARTHAGO</t>
        </is>
      </c>
      <c r="K41" s="7" t="inlineStr">
        <is>
          <t>Interwashing</t>
        </is>
      </c>
      <c r="L41" s="7" t="inlineStr">
        <is>
          <t>TRC (was Gap)</t>
        </is>
      </c>
      <c r="M41" s="14" t="inlineStr">
        <is>
          <t>RR7716 Elast Sioux Crispy (was D7855OB87 FIANA)</t>
        </is>
      </c>
      <c r="N41" s="7" t="inlineStr">
        <is>
          <t>98% Organic Cotton / 2% Elastane</t>
        </is>
      </c>
      <c r="O41" s="11" t="n"/>
      <c r="P41" s="7">
        <f>+WEEKNUM(O41)</f>
        <v/>
      </c>
      <c r="Q41" s="7" t="inlineStr">
        <is>
          <t>WOVEN</t>
        </is>
      </c>
      <c r="R41" s="8" t="n">
        <v>23.68</v>
      </c>
      <c r="S41" t="inlineStr">
        <is>
          <t>300P000253</t>
        </is>
      </c>
      <c r="T41" s="8">
        <f>W41*R41</f>
        <v/>
      </c>
      <c r="U41" s="7" t="inlineStr">
        <is>
          <t>60 DAYS NETT</t>
        </is>
      </c>
      <c r="V41" s="7" t="inlineStr">
        <is>
          <t>TRUCK</t>
        </is>
      </c>
      <c r="W41" s="7" t="n">
        <v>810</v>
      </c>
      <c r="X41" s="11" t="n">
        <v>42080</v>
      </c>
      <c r="Y41" s="7">
        <f>+WEEKNUM(X41)</f>
        <v/>
      </c>
      <c r="Z41" s="11" t="n">
        <v>42154</v>
      </c>
      <c r="AA41" s="7">
        <f>+WEEKNUM(Z41)</f>
        <v/>
      </c>
      <c r="AB41" s="11" t="n">
        <v>42139</v>
      </c>
      <c r="AC41" s="17">
        <f>+WEEKNUM(AB41)</f>
        <v/>
      </c>
      <c r="AD41" s="11" t="n">
        <v>42175</v>
      </c>
      <c r="AE41" s="7">
        <f>+WEEKNUM(AD41)</f>
        <v/>
      </c>
      <c r="AF41" s="11" t="n">
        <v>42175</v>
      </c>
      <c r="AG41" s="7">
        <f>+WEEKNUM(AF41)</f>
        <v/>
      </c>
      <c r="AH41" s="11">
        <f>AB41+60</f>
        <v/>
      </c>
      <c r="AI41" s="7">
        <f>+WEEKNUM(AH41)</f>
        <v/>
      </c>
      <c r="AJ41" s="7" t="n"/>
      <c r="AK41" s="7">
        <f>+WEEKNUM(AJ41)</f>
        <v/>
      </c>
      <c r="AL41" s="7">
        <f>AE41-AK41</f>
        <v/>
      </c>
      <c r="AM41" s="7">
        <f>AK41-P41</f>
        <v/>
      </c>
      <c r="AN41" s="7">
        <f>AK41-Y41</f>
        <v/>
      </c>
      <c r="AO41" s="7" t="n"/>
      <c r="AP41" s="7">
        <f>+WEEKNUM(AO41)</f>
        <v/>
      </c>
      <c r="AQ41" s="7" t="n"/>
      <c r="AR41" s="7">
        <f>AQ41-W41</f>
        <v/>
      </c>
      <c r="AS41" s="9">
        <f>AQ41/W41-1</f>
        <v/>
      </c>
      <c r="AT41" s="7">
        <f>AE41+2</f>
        <v/>
      </c>
      <c r="AU41" s="7" t="n"/>
      <c r="AV41" s="7" t="n"/>
      <c r="AX41" s="33" t="inlineStr">
        <is>
          <t>* VERGE</t>
        </is>
      </c>
      <c r="AY41" s="30" t="n">
        <v>4</v>
      </c>
      <c r="AZ41" s="30" t="n">
        <v>650</v>
      </c>
      <c r="BA41" s="31" t="n">
        <v>29878.5</v>
      </c>
      <c r="BB41" s="32" t="n">
        <v>0.5036</v>
      </c>
    </row>
    <row customHeight="1" ht="15" r="42">
      <c r="A42" s="7" t="inlineStr">
        <is>
          <t>K999951402</t>
        </is>
      </c>
      <c r="B42" s="7" t="n">
        <v>1</v>
      </c>
      <c r="C42" s="7" t="n"/>
      <c r="D42" s="7" t="inlineStr">
        <is>
          <t>jeans</t>
        </is>
      </c>
      <c r="E42" s="7" t="inlineStr">
        <is>
          <t>MEN</t>
        </is>
      </c>
      <c r="F42" s="7" t="inlineStr">
        <is>
          <t>RYAN</t>
        </is>
      </c>
      <c r="G42" s="7" t="inlineStr">
        <is>
          <t>Mid Indigo</t>
        </is>
      </c>
      <c r="H42" s="7" t="inlineStr">
        <is>
          <t>TN</t>
        </is>
      </c>
      <c r="I42" s="7" t="inlineStr">
        <is>
          <t>CARTHAGO</t>
        </is>
      </c>
      <c r="J42" s="7" t="inlineStr">
        <is>
          <t>CARTHAGO</t>
        </is>
      </c>
      <c r="K42" s="7" t="inlineStr">
        <is>
          <t>Interwashing</t>
        </is>
      </c>
      <c r="L42" s="7" t="inlineStr">
        <is>
          <t>TRC (was Gap)</t>
        </is>
      </c>
      <c r="M42" s="14" t="inlineStr">
        <is>
          <t>RR7716 Elast Sioux Crispy (was D7855OB87 FIANA)</t>
        </is>
      </c>
      <c r="N42" s="7" t="inlineStr">
        <is>
          <t>98% Organic Cotton / 2% Elastane</t>
        </is>
      </c>
      <c r="O42" s="11" t="n"/>
      <c r="P42" s="7">
        <f>+WEEKNUM(O42)</f>
        <v/>
      </c>
      <c r="Q42" s="7" t="inlineStr">
        <is>
          <t>WOVEN</t>
        </is>
      </c>
      <c r="R42" s="8" t="n">
        <v>23.17</v>
      </c>
      <c r="S42" t="inlineStr">
        <is>
          <t>300P000253</t>
        </is>
      </c>
      <c r="T42" s="8">
        <f>W42*R42</f>
        <v/>
      </c>
      <c r="U42" s="7" t="inlineStr">
        <is>
          <t>60 DAYS NETT</t>
        </is>
      </c>
      <c r="V42" s="7" t="inlineStr">
        <is>
          <t>TRUCK</t>
        </is>
      </c>
      <c r="W42" s="7" t="n">
        <v>414</v>
      </c>
      <c r="X42" s="11" t="n">
        <v>42080</v>
      </c>
      <c r="Y42" s="7">
        <f>+WEEKNUM(X42)</f>
        <v/>
      </c>
      <c r="Z42" s="11" t="n">
        <v>42154</v>
      </c>
      <c r="AA42" s="7">
        <f>+WEEKNUM(Z42)</f>
        <v/>
      </c>
      <c r="AB42" s="11" t="n">
        <v>42139</v>
      </c>
      <c r="AC42" s="17">
        <f>+WEEKNUM(AB42)</f>
        <v/>
      </c>
      <c r="AD42" s="11" t="n">
        <v>42175</v>
      </c>
      <c r="AE42" s="7">
        <f>+WEEKNUM(AD42)</f>
        <v/>
      </c>
      <c r="AF42" s="11" t="n">
        <v>42175</v>
      </c>
      <c r="AG42" s="7">
        <f>+WEEKNUM(AF42)</f>
        <v/>
      </c>
      <c r="AH42" s="11">
        <f>AB42+60</f>
        <v/>
      </c>
      <c r="AI42" s="7">
        <f>+WEEKNUM(AH42)</f>
        <v/>
      </c>
      <c r="AJ42" s="7" t="n"/>
      <c r="AK42" s="7">
        <f>+WEEKNUM(AJ42)</f>
        <v/>
      </c>
      <c r="AL42" s="7">
        <f>AE42-AK42</f>
        <v/>
      </c>
      <c r="AM42" s="7">
        <f>AK42-P42</f>
        <v/>
      </c>
      <c r="AN42" s="7">
        <f>AK42-Y42</f>
        <v/>
      </c>
      <c r="AO42" s="7" t="n"/>
      <c r="AP42" s="7">
        <f>+WEEKNUM(AO42)</f>
        <v/>
      </c>
      <c r="AQ42" s="7" t="n"/>
      <c r="AR42" s="7">
        <f>AQ42-W42</f>
        <v/>
      </c>
      <c r="AS42" s="9">
        <f>AQ42/W42-1</f>
        <v/>
      </c>
      <c r="AT42" s="7">
        <f>AE42+2</f>
        <v/>
      </c>
      <c r="AU42" s="7" t="n"/>
      <c r="AV42" s="7" t="n"/>
      <c r="AX42" s="29" t="inlineStr">
        <is>
          <t xml:space="preserve">SPAIN </t>
        </is>
      </c>
      <c r="AY42" s="36" t="n">
        <v>3</v>
      </c>
      <c r="AZ42" s="36" t="n">
        <v>550</v>
      </c>
      <c r="BA42" s="37" t="n">
        <v>2876</v>
      </c>
      <c r="BB42" s="38" t="n">
        <v>0.6002999999999999</v>
      </c>
    </row>
    <row customHeight="1" ht="15" r="43">
      <c r="A43" s="7" t="inlineStr">
        <is>
          <t>K150701103</t>
        </is>
      </c>
      <c r="B43" s="7" t="n">
        <v>3</v>
      </c>
      <c r="C43" s="7" t="n"/>
      <c r="D43" s="7" t="inlineStr">
        <is>
          <t>jeans</t>
        </is>
      </c>
      <c r="E43" s="7" t="inlineStr">
        <is>
          <t>WOMEN</t>
        </is>
      </c>
      <c r="F43" s="7" t="inlineStr">
        <is>
          <t>JUNO</t>
        </is>
      </c>
      <c r="G43" s="7" t="inlineStr">
        <is>
          <t>Easy Wear</t>
        </is>
      </c>
      <c r="H43" s="7" t="inlineStr">
        <is>
          <t>TN</t>
        </is>
      </c>
      <c r="I43" s="7" t="inlineStr">
        <is>
          <t>CARTHAGO</t>
        </is>
      </c>
      <c r="J43" s="7" t="inlineStr">
        <is>
          <t>CARTHAGO</t>
        </is>
      </c>
      <c r="K43" s="7" t="inlineStr">
        <is>
          <t>Interwashing</t>
        </is>
      </c>
      <c r="L43" s="7" t="inlineStr">
        <is>
          <t>Orta</t>
        </is>
      </c>
      <c r="M43" s="14" t="inlineStr">
        <is>
          <t>7771A-42</t>
        </is>
      </c>
      <c r="N43" s="7" t="inlineStr">
        <is>
          <t>44% Cotton / 42% Tencel / 12% Polyester / 2% Elastane</t>
        </is>
      </c>
      <c r="O43" s="11" t="n"/>
      <c r="P43" s="7">
        <f>+WEEKNUM(O43)</f>
        <v/>
      </c>
      <c r="Q43" s="7" t="inlineStr">
        <is>
          <t>WOVEN</t>
        </is>
      </c>
      <c r="R43" s="8" t="n">
        <v>24.17</v>
      </c>
      <c r="S43" t="inlineStr">
        <is>
          <t>300P000257</t>
        </is>
      </c>
      <c r="T43" s="8">
        <f>W43*R43</f>
        <v/>
      </c>
      <c r="U43" s="7" t="inlineStr">
        <is>
          <t>60 DAYS NETT</t>
        </is>
      </c>
      <c r="V43" s="7" t="inlineStr">
        <is>
          <t>TRUCK</t>
        </is>
      </c>
      <c r="W43" s="7" t="n">
        <v>261</v>
      </c>
      <c r="X43" s="11" t="n">
        <v>42083</v>
      </c>
      <c r="Y43" s="7">
        <f>+WEEKNUM(X43)</f>
        <v/>
      </c>
      <c r="Z43" s="11" t="n">
        <v>42154</v>
      </c>
      <c r="AA43" s="7">
        <f>+WEEKNUM(Z43)</f>
        <v/>
      </c>
      <c r="AB43" s="11" t="n">
        <v>42147</v>
      </c>
      <c r="AC43" s="17">
        <f>+WEEKNUM(AB43)</f>
        <v/>
      </c>
      <c r="AD43" s="11" t="n">
        <v>42175</v>
      </c>
      <c r="AE43" s="7">
        <f>+WEEKNUM(AD43)</f>
        <v/>
      </c>
      <c r="AF43" s="11" t="n">
        <v>42175</v>
      </c>
      <c r="AG43" s="7">
        <f>+WEEKNUM(AF43)</f>
        <v/>
      </c>
      <c r="AH43" s="11">
        <f>AB43+60</f>
        <v/>
      </c>
      <c r="AI43" s="7">
        <f>+WEEKNUM(AH43)</f>
        <v/>
      </c>
      <c r="AJ43" s="7" t="n"/>
      <c r="AK43" s="7">
        <f>+WEEKNUM(AJ43)</f>
        <v/>
      </c>
      <c r="AL43" s="7">
        <f>AE43-AK43</f>
        <v/>
      </c>
      <c r="AM43" s="7">
        <f>AK43-P43</f>
        <v/>
      </c>
      <c r="AN43" s="7">
        <f>AK43-Y43</f>
        <v/>
      </c>
      <c r="AO43" s="7" t="n"/>
      <c r="AP43" s="7">
        <f>+WEEKNUM(AO43)</f>
        <v/>
      </c>
      <c r="AQ43" s="7" t="n"/>
      <c r="AR43" s="7">
        <f>AQ43-W43</f>
        <v/>
      </c>
      <c r="AS43" s="9">
        <f>AQ43/W43-1</f>
        <v/>
      </c>
      <c r="AT43" s="7">
        <f>AE43+2</f>
        <v/>
      </c>
      <c r="AU43" s="7" t="n"/>
      <c r="AV43" s="7" t="n"/>
      <c r="AX43" s="33" t="inlineStr">
        <is>
          <t>* JAUME</t>
        </is>
      </c>
      <c r="AY43" s="30" t="n">
        <v>3</v>
      </c>
      <c r="AZ43" s="30" t="n">
        <v>550</v>
      </c>
      <c r="BA43" s="31" t="n">
        <v>2876</v>
      </c>
      <c r="BB43" s="32" t="n">
        <v>0.6002999999999999</v>
      </c>
    </row>
    <row customHeight="1" ht="15" r="44">
      <c r="A44" s="7" t="inlineStr">
        <is>
          <t>K150701401</t>
        </is>
      </c>
      <c r="B44" s="7" t="n">
        <v>2</v>
      </c>
      <c r="C44" s="7" t="n"/>
      <c r="D44" s="7" t="inlineStr">
        <is>
          <t>jeans</t>
        </is>
      </c>
      <c r="E44" s="7" t="inlineStr">
        <is>
          <t>WOMEN</t>
        </is>
      </c>
      <c r="F44" s="7" t="inlineStr">
        <is>
          <t>RANI</t>
        </is>
      </c>
      <c r="G44" s="7" t="inlineStr">
        <is>
          <t>Rinse Tencel</t>
        </is>
      </c>
      <c r="H44" s="7" t="inlineStr">
        <is>
          <t>TN</t>
        </is>
      </c>
      <c r="I44" s="7" t="inlineStr">
        <is>
          <t>CARTHAGO</t>
        </is>
      </c>
      <c r="J44" s="7" t="inlineStr">
        <is>
          <t>CARTHAGO</t>
        </is>
      </c>
      <c r="K44" s="7" t="inlineStr">
        <is>
          <t>Interwashing</t>
        </is>
      </c>
      <c r="L44" s="7" t="inlineStr">
        <is>
          <t>Orta</t>
        </is>
      </c>
      <c r="M44" s="14" t="inlineStr">
        <is>
          <t>7771A-42</t>
        </is>
      </c>
      <c r="N44" s="7" t="inlineStr">
        <is>
          <t>44% Cotton / 42% Tencel / 12% Polyester / 2% Elastane</t>
        </is>
      </c>
      <c r="O44" s="11" t="n"/>
      <c r="P44" s="7">
        <f>+WEEKNUM(O44)</f>
        <v/>
      </c>
      <c r="Q44" s="7" t="inlineStr">
        <is>
          <t>WOVEN</t>
        </is>
      </c>
      <c r="R44" s="8" t="n">
        <v>19.07</v>
      </c>
      <c r="S44" t="inlineStr">
        <is>
          <t>300P000257</t>
        </is>
      </c>
      <c r="T44" s="8">
        <f>W44*R44</f>
        <v/>
      </c>
      <c r="U44" s="7" t="inlineStr">
        <is>
          <t>60 DAYS NETT</t>
        </is>
      </c>
      <c r="V44" s="7" t="inlineStr">
        <is>
          <t>TRUCK</t>
        </is>
      </c>
      <c r="W44" s="7" t="n">
        <v>137</v>
      </c>
      <c r="X44" s="11" t="n">
        <v>42083</v>
      </c>
      <c r="Y44" s="7">
        <f>+WEEKNUM(X44)</f>
        <v/>
      </c>
      <c r="Z44" s="11" t="n">
        <v>42154</v>
      </c>
      <c r="AA44" s="7">
        <f>+WEEKNUM(Z44)</f>
        <v/>
      </c>
      <c r="AB44" s="11" t="n">
        <v>42147</v>
      </c>
      <c r="AC44" s="17">
        <f>+WEEKNUM(AB44)</f>
        <v/>
      </c>
      <c r="AD44" s="11" t="n">
        <v>42175</v>
      </c>
      <c r="AE44" s="7">
        <f>+WEEKNUM(AD44)</f>
        <v/>
      </c>
      <c r="AF44" s="11" t="n">
        <v>42175</v>
      </c>
      <c r="AG44" s="7">
        <f>+WEEKNUM(AF44)</f>
        <v/>
      </c>
      <c r="AH44" s="11">
        <f>AB44+60</f>
        <v/>
      </c>
      <c r="AI44" s="7">
        <f>+WEEKNUM(AH44)</f>
        <v/>
      </c>
      <c r="AJ44" s="7" t="n"/>
      <c r="AK44" s="7">
        <f>+WEEKNUM(AJ44)</f>
        <v/>
      </c>
      <c r="AL44" s="7">
        <f>AE44-AK44</f>
        <v/>
      </c>
      <c r="AM44" s="7">
        <f>AK44-P44</f>
        <v/>
      </c>
      <c r="AN44" s="7">
        <f>AK44-Y44</f>
        <v/>
      </c>
      <c r="AO44" s="7" t="n"/>
      <c r="AP44" s="7">
        <f>+WEEKNUM(AO44)</f>
        <v/>
      </c>
      <c r="AQ44" s="7" t="n"/>
      <c r="AR44" s="7">
        <f>AQ44-W44</f>
        <v/>
      </c>
      <c r="AS44" s="9">
        <f>AQ44/W44-1</f>
        <v/>
      </c>
      <c r="AT44" s="7">
        <f>AE44+2</f>
        <v/>
      </c>
      <c r="AU44" s="7" t="n"/>
      <c r="AV44" s="7" t="n"/>
    </row>
    <row customHeight="1" ht="15" r="45">
      <c r="A45" s="7" t="inlineStr">
        <is>
          <t>K150751504</t>
        </is>
      </c>
      <c r="B45" s="7" t="n">
        <v>2</v>
      </c>
      <c r="C45" s="7" t="n"/>
      <c r="D45" s="7" t="inlineStr">
        <is>
          <t>jeans</t>
        </is>
      </c>
      <c r="E45" s="7" t="inlineStr">
        <is>
          <t>MEN</t>
        </is>
      </c>
      <c r="F45" s="7" t="inlineStr">
        <is>
          <t>LOUIS</t>
        </is>
      </c>
      <c r="G45" s="7" t="inlineStr">
        <is>
          <t>Medium Used</t>
        </is>
      </c>
      <c r="H45" s="7" t="inlineStr">
        <is>
          <t>TN</t>
        </is>
      </c>
      <c r="I45" s="7" t="inlineStr">
        <is>
          <t>CARTHAGO</t>
        </is>
      </c>
      <c r="J45" s="7" t="inlineStr">
        <is>
          <t>CARTHAGO</t>
        </is>
      </c>
      <c r="K45" s="7" t="inlineStr">
        <is>
          <t>Interwashing</t>
        </is>
      </c>
      <c r="L45" s="7" t="inlineStr">
        <is>
          <t>TRC Candiani</t>
        </is>
      </c>
      <c r="M45" s="14" t="inlineStr">
        <is>
          <t>RR2773 Old Preshrunk</t>
        </is>
      </c>
      <c r="N45" s="7" t="inlineStr">
        <is>
          <t>100% Organic Cotton</t>
        </is>
      </c>
      <c r="O45" s="11" t="n"/>
      <c r="P45" s="7">
        <f>+WEEKNUM(O45)</f>
        <v/>
      </c>
      <c r="Q45" s="7" t="inlineStr">
        <is>
          <t>WOVEN</t>
        </is>
      </c>
      <c r="R45" s="8" t="n">
        <v>21.95</v>
      </c>
      <c r="S45" t="inlineStr">
        <is>
          <t>300P000261</t>
        </is>
      </c>
      <c r="T45" s="8">
        <f>W45*R45</f>
        <v/>
      </c>
      <c r="U45" s="7" t="inlineStr">
        <is>
          <t>60 DAYS NETT</t>
        </is>
      </c>
      <c r="V45" s="7" t="inlineStr">
        <is>
          <t>TRUCK</t>
        </is>
      </c>
      <c r="W45" s="7" t="n">
        <v>425</v>
      </c>
      <c r="X45" s="11" t="n">
        <v>42083</v>
      </c>
      <c r="Y45" s="7">
        <f>+WEEKNUM(X45)</f>
        <v/>
      </c>
      <c r="Z45" s="11" t="n">
        <v>42154</v>
      </c>
      <c r="AA45" s="7">
        <f>+WEEKNUM(Z45)</f>
        <v/>
      </c>
      <c r="AB45" s="11" t="n">
        <v>42147</v>
      </c>
      <c r="AC45" s="17">
        <f>+WEEKNUM(AB45)</f>
        <v/>
      </c>
      <c r="AD45" s="11" t="n">
        <v>42175</v>
      </c>
      <c r="AE45" s="7">
        <f>+WEEKNUM(AD45)</f>
        <v/>
      </c>
      <c r="AF45" s="11" t="n">
        <v>42175</v>
      </c>
      <c r="AG45" s="7">
        <f>+WEEKNUM(AF45)</f>
        <v/>
      </c>
      <c r="AH45" s="11">
        <f>AB45+60</f>
        <v/>
      </c>
      <c r="AI45" s="7">
        <f>+WEEKNUM(AH45)</f>
        <v/>
      </c>
      <c r="AJ45" s="7" t="n"/>
      <c r="AK45" s="7">
        <f>+WEEKNUM(AJ45)</f>
        <v/>
      </c>
      <c r="AL45" s="7">
        <f>AE45-AK45</f>
        <v/>
      </c>
      <c r="AM45" s="7">
        <f>AK45-P45</f>
        <v/>
      </c>
      <c r="AN45" s="7">
        <f>AK45-Y45</f>
        <v/>
      </c>
      <c r="AO45" s="7" t="n"/>
      <c r="AP45" s="7">
        <f>+WEEKNUM(AO45)</f>
        <v/>
      </c>
      <c r="AQ45" s="7" t="n"/>
      <c r="AR45" s="7">
        <f>AQ45-W45</f>
        <v/>
      </c>
      <c r="AS45" s="9">
        <f>AQ45/W45-1</f>
        <v/>
      </c>
      <c r="AT45" s="7">
        <f>AE45+2</f>
        <v/>
      </c>
      <c r="AU45" s="7" t="n"/>
      <c r="AV45" s="7" t="n"/>
    </row>
    <row customHeight="1" ht="15" r="46">
      <c r="A46" s="7" t="inlineStr">
        <is>
          <t>K999901102</t>
        </is>
      </c>
      <c r="B46" s="7" t="n">
        <v>1</v>
      </c>
      <c r="C46" s="7" t="n"/>
      <c r="D46" s="7" t="inlineStr">
        <is>
          <t>jeans</t>
        </is>
      </c>
      <c r="E46" s="7" t="inlineStr">
        <is>
          <t>WOMEN</t>
        </is>
      </c>
      <c r="F46" s="7" t="inlineStr">
        <is>
          <t>JUNO</t>
        </is>
      </c>
      <c r="G46" s="7" t="inlineStr">
        <is>
          <t>Dark Worn</t>
        </is>
      </c>
      <c r="H46" s="7" t="inlineStr">
        <is>
          <t>TN</t>
        </is>
      </c>
      <c r="I46" s="7" t="inlineStr">
        <is>
          <t>CARTHAGO</t>
        </is>
      </c>
      <c r="J46" s="7" t="inlineStr">
        <is>
          <t>CARTHAGO</t>
        </is>
      </c>
      <c r="K46" s="7" t="inlineStr">
        <is>
          <t>Interwashing</t>
        </is>
      </c>
      <c r="L46" s="7" t="inlineStr">
        <is>
          <t>Orta</t>
        </is>
      </c>
      <c r="M46" s="14" t="n">
        <v>9541</v>
      </c>
      <c r="N46" s="7" t="inlineStr">
        <is>
          <t>98% Organic Cotton / 2% Elastane</t>
        </is>
      </c>
      <c r="O46" s="11" t="n"/>
      <c r="P46" s="7">
        <f>+WEEKNUM(O46)</f>
        <v/>
      </c>
      <c r="Q46" s="7" t="inlineStr">
        <is>
          <t>WOVEN</t>
        </is>
      </c>
      <c r="R46" s="8" t="n">
        <v>22.38</v>
      </c>
      <c r="S46" t="inlineStr">
        <is>
          <t>300P000253</t>
        </is>
      </c>
      <c r="T46" s="8">
        <f>W46*R46</f>
        <v/>
      </c>
      <c r="U46" s="7" t="inlineStr">
        <is>
          <t>60 DAYS NETT</t>
        </is>
      </c>
      <c r="V46" s="7" t="inlineStr">
        <is>
          <t>TRUCK</t>
        </is>
      </c>
      <c r="W46" s="7" t="n">
        <v>707</v>
      </c>
      <c r="X46" s="11" t="n">
        <v>42080</v>
      </c>
      <c r="Y46" s="7">
        <f>+WEEKNUM(X46)</f>
        <v/>
      </c>
      <c r="Z46" s="11" t="n">
        <v>42154</v>
      </c>
      <c r="AA46" s="7">
        <f>+WEEKNUM(Z46)</f>
        <v/>
      </c>
      <c r="AB46" s="11" t="n">
        <v>42147</v>
      </c>
      <c r="AC46" s="17">
        <f>+WEEKNUM(AB46)</f>
        <v/>
      </c>
      <c r="AD46" s="11" t="n">
        <v>42175</v>
      </c>
      <c r="AE46" s="7">
        <f>+WEEKNUM(AD46)</f>
        <v/>
      </c>
      <c r="AF46" s="11" t="n">
        <v>42175</v>
      </c>
      <c r="AG46" s="7">
        <f>+WEEKNUM(AF46)</f>
        <v/>
      </c>
      <c r="AH46" s="11">
        <f>AB46+60</f>
        <v/>
      </c>
      <c r="AI46" s="7">
        <f>+WEEKNUM(AH46)</f>
        <v/>
      </c>
      <c r="AJ46" s="7" t="n"/>
      <c r="AK46" s="7">
        <f>+WEEKNUM(AJ46)</f>
        <v/>
      </c>
      <c r="AL46" s="7">
        <f>AE46-AK46</f>
        <v/>
      </c>
      <c r="AM46" s="7">
        <f>AK46-P46</f>
        <v/>
      </c>
      <c r="AN46" s="7">
        <f>AK46-Y46</f>
        <v/>
      </c>
      <c r="AO46" s="7" t="n"/>
      <c r="AP46" s="7">
        <f>+WEEKNUM(AO46)</f>
        <v/>
      </c>
      <c r="AQ46" s="7" t="n"/>
      <c r="AR46" s="7">
        <f>AQ46-W46</f>
        <v/>
      </c>
      <c r="AS46" s="9">
        <f>AQ46/W46-1</f>
        <v/>
      </c>
      <c r="AT46" s="7">
        <f>AE46+2</f>
        <v/>
      </c>
      <c r="AU46" s="7" t="n"/>
      <c r="AV46" s="7" t="n"/>
    </row>
    <row customHeight="1" ht="15" r="47">
      <c r="A47" s="7" t="inlineStr">
        <is>
          <t>K999901103</t>
        </is>
      </c>
      <c r="B47" s="7" t="n">
        <v>1</v>
      </c>
      <c r="C47" s="7" t="inlineStr">
        <is>
          <t>MAW</t>
        </is>
      </c>
      <c r="D47" s="7" t="inlineStr">
        <is>
          <t>jeans</t>
        </is>
      </c>
      <c r="E47" s="7" t="inlineStr">
        <is>
          <t>WOMEN</t>
        </is>
      </c>
      <c r="F47" s="7" t="inlineStr">
        <is>
          <t>JUNO</t>
        </is>
      </c>
      <c r="G47" s="7" t="inlineStr">
        <is>
          <t>Mid Indigo</t>
        </is>
      </c>
      <c r="H47" s="7" t="inlineStr">
        <is>
          <t>TN</t>
        </is>
      </c>
      <c r="I47" s="7" t="inlineStr">
        <is>
          <t>CARTHAGO</t>
        </is>
      </c>
      <c r="J47" s="7" t="inlineStr">
        <is>
          <t>CARTHAGO</t>
        </is>
      </c>
      <c r="K47" s="7" t="inlineStr">
        <is>
          <t>Interwashing</t>
        </is>
      </c>
      <c r="L47" s="7" t="inlineStr">
        <is>
          <t>Orta</t>
        </is>
      </c>
      <c r="M47" s="14" t="n">
        <v>9541</v>
      </c>
      <c r="N47" s="7" t="inlineStr">
        <is>
          <t>98% Organic Cotton / 2% Elastane</t>
        </is>
      </c>
      <c r="O47" s="11" t="n"/>
      <c r="P47" s="7">
        <f>+WEEKNUM(O47)</f>
        <v/>
      </c>
      <c r="Q47" s="7" t="inlineStr">
        <is>
          <t>WOVEN</t>
        </is>
      </c>
      <c r="R47" s="8" t="n">
        <v>21.96</v>
      </c>
      <c r="S47" t="inlineStr">
        <is>
          <t>300P000253</t>
        </is>
      </c>
      <c r="T47" s="8">
        <f>W47*R47</f>
        <v/>
      </c>
      <c r="U47" s="7" t="inlineStr">
        <is>
          <t>60 DAYS NETT</t>
        </is>
      </c>
      <c r="V47" s="7" t="inlineStr">
        <is>
          <t>TRUCK</t>
        </is>
      </c>
      <c r="W47" s="7" t="n">
        <v>1317</v>
      </c>
      <c r="X47" s="11" t="n">
        <v>42080</v>
      </c>
      <c r="Y47" s="7">
        <f>+WEEKNUM(X47)</f>
        <v/>
      </c>
      <c r="Z47" s="11" t="n">
        <v>42154</v>
      </c>
      <c r="AA47" s="7">
        <f>+WEEKNUM(Z47)</f>
        <v/>
      </c>
      <c r="AB47" s="11" t="n">
        <v>42147</v>
      </c>
      <c r="AC47" s="17">
        <f>+WEEKNUM(AB47)</f>
        <v/>
      </c>
      <c r="AD47" s="11" t="n">
        <v>42175</v>
      </c>
      <c r="AE47" s="7">
        <f>+WEEKNUM(AD47)</f>
        <v/>
      </c>
      <c r="AF47" s="11" t="n">
        <v>42175</v>
      </c>
      <c r="AG47" s="7">
        <f>+WEEKNUM(AF47)</f>
        <v/>
      </c>
      <c r="AH47" s="11">
        <f>AB47+60</f>
        <v/>
      </c>
      <c r="AI47" s="7">
        <f>+WEEKNUM(AH47)</f>
        <v/>
      </c>
      <c r="AJ47" s="7" t="n"/>
      <c r="AK47" s="7">
        <f>+WEEKNUM(AJ47)</f>
        <v/>
      </c>
      <c r="AL47" s="7">
        <f>AE47-AK47</f>
        <v/>
      </c>
      <c r="AM47" s="7">
        <f>AK47-P47</f>
        <v/>
      </c>
      <c r="AN47" s="7">
        <f>AK47-Y47</f>
        <v/>
      </c>
      <c r="AO47" s="7" t="n"/>
      <c r="AP47" s="7">
        <f>+WEEKNUM(AO47)</f>
        <v/>
      </c>
      <c r="AQ47" s="7" t="n"/>
      <c r="AR47" s="7">
        <f>AQ47-W47</f>
        <v/>
      </c>
      <c r="AS47" s="9">
        <f>AQ47/W47-1</f>
        <v/>
      </c>
      <c r="AT47" s="7">
        <f>AE47+2</f>
        <v/>
      </c>
      <c r="AU47" s="7" t="n"/>
      <c r="AV47" s="7" t="n"/>
    </row>
    <row customHeight="1" ht="15" r="48">
      <c r="A48" s="7" t="inlineStr">
        <is>
          <t>K999901203</t>
        </is>
      </c>
      <c r="B48" s="7" t="n">
        <v>1</v>
      </c>
      <c r="C48" s="7" t="n"/>
      <c r="D48" s="7" t="inlineStr">
        <is>
          <t>jeans</t>
        </is>
      </c>
      <c r="E48" s="7" t="inlineStr">
        <is>
          <t>WOMEN</t>
        </is>
      </c>
      <c r="F48" s="7" t="inlineStr">
        <is>
          <t>DIDO</t>
        </is>
      </c>
      <c r="G48" s="7" t="inlineStr">
        <is>
          <t>Mid Indigo</t>
        </is>
      </c>
      <c r="H48" s="7" t="inlineStr">
        <is>
          <t>TN</t>
        </is>
      </c>
      <c r="I48" s="7" t="inlineStr">
        <is>
          <t>CARTHAGO</t>
        </is>
      </c>
      <c r="J48" s="7" t="inlineStr">
        <is>
          <t>CARTHAGO</t>
        </is>
      </c>
      <c r="K48" s="7" t="inlineStr">
        <is>
          <t>Interwashing</t>
        </is>
      </c>
      <c r="L48" s="7" t="inlineStr">
        <is>
          <t>Orta</t>
        </is>
      </c>
      <c r="M48" s="14" t="n">
        <v>9541</v>
      </c>
      <c r="N48" s="7" t="inlineStr">
        <is>
          <t>98% Organic Cotton / 2% Elastane</t>
        </is>
      </c>
      <c r="O48" s="11" t="n"/>
      <c r="P48" s="7">
        <f>+WEEKNUM(O48)</f>
        <v/>
      </c>
      <c r="Q48" s="7" t="inlineStr">
        <is>
          <t>WOVEN</t>
        </is>
      </c>
      <c r="R48" s="8" t="n">
        <v>22.45</v>
      </c>
      <c r="S48" t="inlineStr">
        <is>
          <t>300P000253</t>
        </is>
      </c>
      <c r="T48" s="8">
        <f>W48*R48</f>
        <v/>
      </c>
      <c r="U48" s="7" t="inlineStr">
        <is>
          <t>60 DAYS NETT</t>
        </is>
      </c>
      <c r="V48" s="7" t="inlineStr">
        <is>
          <t>TRUCK</t>
        </is>
      </c>
      <c r="W48" s="7" t="n">
        <v>300</v>
      </c>
      <c r="X48" s="11" t="n">
        <v>42080</v>
      </c>
      <c r="Y48" s="7">
        <f>+WEEKNUM(X48)</f>
        <v/>
      </c>
      <c r="Z48" s="11" t="n">
        <v>42154</v>
      </c>
      <c r="AA48" s="7">
        <f>+WEEKNUM(Z48)</f>
        <v/>
      </c>
      <c r="AB48" s="11" t="n">
        <v>42147</v>
      </c>
      <c r="AC48" s="17">
        <f>+WEEKNUM(AB48)</f>
        <v/>
      </c>
      <c r="AD48" s="11" t="n">
        <v>42175</v>
      </c>
      <c r="AE48" s="7">
        <f>+WEEKNUM(AD48)</f>
        <v/>
      </c>
      <c r="AF48" s="11" t="n">
        <v>42175</v>
      </c>
      <c r="AG48" s="7">
        <f>+WEEKNUM(AF48)</f>
        <v/>
      </c>
      <c r="AH48" s="11">
        <f>AB48+60</f>
        <v/>
      </c>
      <c r="AI48" s="7">
        <f>+WEEKNUM(AH48)</f>
        <v/>
      </c>
      <c r="AJ48" s="7" t="n"/>
      <c r="AK48" s="7">
        <f>+WEEKNUM(AJ48)</f>
        <v/>
      </c>
      <c r="AL48" s="7">
        <f>AE48-AK48</f>
        <v/>
      </c>
      <c r="AM48" s="7">
        <f>AK48-P48</f>
        <v/>
      </c>
      <c r="AN48" s="7">
        <f>AK48-Y48</f>
        <v/>
      </c>
      <c r="AO48" s="7" t="n"/>
      <c r="AP48" s="7">
        <f>+WEEKNUM(AO48)</f>
        <v/>
      </c>
      <c r="AQ48" s="7" t="n"/>
      <c r="AR48" s="7">
        <f>AQ48-W48</f>
        <v/>
      </c>
      <c r="AS48" s="9">
        <f>AQ48/W48-1</f>
        <v/>
      </c>
      <c r="AT48" s="7">
        <f>AE48+2</f>
        <v/>
      </c>
      <c r="AU48" s="7" t="n"/>
      <c r="AV48" s="7" t="n"/>
    </row>
    <row customHeight="1" ht="15" r="49">
      <c r="A49" s="7" t="inlineStr">
        <is>
          <t>K999951102</t>
        </is>
      </c>
      <c r="B49" s="7" t="n">
        <v>1</v>
      </c>
      <c r="C49" s="7" t="n"/>
      <c r="D49" s="7" t="inlineStr">
        <is>
          <t>jeans</t>
        </is>
      </c>
      <c r="E49" s="7" t="inlineStr">
        <is>
          <t>MEN</t>
        </is>
      </c>
      <c r="F49" s="7" t="inlineStr">
        <is>
          <t>JAMES</t>
        </is>
      </c>
      <c r="G49" s="7" t="inlineStr">
        <is>
          <t>Mid Indigo</t>
        </is>
      </c>
      <c r="H49" s="7" t="inlineStr">
        <is>
          <t>TN</t>
        </is>
      </c>
      <c r="I49" s="7" t="inlineStr">
        <is>
          <t>CARTHAGO</t>
        </is>
      </c>
      <c r="J49" s="7" t="inlineStr">
        <is>
          <t>CARTHAGO</t>
        </is>
      </c>
      <c r="K49" s="7" t="inlineStr">
        <is>
          <t>Interwashing</t>
        </is>
      </c>
      <c r="L49" s="7" t="inlineStr">
        <is>
          <t>TRC (was Gap)</t>
        </is>
      </c>
      <c r="M49" s="14" t="inlineStr">
        <is>
          <t>RR7716 Elast Sioux Crispy (was D7855OB87 FIANA)</t>
        </is>
      </c>
      <c r="N49" s="7" t="inlineStr">
        <is>
          <t>98% Organic Cotton / 2% Elastane</t>
        </is>
      </c>
      <c r="O49" s="11" t="n"/>
      <c r="P49" s="7">
        <f>+WEEKNUM(O49)</f>
        <v/>
      </c>
      <c r="Q49" s="7" t="inlineStr">
        <is>
          <t>WOVEN</t>
        </is>
      </c>
      <c r="R49" s="8" t="n">
        <v>22.96</v>
      </c>
      <c r="S49" t="inlineStr">
        <is>
          <t>300P000253</t>
        </is>
      </c>
      <c r="T49" s="8">
        <f>W49*R49</f>
        <v/>
      </c>
      <c r="U49" s="7" t="inlineStr">
        <is>
          <t>60 DAYS NETT</t>
        </is>
      </c>
      <c r="V49" s="7" t="inlineStr">
        <is>
          <t>TRUCK</t>
        </is>
      </c>
      <c r="W49" s="7" t="n">
        <v>381</v>
      </c>
      <c r="X49" s="11" t="n">
        <v>42080</v>
      </c>
      <c r="Y49" s="7">
        <f>+WEEKNUM(X49)</f>
        <v/>
      </c>
      <c r="Z49" s="11" t="n">
        <v>42154</v>
      </c>
      <c r="AA49" s="7">
        <f>+WEEKNUM(Z49)</f>
        <v/>
      </c>
      <c r="AB49" s="11" t="n">
        <v>42147</v>
      </c>
      <c r="AC49" s="17">
        <f>+WEEKNUM(AB49)</f>
        <v/>
      </c>
      <c r="AD49" s="11" t="n">
        <v>42175</v>
      </c>
      <c r="AE49" s="7">
        <f>+WEEKNUM(AD49)</f>
        <v/>
      </c>
      <c r="AF49" s="11" t="n">
        <v>42175</v>
      </c>
      <c r="AG49" s="7">
        <f>+WEEKNUM(AF49)</f>
        <v/>
      </c>
      <c r="AH49" s="11">
        <f>AB49+60</f>
        <v/>
      </c>
      <c r="AI49" s="7">
        <f>+WEEKNUM(AH49)</f>
        <v/>
      </c>
      <c r="AJ49" s="7" t="n"/>
      <c r="AK49" s="7">
        <f>+WEEKNUM(AJ49)</f>
        <v/>
      </c>
      <c r="AL49" s="7">
        <f>AE49-AK49</f>
        <v/>
      </c>
      <c r="AM49" s="7">
        <f>AK49-P49</f>
        <v/>
      </c>
      <c r="AN49" s="7">
        <f>AK49-Y49</f>
        <v/>
      </c>
      <c r="AO49" s="7" t="n"/>
      <c r="AP49" s="7">
        <f>+WEEKNUM(AO49)</f>
        <v/>
      </c>
      <c r="AQ49" s="7" t="n"/>
      <c r="AR49" s="7">
        <f>AQ49-W49</f>
        <v/>
      </c>
      <c r="AS49" s="9">
        <f>AQ49/W49-1</f>
        <v/>
      </c>
      <c r="AT49" s="7">
        <f>AE49+2</f>
        <v/>
      </c>
      <c r="AU49" s="7" t="n"/>
      <c r="AV49" s="7" t="n"/>
    </row>
    <row customHeight="1" ht="15" r="50">
      <c r="A50" s="7" t="inlineStr">
        <is>
          <t>K999951201</t>
        </is>
      </c>
      <c r="B50" s="7" t="n">
        <v>1</v>
      </c>
      <c r="C50" s="7" t="n"/>
      <c r="D50" s="7" t="inlineStr">
        <is>
          <t>jeans</t>
        </is>
      </c>
      <c r="E50" s="7" t="inlineStr">
        <is>
          <t>MEN</t>
        </is>
      </c>
      <c r="F50" s="7" t="inlineStr">
        <is>
          <t>CHARLES</t>
        </is>
      </c>
      <c r="G50" s="7" t="inlineStr">
        <is>
          <t>Dark Worn</t>
        </is>
      </c>
      <c r="H50" s="7" t="inlineStr">
        <is>
          <t>TN</t>
        </is>
      </c>
      <c r="I50" s="7" t="inlineStr">
        <is>
          <t>CARTHAGO</t>
        </is>
      </c>
      <c r="J50" s="7" t="inlineStr">
        <is>
          <t>CARTHAGO</t>
        </is>
      </c>
      <c r="K50" s="7" t="inlineStr">
        <is>
          <t>Interwashing</t>
        </is>
      </c>
      <c r="L50" s="7" t="inlineStr">
        <is>
          <t>TRC (was Gap)</t>
        </is>
      </c>
      <c r="M50" s="14" t="inlineStr">
        <is>
          <t>RR7716 Elast Sioux Crispy (was D7855OB87 FIANA)</t>
        </is>
      </c>
      <c r="N50" s="7" t="inlineStr">
        <is>
          <t>98% Organic Cotton / 2% Elastane</t>
        </is>
      </c>
      <c r="O50" s="11" t="n"/>
      <c r="P50" s="7">
        <f>+WEEKNUM(O50)</f>
        <v/>
      </c>
      <c r="Q50" s="7" t="inlineStr">
        <is>
          <t>WOVEN</t>
        </is>
      </c>
      <c r="R50" s="8" t="n">
        <v>23.16</v>
      </c>
      <c r="S50" t="inlineStr">
        <is>
          <t>300P000253</t>
        </is>
      </c>
      <c r="T50" s="8">
        <f>W50*R50</f>
        <v/>
      </c>
      <c r="U50" s="7" t="inlineStr">
        <is>
          <t>60 DAYS NETT</t>
        </is>
      </c>
      <c r="V50" s="7" t="inlineStr">
        <is>
          <t>TRUCK</t>
        </is>
      </c>
      <c r="W50" s="7" t="n">
        <v>914</v>
      </c>
      <c r="X50" s="11" t="n">
        <v>42080</v>
      </c>
      <c r="Y50" s="7">
        <f>+WEEKNUM(X50)</f>
        <v/>
      </c>
      <c r="Z50" s="11" t="n">
        <v>42154</v>
      </c>
      <c r="AA50" s="7">
        <f>+WEEKNUM(Z50)</f>
        <v/>
      </c>
      <c r="AB50" s="11" t="n">
        <v>42147</v>
      </c>
      <c r="AC50" s="17">
        <f>+WEEKNUM(AB50)</f>
        <v/>
      </c>
      <c r="AD50" s="11" t="n">
        <v>42175</v>
      </c>
      <c r="AE50" s="7">
        <f>+WEEKNUM(AD50)</f>
        <v/>
      </c>
      <c r="AF50" s="11" t="n">
        <v>42175</v>
      </c>
      <c r="AG50" s="7">
        <f>+WEEKNUM(AF50)</f>
        <v/>
      </c>
      <c r="AH50" s="11">
        <f>AB50+60</f>
        <v/>
      </c>
      <c r="AI50" s="7">
        <f>+WEEKNUM(AH50)</f>
        <v/>
      </c>
      <c r="AJ50" s="7" t="n"/>
      <c r="AK50" s="7">
        <f>+WEEKNUM(AJ50)</f>
        <v/>
      </c>
      <c r="AL50" s="7">
        <f>AE50-AK50</f>
        <v/>
      </c>
      <c r="AM50" s="7">
        <f>AK50-P50</f>
        <v/>
      </c>
      <c r="AN50" s="7">
        <f>AK50-Y50</f>
        <v/>
      </c>
      <c r="AO50" s="7" t="n"/>
      <c r="AP50" s="7">
        <f>+WEEKNUM(AO50)</f>
        <v/>
      </c>
      <c r="AQ50" s="7" t="n"/>
      <c r="AR50" s="7">
        <f>AQ50-W50</f>
        <v/>
      </c>
      <c r="AS50" s="9">
        <f>AQ50/W50-1</f>
        <v/>
      </c>
      <c r="AT50" s="7">
        <f>AE50+2</f>
        <v/>
      </c>
      <c r="AU50" s="7" t="n"/>
      <c r="AV50" s="7" t="n"/>
    </row>
    <row customHeight="1" ht="15" r="51">
      <c r="A51" s="7" t="inlineStr">
        <is>
          <t>K999951202</t>
        </is>
      </c>
      <c r="B51" s="7" t="n">
        <v>1</v>
      </c>
      <c r="C51" s="7" t="n"/>
      <c r="D51" s="7" t="inlineStr">
        <is>
          <t>jeans</t>
        </is>
      </c>
      <c r="E51" s="7" t="inlineStr">
        <is>
          <t>MEN</t>
        </is>
      </c>
      <c r="F51" s="7" t="inlineStr">
        <is>
          <t>CHARLES</t>
        </is>
      </c>
      <c r="G51" s="7" t="inlineStr">
        <is>
          <t>Mid Indigo</t>
        </is>
      </c>
      <c r="H51" s="7" t="inlineStr">
        <is>
          <t>TN</t>
        </is>
      </c>
      <c r="I51" s="7" t="inlineStr">
        <is>
          <t>CARTHAGO</t>
        </is>
      </c>
      <c r="J51" s="7" t="inlineStr">
        <is>
          <t>CARTHAGO</t>
        </is>
      </c>
      <c r="K51" s="7" t="inlineStr">
        <is>
          <t>Interwashing</t>
        </is>
      </c>
      <c r="L51" s="7" t="inlineStr">
        <is>
          <t>TRC (was Gap)</t>
        </is>
      </c>
      <c r="M51" s="14" t="inlineStr">
        <is>
          <t>RR7716 Elast Sioux Crispy (was D7855OB87 FIANA)</t>
        </is>
      </c>
      <c r="N51" s="7" t="inlineStr">
        <is>
          <t>98% Organic Cotton / 2% Elastane</t>
        </is>
      </c>
      <c r="O51" s="11" t="n"/>
      <c r="P51" s="7">
        <f>+WEEKNUM(O51)</f>
        <v/>
      </c>
      <c r="Q51" s="7" t="inlineStr">
        <is>
          <t>WOVEN</t>
        </is>
      </c>
      <c r="R51" s="8" t="n">
        <v>22.74</v>
      </c>
      <c r="S51" t="inlineStr">
        <is>
          <t>300P000253</t>
        </is>
      </c>
      <c r="T51" s="8">
        <f>W51*R51</f>
        <v/>
      </c>
      <c r="U51" s="7" t="inlineStr">
        <is>
          <t>60 DAYS NETT</t>
        </is>
      </c>
      <c r="V51" s="7" t="inlineStr">
        <is>
          <t>TRUCK</t>
        </is>
      </c>
      <c r="W51" s="7" t="n">
        <v>1071</v>
      </c>
      <c r="X51" s="11" t="n">
        <v>42080</v>
      </c>
      <c r="Y51" s="7">
        <f>+WEEKNUM(X51)</f>
        <v/>
      </c>
      <c r="Z51" s="11" t="n">
        <v>42154</v>
      </c>
      <c r="AA51" s="7">
        <f>+WEEKNUM(Z51)</f>
        <v/>
      </c>
      <c r="AB51" s="11" t="n">
        <v>42147</v>
      </c>
      <c r="AC51" s="17">
        <f>+WEEKNUM(AB51)</f>
        <v/>
      </c>
      <c r="AD51" s="11" t="n">
        <v>42175</v>
      </c>
      <c r="AE51" s="7">
        <f>+WEEKNUM(AD51)</f>
        <v/>
      </c>
      <c r="AF51" s="11" t="n">
        <v>42175</v>
      </c>
      <c r="AG51" s="7">
        <f>+WEEKNUM(AF51)</f>
        <v/>
      </c>
      <c r="AH51" s="11">
        <f>AB51+60</f>
        <v/>
      </c>
      <c r="AI51" s="7">
        <f>+WEEKNUM(AH51)</f>
        <v/>
      </c>
      <c r="AJ51" s="7" t="n"/>
      <c r="AK51" s="7">
        <f>+WEEKNUM(AJ51)</f>
        <v/>
      </c>
      <c r="AL51" s="7">
        <f>AE51-AK51</f>
        <v/>
      </c>
      <c r="AM51" s="7">
        <f>AK51-P51</f>
        <v/>
      </c>
      <c r="AN51" s="7">
        <f>AK51-Y51</f>
        <v/>
      </c>
      <c r="AO51" s="7" t="n"/>
      <c r="AP51" s="7">
        <f>+WEEKNUM(AO51)</f>
        <v/>
      </c>
      <c r="AQ51" s="7" t="n"/>
      <c r="AR51" s="7">
        <f>AQ51-W51</f>
        <v/>
      </c>
      <c r="AS51" s="9">
        <f>AQ51/W51-1</f>
        <v/>
      </c>
      <c r="AT51" s="7">
        <f>AE51+2</f>
        <v/>
      </c>
      <c r="AU51" s="7" t="n"/>
      <c r="AV51" s="7" t="n"/>
    </row>
    <row customHeight="1" ht="15" r="52">
      <c r="A52" s="7" t="inlineStr">
        <is>
          <t>K150701205</t>
        </is>
      </c>
      <c r="B52" s="7" t="n">
        <v>3</v>
      </c>
      <c r="C52" s="7" t="n"/>
      <c r="D52" s="7" t="inlineStr">
        <is>
          <t>jeans</t>
        </is>
      </c>
      <c r="E52" s="7" t="inlineStr">
        <is>
          <t>WOMEN</t>
        </is>
      </c>
      <c r="F52" s="7" t="inlineStr">
        <is>
          <t>DIDO</t>
        </is>
      </c>
      <c r="G52" s="7" t="inlineStr">
        <is>
          <t>Garage Used</t>
        </is>
      </c>
      <c r="H52" s="7" t="inlineStr">
        <is>
          <t>TN</t>
        </is>
      </c>
      <c r="I52" s="7" t="inlineStr">
        <is>
          <t>CARTHAGO</t>
        </is>
      </c>
      <c r="J52" s="7" t="inlineStr">
        <is>
          <t>CARTHAGO</t>
        </is>
      </c>
      <c r="K52" s="7" t="inlineStr">
        <is>
          <t>Interwashing</t>
        </is>
      </c>
      <c r="L52" s="7" t="inlineStr">
        <is>
          <t>Orta</t>
        </is>
      </c>
      <c r="M52" s="14" t="n">
        <v>9541</v>
      </c>
      <c r="N52" s="7" t="inlineStr">
        <is>
          <t>98% Organic Cotton / 2% Elastane</t>
        </is>
      </c>
      <c r="O52" s="11" t="n"/>
      <c r="P52" s="7">
        <f>+WEEKNUM(O52)</f>
        <v/>
      </c>
      <c r="Q52" s="7" t="inlineStr">
        <is>
          <t>WOVEN</t>
        </is>
      </c>
      <c r="R52" s="8" t="n">
        <v>25.65</v>
      </c>
      <c r="S52" t="inlineStr">
        <is>
          <t>300P000257</t>
        </is>
      </c>
      <c r="T52" s="8">
        <f>W52*R52</f>
        <v/>
      </c>
      <c r="U52" s="7" t="inlineStr">
        <is>
          <t>60 DAYS NETT</t>
        </is>
      </c>
      <c r="V52" s="7" t="inlineStr">
        <is>
          <t>TRUCK</t>
        </is>
      </c>
      <c r="W52" s="7" t="n">
        <v>336</v>
      </c>
      <c r="X52" s="11" t="n">
        <v>42083</v>
      </c>
      <c r="Y52" s="7">
        <f>+WEEKNUM(X52)</f>
        <v/>
      </c>
      <c r="Z52" s="11" t="n">
        <v>42154</v>
      </c>
      <c r="AA52" s="7">
        <f>+WEEKNUM(Z52)</f>
        <v/>
      </c>
      <c r="AB52" s="11" t="n">
        <v>42154</v>
      </c>
      <c r="AC52" s="17">
        <f>+WEEKNUM(AB52)</f>
        <v/>
      </c>
      <c r="AD52" s="11" t="n">
        <v>42175</v>
      </c>
      <c r="AE52" s="7">
        <f>+WEEKNUM(AD52)</f>
        <v/>
      </c>
      <c r="AF52" s="11" t="n">
        <v>42175</v>
      </c>
      <c r="AG52" s="7">
        <f>+WEEKNUM(AF52)</f>
        <v/>
      </c>
      <c r="AH52" s="11">
        <f>AB52+60</f>
        <v/>
      </c>
      <c r="AI52" s="7">
        <f>+WEEKNUM(AH52)</f>
        <v/>
      </c>
      <c r="AJ52" s="7" t="n"/>
      <c r="AK52" s="7">
        <f>+WEEKNUM(AJ52)</f>
        <v/>
      </c>
      <c r="AL52" s="7">
        <f>AE52-AK52</f>
        <v/>
      </c>
      <c r="AM52" s="7">
        <f>AK52-P52</f>
        <v/>
      </c>
      <c r="AN52" s="7">
        <f>AK52-Y52</f>
        <v/>
      </c>
      <c r="AO52" s="7" t="n"/>
      <c r="AP52" s="7">
        <f>+WEEKNUM(AO52)</f>
        <v/>
      </c>
      <c r="AQ52" s="7" t="n"/>
      <c r="AR52" s="7">
        <f>AQ52-W52</f>
        <v/>
      </c>
      <c r="AS52" s="9">
        <f>AQ52/W52-1</f>
        <v/>
      </c>
      <c r="AT52" s="7">
        <f>AE52+2</f>
        <v/>
      </c>
      <c r="AU52" s="7" t="n"/>
      <c r="AV52" s="7" t="n"/>
    </row>
    <row customHeight="1" ht="15" r="53">
      <c r="A53" s="7" t="inlineStr">
        <is>
          <t>K150701303</t>
        </is>
      </c>
      <c r="B53" s="7" t="n">
        <v>2</v>
      </c>
      <c r="C53" s="7" t="inlineStr">
        <is>
          <t>MAW</t>
        </is>
      </c>
      <c r="D53" s="7" t="inlineStr">
        <is>
          <t>jeans</t>
        </is>
      </c>
      <c r="E53" s="7" t="inlineStr">
        <is>
          <t>WOMEN</t>
        </is>
      </c>
      <c r="F53" s="7" t="inlineStr">
        <is>
          <t>CHRISTINA</t>
        </is>
      </c>
      <c r="G53" s="7" t="inlineStr">
        <is>
          <t>Laser Crackle</t>
        </is>
      </c>
      <c r="H53" s="7" t="inlineStr">
        <is>
          <t>IT</t>
        </is>
      </c>
      <c r="I53" s="7" t="inlineStr">
        <is>
          <t>CARTHAGO</t>
        </is>
      </c>
      <c r="J53" s="7" t="inlineStr">
        <is>
          <t>CARTHAGO</t>
        </is>
      </c>
      <c r="K53" s="7" t="inlineStr">
        <is>
          <t>Martelli</t>
        </is>
      </c>
      <c r="L53" s="7" t="inlineStr">
        <is>
          <t>Orta</t>
        </is>
      </c>
      <c r="M53" s="7" t="inlineStr">
        <is>
          <t>9554  (organic 8148)</t>
        </is>
      </c>
      <c r="N53" s="7" t="inlineStr">
        <is>
          <t>98% Organic Cotton / 2% Elastane</t>
        </is>
      </c>
      <c r="O53" s="11" t="n"/>
      <c r="P53" s="7">
        <f>+WEEKNUM(O53)</f>
        <v/>
      </c>
      <c r="Q53" s="7" t="inlineStr">
        <is>
          <t>WOVEN</t>
        </is>
      </c>
      <c r="R53" s="8" t="n">
        <v>30.74</v>
      </c>
      <c r="S53" t="inlineStr">
        <is>
          <t>300P000264</t>
        </is>
      </c>
      <c r="T53" s="8">
        <f>W53*R53</f>
        <v/>
      </c>
      <c r="U53" s="7" t="inlineStr">
        <is>
          <t>60 DAYS NETT</t>
        </is>
      </c>
      <c r="V53" s="7" t="inlineStr">
        <is>
          <t>TRUCK</t>
        </is>
      </c>
      <c r="W53" s="7" t="n">
        <v>500</v>
      </c>
      <c r="X53" s="11" t="n">
        <v>42083</v>
      </c>
      <c r="Y53" s="7">
        <f>+WEEKNUM(X53)</f>
        <v/>
      </c>
      <c r="Z53" s="11" t="n">
        <v>42154</v>
      </c>
      <c r="AA53" s="7">
        <f>+WEEKNUM(Z53)</f>
        <v/>
      </c>
      <c r="AB53" s="11" t="n">
        <v>42161</v>
      </c>
      <c r="AC53" s="17">
        <f>+WEEKNUM(AB53)</f>
        <v/>
      </c>
      <c r="AD53" s="11" t="n"/>
      <c r="AE53" s="7">
        <f>+WEEKNUM(AD53)</f>
        <v/>
      </c>
      <c r="AF53" s="11" t="n">
        <v>42191</v>
      </c>
      <c r="AG53" s="7">
        <f>+WEEKNUM(AF53)</f>
        <v/>
      </c>
      <c r="AH53" s="11">
        <f>AB53+60</f>
        <v/>
      </c>
      <c r="AI53" s="7">
        <f>+WEEKNUM(AH53)</f>
        <v/>
      </c>
      <c r="AJ53" s="7" t="n"/>
      <c r="AK53" s="7">
        <f>+WEEKNUM(AJ53)</f>
        <v/>
      </c>
      <c r="AL53" s="7">
        <f>AE53-AK53</f>
        <v/>
      </c>
      <c r="AM53" s="7">
        <f>AK53-P53</f>
        <v/>
      </c>
      <c r="AN53" s="7">
        <f>AK53-Y53</f>
        <v/>
      </c>
      <c r="AO53" s="7" t="n"/>
      <c r="AP53" s="7">
        <f>+WEEKNUM(AO53)</f>
        <v/>
      </c>
      <c r="AQ53" s="7" t="n"/>
      <c r="AR53" s="7">
        <f>AQ53-W53</f>
        <v/>
      </c>
      <c r="AS53" s="9">
        <f>AQ53/W53-1</f>
        <v/>
      </c>
      <c r="AT53" s="7">
        <f>AE53+2</f>
        <v/>
      </c>
      <c r="AU53" s="7" t="n"/>
      <c r="AV53" s="7" t="n"/>
    </row>
    <row customHeight="1" ht="15" r="54">
      <c r="A54" s="7" t="inlineStr">
        <is>
          <t>K150751207</t>
        </is>
      </c>
      <c r="B54" s="7" t="n">
        <v>3</v>
      </c>
      <c r="C54" s="7" t="inlineStr">
        <is>
          <t>SB</t>
        </is>
      </c>
      <c r="D54" s="7" t="inlineStr">
        <is>
          <t>jeans</t>
        </is>
      </c>
      <c r="E54" s="7" t="inlineStr">
        <is>
          <t>MEN</t>
        </is>
      </c>
      <c r="F54" s="7" t="inlineStr">
        <is>
          <t>CHARLES</t>
        </is>
      </c>
      <c r="G54" s="7" t="inlineStr">
        <is>
          <t>Laser 3 D</t>
        </is>
      </c>
      <c r="H54" s="7" t="inlineStr">
        <is>
          <t>IT</t>
        </is>
      </c>
      <c r="I54" s="7" t="inlineStr">
        <is>
          <t>CARTHAGO</t>
        </is>
      </c>
      <c r="J54" s="7" t="inlineStr">
        <is>
          <t>CARTHAGO</t>
        </is>
      </c>
      <c r="K54" s="7" t="inlineStr">
        <is>
          <t>Martelli</t>
        </is>
      </c>
      <c r="L54" s="7" t="inlineStr">
        <is>
          <t>TRC Candiani</t>
        </is>
      </c>
      <c r="M54" s="7" t="inlineStr">
        <is>
          <t>RR2812 N-Semble Recycled</t>
        </is>
      </c>
      <c r="N54" s="7" t="inlineStr">
        <is>
          <t>78% Cotton / 22% Recycled Cotton</t>
        </is>
      </c>
      <c r="O54" s="11" t="n"/>
      <c r="P54" s="7">
        <f>+WEEKNUM(O54)</f>
        <v/>
      </c>
      <c r="Q54" s="7" t="inlineStr">
        <is>
          <t>WOVEN</t>
        </is>
      </c>
      <c r="R54" s="8" t="n">
        <v>29.72</v>
      </c>
      <c r="S54" t="inlineStr">
        <is>
          <t>300P000264</t>
        </is>
      </c>
      <c r="T54" s="8">
        <f>W54*R54</f>
        <v/>
      </c>
      <c r="U54" s="7" t="inlineStr">
        <is>
          <t>60 DAYS NETT</t>
        </is>
      </c>
      <c r="V54" s="7" t="inlineStr">
        <is>
          <t>TRUCK</t>
        </is>
      </c>
      <c r="W54" s="7" t="n">
        <v>554</v>
      </c>
      <c r="X54" s="11" t="n">
        <v>42083</v>
      </c>
      <c r="Y54" s="7">
        <f>+WEEKNUM(X54)</f>
        <v/>
      </c>
      <c r="Z54" s="11" t="n">
        <v>42154</v>
      </c>
      <c r="AA54" s="7">
        <f>+WEEKNUM(Z54)</f>
        <v/>
      </c>
      <c r="AB54" s="11" t="n">
        <v>42161</v>
      </c>
      <c r="AC54" s="17">
        <f>+WEEKNUM(AB54)</f>
        <v/>
      </c>
      <c r="AD54" s="11" t="n"/>
      <c r="AE54" s="7">
        <f>+WEEKNUM(AD54)</f>
        <v/>
      </c>
      <c r="AF54" s="11" t="n">
        <v>42191</v>
      </c>
      <c r="AG54" s="7">
        <f>+WEEKNUM(AF54)</f>
        <v/>
      </c>
      <c r="AH54" s="11">
        <f>AB54+60</f>
        <v/>
      </c>
      <c r="AI54" s="7">
        <f>+WEEKNUM(AH54)</f>
        <v/>
      </c>
      <c r="AJ54" s="7" t="n"/>
      <c r="AK54" s="7">
        <f>+WEEKNUM(AJ54)</f>
        <v/>
      </c>
      <c r="AL54" s="7">
        <f>AE54-AK54</f>
        <v/>
      </c>
      <c r="AM54" s="7">
        <f>AK54-P54</f>
        <v/>
      </c>
      <c r="AN54" s="7">
        <f>AK54-Y54</f>
        <v/>
      </c>
      <c r="AO54" s="7" t="n"/>
      <c r="AP54" s="7">
        <f>+WEEKNUM(AO54)</f>
        <v/>
      </c>
      <c r="AQ54" s="7" t="n"/>
      <c r="AR54" s="7">
        <f>AQ54-W54</f>
        <v/>
      </c>
      <c r="AS54" s="9">
        <f>AQ54/W54-1</f>
        <v/>
      </c>
      <c r="AT54" s="7">
        <f>AE54+2</f>
        <v/>
      </c>
      <c r="AU54" s="7" t="n"/>
      <c r="AV54" s="7" t="n"/>
    </row>
    <row customHeight="1" ht="15" r="55">
      <c r="A55" s="7" t="inlineStr">
        <is>
          <t>K150751202</t>
        </is>
      </c>
      <c r="B55" s="7" t="n">
        <v>2</v>
      </c>
      <c r="C55" s="7" t="inlineStr">
        <is>
          <t>UO UK</t>
        </is>
      </c>
      <c r="D55" s="7" t="inlineStr">
        <is>
          <t>jeans</t>
        </is>
      </c>
      <c r="E55" s="7" t="inlineStr">
        <is>
          <t>MEN</t>
        </is>
      </c>
      <c r="F55" s="7" t="inlineStr">
        <is>
          <t>CHARLES SELVAGE</t>
        </is>
      </c>
      <c r="G55" s="7" t="inlineStr">
        <is>
          <t>12.5 oz. Dry</t>
        </is>
      </c>
      <c r="H55" s="7" t="inlineStr">
        <is>
          <t>TN</t>
        </is>
      </c>
      <c r="I55" s="7" t="inlineStr">
        <is>
          <t>CARTHAGO</t>
        </is>
      </c>
      <c r="J55" s="7" t="inlineStr">
        <is>
          <t>CARTHAGO</t>
        </is>
      </c>
      <c r="K55" s="7" t="inlineStr">
        <is>
          <t>n/a</t>
        </is>
      </c>
      <c r="L55" s="7" t="inlineStr">
        <is>
          <t>Orta</t>
        </is>
      </c>
      <c r="M55" s="14" t="inlineStr">
        <is>
          <t>9527A-40</t>
        </is>
      </c>
      <c r="N55" s="7" t="inlineStr">
        <is>
          <t>100% Organic Cotton</t>
        </is>
      </c>
      <c r="O55" s="11" t="n"/>
      <c r="P55" s="7">
        <f>+WEEKNUM(O55)</f>
        <v/>
      </c>
      <c r="Q55" s="7" t="inlineStr">
        <is>
          <t>WOVEN</t>
        </is>
      </c>
      <c r="R55" s="8" t="n">
        <v>25.76</v>
      </c>
      <c r="S55" t="inlineStr">
        <is>
          <t>300P000263</t>
        </is>
      </c>
      <c r="T55" s="8">
        <f>W55*R55</f>
        <v/>
      </c>
      <c r="U55" s="7" t="inlineStr">
        <is>
          <t>60 DAYS NETT</t>
        </is>
      </c>
      <c r="V55" s="7" t="inlineStr">
        <is>
          <t>TRUCK</t>
        </is>
      </c>
      <c r="W55" s="7" t="n">
        <v>201</v>
      </c>
      <c r="X55" s="11" t="n">
        <v>42083</v>
      </c>
      <c r="Y55" s="7">
        <f>+WEEKNUM(X55)</f>
        <v/>
      </c>
      <c r="Z55" s="11" t="n">
        <v>42154</v>
      </c>
      <c r="AA55" s="7">
        <f>+WEEKNUM(Z55)</f>
        <v/>
      </c>
      <c r="AB55" s="11" t="n"/>
      <c r="AC55" s="17">
        <f>+WEEKNUM(AB55)</f>
        <v/>
      </c>
      <c r="AD55" s="11" t="n">
        <v>42161</v>
      </c>
      <c r="AE55" s="7">
        <f>+WEEKNUM(AD55)</f>
        <v/>
      </c>
      <c r="AF55" s="11" t="n">
        <v>42191</v>
      </c>
      <c r="AG55" s="7">
        <f>+WEEKNUM(AF55)</f>
        <v/>
      </c>
      <c r="AH55" s="11">
        <f>AB55+60</f>
        <v/>
      </c>
      <c r="AI55" s="7">
        <f>+WEEKNUM(AH55)</f>
        <v/>
      </c>
      <c r="AJ55" s="7" t="n"/>
      <c r="AK55" s="7">
        <f>+WEEKNUM(AJ55)</f>
        <v/>
      </c>
      <c r="AL55" s="7">
        <f>AE55-AK55</f>
        <v/>
      </c>
      <c r="AM55" s="7">
        <f>AK55-P55</f>
        <v/>
      </c>
      <c r="AN55" s="7">
        <f>AK55-Y55</f>
        <v/>
      </c>
      <c r="AO55" s="7" t="n"/>
      <c r="AP55" s="7">
        <f>+WEEKNUM(AO55)</f>
        <v/>
      </c>
      <c r="AQ55" s="7" t="n"/>
      <c r="AR55" s="7">
        <f>AQ55-W55</f>
        <v/>
      </c>
      <c r="AS55" s="9">
        <f>AQ55/W55-1</f>
        <v/>
      </c>
      <c r="AT55" s="7">
        <f>AE55+2</f>
        <v/>
      </c>
      <c r="AU55" s="7" t="n"/>
      <c r="AV55" s="7" t="n"/>
    </row>
    <row customHeight="1" ht="15" r="56">
      <c r="A56" s="7" t="inlineStr">
        <is>
          <t>K150751401</t>
        </is>
      </c>
      <c r="B56" s="7" t="n">
        <v>2</v>
      </c>
      <c r="C56" s="7" t="n"/>
      <c r="D56" s="7" t="inlineStr">
        <is>
          <t>jeans</t>
        </is>
      </c>
      <c r="E56" s="7" t="inlineStr">
        <is>
          <t>MEN</t>
        </is>
      </c>
      <c r="F56" s="7" t="inlineStr">
        <is>
          <t>RYAN</t>
        </is>
      </c>
      <c r="G56" s="7" t="inlineStr">
        <is>
          <t>15 oz. Dry</t>
        </is>
      </c>
      <c r="H56" s="7" t="inlineStr">
        <is>
          <t>TN</t>
        </is>
      </c>
      <c r="I56" s="7" t="inlineStr">
        <is>
          <t>CARTHAGO</t>
        </is>
      </c>
      <c r="J56" s="7" t="inlineStr">
        <is>
          <t>CARTHAGO</t>
        </is>
      </c>
      <c r="K56" s="7" t="inlineStr">
        <is>
          <t>n/a</t>
        </is>
      </c>
      <c r="L56" s="7" t="inlineStr">
        <is>
          <t>Orta</t>
        </is>
      </c>
      <c r="M56" s="14" t="inlineStr">
        <is>
          <t>9560A-50 (was 5616)</t>
        </is>
      </c>
      <c r="N56" s="7" t="inlineStr">
        <is>
          <t>100% Organic Cotton</t>
        </is>
      </c>
      <c r="O56" s="11" t="n"/>
      <c r="P56" s="7">
        <f>+WEEKNUM(O56)</f>
        <v/>
      </c>
      <c r="Q56" s="7" t="inlineStr">
        <is>
          <t>WOVEN</t>
        </is>
      </c>
      <c r="R56" s="8" t="n">
        <v>17.17</v>
      </c>
      <c r="S56" t="inlineStr">
        <is>
          <t>300P000263</t>
        </is>
      </c>
      <c r="T56" s="8">
        <f>W56*R56</f>
        <v/>
      </c>
      <c r="U56" s="7" t="inlineStr">
        <is>
          <t>60 DAYS NETT</t>
        </is>
      </c>
      <c r="V56" s="7" t="inlineStr">
        <is>
          <t>TRUCK</t>
        </is>
      </c>
      <c r="W56" s="7" t="n">
        <v>384</v>
      </c>
      <c r="X56" s="11" t="n">
        <v>42083</v>
      </c>
      <c r="Y56" s="7">
        <f>+WEEKNUM(X56)</f>
        <v/>
      </c>
      <c r="Z56" s="11" t="n">
        <v>42154</v>
      </c>
      <c r="AA56" s="7">
        <f>+WEEKNUM(Z56)</f>
        <v/>
      </c>
      <c r="AB56" s="11" t="n"/>
      <c r="AC56" s="17">
        <f>+WEEKNUM(AB56)</f>
        <v/>
      </c>
      <c r="AD56" s="11" t="n">
        <v>42161</v>
      </c>
      <c r="AE56" s="7">
        <f>+WEEKNUM(AD56)</f>
        <v/>
      </c>
      <c r="AF56" s="11" t="n">
        <v>42191</v>
      </c>
      <c r="AG56" s="7">
        <f>+WEEKNUM(AF56)</f>
        <v/>
      </c>
      <c r="AH56" s="11">
        <f>AB56+60</f>
        <v/>
      </c>
      <c r="AI56" s="7">
        <f>+WEEKNUM(AH56)</f>
        <v/>
      </c>
      <c r="AJ56" s="7" t="n"/>
      <c r="AK56" s="7">
        <f>+WEEKNUM(AJ56)</f>
        <v/>
      </c>
      <c r="AL56" s="7">
        <f>AE56-AK56</f>
        <v/>
      </c>
      <c r="AM56" s="7">
        <f>AK56-P56</f>
        <v/>
      </c>
      <c r="AN56" s="7">
        <f>AK56-Y56</f>
        <v/>
      </c>
      <c r="AO56" s="7" t="n"/>
      <c r="AP56" s="7">
        <f>+WEEKNUM(AO56)</f>
        <v/>
      </c>
      <c r="AQ56" s="7" t="n"/>
      <c r="AR56" s="7">
        <f>AQ56-W56</f>
        <v/>
      </c>
      <c r="AS56" s="9">
        <f>AQ56/W56-1</f>
        <v/>
      </c>
      <c r="AT56" s="7">
        <f>AE56+2</f>
        <v/>
      </c>
      <c r="AU56" s="7" t="n"/>
      <c r="AV56" s="7" t="n"/>
    </row>
    <row customHeight="1" ht="15" r="57">
      <c r="A57" s="7" t="inlineStr">
        <is>
          <t>K150751201</t>
        </is>
      </c>
      <c r="B57" s="7" t="n">
        <v>3</v>
      </c>
      <c r="C57" s="7" t="inlineStr">
        <is>
          <t>UO UK</t>
        </is>
      </c>
      <c r="D57" s="7" t="inlineStr">
        <is>
          <t>jeans</t>
        </is>
      </c>
      <c r="E57" s="7" t="inlineStr">
        <is>
          <t>MEN</t>
        </is>
      </c>
      <c r="F57" s="7" t="inlineStr">
        <is>
          <t>CHARLES SELVAGE</t>
        </is>
      </c>
      <c r="G57" s="7" t="inlineStr">
        <is>
          <t>13 oz. Dry Black</t>
        </is>
      </c>
      <c r="H57" s="7" t="inlineStr">
        <is>
          <t>TN</t>
        </is>
      </c>
      <c r="I57" s="7" t="inlineStr">
        <is>
          <t>CARTHAGO</t>
        </is>
      </c>
      <c r="J57" s="7" t="inlineStr">
        <is>
          <t>CARTHAGO</t>
        </is>
      </c>
      <c r="K57" s="7" t="inlineStr">
        <is>
          <t>n/a</t>
        </is>
      </c>
      <c r="L57" s="7" t="inlineStr">
        <is>
          <t>Candiani (was Bossa)</t>
        </is>
      </c>
      <c r="M57" s="14" t="inlineStr">
        <is>
          <t>SL7274-N-Pitch appeal-preshrunk (was Clare)</t>
        </is>
      </c>
      <c r="N57" s="7" t="inlineStr">
        <is>
          <t>100% Organic Cotton</t>
        </is>
      </c>
      <c r="O57" s="11" t="n"/>
      <c r="P57" s="7">
        <f>+WEEKNUM(O57)</f>
        <v/>
      </c>
      <c r="Q57" s="7" t="inlineStr">
        <is>
          <t>WOVEN</t>
        </is>
      </c>
      <c r="R57" s="8" t="n">
        <v>26.35</v>
      </c>
      <c r="S57" t="inlineStr">
        <is>
          <t>300P000263</t>
        </is>
      </c>
      <c r="T57" s="8">
        <f>W57*R57</f>
        <v/>
      </c>
      <c r="U57" s="7" t="inlineStr">
        <is>
          <t>60 DAYS NETT</t>
        </is>
      </c>
      <c r="V57" s="7" t="inlineStr">
        <is>
          <t>TRUCK</t>
        </is>
      </c>
      <c r="W57" s="7" t="n">
        <v>201</v>
      </c>
      <c r="X57" s="11" t="n">
        <v>42083</v>
      </c>
      <c r="Y57" s="7">
        <f>+WEEKNUM(X57)</f>
        <v/>
      </c>
      <c r="Z57" s="11" t="n">
        <v>42154</v>
      </c>
      <c r="AA57" s="7">
        <f>+WEEKNUM(Z57)</f>
        <v/>
      </c>
      <c r="AB57" s="11" t="n"/>
      <c r="AC57" s="17">
        <f>+WEEKNUM(AB57)</f>
        <v/>
      </c>
      <c r="AD57" s="11" t="n">
        <v>42161</v>
      </c>
      <c r="AE57" s="7">
        <f>+WEEKNUM(AD57)</f>
        <v/>
      </c>
      <c r="AF57" s="11" t="n">
        <v>42191</v>
      </c>
      <c r="AG57" s="7">
        <f>+WEEKNUM(AF57)</f>
        <v/>
      </c>
      <c r="AH57" s="11">
        <f>AB57+60</f>
        <v/>
      </c>
      <c r="AI57" s="7">
        <f>+WEEKNUM(AH57)</f>
        <v/>
      </c>
      <c r="AJ57" s="7" t="n"/>
      <c r="AK57" s="7">
        <f>+WEEKNUM(AJ57)</f>
        <v/>
      </c>
      <c r="AL57" s="7">
        <f>AE57-AK57</f>
        <v/>
      </c>
      <c r="AM57" s="7">
        <f>AK57-P57</f>
        <v/>
      </c>
      <c r="AN57" s="7">
        <f>AK57-Y57</f>
        <v/>
      </c>
      <c r="AO57" s="7" t="n"/>
      <c r="AP57" s="7">
        <f>+WEEKNUM(AO57)</f>
        <v/>
      </c>
      <c r="AQ57" s="7" t="n"/>
      <c r="AR57" s="7">
        <f>AQ57-W57</f>
        <v/>
      </c>
      <c r="AS57" s="9">
        <f>AQ57/W57-1</f>
        <v/>
      </c>
      <c r="AT57" s="7">
        <f>AE57+2</f>
        <v/>
      </c>
      <c r="AU57" s="7" t="n"/>
      <c r="AV57" s="7" t="n"/>
    </row>
    <row customHeight="1" ht="15" r="58">
      <c r="A58" s="7" t="inlineStr">
        <is>
          <t>K999901202</t>
        </is>
      </c>
      <c r="B58" s="7" t="n">
        <v>1</v>
      </c>
      <c r="C58" s="7" t="n"/>
      <c r="D58" s="7" t="inlineStr">
        <is>
          <t>jeans</t>
        </is>
      </c>
      <c r="E58" s="7" t="inlineStr">
        <is>
          <t>WOMEN</t>
        </is>
      </c>
      <c r="F58" s="7" t="inlineStr">
        <is>
          <t>DIDO</t>
        </is>
      </c>
      <c r="G58" s="7" t="inlineStr">
        <is>
          <t>Dark Worn</t>
        </is>
      </c>
      <c r="H58" s="7" t="inlineStr">
        <is>
          <t>TN</t>
        </is>
      </c>
      <c r="I58" s="7" t="inlineStr">
        <is>
          <t>CARTHAGO</t>
        </is>
      </c>
      <c r="J58" s="7" t="inlineStr">
        <is>
          <t>CARTHAGO</t>
        </is>
      </c>
      <c r="K58" s="7" t="inlineStr">
        <is>
          <t>Interwashing</t>
        </is>
      </c>
      <c r="L58" s="7" t="inlineStr">
        <is>
          <t>Orta</t>
        </is>
      </c>
      <c r="M58" s="14" t="n">
        <v>9541</v>
      </c>
      <c r="N58" s="7" t="inlineStr">
        <is>
          <t>98% Organic Cotton / 2% Elastane</t>
        </is>
      </c>
      <c r="O58" s="11" t="n"/>
      <c r="P58" s="7">
        <f>+WEEKNUM(O58)</f>
        <v/>
      </c>
      <c r="Q58" s="7" t="inlineStr">
        <is>
          <t>WOVEN</t>
        </is>
      </c>
      <c r="R58" s="8" t="n">
        <v>22.85</v>
      </c>
      <c r="S58" t="inlineStr">
        <is>
          <t>300P000253</t>
        </is>
      </c>
      <c r="T58" s="8">
        <f>W58*R58</f>
        <v/>
      </c>
      <c r="U58" s="7" t="inlineStr">
        <is>
          <t>60 DAYS NETT</t>
        </is>
      </c>
      <c r="V58" s="7" t="inlineStr">
        <is>
          <t>TRUCK</t>
        </is>
      </c>
      <c r="W58" s="7" t="n">
        <v>384</v>
      </c>
      <c r="X58" s="11" t="n">
        <v>42080</v>
      </c>
      <c r="Y58" s="7">
        <f>+WEEKNUM(X58)</f>
        <v/>
      </c>
      <c r="Z58" s="11" t="n">
        <v>42154</v>
      </c>
      <c r="AA58" s="7">
        <f>+WEEKNUM(Z58)</f>
        <v/>
      </c>
      <c r="AB58" s="11" t="n">
        <v>42147</v>
      </c>
      <c r="AC58" s="17">
        <f>+WEEKNUM(AB58)</f>
        <v/>
      </c>
      <c r="AD58" s="11" t="n"/>
      <c r="AE58" s="7">
        <f>+WEEKNUM(AD58)</f>
        <v/>
      </c>
      <c r="AF58" s="11" t="n">
        <v>42196</v>
      </c>
      <c r="AG58" s="7">
        <f>+WEEKNUM(AF58)</f>
        <v/>
      </c>
      <c r="AH58" s="11">
        <f>AB58+60</f>
        <v/>
      </c>
      <c r="AI58" s="7">
        <f>+WEEKNUM(AH58)</f>
        <v/>
      </c>
      <c r="AJ58" s="7" t="n"/>
      <c r="AK58" s="7">
        <f>+WEEKNUM(AJ58)</f>
        <v/>
      </c>
      <c r="AL58" s="7">
        <f>AE58-AK58</f>
        <v/>
      </c>
      <c r="AM58" s="7">
        <f>AK58-P58</f>
        <v/>
      </c>
      <c r="AN58" s="7">
        <f>AK58-Y58</f>
        <v/>
      </c>
      <c r="AO58" s="7" t="n"/>
      <c r="AP58" s="7">
        <f>+WEEKNUM(AO58)</f>
        <v/>
      </c>
      <c r="AQ58" s="7" t="n"/>
      <c r="AR58" s="7">
        <f>AQ58-W58</f>
        <v/>
      </c>
      <c r="AS58" s="9">
        <f>AQ58/W58-1</f>
        <v/>
      </c>
      <c r="AT58" s="7">
        <f>AE58+2</f>
        <v/>
      </c>
      <c r="AU58" s="7" t="n"/>
      <c r="AV58" s="7" t="n"/>
    </row>
    <row customHeight="1" ht="15" r="59">
      <c r="A59" s="7" t="inlineStr">
        <is>
          <t>K999901302</t>
        </is>
      </c>
      <c r="B59" s="7" t="n">
        <v>1</v>
      </c>
      <c r="C59" s="7" t="n"/>
      <c r="D59" s="7" t="inlineStr">
        <is>
          <t>jeans</t>
        </is>
      </c>
      <c r="E59" s="7" t="inlineStr">
        <is>
          <t>WOMEN</t>
        </is>
      </c>
      <c r="F59" s="7" t="inlineStr">
        <is>
          <t>CHRISTINA</t>
        </is>
      </c>
      <c r="G59" s="7" t="inlineStr">
        <is>
          <t>Dark Worn</t>
        </is>
      </c>
      <c r="H59" s="7" t="inlineStr">
        <is>
          <t>TN</t>
        </is>
      </c>
      <c r="I59" s="7" t="inlineStr">
        <is>
          <t>CARTHAGO</t>
        </is>
      </c>
      <c r="J59" s="7" t="inlineStr">
        <is>
          <t>CARTHAGO</t>
        </is>
      </c>
      <c r="K59" s="7" t="inlineStr">
        <is>
          <t>Interwashing</t>
        </is>
      </c>
      <c r="L59" s="7" t="inlineStr">
        <is>
          <t>Orta</t>
        </is>
      </c>
      <c r="M59" s="14" t="n">
        <v>9541</v>
      </c>
      <c r="N59" s="7" t="inlineStr">
        <is>
          <t>98% Organic Cotton / 2% Elastane</t>
        </is>
      </c>
      <c r="O59" s="11" t="n"/>
      <c r="P59" s="7">
        <f>+WEEKNUM(O59)</f>
        <v/>
      </c>
      <c r="Q59" s="7" t="inlineStr">
        <is>
          <t>WOVEN</t>
        </is>
      </c>
      <c r="R59" s="8" t="n">
        <v>22.63</v>
      </c>
      <c r="S59" t="inlineStr">
        <is>
          <t>300P000253</t>
        </is>
      </c>
      <c r="T59" s="8">
        <f>W59*R59</f>
        <v/>
      </c>
      <c r="U59" s="7" t="inlineStr">
        <is>
          <t>60 DAYS NETT</t>
        </is>
      </c>
      <c r="V59" s="7" t="inlineStr">
        <is>
          <t>TRUCK</t>
        </is>
      </c>
      <c r="W59" s="7" t="n">
        <v>300</v>
      </c>
      <c r="X59" s="11" t="n">
        <v>42080</v>
      </c>
      <c r="Y59" s="7">
        <f>+WEEKNUM(X59)</f>
        <v/>
      </c>
      <c r="Z59" s="11" t="n">
        <v>42154</v>
      </c>
      <c r="AA59" s="7">
        <f>+WEEKNUM(Z59)</f>
        <v/>
      </c>
      <c r="AB59" s="11" t="n">
        <v>42147</v>
      </c>
      <c r="AC59" s="17">
        <f>+WEEKNUM(AB59)</f>
        <v/>
      </c>
      <c r="AD59" s="11" t="n">
        <v>42182</v>
      </c>
      <c r="AE59" s="7">
        <f>+WEEKNUM(AD59)</f>
        <v/>
      </c>
      <c r="AF59" s="11" t="n">
        <v>42196</v>
      </c>
      <c r="AG59" s="7">
        <f>+WEEKNUM(AF59)</f>
        <v/>
      </c>
      <c r="AH59" s="11">
        <f>AB59+60</f>
        <v/>
      </c>
      <c r="AI59" s="7">
        <f>+WEEKNUM(AH59)</f>
        <v/>
      </c>
      <c r="AJ59" s="7" t="n"/>
      <c r="AK59" s="7">
        <f>+WEEKNUM(AJ59)</f>
        <v/>
      </c>
      <c r="AL59" s="7">
        <f>AE59-AK59</f>
        <v/>
      </c>
      <c r="AM59" s="7">
        <f>AK59-P59</f>
        <v/>
      </c>
      <c r="AN59" s="7">
        <f>AK59-Y59</f>
        <v/>
      </c>
      <c r="AO59" s="7" t="n"/>
      <c r="AP59" s="7">
        <f>+WEEKNUM(AO59)</f>
        <v/>
      </c>
      <c r="AQ59" s="7" t="n"/>
      <c r="AR59" s="7">
        <f>AQ59-W59</f>
        <v/>
      </c>
      <c r="AS59" s="9">
        <f>AQ59/W59-1</f>
        <v/>
      </c>
      <c r="AT59" s="7">
        <f>AE59+2</f>
        <v/>
      </c>
      <c r="AU59" s="7" t="n"/>
      <c r="AV59" s="7" t="n"/>
    </row>
    <row customHeight="1" ht="15" r="60">
      <c r="A60" s="7" t="inlineStr">
        <is>
          <t>K150751309</t>
        </is>
      </c>
      <c r="B60" s="7" t="n">
        <v>2</v>
      </c>
      <c r="C60" s="7" t="inlineStr">
        <is>
          <t>BK/ UO UK/ SB/ BEN</t>
        </is>
      </c>
      <c r="D60" s="7" t="inlineStr">
        <is>
          <t>jeans</t>
        </is>
      </c>
      <c r="E60" s="7" t="inlineStr">
        <is>
          <t>MEN</t>
        </is>
      </c>
      <c r="F60" s="7" t="inlineStr">
        <is>
          <t>JOHN</t>
        </is>
      </c>
      <c r="G60" s="7" t="inlineStr">
        <is>
          <t>Garage Used</t>
        </is>
      </c>
      <c r="H60" s="7" t="inlineStr">
        <is>
          <t>TN</t>
        </is>
      </c>
      <c r="I60" s="7" t="inlineStr">
        <is>
          <t>CARTHAGO</t>
        </is>
      </c>
      <c r="J60" s="7" t="inlineStr">
        <is>
          <t>CARTHAGO</t>
        </is>
      </c>
      <c r="K60" s="7" t="inlineStr">
        <is>
          <t>Interwashing</t>
        </is>
      </c>
      <c r="L60" s="7" t="inlineStr">
        <is>
          <t>Orta</t>
        </is>
      </c>
      <c r="M60" s="14" t="n">
        <v>9541</v>
      </c>
      <c r="N60" s="7" t="inlineStr">
        <is>
          <t>98% Organic Cotton / 2% Elastane</t>
        </is>
      </c>
      <c r="O60" s="11" t="n"/>
      <c r="P60" s="7">
        <f>+WEEKNUM(O60)</f>
        <v/>
      </c>
      <c r="Q60" s="7" t="inlineStr">
        <is>
          <t>WOVEN</t>
        </is>
      </c>
      <c r="R60" s="8" t="n">
        <v>25.76</v>
      </c>
      <c r="S60" t="inlineStr">
        <is>
          <t>300P000261</t>
        </is>
      </c>
      <c r="T60" s="8">
        <f>W60*R60</f>
        <v/>
      </c>
      <c r="U60" s="7" t="inlineStr">
        <is>
          <t>60 DAYS NETT</t>
        </is>
      </c>
      <c r="V60" s="7" t="inlineStr">
        <is>
          <t>TRUCK</t>
        </is>
      </c>
      <c r="W60" s="7" t="n">
        <v>1059</v>
      </c>
      <c r="X60" s="11" t="n">
        <v>42083</v>
      </c>
      <c r="Y60" s="7">
        <f>+WEEKNUM(X60)</f>
        <v/>
      </c>
      <c r="Z60" s="11" t="n">
        <v>42154</v>
      </c>
      <c r="AA60" s="7">
        <f>+WEEKNUM(Z60)</f>
        <v/>
      </c>
      <c r="AB60" s="11" t="n">
        <v>42154</v>
      </c>
      <c r="AC60" s="17">
        <f>+WEEKNUM(AB60)</f>
        <v/>
      </c>
      <c r="AD60" s="11" t="n">
        <v>42182</v>
      </c>
      <c r="AE60" s="7">
        <f>+WEEKNUM(AD60)</f>
        <v/>
      </c>
      <c r="AF60" s="11" t="n">
        <v>42196</v>
      </c>
      <c r="AG60" s="7">
        <f>+WEEKNUM(AF60)</f>
        <v/>
      </c>
      <c r="AH60" s="11">
        <f>AB60+60</f>
        <v/>
      </c>
      <c r="AI60" s="7">
        <f>+WEEKNUM(AH60)</f>
        <v/>
      </c>
      <c r="AJ60" s="7" t="n"/>
      <c r="AK60" s="7">
        <f>+WEEKNUM(AJ60)</f>
        <v/>
      </c>
      <c r="AL60" s="7">
        <f>AE60-AK60</f>
        <v/>
      </c>
      <c r="AM60" s="7">
        <f>AK60-P60</f>
        <v/>
      </c>
      <c r="AN60" s="7">
        <f>AK60-Y60</f>
        <v/>
      </c>
      <c r="AO60" s="7" t="n"/>
      <c r="AP60" s="7">
        <f>+WEEKNUM(AO60)</f>
        <v/>
      </c>
      <c r="AQ60" s="7" t="n"/>
      <c r="AR60" s="7">
        <f>AQ60-W60</f>
        <v/>
      </c>
      <c r="AS60" s="9">
        <f>AQ60/W60-1</f>
        <v/>
      </c>
      <c r="AT60" s="7">
        <f>AE60+2</f>
        <v/>
      </c>
      <c r="AU60" s="7" t="n"/>
      <c r="AV60" s="7" t="n"/>
    </row>
    <row customHeight="1" ht="15" r="61">
      <c r="A61" s="7" t="inlineStr">
        <is>
          <t>K150701603</t>
        </is>
      </c>
      <c r="B61" s="7" t="n">
        <v>2</v>
      </c>
      <c r="C61" s="7" t="inlineStr">
        <is>
          <t>14OZ</t>
        </is>
      </c>
      <c r="D61" s="7" t="inlineStr">
        <is>
          <t>jeans</t>
        </is>
      </c>
      <c r="E61" s="7" t="inlineStr">
        <is>
          <t>WOMEN</t>
        </is>
      </c>
      <c r="F61" s="7" t="inlineStr">
        <is>
          <t>VIRGINIA</t>
        </is>
      </c>
      <c r="G61" s="7" t="inlineStr">
        <is>
          <t>Well Used</t>
        </is>
      </c>
      <c r="H61" s="7" t="inlineStr">
        <is>
          <t>TN</t>
        </is>
      </c>
      <c r="I61" s="7" t="inlineStr">
        <is>
          <t>CARTHAGO</t>
        </is>
      </c>
      <c r="J61" s="7" t="inlineStr">
        <is>
          <t>CARTHAGO</t>
        </is>
      </c>
      <c r="K61" s="7" t="inlineStr">
        <is>
          <t>Interwashing</t>
        </is>
      </c>
      <c r="L61" s="7" t="inlineStr">
        <is>
          <t>Orta</t>
        </is>
      </c>
      <c r="M61" s="14" t="n">
        <v>9006</v>
      </c>
      <c r="N61" s="7" t="inlineStr">
        <is>
          <t>100% Organic Cotton (50% Vegetable Dyed)</t>
        </is>
      </c>
      <c r="O61" s="11" t="n"/>
      <c r="P61" s="7">
        <f>+WEEKNUM(O61)</f>
        <v/>
      </c>
      <c r="Q61" s="7" t="inlineStr">
        <is>
          <t>WOVEN</t>
        </is>
      </c>
      <c r="R61" s="8" t="n">
        <v>24.3</v>
      </c>
      <c r="S61" t="inlineStr">
        <is>
          <t>300P000257</t>
        </is>
      </c>
      <c r="T61" s="8">
        <f>W61*R61</f>
        <v/>
      </c>
      <c r="U61" s="7" t="inlineStr">
        <is>
          <t>60 DAYS NETT</t>
        </is>
      </c>
      <c r="V61" s="7" t="inlineStr">
        <is>
          <t>TRUCK</t>
        </is>
      </c>
      <c r="W61" s="7" t="n">
        <v>148</v>
      </c>
      <c r="X61" s="11" t="n">
        <v>42083</v>
      </c>
      <c r="Y61" s="7">
        <f>+WEEKNUM(X61)</f>
        <v/>
      </c>
      <c r="Z61" s="11" t="n">
        <v>42154</v>
      </c>
      <c r="AA61" s="7">
        <f>+WEEKNUM(Z61)</f>
        <v/>
      </c>
      <c r="AB61" s="11" t="n"/>
      <c r="AC61" s="17">
        <f>+WEEKNUM(AB61)</f>
        <v/>
      </c>
      <c r="AD61" s="11" t="n">
        <v>42182</v>
      </c>
      <c r="AE61" s="7">
        <f>+WEEKNUM(AD61)</f>
        <v/>
      </c>
      <c r="AF61" s="11" t="n">
        <v>42196</v>
      </c>
      <c r="AG61" s="7">
        <f>+WEEKNUM(AF61)</f>
        <v/>
      </c>
      <c r="AH61" s="11" t="n"/>
      <c r="AI61" s="7">
        <f>+WEEKNUM(AH61)</f>
        <v/>
      </c>
      <c r="AJ61" s="7" t="n"/>
      <c r="AK61" s="7">
        <f>+WEEKNUM(AJ61)</f>
        <v/>
      </c>
      <c r="AL61" s="7">
        <f>AE61-AK61</f>
        <v/>
      </c>
      <c r="AM61" s="7">
        <f>AK61-P61</f>
        <v/>
      </c>
      <c r="AN61" s="7">
        <f>AK61-Y61</f>
        <v/>
      </c>
      <c r="AO61" s="7" t="n"/>
      <c r="AP61" s="7">
        <f>+WEEKNUM(AO61)</f>
        <v/>
      </c>
      <c r="AQ61" s="7" t="n"/>
      <c r="AR61" s="7">
        <f>AQ61-W61</f>
        <v/>
      </c>
      <c r="AS61" s="9">
        <f>AQ61/W61-1</f>
        <v/>
      </c>
      <c r="AT61" s="7">
        <f>AE61+2</f>
        <v/>
      </c>
      <c r="AU61" s="7" t="n"/>
      <c r="AV61" s="7" t="n"/>
    </row>
    <row customHeight="1" ht="15" r="62">
      <c r="A62" s="7" t="inlineStr">
        <is>
          <t>K150701107</t>
        </is>
      </c>
      <c r="B62" s="7" t="n">
        <v>2</v>
      </c>
      <c r="C62" s="7" t="inlineStr">
        <is>
          <t>14OZ/ SB</t>
        </is>
      </c>
      <c r="D62" s="7" t="inlineStr">
        <is>
          <t>jeans</t>
        </is>
      </c>
      <c r="E62" s="7" t="inlineStr">
        <is>
          <t>WOMEN</t>
        </is>
      </c>
      <c r="F62" s="7" t="inlineStr">
        <is>
          <t>JUNO</t>
        </is>
      </c>
      <c r="G62" s="7" t="inlineStr">
        <is>
          <t>Glory Blue Worn</t>
        </is>
      </c>
      <c r="H62" s="7" t="inlineStr">
        <is>
          <t>TN</t>
        </is>
      </c>
      <c r="I62" s="7" t="inlineStr">
        <is>
          <t>CARTHAGO</t>
        </is>
      </c>
      <c r="J62" s="7" t="inlineStr">
        <is>
          <t>CARTHAGO</t>
        </is>
      </c>
      <c r="K62" s="7" t="inlineStr">
        <is>
          <t>Interwashing</t>
        </is>
      </c>
      <c r="L62" s="7" t="inlineStr">
        <is>
          <t>Orta</t>
        </is>
      </c>
      <c r="M62" s="14" t="n">
        <v>9540</v>
      </c>
      <c r="N62" s="7" t="inlineStr">
        <is>
          <t>98% Organic Cotton / 2% Elastane</t>
        </is>
      </c>
      <c r="O62" s="11" t="n"/>
      <c r="P62" s="7">
        <f>+WEEKNUM(O62)</f>
        <v/>
      </c>
      <c r="Q62" s="7" t="inlineStr">
        <is>
          <t>WOVEN</t>
        </is>
      </c>
      <c r="R62" s="8" t="n">
        <v>21.4</v>
      </c>
      <c r="S62" t="inlineStr">
        <is>
          <t>300P000257</t>
        </is>
      </c>
      <c r="T62" s="8">
        <f>W62*R62</f>
        <v/>
      </c>
      <c r="U62" s="7" t="inlineStr">
        <is>
          <t>60 DAYS NETT</t>
        </is>
      </c>
      <c r="V62" s="7" t="inlineStr">
        <is>
          <t>TRUCK</t>
        </is>
      </c>
      <c r="W62" s="7" t="n">
        <v>497</v>
      </c>
      <c r="X62" s="11" t="n">
        <v>42083</v>
      </c>
      <c r="Y62" s="7">
        <f>+WEEKNUM(X62)</f>
        <v/>
      </c>
      <c r="Z62" s="11" t="n">
        <v>42154</v>
      </c>
      <c r="AA62" s="7">
        <f>+WEEKNUM(Z62)</f>
        <v/>
      </c>
      <c r="AB62" s="11" t="n">
        <v>42139</v>
      </c>
      <c r="AC62" s="17">
        <f>+WEEKNUM(AB62)</f>
        <v/>
      </c>
      <c r="AD62" s="11" t="n">
        <v>42196</v>
      </c>
      <c r="AE62" s="7">
        <f>+WEEKNUM(AD62)</f>
        <v/>
      </c>
      <c r="AF62" s="11" t="n">
        <v>42196</v>
      </c>
      <c r="AG62" s="7">
        <f>+WEEKNUM(AF62)</f>
        <v/>
      </c>
      <c r="AH62" s="11">
        <f>AB62+60</f>
        <v/>
      </c>
      <c r="AI62" s="7">
        <f>+WEEKNUM(AH62)</f>
        <v/>
      </c>
      <c r="AJ62" s="7" t="n"/>
      <c r="AK62" s="7">
        <f>+WEEKNUM(AJ62)</f>
        <v/>
      </c>
      <c r="AL62" s="7">
        <f>AE62-AK62</f>
        <v/>
      </c>
      <c r="AM62" s="7">
        <f>AK62-P62</f>
        <v/>
      </c>
      <c r="AN62" s="7">
        <f>AK62-Y62</f>
        <v/>
      </c>
      <c r="AO62" s="7" t="n"/>
      <c r="AP62" s="7">
        <f>+WEEKNUM(AO62)</f>
        <v/>
      </c>
      <c r="AQ62" s="7" t="n"/>
      <c r="AR62" s="7">
        <f>AQ62-W62</f>
        <v/>
      </c>
      <c r="AS62" s="9">
        <f>AQ62/W62-1</f>
        <v/>
      </c>
      <c r="AT62" s="7">
        <f>AE62+2</f>
        <v/>
      </c>
      <c r="AU62" s="7" t="n"/>
      <c r="AV62" s="7" t="n"/>
    </row>
    <row customHeight="1" ht="15" r="63">
      <c r="A63" s="7" t="inlineStr">
        <is>
          <t>K150752010</t>
        </is>
      </c>
      <c r="B63" s="7" t="n">
        <v>2</v>
      </c>
      <c r="C63" s="7" t="inlineStr">
        <is>
          <t>MAW</t>
        </is>
      </c>
      <c r="D63" s="7" t="inlineStr">
        <is>
          <t>jacket</t>
        </is>
      </c>
      <c r="E63" s="7" t="inlineStr">
        <is>
          <t>MEN</t>
        </is>
      </c>
      <c r="F63" s="7" t="inlineStr">
        <is>
          <t>GARETH</t>
        </is>
      </c>
      <c r="G63" s="7" t="inlineStr">
        <is>
          <t>Black Embroidery</t>
        </is>
      </c>
      <c r="H63" s="7" t="inlineStr">
        <is>
          <t>IN</t>
        </is>
      </c>
      <c r="I63" s="7" t="inlineStr">
        <is>
          <t>IndyBlu</t>
        </is>
      </c>
      <c r="J63" s="7" t="inlineStr">
        <is>
          <t>BHA</t>
        </is>
      </c>
      <c r="K63" s="7" t="inlineStr">
        <is>
          <t>n/a</t>
        </is>
      </c>
      <c r="L63" s="7" t="n"/>
      <c r="M63" s="7" t="inlineStr">
        <is>
          <t>KOI-WOVEN-SS15-007</t>
        </is>
      </c>
      <c r="N63" s="7" t="inlineStr">
        <is>
          <t>100% Organic Cotton</t>
        </is>
      </c>
      <c r="O63" s="11" t="n"/>
      <c r="P63" s="7">
        <f>+WEEKNUM(O63)</f>
        <v/>
      </c>
      <c r="Q63" s="7" t="inlineStr">
        <is>
          <t>WOVEN</t>
        </is>
      </c>
      <c r="R63" s="8" t="n">
        <v>31.8</v>
      </c>
      <c r="S63" t="inlineStr">
        <is>
          <t>300P000258</t>
        </is>
      </c>
      <c r="T63" s="8">
        <f>W63*R63</f>
        <v/>
      </c>
      <c r="U63" s="7" t="inlineStr">
        <is>
          <t>30 DAYS NETT</t>
        </is>
      </c>
      <c r="V63" s="7" t="inlineStr">
        <is>
          <t>AIR</t>
        </is>
      </c>
      <c r="W63" s="7" t="n">
        <v>100</v>
      </c>
      <c r="X63" s="11" t="n">
        <v>42083</v>
      </c>
      <c r="Y63" s="7">
        <f>+WEEKNUM(X63)</f>
        <v/>
      </c>
      <c r="Z63" s="11" t="n">
        <v>42154</v>
      </c>
      <c r="AA63" s="7">
        <f>+WEEKNUM(Z63)</f>
        <v/>
      </c>
      <c r="AB63" s="11" t="n"/>
      <c r="AC63" s="17" t="n"/>
      <c r="AD63" s="11" t="n">
        <v>42182</v>
      </c>
      <c r="AE63" s="7">
        <f>+WEEKNUM(AD63)</f>
        <v/>
      </c>
      <c r="AF63" s="11" t="n">
        <v>42182</v>
      </c>
      <c r="AG63" s="7">
        <f>+WEEKNUM(AF63)</f>
        <v/>
      </c>
      <c r="AH63" s="11">
        <f>AD63+30</f>
        <v/>
      </c>
      <c r="AI63" s="7">
        <f>+WEEKNUM(AH63)</f>
        <v/>
      </c>
      <c r="AJ63" s="7" t="n"/>
      <c r="AK63" s="7">
        <f>+WEEKNUM(AJ63)</f>
        <v/>
      </c>
      <c r="AL63" s="7">
        <f>AE63-AK63</f>
        <v/>
      </c>
      <c r="AM63" s="7">
        <f>AK63-P63</f>
        <v/>
      </c>
      <c r="AN63" s="7">
        <f>AK63-Y63</f>
        <v/>
      </c>
      <c r="AO63" s="7" t="n"/>
      <c r="AP63" s="7">
        <f>+WEEKNUM(AO63)</f>
        <v/>
      </c>
      <c r="AQ63" s="7" t="n"/>
      <c r="AR63" s="7">
        <f>AQ63-W63</f>
        <v/>
      </c>
      <c r="AS63" s="9">
        <f>AQ63/W63-1</f>
        <v/>
      </c>
      <c r="AT63" s="7">
        <f>AE63+2</f>
        <v/>
      </c>
      <c r="AU63" s="7" t="n"/>
      <c r="AV63" s="7" t="n"/>
    </row>
    <row customHeight="1" ht="15" r="64">
      <c r="A64" s="7" t="inlineStr">
        <is>
          <t>K150752040</t>
        </is>
      </c>
      <c r="B64" s="7" t="n">
        <v>2</v>
      </c>
      <c r="C64" s="7" t="inlineStr">
        <is>
          <t>14OZ/ BEN</t>
        </is>
      </c>
      <c r="D64" s="7" t="inlineStr">
        <is>
          <t>jacket</t>
        </is>
      </c>
      <c r="E64" s="7" t="inlineStr">
        <is>
          <t>MEN</t>
        </is>
      </c>
      <c r="F64" s="7" t="inlineStr">
        <is>
          <t>CERDIC</t>
        </is>
      </c>
      <c r="G64" s="7" t="inlineStr">
        <is>
          <t>Navy</t>
        </is>
      </c>
      <c r="H64" s="7" t="inlineStr">
        <is>
          <t>CH</t>
        </is>
      </c>
      <c r="I64" s="7" t="inlineStr">
        <is>
          <t>Verge</t>
        </is>
      </c>
      <c r="J64" s="7" t="inlineStr">
        <is>
          <t>Verge</t>
        </is>
      </c>
      <c r="K64" s="7" t="n"/>
      <c r="L64" s="7" t="n"/>
      <c r="M64" s="7" t="n"/>
      <c r="N64" s="7" t="inlineStr">
        <is>
          <t>100% Organic Cotton</t>
        </is>
      </c>
      <c r="O64" s="11" t="n"/>
      <c r="P64" s="7">
        <f>+WEEKNUM(O64)</f>
        <v/>
      </c>
      <c r="Q64" s="7" t="inlineStr">
        <is>
          <t>WOVEN</t>
        </is>
      </c>
      <c r="R64" s="8" t="n">
        <v>43.89</v>
      </c>
      <c r="S64" t="inlineStr">
        <is>
          <t>300P000269</t>
        </is>
      </c>
      <c r="T64" s="8">
        <f>W64*R64</f>
        <v/>
      </c>
      <c r="U64" s="7" t="inlineStr">
        <is>
          <t>10 DAYS NETT</t>
        </is>
      </c>
      <c r="V64" s="7" t="inlineStr">
        <is>
          <t>AIR</t>
        </is>
      </c>
      <c r="W64" s="7" t="n">
        <v>200</v>
      </c>
      <c r="X64" s="11" t="n">
        <v>42095</v>
      </c>
      <c r="Y64" s="7">
        <f>+WEEKNUM(X64)</f>
        <v/>
      </c>
      <c r="Z64" s="11" t="n">
        <v>42182</v>
      </c>
      <c r="AA64" s="7">
        <f>+WEEKNUM(Z64)</f>
        <v/>
      </c>
      <c r="AB64" s="11" t="n"/>
      <c r="AC64" s="17" t="n"/>
      <c r="AD64" s="11" t="n">
        <v>42182</v>
      </c>
      <c r="AE64" s="7">
        <f>+WEEKNUM(AD64)</f>
        <v/>
      </c>
      <c r="AF64" s="11" t="n">
        <v>42182</v>
      </c>
      <c r="AG64" s="7">
        <f>+WEEKNUM(AF64)</f>
        <v/>
      </c>
      <c r="AH64" s="11">
        <f>AD64+10</f>
        <v/>
      </c>
      <c r="AI64" s="7">
        <f>+WEEKNUM(AH64)</f>
        <v/>
      </c>
      <c r="AJ64" s="7" t="n"/>
      <c r="AK64" s="7">
        <f>+WEEKNUM(AJ64)</f>
        <v/>
      </c>
      <c r="AL64" s="7">
        <f>AE64-AK64</f>
        <v/>
      </c>
      <c r="AM64" s="7">
        <f>AK64-P64</f>
        <v/>
      </c>
      <c r="AN64" s="7">
        <f>AK64-Y64</f>
        <v/>
      </c>
      <c r="AO64" s="7" t="n"/>
      <c r="AP64" s="7">
        <f>+WEEKNUM(AO64)</f>
        <v/>
      </c>
      <c r="AQ64" s="7" t="n"/>
      <c r="AR64" s="7">
        <f>AQ64-W64</f>
        <v/>
      </c>
      <c r="AS64" s="9">
        <f>AQ64/W64-1</f>
        <v/>
      </c>
      <c r="AT64" s="7">
        <f>AE64+2</f>
        <v/>
      </c>
      <c r="AU64" s="7" t="n"/>
      <c r="AV64" s="7" t="n"/>
    </row>
    <row customHeight="1" ht="15" r="65">
      <c r="A65" s="7" t="inlineStr">
        <is>
          <t>K150752060</t>
        </is>
      </c>
      <c r="B65" s="7" t="n">
        <v>2</v>
      </c>
      <c r="C65" s="7" t="inlineStr">
        <is>
          <t>SB/ MAW/ BEN</t>
        </is>
      </c>
      <c r="D65" s="7" t="inlineStr">
        <is>
          <t>jacket</t>
        </is>
      </c>
      <c r="E65" s="7" t="inlineStr">
        <is>
          <t>MEN</t>
        </is>
      </c>
      <c r="F65" s="7" t="inlineStr">
        <is>
          <t>AGIS</t>
        </is>
      </c>
      <c r="G65" s="7" t="inlineStr">
        <is>
          <t>Army Green</t>
        </is>
      </c>
      <c r="H65" s="7" t="inlineStr">
        <is>
          <t>CH</t>
        </is>
      </c>
      <c r="I65" s="7" t="inlineStr">
        <is>
          <t>Verge</t>
        </is>
      </c>
      <c r="J65" s="7" t="inlineStr">
        <is>
          <t>Verge</t>
        </is>
      </c>
      <c r="K65" s="7" t="n"/>
      <c r="L65" s="7" t="n"/>
      <c r="M65" s="7" t="n"/>
      <c r="N65" s="7" t="inlineStr">
        <is>
          <t>shell: 100% Recycled Polyester -- lining: 100% Recycled Polyester -- filling: 100% Recycled Polyester</t>
        </is>
      </c>
      <c r="O65" s="11" t="n"/>
      <c r="P65" s="7">
        <f>+WEEKNUM(O65)</f>
        <v/>
      </c>
      <c r="Q65" s="7" t="inlineStr">
        <is>
          <t>WOVEN</t>
        </is>
      </c>
      <c r="R65" s="8" t="n">
        <v>39.47</v>
      </c>
      <c r="S65" t="inlineStr">
        <is>
          <t>300P000269</t>
        </is>
      </c>
      <c r="T65" s="8">
        <f>W65*R65</f>
        <v/>
      </c>
      <c r="U65" s="7" t="inlineStr">
        <is>
          <t>10 DAYS NETT</t>
        </is>
      </c>
      <c r="V65" s="7" t="inlineStr">
        <is>
          <t>AIR</t>
        </is>
      </c>
      <c r="W65" s="7" t="n">
        <v>200</v>
      </c>
      <c r="X65" s="11" t="n">
        <v>42095</v>
      </c>
      <c r="Y65" s="7">
        <f>+WEEKNUM(X65)</f>
        <v/>
      </c>
      <c r="Z65" s="11" t="n">
        <v>42182</v>
      </c>
      <c r="AA65" s="7">
        <f>+WEEKNUM(Z65)</f>
        <v/>
      </c>
      <c r="AB65" s="11" t="n"/>
      <c r="AC65" s="17" t="n"/>
      <c r="AD65" s="11" t="n">
        <v>42182</v>
      </c>
      <c r="AE65" s="7">
        <f>+WEEKNUM(AD65)</f>
        <v/>
      </c>
      <c r="AF65" s="11" t="n">
        <v>42182</v>
      </c>
      <c r="AG65" s="7">
        <f>+WEEKNUM(AF65)</f>
        <v/>
      </c>
      <c r="AH65" s="11">
        <f>AD65+10</f>
        <v/>
      </c>
      <c r="AI65" s="7">
        <f>+WEEKNUM(AH65)</f>
        <v/>
      </c>
      <c r="AJ65" s="7" t="n"/>
      <c r="AK65" s="7">
        <f>+WEEKNUM(AJ65)</f>
        <v/>
      </c>
      <c r="AL65" s="7">
        <f>AE65-AK65</f>
        <v/>
      </c>
      <c r="AM65" s="7">
        <f>AK65-P65</f>
        <v/>
      </c>
      <c r="AN65" s="7">
        <f>AK65-Y65</f>
        <v/>
      </c>
      <c r="AO65" s="7" t="n"/>
      <c r="AP65" s="7">
        <f>+WEEKNUM(AO65)</f>
        <v/>
      </c>
      <c r="AQ65" s="7" t="n"/>
      <c r="AR65" s="7">
        <f>AQ65-W65</f>
        <v/>
      </c>
      <c r="AS65" s="9">
        <f>AQ65/W65-1</f>
        <v/>
      </c>
      <c r="AT65" s="7">
        <f>AE65+2</f>
        <v/>
      </c>
      <c r="AU65" s="7" t="n"/>
      <c r="AV65" s="7" t="n"/>
    </row>
    <row customHeight="1" ht="15" r="66">
      <c r="A66" s="7" t="inlineStr">
        <is>
          <t>K150752061</t>
        </is>
      </c>
      <c r="B66" s="7" t="n">
        <v>2</v>
      </c>
      <c r="C66" s="7" t="inlineStr">
        <is>
          <t>MAW/ BEN</t>
        </is>
      </c>
      <c r="D66" s="7" t="inlineStr">
        <is>
          <t>jacket</t>
        </is>
      </c>
      <c r="E66" s="7" t="inlineStr">
        <is>
          <t>MEN</t>
        </is>
      </c>
      <c r="F66" s="7" t="inlineStr">
        <is>
          <t>AGIS</t>
        </is>
      </c>
      <c r="G66" s="7" t="inlineStr">
        <is>
          <t>Blue Bandana</t>
        </is>
      </c>
      <c r="H66" s="7" t="inlineStr">
        <is>
          <t>CH</t>
        </is>
      </c>
      <c r="I66" s="7" t="inlineStr">
        <is>
          <t>Verge</t>
        </is>
      </c>
      <c r="J66" s="7" t="inlineStr">
        <is>
          <t>Verge</t>
        </is>
      </c>
      <c r="K66" s="7" t="n"/>
      <c r="L66" s="7" t="n"/>
      <c r="M66" s="7" t="n"/>
      <c r="N66" s="7" t="inlineStr">
        <is>
          <t>shell: 100% Recycled Polyester -- lining: 100% Recycled Polyester -- filling: 100% Recycled Polyester</t>
        </is>
      </c>
      <c r="O66" s="11" t="n"/>
      <c r="P66" s="7">
        <f>+WEEKNUM(O66)</f>
        <v/>
      </c>
      <c r="Q66" s="7" t="inlineStr">
        <is>
          <t>WOVEN</t>
        </is>
      </c>
      <c r="R66" s="8" t="n">
        <v>39.47</v>
      </c>
      <c r="S66" t="inlineStr">
        <is>
          <t>300P000269</t>
        </is>
      </c>
      <c r="T66" s="8">
        <f>W66*R66</f>
        <v/>
      </c>
      <c r="U66" s="7" t="inlineStr">
        <is>
          <t>10 DAYS NETT</t>
        </is>
      </c>
      <c r="V66" s="7" t="inlineStr">
        <is>
          <t>AIR</t>
        </is>
      </c>
      <c r="W66" s="7" t="n">
        <v>100</v>
      </c>
      <c r="X66" s="11" t="n">
        <v>42095</v>
      </c>
      <c r="Y66" s="7">
        <f>+WEEKNUM(X66)</f>
        <v/>
      </c>
      <c r="Z66" s="11" t="n">
        <v>42182</v>
      </c>
      <c r="AA66" s="7">
        <f>+WEEKNUM(Z66)</f>
        <v/>
      </c>
      <c r="AB66" s="11" t="n"/>
      <c r="AC66" s="17" t="n"/>
      <c r="AD66" s="11" t="n">
        <v>42182</v>
      </c>
      <c r="AE66" s="7">
        <f>+WEEKNUM(AD66)</f>
        <v/>
      </c>
      <c r="AF66" s="11" t="n">
        <v>42182</v>
      </c>
      <c r="AG66" s="7">
        <f>+WEEKNUM(AF66)</f>
        <v/>
      </c>
      <c r="AH66" s="11">
        <f>AD66+10</f>
        <v/>
      </c>
      <c r="AI66" s="7">
        <f>+WEEKNUM(AH66)</f>
        <v/>
      </c>
      <c r="AJ66" s="7" t="n"/>
      <c r="AK66" s="7">
        <f>+WEEKNUM(AJ66)</f>
        <v/>
      </c>
      <c r="AL66" s="7">
        <f>AE66-AK66</f>
        <v/>
      </c>
      <c r="AM66" s="7">
        <f>AK66-P66</f>
        <v/>
      </c>
      <c r="AN66" s="7">
        <f>AK66-Y66</f>
        <v/>
      </c>
      <c r="AO66" s="7" t="n"/>
      <c r="AP66" s="7">
        <f>+WEEKNUM(AO66)</f>
        <v/>
      </c>
      <c r="AQ66" s="7" t="n"/>
      <c r="AR66" s="7">
        <f>AQ66-W66</f>
        <v/>
      </c>
      <c r="AS66" s="9">
        <f>AQ66/W66-1</f>
        <v/>
      </c>
      <c r="AT66" s="7">
        <f>AE66+2</f>
        <v/>
      </c>
      <c r="AU66" s="7" t="n"/>
      <c r="AV66" s="7" t="n"/>
    </row>
    <row customHeight="1" ht="15" r="67">
      <c r="A67" s="7" t="inlineStr">
        <is>
          <t>K150751505</t>
        </is>
      </c>
      <c r="B67" s="7" t="n">
        <v>3</v>
      </c>
      <c r="C67" s="7" t="n"/>
      <c r="D67" s="7" t="inlineStr">
        <is>
          <t>jeans</t>
        </is>
      </c>
      <c r="E67" s="7" t="inlineStr">
        <is>
          <t>MEN</t>
        </is>
      </c>
      <c r="F67" s="7" t="inlineStr">
        <is>
          <t>LOUIS</t>
        </is>
      </c>
      <c r="G67" s="7" t="inlineStr">
        <is>
          <t>Vintage Black</t>
        </is>
      </c>
      <c r="H67" s="7" t="inlineStr">
        <is>
          <t>TN</t>
        </is>
      </c>
      <c r="I67" s="7" t="inlineStr">
        <is>
          <t>CARTHAGO</t>
        </is>
      </c>
      <c r="J67" s="7" t="inlineStr">
        <is>
          <t>CARTHAGO</t>
        </is>
      </c>
      <c r="K67" s="7" t="inlineStr">
        <is>
          <t>Interwashing</t>
        </is>
      </c>
      <c r="L67" s="7" t="inlineStr">
        <is>
          <t>TRC Candiani</t>
        </is>
      </c>
      <c r="M67" s="14" t="inlineStr">
        <is>
          <t>RR2812 N-Pitch Recycled</t>
        </is>
      </c>
      <c r="N67" s="7" t="inlineStr">
        <is>
          <t>78% Cotton / 22% Recycled Cotton</t>
        </is>
      </c>
      <c r="O67" s="11" t="n"/>
      <c r="P67" s="7">
        <f>+WEEKNUM(O67)</f>
        <v/>
      </c>
      <c r="Q67" s="7" t="inlineStr">
        <is>
          <t>WOVEN</t>
        </is>
      </c>
      <c r="R67" s="8" t="n">
        <v>25.24</v>
      </c>
      <c r="S67" t="inlineStr">
        <is>
          <t>300P000261</t>
        </is>
      </c>
      <c r="T67" s="8">
        <f>W67*R67</f>
        <v/>
      </c>
      <c r="U67" s="7" t="inlineStr">
        <is>
          <t>60 DAYS NETT</t>
        </is>
      </c>
      <c r="V67" s="7" t="inlineStr">
        <is>
          <t>TRUCK</t>
        </is>
      </c>
      <c r="W67" s="7" t="n">
        <v>118</v>
      </c>
      <c r="X67" s="11" t="n">
        <v>42083</v>
      </c>
      <c r="Y67" s="7">
        <f>+WEEKNUM(X67)</f>
        <v/>
      </c>
      <c r="Z67" s="11" t="n">
        <v>42154</v>
      </c>
      <c r="AA67" s="7">
        <f>+WEEKNUM(Z67)</f>
        <v/>
      </c>
      <c r="AB67" s="11" t="n">
        <v>42139</v>
      </c>
      <c r="AC67" s="17">
        <f>+WEEKNUM(AB67)</f>
        <v/>
      </c>
      <c r="AD67" s="11" t="n">
        <v>42196</v>
      </c>
      <c r="AE67" s="7">
        <f>+WEEKNUM(AD67)</f>
        <v/>
      </c>
      <c r="AF67" s="11" t="n">
        <v>42196</v>
      </c>
      <c r="AG67" s="7">
        <f>+WEEKNUM(AF67)</f>
        <v/>
      </c>
      <c r="AH67" s="11">
        <f>AB67+60</f>
        <v/>
      </c>
      <c r="AI67" s="7">
        <f>+WEEKNUM(AH67)</f>
        <v/>
      </c>
      <c r="AJ67" s="7" t="n"/>
      <c r="AK67" s="7">
        <f>+WEEKNUM(AJ67)</f>
        <v/>
      </c>
      <c r="AL67" s="7">
        <f>AE67-AK67</f>
        <v/>
      </c>
      <c r="AM67" s="7">
        <f>AK67-P67</f>
        <v/>
      </c>
      <c r="AN67" s="7">
        <f>AK67-Y67</f>
        <v/>
      </c>
      <c r="AO67" s="7" t="n"/>
      <c r="AP67" s="7">
        <f>+WEEKNUM(AO67)</f>
        <v/>
      </c>
      <c r="AQ67" s="7" t="n"/>
      <c r="AR67" s="7">
        <f>AQ67-W67</f>
        <v/>
      </c>
      <c r="AS67" s="9">
        <f>AQ67/W67-1</f>
        <v/>
      </c>
      <c r="AT67" s="7">
        <f>AE67+2</f>
        <v/>
      </c>
      <c r="AU67" s="7" t="n"/>
      <c r="AV67" s="7" t="n"/>
    </row>
    <row customHeight="1" ht="15" r="68">
      <c r="A68" s="7" t="inlineStr">
        <is>
          <t>K150701110</t>
        </is>
      </c>
      <c r="B68" s="7" t="n">
        <v>2</v>
      </c>
      <c r="C68" s="7" t="n"/>
      <c r="D68" s="7" t="inlineStr">
        <is>
          <t>jeans</t>
        </is>
      </c>
      <c r="E68" s="7" t="inlineStr">
        <is>
          <t>WOMEN</t>
        </is>
      </c>
      <c r="F68" s="7" t="inlineStr">
        <is>
          <t>JUNO</t>
        </is>
      </c>
      <c r="G68" s="7" t="inlineStr">
        <is>
          <t>Blue Marble</t>
        </is>
      </c>
      <c r="H68" s="7" t="inlineStr">
        <is>
          <t>TN</t>
        </is>
      </c>
      <c r="I68" s="7" t="inlineStr">
        <is>
          <t>CARTHAGO</t>
        </is>
      </c>
      <c r="J68" s="7" t="inlineStr">
        <is>
          <t>CARTHAGO</t>
        </is>
      </c>
      <c r="K68" s="7" t="inlineStr">
        <is>
          <t>Interwashing</t>
        </is>
      </c>
      <c r="L68" s="7" t="inlineStr">
        <is>
          <t>Orta (was Royo)</t>
        </is>
      </c>
      <c r="M68" s="14" t="inlineStr">
        <is>
          <t>9554  (organic 8148)8148 (was 8149 08210)</t>
        </is>
      </c>
      <c r="N68" s="7" t="inlineStr">
        <is>
          <t>98% Organic Cotton / 2% Elastane</t>
        </is>
      </c>
      <c r="O68" s="11" t="n"/>
      <c r="P68" s="7">
        <f>+WEEKNUM(O68)</f>
        <v/>
      </c>
      <c r="Q68" s="7" t="inlineStr">
        <is>
          <t>WOVEN</t>
        </is>
      </c>
      <c r="R68" s="8" t="n">
        <v>20.12</v>
      </c>
      <c r="S68" t="inlineStr">
        <is>
          <t>300P000257</t>
        </is>
      </c>
      <c r="T68" s="8">
        <f>W68*R68</f>
        <v/>
      </c>
      <c r="U68" s="7" t="inlineStr">
        <is>
          <t>60 DAYS NETT</t>
        </is>
      </c>
      <c r="V68" s="7" t="inlineStr">
        <is>
          <t>TRUCK</t>
        </is>
      </c>
      <c r="W68" s="7" t="n">
        <v>161</v>
      </c>
      <c r="X68" s="11" t="n">
        <v>42083</v>
      </c>
      <c r="Y68" s="7">
        <f>+WEEKNUM(X68)</f>
        <v/>
      </c>
      <c r="Z68" s="11" t="n">
        <v>42154</v>
      </c>
      <c r="AA68" s="7">
        <f>+WEEKNUM(Z68)</f>
        <v/>
      </c>
      <c r="AB68" s="11" t="n">
        <v>42147</v>
      </c>
      <c r="AC68" s="17">
        <f>+WEEKNUM(AB68)</f>
        <v/>
      </c>
      <c r="AD68" s="11" t="n">
        <v>42196</v>
      </c>
      <c r="AE68" s="7">
        <f>+WEEKNUM(AD68)</f>
        <v/>
      </c>
      <c r="AF68" s="11" t="n">
        <v>42196</v>
      </c>
      <c r="AG68" s="7">
        <f>+WEEKNUM(AF68)</f>
        <v/>
      </c>
      <c r="AH68" s="11">
        <f>AB68+60</f>
        <v/>
      </c>
      <c r="AI68" s="7">
        <f>+WEEKNUM(AH68)</f>
        <v/>
      </c>
      <c r="AJ68" s="7" t="n"/>
      <c r="AK68" s="7">
        <f>+WEEKNUM(AJ68)</f>
        <v/>
      </c>
      <c r="AL68" s="7">
        <f>AE68-AK68</f>
        <v/>
      </c>
      <c r="AM68" s="7">
        <f>AK68-P68</f>
        <v/>
      </c>
      <c r="AN68" s="7">
        <f>AK68-Y68</f>
        <v/>
      </c>
      <c r="AO68" s="7" t="n"/>
      <c r="AP68" s="7">
        <f>+WEEKNUM(AO68)</f>
        <v/>
      </c>
      <c r="AQ68" s="7" t="n"/>
      <c r="AR68" s="7">
        <f>AQ68-W68</f>
        <v/>
      </c>
      <c r="AS68" s="9">
        <f>AQ68/W68-1</f>
        <v/>
      </c>
      <c r="AT68" s="7">
        <f>AE68+2</f>
        <v/>
      </c>
      <c r="AU68" s="7" t="n"/>
      <c r="AV68" s="7" t="n"/>
    </row>
    <row customHeight="1" ht="15" r="69">
      <c r="A69" s="7" t="inlineStr">
        <is>
          <t>K150709005</t>
        </is>
      </c>
      <c r="B69" s="7" t="n">
        <v>2</v>
      </c>
      <c r="C69" s="7" t="inlineStr">
        <is>
          <t>SB</t>
        </is>
      </c>
      <c r="D69" s="7" t="inlineStr">
        <is>
          <t>skirt</t>
        </is>
      </c>
      <c r="E69" s="7" t="inlineStr">
        <is>
          <t>WOMEN</t>
        </is>
      </c>
      <c r="F69" s="7" t="inlineStr">
        <is>
          <t>VICTORIA</t>
        </is>
      </c>
      <c r="G69" s="7" t="inlineStr">
        <is>
          <t>Blue Marble</t>
        </is>
      </c>
      <c r="H69" s="7" t="inlineStr">
        <is>
          <t>TN</t>
        </is>
      </c>
      <c r="I69" s="7" t="inlineStr">
        <is>
          <t>CARTHAGO</t>
        </is>
      </c>
      <c r="J69" s="7" t="inlineStr">
        <is>
          <t>CARTHAGO</t>
        </is>
      </c>
      <c r="K69" s="7" t="inlineStr">
        <is>
          <t>Interwashing</t>
        </is>
      </c>
      <c r="L69" s="7" t="inlineStr">
        <is>
          <t>Orta (was Royo)</t>
        </is>
      </c>
      <c r="M69" s="14" t="inlineStr">
        <is>
          <t>9554  (organic 8148)8148 (was 8149 08210)</t>
        </is>
      </c>
      <c r="N69" s="7" t="inlineStr">
        <is>
          <t>98% Organic Cotton / 2% Elastane</t>
        </is>
      </c>
      <c r="O69" s="11" t="n"/>
      <c r="P69" s="7">
        <f>+WEEKNUM(O69)</f>
        <v/>
      </c>
      <c r="Q69" s="7" t="inlineStr">
        <is>
          <t>WOVEN</t>
        </is>
      </c>
      <c r="R69" s="8" t="n">
        <v>20.97</v>
      </c>
      <c r="S69" t="inlineStr">
        <is>
          <t>300P000257</t>
        </is>
      </c>
      <c r="T69" s="8">
        <f>W69*R69</f>
        <v/>
      </c>
      <c r="U69" s="7" t="inlineStr">
        <is>
          <t>60 DAYS NETT</t>
        </is>
      </c>
      <c r="V69" s="7" t="inlineStr">
        <is>
          <t>TRUCK</t>
        </is>
      </c>
      <c r="W69" s="7" t="n">
        <v>122</v>
      </c>
      <c r="X69" s="11" t="n">
        <v>42083</v>
      </c>
      <c r="Y69" s="7">
        <f>+WEEKNUM(X69)</f>
        <v/>
      </c>
      <c r="Z69" s="11" t="n">
        <v>42154</v>
      </c>
      <c r="AA69" s="7">
        <f>+WEEKNUM(Z69)</f>
        <v/>
      </c>
      <c r="AB69" s="11" t="n">
        <v>42147</v>
      </c>
      <c r="AC69" s="17">
        <f>+WEEKNUM(AB69)</f>
        <v/>
      </c>
      <c r="AD69" s="11" t="n">
        <v>42196</v>
      </c>
      <c r="AE69" s="7">
        <f>+WEEKNUM(AD69)</f>
        <v/>
      </c>
      <c r="AF69" s="11" t="n">
        <v>42196</v>
      </c>
      <c r="AG69" s="7">
        <f>+WEEKNUM(AF69)</f>
        <v/>
      </c>
      <c r="AH69" s="11">
        <f>AB69+60</f>
        <v/>
      </c>
      <c r="AI69" s="7">
        <f>+WEEKNUM(AH69)</f>
        <v/>
      </c>
      <c r="AJ69" s="7" t="n"/>
      <c r="AK69" s="7">
        <f>+WEEKNUM(AJ69)</f>
        <v/>
      </c>
      <c r="AL69" s="7">
        <f>AE69-AK69</f>
        <v/>
      </c>
      <c r="AM69" s="7">
        <f>AK69-P69</f>
        <v/>
      </c>
      <c r="AN69" s="7">
        <f>AK69-Y69</f>
        <v/>
      </c>
      <c r="AO69" s="7" t="n"/>
      <c r="AP69" s="7">
        <f>+WEEKNUM(AO69)</f>
        <v/>
      </c>
      <c r="AQ69" s="7" t="n"/>
      <c r="AR69" s="7">
        <f>AQ69-W69</f>
        <v/>
      </c>
      <c r="AS69" s="9">
        <f>AQ69/W69-1</f>
        <v/>
      </c>
      <c r="AT69" s="7">
        <f>AE69+2</f>
        <v/>
      </c>
      <c r="AU69" s="7" t="n"/>
      <c r="AV69" s="7" t="n"/>
    </row>
    <row customHeight="1" ht="15" r="70">
      <c r="A70" s="7" t="inlineStr">
        <is>
          <t>K150753011</t>
        </is>
      </c>
      <c r="B70" s="7" t="n">
        <v>3</v>
      </c>
      <c r="C70" s="7" t="n"/>
      <c r="D70" s="7" t="inlineStr">
        <is>
          <t>shirt</t>
        </is>
      </c>
      <c r="E70" s="7" t="inlineStr">
        <is>
          <t>MEN</t>
        </is>
      </c>
      <c r="F70" s="7" t="inlineStr">
        <is>
          <t>ELROY</t>
        </is>
      </c>
      <c r="G70" s="7" t="inlineStr">
        <is>
          <t>Off White / Navy Stripe</t>
        </is>
      </c>
      <c r="H70" s="7" t="inlineStr">
        <is>
          <t>IN</t>
        </is>
      </c>
      <c r="I70" s="7" t="inlineStr">
        <is>
          <t>IndyBlu</t>
        </is>
      </c>
      <c r="J70" s="7" t="inlineStr">
        <is>
          <t>KMC</t>
        </is>
      </c>
      <c r="K70" s="7" t="inlineStr">
        <is>
          <t>n/a</t>
        </is>
      </c>
      <c r="L70" s="7" t="n"/>
      <c r="M70" s="7" t="inlineStr">
        <is>
          <t>DI 10</t>
        </is>
      </c>
      <c r="N70" s="7" t="inlineStr">
        <is>
          <t>100% Organic Cotton</t>
        </is>
      </c>
      <c r="O70" s="11" t="n"/>
      <c r="P70" s="7">
        <f>+WEEKNUM(O70)</f>
        <v/>
      </c>
      <c r="Q70" s="7" t="inlineStr">
        <is>
          <t>WOVEN</t>
        </is>
      </c>
      <c r="R70" s="8" t="n">
        <v>26.5</v>
      </c>
      <c r="S70" t="inlineStr">
        <is>
          <t>300P000256</t>
        </is>
      </c>
      <c r="T70" s="8">
        <f>W70*R70</f>
        <v/>
      </c>
      <c r="U70" s="7" t="inlineStr">
        <is>
          <t>15 DAYS NETT</t>
        </is>
      </c>
      <c r="V70" s="7" t="inlineStr">
        <is>
          <t>AIR</t>
        </is>
      </c>
      <c r="W70" s="7" t="n">
        <v>225</v>
      </c>
      <c r="X70" s="11" t="n">
        <v>42083</v>
      </c>
      <c r="Y70" s="7">
        <f>+WEEKNUM(X70)</f>
        <v/>
      </c>
      <c r="Z70" s="11" t="n">
        <v>42154</v>
      </c>
      <c r="AA70" s="7">
        <f>+WEEKNUM(Z70)</f>
        <v/>
      </c>
      <c r="AB70" s="11" t="n"/>
      <c r="AC70" s="17" t="n"/>
      <c r="AD70" s="11" t="n">
        <v>42205</v>
      </c>
      <c r="AE70" s="7">
        <f>+WEEKNUM(AD70)</f>
        <v/>
      </c>
      <c r="AF70" s="11" t="n">
        <v>42205</v>
      </c>
      <c r="AG70" s="7">
        <f>+WEEKNUM(AF70)</f>
        <v/>
      </c>
      <c r="AH70" s="11">
        <f>AD70+15</f>
        <v/>
      </c>
      <c r="AI70" s="7">
        <f>+WEEKNUM(AH70)</f>
        <v/>
      </c>
      <c r="AJ70" s="7" t="n"/>
      <c r="AK70" s="7">
        <f>+WEEKNUM(AJ70)</f>
        <v/>
      </c>
      <c r="AL70" s="7">
        <f>AE70-AK70</f>
        <v/>
      </c>
      <c r="AM70" s="7">
        <f>AK70-P70</f>
        <v/>
      </c>
      <c r="AN70" s="7">
        <f>AK70-Y70</f>
        <v/>
      </c>
      <c r="AO70" s="7" t="n"/>
      <c r="AP70" s="7">
        <f>+WEEKNUM(AO70)</f>
        <v/>
      </c>
      <c r="AQ70" s="7" t="n"/>
      <c r="AR70" s="7">
        <f>AQ70-W70</f>
        <v/>
      </c>
      <c r="AS70" s="9">
        <f>AQ70/W70-1</f>
        <v/>
      </c>
      <c r="AT70" s="7">
        <f>AE70+2</f>
        <v/>
      </c>
      <c r="AU70" s="7" t="n"/>
      <c r="AV70" s="7" t="n"/>
    </row>
    <row customHeight="1" ht="15" r="71">
      <c r="A71" s="7" t="inlineStr">
        <is>
          <t>K150753020</t>
        </is>
      </c>
      <c r="B71" s="7" t="n">
        <v>1</v>
      </c>
      <c r="C71" s="7" t="n"/>
      <c r="D71" s="7" t="inlineStr">
        <is>
          <t>shirt</t>
        </is>
      </c>
      <c r="E71" s="7" t="inlineStr">
        <is>
          <t>MEN</t>
        </is>
      </c>
      <c r="F71" s="7" t="inlineStr">
        <is>
          <t>ANGUS</t>
        </is>
      </c>
      <c r="G71" s="7" t="inlineStr">
        <is>
          <t>Denim</t>
        </is>
      </c>
      <c r="H71" s="7" t="inlineStr">
        <is>
          <t>TK</t>
        </is>
      </c>
      <c r="I71" s="7" t="inlineStr">
        <is>
          <t>Contex</t>
        </is>
      </c>
      <c r="J71" s="7" t="n"/>
      <c r="K71" s="7" t="n"/>
      <c r="L71" s="7" t="inlineStr">
        <is>
          <t>Bossa</t>
        </is>
      </c>
      <c r="M71" s="7" t="inlineStr">
        <is>
          <t>Ozzy</t>
        </is>
      </c>
      <c r="N71" s="7" t="inlineStr">
        <is>
          <t>99% Organic Cotton / 1% Elastane</t>
        </is>
      </c>
      <c r="O71" s="11" t="n"/>
      <c r="P71" s="7">
        <f>+WEEKNUM(O71)</f>
        <v/>
      </c>
      <c r="Q71" s="7" t="inlineStr">
        <is>
          <t>WOVEN</t>
        </is>
      </c>
      <c r="R71" s="8" t="n">
        <v>24</v>
      </c>
      <c r="S71" t="inlineStr">
        <is>
          <t>300P000255</t>
        </is>
      </c>
      <c r="T71" s="8">
        <f>W71*R71</f>
        <v/>
      </c>
      <c r="U71" s="7" t="inlineStr">
        <is>
          <t>60 DAYS NETT</t>
        </is>
      </c>
      <c r="V71" s="7" t="inlineStr">
        <is>
          <t>TRUCK</t>
        </is>
      </c>
      <c r="W71" s="7" t="n">
        <v>200</v>
      </c>
      <c r="X71" s="11" t="n">
        <v>42083</v>
      </c>
      <c r="Y71" s="7">
        <f>+WEEKNUM(X71)</f>
        <v/>
      </c>
      <c r="Z71" s="11" t="n">
        <v>42154</v>
      </c>
      <c r="AA71" s="7">
        <f>+WEEKNUM(Z71)</f>
        <v/>
      </c>
      <c r="AB71" s="11" t="n"/>
      <c r="AC71" s="17" t="n"/>
      <c r="AD71" s="11" t="n">
        <v>42154</v>
      </c>
      <c r="AE71" s="7">
        <f>+WEEKNUM(AD71)</f>
        <v/>
      </c>
      <c r="AF71" s="11" t="n">
        <v>42154</v>
      </c>
      <c r="AG71" s="7">
        <f>+WEEKNUM(AF71)</f>
        <v/>
      </c>
      <c r="AH71" s="11">
        <f>AD71+60</f>
        <v/>
      </c>
      <c r="AI71" s="7">
        <f>+WEEKNUM(AH71)</f>
        <v/>
      </c>
      <c r="AJ71" s="7" t="n"/>
      <c r="AK71" s="7">
        <f>+WEEKNUM(AJ71)</f>
        <v/>
      </c>
      <c r="AL71" s="7">
        <f>AE71-AK71</f>
        <v/>
      </c>
      <c r="AM71" s="7">
        <f>AK71-P71</f>
        <v/>
      </c>
      <c r="AN71" s="7">
        <f>AK71-Y71</f>
        <v/>
      </c>
      <c r="AO71" s="7" t="n"/>
      <c r="AP71" s="7">
        <f>+WEEKNUM(AO71)</f>
        <v/>
      </c>
      <c r="AQ71" s="7" t="n"/>
      <c r="AR71" s="7">
        <f>AQ71-W71</f>
        <v/>
      </c>
      <c r="AS71" s="9">
        <f>AQ71/W71-1</f>
        <v/>
      </c>
      <c r="AT71" s="7">
        <f>AE71+2</f>
        <v/>
      </c>
      <c r="AU71" s="7" t="n"/>
      <c r="AV71" s="7" t="n"/>
    </row>
    <row customHeight="1" ht="15" r="72">
      <c r="A72" s="7" t="inlineStr">
        <is>
          <t>K150753030</t>
        </is>
      </c>
      <c r="B72" s="7" t="n">
        <v>1</v>
      </c>
      <c r="C72" s="7" t="inlineStr">
        <is>
          <t>14OZ</t>
        </is>
      </c>
      <c r="D72" s="7" t="inlineStr">
        <is>
          <t>shirt</t>
        </is>
      </c>
      <c r="E72" s="7" t="inlineStr">
        <is>
          <t>MEN</t>
        </is>
      </c>
      <c r="F72" s="7" t="inlineStr">
        <is>
          <t>HENRY</t>
        </is>
      </c>
      <c r="G72" s="7" t="inlineStr">
        <is>
          <t>Chambray</t>
        </is>
      </c>
      <c r="H72" s="7" t="inlineStr">
        <is>
          <t>TK</t>
        </is>
      </c>
      <c r="I72" s="7" t="inlineStr">
        <is>
          <t>Contex</t>
        </is>
      </c>
      <c r="J72" s="7" t="n"/>
      <c r="K72" s="7" t="n"/>
      <c r="L72" s="7" t="inlineStr">
        <is>
          <t>Orta</t>
        </is>
      </c>
      <c r="M72" s="7" t="n">
        <v>9519</v>
      </c>
      <c r="N72" s="7" t="inlineStr">
        <is>
          <t>100% Organic Cotton</t>
        </is>
      </c>
      <c r="O72" s="11" t="n"/>
      <c r="P72" s="7">
        <f>+WEEKNUM(O72)</f>
        <v/>
      </c>
      <c r="Q72" s="7" t="inlineStr">
        <is>
          <t>WOVEN</t>
        </is>
      </c>
      <c r="R72" s="8" t="n">
        <v>22.4</v>
      </c>
      <c r="S72" t="inlineStr">
        <is>
          <t>300P000255</t>
        </is>
      </c>
      <c r="T72" s="8">
        <f>W72*R72</f>
        <v/>
      </c>
      <c r="U72" s="7" t="inlineStr">
        <is>
          <t>60 DAYS NETT</t>
        </is>
      </c>
      <c r="V72" s="7" t="inlineStr">
        <is>
          <t>TRUCK</t>
        </is>
      </c>
      <c r="W72" s="7" t="n">
        <v>250</v>
      </c>
      <c r="X72" s="11" t="n">
        <v>42083</v>
      </c>
      <c r="Y72" s="7">
        <f>+WEEKNUM(X72)</f>
        <v/>
      </c>
      <c r="Z72" s="11" t="n">
        <v>42154</v>
      </c>
      <c r="AA72" s="7">
        <f>+WEEKNUM(Z72)</f>
        <v/>
      </c>
      <c r="AB72" s="11" t="n"/>
      <c r="AC72" s="17" t="n"/>
      <c r="AD72" s="11" t="n">
        <v>42154</v>
      </c>
      <c r="AE72" s="7">
        <f>+WEEKNUM(AD72)</f>
        <v/>
      </c>
      <c r="AF72" s="11" t="n">
        <v>42154</v>
      </c>
      <c r="AG72" s="7">
        <f>+WEEKNUM(AF72)</f>
        <v/>
      </c>
      <c r="AH72" s="11">
        <f>AD72+60</f>
        <v/>
      </c>
      <c r="AI72" s="7">
        <f>+WEEKNUM(AH72)</f>
        <v/>
      </c>
      <c r="AJ72" s="7" t="n"/>
      <c r="AK72" s="7">
        <f>+WEEKNUM(AJ72)</f>
        <v/>
      </c>
      <c r="AL72" s="7">
        <f>AE72-AK72</f>
        <v/>
      </c>
      <c r="AM72" s="7">
        <f>AK72-P72</f>
        <v/>
      </c>
      <c r="AN72" s="7">
        <f>AK72-Y72</f>
        <v/>
      </c>
      <c r="AO72" s="7" t="n"/>
      <c r="AP72" s="7">
        <f>+WEEKNUM(AO72)</f>
        <v/>
      </c>
      <c r="AQ72" s="7" t="n"/>
      <c r="AR72" s="7">
        <f>AQ72-W72</f>
        <v/>
      </c>
      <c r="AS72" s="9">
        <f>AQ72/W72-1</f>
        <v/>
      </c>
      <c r="AT72" s="7">
        <f>AE72+2</f>
        <v/>
      </c>
      <c r="AU72" s="7" t="n"/>
      <c r="AV72" s="7" t="n"/>
    </row>
    <row customHeight="1" ht="15" r="73">
      <c r="A73" s="7" t="inlineStr">
        <is>
          <t>K150753040</t>
        </is>
      </c>
      <c r="B73" s="7" t="n">
        <v>3</v>
      </c>
      <c r="C73" s="7" t="inlineStr">
        <is>
          <t>14OZ/ MAW</t>
        </is>
      </c>
      <c r="D73" s="7" t="inlineStr">
        <is>
          <t>shirt</t>
        </is>
      </c>
      <c r="E73" s="7" t="inlineStr">
        <is>
          <t>MEN</t>
        </is>
      </c>
      <c r="F73" s="7" t="inlineStr">
        <is>
          <t>ANGUS</t>
        </is>
      </c>
      <c r="G73" s="7" t="inlineStr">
        <is>
          <t>Army Green</t>
        </is>
      </c>
      <c r="H73" s="7" t="inlineStr">
        <is>
          <t>IN</t>
        </is>
      </c>
      <c r="I73" s="7" t="inlineStr">
        <is>
          <t>IndyBlu</t>
        </is>
      </c>
      <c r="J73" s="7" t="inlineStr">
        <is>
          <t>BHA</t>
        </is>
      </c>
      <c r="K73" s="7" t="inlineStr">
        <is>
          <t>n/a</t>
        </is>
      </c>
      <c r="L73" s="7" t="n"/>
      <c r="M73" s="7" t="n"/>
      <c r="N73" s="7" t="inlineStr">
        <is>
          <t>70% Recycled Wool / 30% Nylon</t>
        </is>
      </c>
      <c r="O73" s="11" t="n"/>
      <c r="P73" s="7">
        <f>+WEEKNUM(O73)</f>
        <v/>
      </c>
      <c r="Q73" s="7" t="inlineStr">
        <is>
          <t>WOVEN</t>
        </is>
      </c>
      <c r="R73" s="8" t="n">
        <v>30</v>
      </c>
      <c r="S73" t="inlineStr">
        <is>
          <t>300P000258</t>
        </is>
      </c>
      <c r="T73" s="8">
        <f>W73*R73</f>
        <v/>
      </c>
      <c r="U73" s="7" t="inlineStr">
        <is>
          <t>30 DAYS NETT</t>
        </is>
      </c>
      <c r="V73" s="7" t="inlineStr">
        <is>
          <t>AIR</t>
        </is>
      </c>
      <c r="W73" s="7" t="n">
        <v>300</v>
      </c>
      <c r="X73" s="11" t="n">
        <v>42083</v>
      </c>
      <c r="Y73" s="7">
        <f>+WEEKNUM(X73)</f>
        <v/>
      </c>
      <c r="Z73" s="11" t="n">
        <v>42154</v>
      </c>
      <c r="AA73" s="7">
        <f>+WEEKNUM(Z73)</f>
        <v/>
      </c>
      <c r="AB73" s="11" t="n"/>
      <c r="AC73" s="17" t="n"/>
      <c r="AD73" s="11" t="n">
        <v>42205</v>
      </c>
      <c r="AE73" s="7">
        <f>+WEEKNUM(AD73)</f>
        <v/>
      </c>
      <c r="AF73" s="11" t="n">
        <v>42205</v>
      </c>
      <c r="AG73" s="7">
        <f>+WEEKNUM(AF73)</f>
        <v/>
      </c>
      <c r="AH73" s="11">
        <f>AD73+30</f>
        <v/>
      </c>
      <c r="AI73" s="7">
        <f>+WEEKNUM(AH73)</f>
        <v/>
      </c>
      <c r="AJ73" s="7" t="n"/>
      <c r="AK73" s="7">
        <f>+WEEKNUM(AJ73)</f>
        <v/>
      </c>
      <c r="AL73" s="7">
        <f>AE73-AK73</f>
        <v/>
      </c>
      <c r="AM73" s="7">
        <f>AK73-P73</f>
        <v/>
      </c>
      <c r="AN73" s="7">
        <f>AK73-Y73</f>
        <v/>
      </c>
      <c r="AO73" s="7" t="n"/>
      <c r="AP73" s="7">
        <f>+WEEKNUM(AO73)</f>
        <v/>
      </c>
      <c r="AQ73" s="7" t="n"/>
      <c r="AR73" s="7">
        <f>AQ73-W73</f>
        <v/>
      </c>
      <c r="AS73" s="9">
        <f>AQ73/W73-1</f>
        <v/>
      </c>
      <c r="AT73" s="7">
        <f>AE73+2</f>
        <v/>
      </c>
      <c r="AU73" s="7" t="n"/>
      <c r="AV73" s="7" t="n"/>
    </row>
    <row customHeight="1" ht="15" r="74">
      <c r="A74" s="7" t="inlineStr">
        <is>
          <t>K150754011</t>
        </is>
      </c>
      <c r="B74" s="7" t="n">
        <v>1</v>
      </c>
      <c r="C74" s="7" t="inlineStr">
        <is>
          <t>BEN</t>
        </is>
      </c>
      <c r="D74" s="7" t="inlineStr">
        <is>
          <t>tee</t>
        </is>
      </c>
      <c r="E74" s="7" t="inlineStr">
        <is>
          <t>MEN</t>
        </is>
      </c>
      <c r="F74" s="7" t="inlineStr">
        <is>
          <t>DARIUS</t>
        </is>
      </c>
      <c r="G74" s="7" t="inlineStr">
        <is>
          <t>Off White Denim Crazies</t>
        </is>
      </c>
      <c r="H74" s="7" t="inlineStr">
        <is>
          <t>GR</t>
        </is>
      </c>
      <c r="I74" s="7" t="inlineStr">
        <is>
          <t>Uni Textiles</t>
        </is>
      </c>
      <c r="J74" s="7" t="inlineStr">
        <is>
          <t>New Power</t>
        </is>
      </c>
      <c r="K74" s="7" t="n"/>
      <c r="L74" s="7" t="n"/>
      <c r="M74" s="7" t="inlineStr">
        <is>
          <t>180G single jersey</t>
        </is>
      </c>
      <c r="N74" s="7" t="inlineStr">
        <is>
          <t>100% Organic Cotton</t>
        </is>
      </c>
      <c r="O74" s="11" t="n"/>
      <c r="P74" s="7">
        <f>+WEEKNUM(O74)</f>
        <v/>
      </c>
      <c r="Q74" s="7" t="inlineStr">
        <is>
          <t>KNIT</t>
        </is>
      </c>
      <c r="R74" s="8" t="n">
        <v>8.949999999999999</v>
      </c>
      <c r="S74" t="inlineStr">
        <is>
          <t>300P000265</t>
        </is>
      </c>
      <c r="T74" s="8">
        <f>W74*R74</f>
        <v/>
      </c>
      <c r="U74" s="7" t="inlineStr">
        <is>
          <t>CAD</t>
        </is>
      </c>
      <c r="V74" s="7" t="inlineStr">
        <is>
          <t>TRUCK</t>
        </is>
      </c>
      <c r="W74" s="7" t="n">
        <v>153</v>
      </c>
      <c r="X74" s="11" t="n">
        <v>42083</v>
      </c>
      <c r="Y74" s="7">
        <f>+WEEKNUM(X74)</f>
        <v/>
      </c>
      <c r="Z74" s="11" t="n">
        <v>42154</v>
      </c>
      <c r="AA74" s="7">
        <f>+WEEKNUM(Z74)</f>
        <v/>
      </c>
      <c r="AB74" s="11" t="n"/>
      <c r="AC74" s="17" t="n"/>
      <c r="AD74" s="11" t="n">
        <v>42154</v>
      </c>
      <c r="AE74" s="7">
        <f>+WEEKNUM(AD74)</f>
        <v/>
      </c>
      <c r="AF74" s="11" t="n">
        <v>42154</v>
      </c>
      <c r="AG74" s="7">
        <f>+WEEKNUM(AF74)</f>
        <v/>
      </c>
      <c r="AH74" s="11">
        <f>AD74</f>
        <v/>
      </c>
      <c r="AI74" s="7">
        <f>+WEEKNUM(AH74)</f>
        <v/>
      </c>
      <c r="AJ74" s="7" t="n"/>
      <c r="AK74" s="7">
        <f>+WEEKNUM(AJ74)</f>
        <v/>
      </c>
      <c r="AL74" s="7">
        <f>AE74-AK74</f>
        <v/>
      </c>
      <c r="AM74" s="7">
        <f>AK74-P74</f>
        <v/>
      </c>
      <c r="AN74" s="7">
        <f>AK74-Y74</f>
        <v/>
      </c>
      <c r="AO74" s="7" t="n"/>
      <c r="AP74" s="7">
        <f>+WEEKNUM(AO74)</f>
        <v/>
      </c>
      <c r="AQ74" s="7" t="n"/>
      <c r="AR74" s="7">
        <f>AQ74-W74</f>
        <v/>
      </c>
      <c r="AS74" s="9">
        <f>AQ74/W74-1</f>
        <v/>
      </c>
      <c r="AT74" s="7">
        <f>AE74+2</f>
        <v/>
      </c>
      <c r="AU74" s="7" t="n"/>
      <c r="AV74" s="7" t="n"/>
    </row>
    <row customHeight="1" ht="15" r="75">
      <c r="A75" s="7" t="inlineStr">
        <is>
          <t>K150754014</t>
        </is>
      </c>
      <c r="B75" s="7" t="n">
        <v>1</v>
      </c>
      <c r="C75" s="7" t="inlineStr">
        <is>
          <t>MAW</t>
        </is>
      </c>
      <c r="D75" s="7" t="inlineStr">
        <is>
          <t>tee</t>
        </is>
      </c>
      <c r="E75" s="7" t="inlineStr">
        <is>
          <t>MEN</t>
        </is>
      </c>
      <c r="F75" s="7" t="inlineStr">
        <is>
          <t>DARIUS</t>
        </is>
      </c>
      <c r="G75" s="7" t="inlineStr">
        <is>
          <t>Black Kings of Indigo</t>
        </is>
      </c>
      <c r="H75" s="7" t="inlineStr">
        <is>
          <t>GR</t>
        </is>
      </c>
      <c r="I75" s="7" t="inlineStr">
        <is>
          <t>Uni Textiles</t>
        </is>
      </c>
      <c r="J75" s="7" t="inlineStr">
        <is>
          <t>New Power</t>
        </is>
      </c>
      <c r="K75" s="7" t="n"/>
      <c r="L75" s="7" t="n"/>
      <c r="M75" s="7" t="inlineStr">
        <is>
          <t>180G single jersey</t>
        </is>
      </c>
      <c r="N75" s="7" t="inlineStr">
        <is>
          <t>100% Organic Cotton</t>
        </is>
      </c>
      <c r="O75" s="11" t="n"/>
      <c r="P75" s="7">
        <f>+WEEKNUM(O75)</f>
        <v/>
      </c>
      <c r="Q75" s="7" t="inlineStr">
        <is>
          <t>KNIT</t>
        </is>
      </c>
      <c r="R75" s="8" t="n">
        <v>8.75</v>
      </c>
      <c r="S75" t="inlineStr">
        <is>
          <t>300P000265</t>
        </is>
      </c>
      <c r="T75" s="8">
        <f>W75*R75</f>
        <v/>
      </c>
      <c r="U75" s="7" t="inlineStr">
        <is>
          <t>CAD</t>
        </is>
      </c>
      <c r="V75" s="7" t="inlineStr">
        <is>
          <t>TRUCK</t>
        </is>
      </c>
      <c r="W75" s="7" t="n">
        <v>230</v>
      </c>
      <c r="X75" s="11" t="n">
        <v>42083</v>
      </c>
      <c r="Y75" s="7">
        <f>+WEEKNUM(X75)</f>
        <v/>
      </c>
      <c r="Z75" s="11" t="n">
        <v>42154</v>
      </c>
      <c r="AA75" s="7">
        <f>+WEEKNUM(Z75)</f>
        <v/>
      </c>
      <c r="AB75" s="11" t="n"/>
      <c r="AC75" s="17" t="n"/>
      <c r="AD75" s="11" t="n">
        <v>42154</v>
      </c>
      <c r="AE75" s="7">
        <f>+WEEKNUM(AD75)</f>
        <v/>
      </c>
      <c r="AF75" s="11" t="n">
        <v>42154</v>
      </c>
      <c r="AG75" s="7">
        <f>+WEEKNUM(AF75)</f>
        <v/>
      </c>
      <c r="AH75" s="11">
        <f>AD75</f>
        <v/>
      </c>
      <c r="AI75" s="7">
        <f>+WEEKNUM(AH75)</f>
        <v/>
      </c>
      <c r="AJ75" s="7" t="n"/>
      <c r="AK75" s="7">
        <f>+WEEKNUM(AJ75)</f>
        <v/>
      </c>
      <c r="AL75" s="7">
        <f>AE75-AK75</f>
        <v/>
      </c>
      <c r="AM75" s="7">
        <f>AK75-P75</f>
        <v/>
      </c>
      <c r="AN75" s="7">
        <f>AK75-Y75</f>
        <v/>
      </c>
      <c r="AO75" s="7" t="n"/>
      <c r="AP75" s="7">
        <f>+WEEKNUM(AO75)</f>
        <v/>
      </c>
      <c r="AQ75" s="7" t="n"/>
      <c r="AR75" s="7">
        <f>AQ75-W75</f>
        <v/>
      </c>
      <c r="AS75" s="9">
        <f>AQ75/W75-1</f>
        <v/>
      </c>
      <c r="AT75" s="7">
        <f>AE75+2</f>
        <v/>
      </c>
      <c r="AU75" s="7" t="n"/>
      <c r="AV75" s="7" t="n"/>
    </row>
    <row customHeight="1" ht="15" r="76">
      <c r="A76" s="7" t="inlineStr">
        <is>
          <t>K150754015</t>
        </is>
      </c>
      <c r="B76" s="7" t="n">
        <v>1</v>
      </c>
      <c r="C76" s="7" t="inlineStr">
        <is>
          <t>MAW</t>
        </is>
      </c>
      <c r="D76" s="7" t="inlineStr">
        <is>
          <t>tee</t>
        </is>
      </c>
      <c r="E76" s="7" t="inlineStr">
        <is>
          <t>MEN</t>
        </is>
      </c>
      <c r="F76" s="7" t="inlineStr">
        <is>
          <t>DARIUS</t>
        </is>
      </c>
      <c r="G76" s="7" t="inlineStr">
        <is>
          <t>White Tipi AOP</t>
        </is>
      </c>
      <c r="H76" s="7" t="inlineStr">
        <is>
          <t>GR</t>
        </is>
      </c>
      <c r="I76" s="7" t="inlineStr">
        <is>
          <t>Uni Textiles</t>
        </is>
      </c>
      <c r="J76" s="7" t="inlineStr">
        <is>
          <t>New Power</t>
        </is>
      </c>
      <c r="K76" s="7" t="n"/>
      <c r="L76" s="7" t="n"/>
      <c r="M76" s="7" t="inlineStr">
        <is>
          <t>180G single jersey</t>
        </is>
      </c>
      <c r="N76" s="7" t="inlineStr">
        <is>
          <t>100% Organic Cotton</t>
        </is>
      </c>
      <c r="O76" s="11" t="n"/>
      <c r="P76" s="7">
        <f>+WEEKNUM(O76)</f>
        <v/>
      </c>
      <c r="Q76" s="7" t="inlineStr">
        <is>
          <t>KNIT</t>
        </is>
      </c>
      <c r="R76" s="8" t="n">
        <v>9.9</v>
      </c>
      <c r="S76" t="inlineStr">
        <is>
          <t>300P000265</t>
        </is>
      </c>
      <c r="T76" s="8">
        <f>W76*R76</f>
        <v/>
      </c>
      <c r="U76" s="7" t="inlineStr">
        <is>
          <t>CAD</t>
        </is>
      </c>
      <c r="V76" s="7" t="inlineStr">
        <is>
          <t>TRUCK</t>
        </is>
      </c>
      <c r="W76" s="7" t="n">
        <v>222</v>
      </c>
      <c r="X76" s="11" t="n">
        <v>42083</v>
      </c>
      <c r="Y76" s="7">
        <f>+WEEKNUM(X76)</f>
        <v/>
      </c>
      <c r="Z76" s="11" t="n">
        <v>42154</v>
      </c>
      <c r="AA76" s="7">
        <f>+WEEKNUM(Z76)</f>
        <v/>
      </c>
      <c r="AB76" s="11" t="n"/>
      <c r="AC76" s="17" t="n"/>
      <c r="AD76" s="11" t="n">
        <v>42154</v>
      </c>
      <c r="AE76" s="7">
        <f>+WEEKNUM(AD76)</f>
        <v/>
      </c>
      <c r="AF76" s="11" t="n">
        <v>42154</v>
      </c>
      <c r="AG76" s="7">
        <f>+WEEKNUM(AF76)</f>
        <v/>
      </c>
      <c r="AH76" s="11">
        <f>AD76</f>
        <v/>
      </c>
      <c r="AI76" s="7">
        <f>+WEEKNUM(AH76)</f>
        <v/>
      </c>
      <c r="AJ76" s="7" t="n"/>
      <c r="AK76" s="7">
        <f>+WEEKNUM(AJ76)</f>
        <v/>
      </c>
      <c r="AL76" s="7">
        <f>AE76-AK76</f>
        <v/>
      </c>
      <c r="AM76" s="7">
        <f>AK76-P76</f>
        <v/>
      </c>
      <c r="AN76" s="7">
        <f>AK76-Y76</f>
        <v/>
      </c>
      <c r="AO76" s="7" t="n"/>
      <c r="AP76" s="7">
        <f>+WEEKNUM(AO76)</f>
        <v/>
      </c>
      <c r="AQ76" s="7" t="n"/>
      <c r="AR76" s="7">
        <f>AQ76-W76</f>
        <v/>
      </c>
      <c r="AS76" s="9">
        <f>AQ76/W76-1</f>
        <v/>
      </c>
      <c r="AT76" s="7">
        <f>AE76+2</f>
        <v/>
      </c>
      <c r="AU76" s="7" t="n"/>
      <c r="AV76" s="7" t="n"/>
    </row>
    <row customHeight="1" ht="15" r="77">
      <c r="A77" s="7" t="inlineStr">
        <is>
          <t>K150754016</t>
        </is>
      </c>
      <c r="B77" s="7" t="n">
        <v>1</v>
      </c>
      <c r="C77" s="7" t="inlineStr">
        <is>
          <t>SB</t>
        </is>
      </c>
      <c r="D77" s="7" t="inlineStr">
        <is>
          <t>tee</t>
        </is>
      </c>
      <c r="E77" s="7" t="inlineStr">
        <is>
          <t>MEN</t>
        </is>
      </c>
      <c r="F77" s="7" t="inlineStr">
        <is>
          <t>DARIUS</t>
        </is>
      </c>
      <c r="G77" s="7" t="inlineStr">
        <is>
          <t>Sailor AOP</t>
        </is>
      </c>
      <c r="H77" s="7" t="inlineStr">
        <is>
          <t>GR</t>
        </is>
      </c>
      <c r="I77" s="7" t="inlineStr">
        <is>
          <t>Uni Textiles</t>
        </is>
      </c>
      <c r="J77" s="7" t="inlineStr">
        <is>
          <t>New Power</t>
        </is>
      </c>
      <c r="K77" s="7" t="n"/>
      <c r="L77" s="7" t="n"/>
      <c r="M77" s="7" t="inlineStr">
        <is>
          <t>180G single jersey</t>
        </is>
      </c>
      <c r="N77" s="7" t="inlineStr">
        <is>
          <t>100% Organic Cotton</t>
        </is>
      </c>
      <c r="O77" s="11" t="n"/>
      <c r="P77" s="7">
        <f>+WEEKNUM(O77)</f>
        <v/>
      </c>
      <c r="Q77" s="7" t="inlineStr">
        <is>
          <t>KNIT</t>
        </is>
      </c>
      <c r="R77" s="8" t="n">
        <v>9.9</v>
      </c>
      <c r="S77" t="inlineStr">
        <is>
          <t>300P000265</t>
        </is>
      </c>
      <c r="T77" s="8">
        <f>W77*R77</f>
        <v/>
      </c>
      <c r="U77" s="7" t="inlineStr">
        <is>
          <t>CAD</t>
        </is>
      </c>
      <c r="V77" s="7" t="inlineStr">
        <is>
          <t>TRUCK</t>
        </is>
      </c>
      <c r="W77" s="7" t="n">
        <v>162</v>
      </c>
      <c r="X77" s="11" t="n">
        <v>42083</v>
      </c>
      <c r="Y77" s="7">
        <f>+WEEKNUM(X77)</f>
        <v/>
      </c>
      <c r="Z77" s="11" t="n">
        <v>42154</v>
      </c>
      <c r="AA77" s="7">
        <f>+WEEKNUM(Z77)</f>
        <v/>
      </c>
      <c r="AB77" s="11" t="n"/>
      <c r="AC77" s="17" t="n"/>
      <c r="AD77" s="11" t="n">
        <v>42154</v>
      </c>
      <c r="AE77" s="7">
        <f>+WEEKNUM(AD77)</f>
        <v/>
      </c>
      <c r="AF77" s="11" t="n">
        <v>42154</v>
      </c>
      <c r="AG77" s="7">
        <f>+WEEKNUM(AF77)</f>
        <v/>
      </c>
      <c r="AH77" s="11">
        <f>AD77</f>
        <v/>
      </c>
      <c r="AI77" s="7">
        <f>+WEEKNUM(AH77)</f>
        <v/>
      </c>
      <c r="AJ77" s="7" t="n"/>
      <c r="AK77" s="7">
        <f>+WEEKNUM(AJ77)</f>
        <v/>
      </c>
      <c r="AL77" s="7">
        <f>AE77-AK77</f>
        <v/>
      </c>
      <c r="AM77" s="7">
        <f>AK77-P77</f>
        <v/>
      </c>
      <c r="AN77" s="7">
        <f>AK77-Y77</f>
        <v/>
      </c>
      <c r="AO77" s="7" t="n"/>
      <c r="AP77" s="7">
        <f>+WEEKNUM(AO77)</f>
        <v/>
      </c>
      <c r="AQ77" s="7" t="n"/>
      <c r="AR77" s="7">
        <f>AQ77-W77</f>
        <v/>
      </c>
      <c r="AS77" s="9">
        <f>AQ77/W77-1</f>
        <v/>
      </c>
      <c r="AT77" s="7">
        <f>AE77+2</f>
        <v/>
      </c>
      <c r="AU77" s="7" t="n"/>
      <c r="AV77" s="7" t="n"/>
    </row>
    <row customHeight="1" ht="15" r="78">
      <c r="A78" s="7" t="inlineStr">
        <is>
          <t>K150754030</t>
        </is>
      </c>
      <c r="B78" s="7" t="n">
        <v>1</v>
      </c>
      <c r="C78" s="7" t="n"/>
      <c r="D78" s="7" t="inlineStr">
        <is>
          <t>tee</t>
        </is>
      </c>
      <c r="E78" s="7" t="inlineStr">
        <is>
          <t>MEN</t>
        </is>
      </c>
      <c r="F78" s="7" t="inlineStr">
        <is>
          <t>EDMUND</t>
        </is>
      </c>
      <c r="G78" s="7" t="inlineStr">
        <is>
          <t>Baseball Indian</t>
        </is>
      </c>
      <c r="H78" s="7" t="inlineStr">
        <is>
          <t>GR</t>
        </is>
      </c>
      <c r="I78" s="7" t="inlineStr">
        <is>
          <t>Uni Textiles</t>
        </is>
      </c>
      <c r="J78" s="7" t="inlineStr">
        <is>
          <t>New Power</t>
        </is>
      </c>
      <c r="K78" s="7" t="n"/>
      <c r="L78" s="7" t="n"/>
      <c r="M78" s="7" t="inlineStr">
        <is>
          <t>180G single jersey</t>
        </is>
      </c>
      <c r="N78" s="7" t="inlineStr">
        <is>
          <t>100% Organic Cotton</t>
        </is>
      </c>
      <c r="O78" s="11" t="n"/>
      <c r="P78" s="7">
        <f>+WEEKNUM(O78)</f>
        <v/>
      </c>
      <c r="Q78" s="7" t="inlineStr">
        <is>
          <t>KNIT</t>
        </is>
      </c>
      <c r="R78" s="8" t="n">
        <v>10.9</v>
      </c>
      <c r="S78" t="inlineStr">
        <is>
          <t>300P000265</t>
        </is>
      </c>
      <c r="T78" s="8">
        <f>W78*R78</f>
        <v/>
      </c>
      <c r="U78" s="7" t="inlineStr">
        <is>
          <t>CAD</t>
        </is>
      </c>
      <c r="V78" s="7" t="inlineStr">
        <is>
          <t>TRUCK</t>
        </is>
      </c>
      <c r="W78" s="7" t="n">
        <v>100</v>
      </c>
      <c r="X78" s="11" t="n">
        <v>42083</v>
      </c>
      <c r="Y78" s="7">
        <f>+WEEKNUM(X78)</f>
        <v/>
      </c>
      <c r="Z78" s="11" t="n">
        <v>42154</v>
      </c>
      <c r="AA78" s="7">
        <f>+WEEKNUM(Z78)</f>
        <v/>
      </c>
      <c r="AB78" s="11" t="n"/>
      <c r="AC78" s="17" t="n"/>
      <c r="AD78" s="11" t="n">
        <v>42154</v>
      </c>
      <c r="AE78" s="7">
        <f>+WEEKNUM(AD78)</f>
        <v/>
      </c>
      <c r="AF78" s="11" t="n">
        <v>42154</v>
      </c>
      <c r="AG78" s="7">
        <f>+WEEKNUM(AF78)</f>
        <v/>
      </c>
      <c r="AH78" s="11">
        <f>AD78</f>
        <v/>
      </c>
      <c r="AI78" s="7">
        <f>+WEEKNUM(AH78)</f>
        <v/>
      </c>
      <c r="AJ78" s="7" t="n"/>
      <c r="AK78" s="7">
        <f>+WEEKNUM(AJ78)</f>
        <v/>
      </c>
      <c r="AL78" s="7">
        <f>AE78-AK78</f>
        <v/>
      </c>
      <c r="AM78" s="7">
        <f>AK78-P78</f>
        <v/>
      </c>
      <c r="AN78" s="7">
        <f>AK78-Y78</f>
        <v/>
      </c>
      <c r="AO78" s="7" t="n"/>
      <c r="AP78" s="7">
        <f>+WEEKNUM(AO78)</f>
        <v/>
      </c>
      <c r="AQ78" s="7" t="n"/>
      <c r="AR78" s="7">
        <f>AQ78-W78</f>
        <v/>
      </c>
      <c r="AS78" s="9">
        <f>AQ78/W78-1</f>
        <v/>
      </c>
      <c r="AT78" s="7">
        <f>AE78+2</f>
        <v/>
      </c>
      <c r="AU78" s="7" t="n"/>
      <c r="AV78" s="7" t="n"/>
    </row>
    <row customHeight="1" ht="15" r="79">
      <c r="A79" s="7" t="inlineStr">
        <is>
          <t>K150755010</t>
        </is>
      </c>
      <c r="B79" s="7" t="n">
        <v>1</v>
      </c>
      <c r="C79" s="7" t="inlineStr">
        <is>
          <t>14OZ/ BEN</t>
        </is>
      </c>
      <c r="D79" s="7" t="inlineStr">
        <is>
          <t>sweat</t>
        </is>
      </c>
      <c r="E79" s="7" t="inlineStr">
        <is>
          <t>MEN</t>
        </is>
      </c>
      <c r="F79" s="7" t="inlineStr">
        <is>
          <t>BALDWIN</t>
        </is>
      </c>
      <c r="G79" s="7" t="inlineStr">
        <is>
          <t>Grey Melee Hot Dog</t>
        </is>
      </c>
      <c r="H79" s="7" t="inlineStr">
        <is>
          <t>GR</t>
        </is>
      </c>
      <c r="I79" s="7" t="inlineStr">
        <is>
          <t>Uni Textiles</t>
        </is>
      </c>
      <c r="J79" s="7" t="inlineStr">
        <is>
          <t>New Power</t>
        </is>
      </c>
      <c r="K79" s="7" t="n"/>
      <c r="L79" s="7" t="n"/>
      <c r="M79" s="7" t="inlineStr">
        <is>
          <t>Light GREY MELEE SWEAT FROM GREECE</t>
        </is>
      </c>
      <c r="N79" s="7" t="inlineStr">
        <is>
          <t>100% Organic Cotton</t>
        </is>
      </c>
      <c r="O79" s="11" t="n"/>
      <c r="P79" s="7">
        <f>+WEEKNUM(O79)</f>
        <v/>
      </c>
      <c r="Q79" s="7" t="inlineStr">
        <is>
          <t>KNIT</t>
        </is>
      </c>
      <c r="R79" s="8" t="n">
        <v>17.5</v>
      </c>
      <c r="S79" t="inlineStr">
        <is>
          <t>300P000265</t>
        </is>
      </c>
      <c r="T79" s="8">
        <f>W79*R79</f>
        <v/>
      </c>
      <c r="U79" s="7" t="inlineStr">
        <is>
          <t>CAD</t>
        </is>
      </c>
      <c r="V79" s="7" t="inlineStr">
        <is>
          <t>TRUCK</t>
        </is>
      </c>
      <c r="W79" s="7" t="n">
        <v>150</v>
      </c>
      <c r="X79" s="11" t="n">
        <v>42083</v>
      </c>
      <c r="Y79" s="7">
        <f>+WEEKNUM(X79)</f>
        <v/>
      </c>
      <c r="Z79" s="11" t="n">
        <v>42154</v>
      </c>
      <c r="AA79" s="7">
        <f>+WEEKNUM(Z79)</f>
        <v/>
      </c>
      <c r="AB79" s="11" t="n"/>
      <c r="AC79" s="17" t="n"/>
      <c r="AD79" s="11" t="n">
        <v>42154</v>
      </c>
      <c r="AE79" s="7">
        <f>+WEEKNUM(AD79)</f>
        <v/>
      </c>
      <c r="AF79" s="11" t="n">
        <v>42154</v>
      </c>
      <c r="AG79" s="7">
        <f>+WEEKNUM(AF79)</f>
        <v/>
      </c>
      <c r="AH79" s="11">
        <f>AD79</f>
        <v/>
      </c>
      <c r="AI79" s="7">
        <f>+WEEKNUM(AH79)</f>
        <v/>
      </c>
      <c r="AJ79" s="7" t="n"/>
      <c r="AK79" s="7">
        <f>+WEEKNUM(AJ79)</f>
        <v/>
      </c>
      <c r="AL79" s="7">
        <f>AE79-AK79</f>
        <v/>
      </c>
      <c r="AM79" s="7">
        <f>AK79-P79</f>
        <v/>
      </c>
      <c r="AN79" s="7">
        <f>AK79-Y79</f>
        <v/>
      </c>
      <c r="AO79" s="7" t="n"/>
      <c r="AP79" s="7">
        <f>+WEEKNUM(AO79)</f>
        <v/>
      </c>
      <c r="AQ79" s="7" t="n"/>
      <c r="AR79" s="7">
        <f>AQ79-W79</f>
        <v/>
      </c>
      <c r="AS79" s="9">
        <f>AQ79/W79-1</f>
        <v/>
      </c>
      <c r="AT79" s="7">
        <f>AE79+2</f>
        <v/>
      </c>
      <c r="AU79" s="7" t="n"/>
      <c r="AV79" s="7" t="n"/>
    </row>
    <row customHeight="1" ht="15" r="80">
      <c r="A80" s="7" t="inlineStr">
        <is>
          <t>K150755011</t>
        </is>
      </c>
      <c r="B80" s="7" t="n">
        <v>1</v>
      </c>
      <c r="C80" s="7" t="inlineStr">
        <is>
          <t>BEN</t>
        </is>
      </c>
      <c r="D80" s="7" t="inlineStr">
        <is>
          <t>sweat</t>
        </is>
      </c>
      <c r="E80" s="7" t="inlineStr">
        <is>
          <t>MEN</t>
        </is>
      </c>
      <c r="F80" s="7" t="inlineStr">
        <is>
          <t>BALDWIN</t>
        </is>
      </c>
      <c r="G80" s="7" t="inlineStr">
        <is>
          <t>Grey Melee Denim Crazies</t>
        </is>
      </c>
      <c r="H80" s="7" t="inlineStr">
        <is>
          <t>GR</t>
        </is>
      </c>
      <c r="I80" s="7" t="inlineStr">
        <is>
          <t>Uni Textiles</t>
        </is>
      </c>
      <c r="J80" s="7" t="inlineStr">
        <is>
          <t>New Power</t>
        </is>
      </c>
      <c r="K80" s="7" t="n"/>
      <c r="L80" s="7" t="n"/>
      <c r="M80" s="7" t="inlineStr">
        <is>
          <t>Light GREY MELEE SWEAT FROM GREECE</t>
        </is>
      </c>
      <c r="N80" s="7" t="inlineStr">
        <is>
          <t>100% Organic Cotton</t>
        </is>
      </c>
      <c r="O80" s="11" t="n"/>
      <c r="P80" s="7">
        <f>+WEEKNUM(O80)</f>
        <v/>
      </c>
      <c r="Q80" s="7" t="inlineStr">
        <is>
          <t>KNIT</t>
        </is>
      </c>
      <c r="R80" s="8" t="n">
        <v>21</v>
      </c>
      <c r="S80" t="inlineStr">
        <is>
          <t>300P000265</t>
        </is>
      </c>
      <c r="T80" s="8">
        <f>W80*R80</f>
        <v/>
      </c>
      <c r="U80" s="7" t="inlineStr">
        <is>
          <t>CAD</t>
        </is>
      </c>
      <c r="V80" s="7" t="inlineStr">
        <is>
          <t>TRUCK</t>
        </is>
      </c>
      <c r="W80" s="7" t="n">
        <v>100</v>
      </c>
      <c r="X80" s="11" t="n">
        <v>42083</v>
      </c>
      <c r="Y80" s="7">
        <f>+WEEKNUM(X80)</f>
        <v/>
      </c>
      <c r="Z80" s="11" t="n">
        <v>42154</v>
      </c>
      <c r="AA80" s="7">
        <f>+WEEKNUM(Z80)</f>
        <v/>
      </c>
      <c r="AB80" s="11" t="n"/>
      <c r="AC80" s="17" t="n"/>
      <c r="AD80" s="11" t="n">
        <v>42154</v>
      </c>
      <c r="AE80" s="7">
        <f>+WEEKNUM(AD80)</f>
        <v/>
      </c>
      <c r="AF80" s="11" t="n">
        <v>42154</v>
      </c>
      <c r="AG80" s="7">
        <f>+WEEKNUM(AF80)</f>
        <v/>
      </c>
      <c r="AH80" s="11">
        <f>AD80</f>
        <v/>
      </c>
      <c r="AI80" s="7">
        <f>+WEEKNUM(AH80)</f>
        <v/>
      </c>
      <c r="AJ80" s="7" t="n"/>
      <c r="AK80" s="7">
        <f>+WEEKNUM(AJ80)</f>
        <v/>
      </c>
      <c r="AL80" s="7">
        <f>AE80-AK80</f>
        <v/>
      </c>
      <c r="AM80" s="7">
        <f>AK80-P80</f>
        <v/>
      </c>
      <c r="AN80" s="7">
        <f>AK80-Y80</f>
        <v/>
      </c>
      <c r="AO80" s="7" t="n"/>
      <c r="AP80" s="7">
        <f>+WEEKNUM(AO80)</f>
        <v/>
      </c>
      <c r="AQ80" s="7" t="n"/>
      <c r="AR80" s="7">
        <f>AQ80-W80</f>
        <v/>
      </c>
      <c r="AS80" s="9">
        <f>AQ80/W80-1</f>
        <v/>
      </c>
      <c r="AT80" s="7">
        <f>AE80+2</f>
        <v/>
      </c>
      <c r="AU80" s="7" t="n"/>
      <c r="AV80" s="7" t="n"/>
    </row>
    <row customHeight="1" ht="15" r="81">
      <c r="A81" s="7" t="inlineStr">
        <is>
          <t>K150755014</t>
        </is>
      </c>
      <c r="B81" s="7" t="n">
        <v>2</v>
      </c>
      <c r="C81" s="7" t="inlineStr">
        <is>
          <t>MAW</t>
        </is>
      </c>
      <c r="D81" s="7" t="inlineStr">
        <is>
          <t>sweat</t>
        </is>
      </c>
      <c r="E81" s="7" t="inlineStr">
        <is>
          <t>MEN</t>
        </is>
      </c>
      <c r="F81" s="7" t="inlineStr">
        <is>
          <t>BALDWIN</t>
        </is>
      </c>
      <c r="G81" s="7" t="inlineStr">
        <is>
          <t>Black Tipi AOP</t>
        </is>
      </c>
      <c r="H81" s="7" t="inlineStr">
        <is>
          <t>GR</t>
        </is>
      </c>
      <c r="I81" s="7" t="inlineStr">
        <is>
          <t>Uni Textiles</t>
        </is>
      </c>
      <c r="J81" s="7" t="inlineStr">
        <is>
          <t>New Power</t>
        </is>
      </c>
      <c r="K81" s="7" t="n"/>
      <c r="L81" s="7" t="n"/>
      <c r="M81" s="7" t="inlineStr">
        <is>
          <t>Organic sweat (carry over SS15)</t>
        </is>
      </c>
      <c r="N81" s="7" t="inlineStr">
        <is>
          <t>100% Organic Cotton</t>
        </is>
      </c>
      <c r="O81" s="11" t="n"/>
      <c r="P81" s="7">
        <f>+WEEKNUM(O81)</f>
        <v/>
      </c>
      <c r="Q81" s="7" t="inlineStr">
        <is>
          <t>KNIT</t>
        </is>
      </c>
      <c r="R81" s="8" t="n">
        <v>19.5</v>
      </c>
      <c r="S81" t="inlineStr">
        <is>
          <t>300P000265</t>
        </is>
      </c>
      <c r="T81" s="8">
        <f>W81*R81</f>
        <v/>
      </c>
      <c r="U81" s="7" t="inlineStr">
        <is>
          <t>CAD</t>
        </is>
      </c>
      <c r="V81" s="7" t="inlineStr">
        <is>
          <t>TRUCK</t>
        </is>
      </c>
      <c r="W81" s="7" t="n">
        <v>150</v>
      </c>
      <c r="X81" s="11" t="n">
        <v>42083</v>
      </c>
      <c r="Y81" s="7">
        <f>+WEEKNUM(X81)</f>
        <v/>
      </c>
      <c r="Z81" s="11" t="n">
        <v>42154</v>
      </c>
      <c r="AA81" s="7">
        <f>+WEEKNUM(Z81)</f>
        <v/>
      </c>
      <c r="AB81" s="11" t="n"/>
      <c r="AC81" s="17" t="n"/>
      <c r="AD81" s="11" t="n">
        <v>42154</v>
      </c>
      <c r="AE81" s="7">
        <f>+WEEKNUM(AD81)</f>
        <v/>
      </c>
      <c r="AF81" s="11" t="n">
        <v>42154</v>
      </c>
      <c r="AG81" s="7">
        <f>+WEEKNUM(AF81)</f>
        <v/>
      </c>
      <c r="AH81" s="11">
        <f>AD81</f>
        <v/>
      </c>
      <c r="AI81" s="7">
        <f>+WEEKNUM(AH81)</f>
        <v/>
      </c>
      <c r="AJ81" s="7" t="n"/>
      <c r="AK81" s="7">
        <f>+WEEKNUM(AJ81)</f>
        <v/>
      </c>
      <c r="AL81" s="7">
        <f>AE81-AK81</f>
        <v/>
      </c>
      <c r="AM81" s="7">
        <f>AK81-P81</f>
        <v/>
      </c>
      <c r="AN81" s="7">
        <f>AK81-Y81</f>
        <v/>
      </c>
      <c r="AO81" s="7" t="n"/>
      <c r="AP81" s="7">
        <f>+WEEKNUM(AO81)</f>
        <v/>
      </c>
      <c r="AQ81" s="7" t="n"/>
      <c r="AR81" s="7">
        <f>AQ81-W81</f>
        <v/>
      </c>
      <c r="AS81" s="9">
        <f>AQ81/W81-1</f>
        <v/>
      </c>
      <c r="AT81" s="7">
        <f>AE81+2</f>
        <v/>
      </c>
      <c r="AU81" s="7" t="n"/>
      <c r="AV81" s="7" t="n"/>
    </row>
    <row customHeight="1" ht="15" r="82">
      <c r="A82" s="7" t="inlineStr">
        <is>
          <t>K150755017</t>
        </is>
      </c>
      <c r="B82" s="7" t="n">
        <v>1</v>
      </c>
      <c r="C82" s="7" t="inlineStr">
        <is>
          <t>SB</t>
        </is>
      </c>
      <c r="D82" s="7" t="inlineStr">
        <is>
          <t>sweat</t>
        </is>
      </c>
      <c r="E82" s="7" t="inlineStr">
        <is>
          <t>MEN</t>
        </is>
      </c>
      <c r="F82" s="7" t="inlineStr">
        <is>
          <t>BALDWIN</t>
        </is>
      </c>
      <c r="G82" s="7" t="inlineStr">
        <is>
          <t>Reverse Herringbone</t>
        </is>
      </c>
      <c r="H82" s="7" t="inlineStr">
        <is>
          <t>GR</t>
        </is>
      </c>
      <c r="I82" s="7" t="inlineStr">
        <is>
          <t>Uni Textiles</t>
        </is>
      </c>
      <c r="J82" s="7" t="inlineStr">
        <is>
          <t>New Power</t>
        </is>
      </c>
      <c r="K82" s="7" t="n"/>
      <c r="L82" s="7" t="n"/>
      <c r="M82" s="7" t="inlineStr">
        <is>
          <t>Herringbone quality from Greece (use back side as front side)</t>
        </is>
      </c>
      <c r="N82" s="7" t="inlineStr">
        <is>
          <t>100% Organic Cotton</t>
        </is>
      </c>
      <c r="O82" s="11" t="n"/>
      <c r="P82" s="7">
        <f>+WEEKNUM(O82)</f>
        <v/>
      </c>
      <c r="Q82" s="7" t="inlineStr">
        <is>
          <t>KNIT</t>
        </is>
      </c>
      <c r="R82" s="8" t="n">
        <v>22.8</v>
      </c>
      <c r="S82" t="inlineStr">
        <is>
          <t>300P000265</t>
        </is>
      </c>
      <c r="T82" s="8">
        <f>W82*R82</f>
        <v/>
      </c>
      <c r="U82" s="7" t="inlineStr">
        <is>
          <t>CAD</t>
        </is>
      </c>
      <c r="V82" s="7" t="inlineStr">
        <is>
          <t>TRUCK</t>
        </is>
      </c>
      <c r="W82" s="7" t="n">
        <v>150</v>
      </c>
      <c r="X82" s="11" t="n">
        <v>42083</v>
      </c>
      <c r="Y82" s="7">
        <f>+WEEKNUM(X82)</f>
        <v/>
      </c>
      <c r="Z82" s="11" t="n">
        <v>42154</v>
      </c>
      <c r="AA82" s="7">
        <f>+WEEKNUM(Z82)</f>
        <v/>
      </c>
      <c r="AB82" s="11" t="n"/>
      <c r="AC82" s="17" t="n"/>
      <c r="AD82" s="11" t="n">
        <v>42154</v>
      </c>
      <c r="AE82" s="7">
        <f>+WEEKNUM(AD82)</f>
        <v/>
      </c>
      <c r="AF82" s="11" t="n">
        <v>42154</v>
      </c>
      <c r="AG82" s="7">
        <f>+WEEKNUM(AF82)</f>
        <v/>
      </c>
      <c r="AH82" s="11">
        <f>AD82</f>
        <v/>
      </c>
      <c r="AI82" s="7">
        <f>+WEEKNUM(AH82)</f>
        <v/>
      </c>
      <c r="AJ82" s="7" t="n"/>
      <c r="AK82" s="7">
        <f>+WEEKNUM(AJ82)</f>
        <v/>
      </c>
      <c r="AL82" s="7">
        <f>AE82-AK82</f>
        <v/>
      </c>
      <c r="AM82" s="7">
        <f>AK82-P82</f>
        <v/>
      </c>
      <c r="AN82" s="7">
        <f>AK82-Y82</f>
        <v/>
      </c>
      <c r="AO82" s="7" t="n"/>
      <c r="AP82" s="7">
        <f>+WEEKNUM(AO82)</f>
        <v/>
      </c>
      <c r="AQ82" s="7" t="n"/>
      <c r="AR82" s="7">
        <f>AQ82-W82</f>
        <v/>
      </c>
      <c r="AS82" s="9">
        <f>AQ82/W82-1</f>
        <v/>
      </c>
      <c r="AT82" s="7">
        <f>AE82+2</f>
        <v/>
      </c>
      <c r="AU82" s="7" t="n"/>
      <c r="AV82" s="7" t="n"/>
    </row>
    <row customHeight="1" ht="15" r="83">
      <c r="A83" s="7" t="inlineStr">
        <is>
          <t>K150755018</t>
        </is>
      </c>
      <c r="B83" s="7" t="n">
        <v>2</v>
      </c>
      <c r="C83" s="7" t="n"/>
      <c r="D83" s="7" t="inlineStr">
        <is>
          <t>sweat</t>
        </is>
      </c>
      <c r="E83" s="7" t="inlineStr">
        <is>
          <t>MEN</t>
        </is>
      </c>
      <c r="F83" s="7" t="inlineStr">
        <is>
          <t>BALDWIN</t>
        </is>
      </c>
      <c r="G83" s="7" t="inlineStr">
        <is>
          <t>Herringbone Kings</t>
        </is>
      </c>
      <c r="H83" s="7" t="inlineStr">
        <is>
          <t>GR</t>
        </is>
      </c>
      <c r="I83" s="7" t="inlineStr">
        <is>
          <t>Uni Textiles</t>
        </is>
      </c>
      <c r="J83" s="7" t="inlineStr">
        <is>
          <t>New Power</t>
        </is>
      </c>
      <c r="K83" s="7" t="n"/>
      <c r="L83" s="7" t="n"/>
      <c r="M83" s="7" t="inlineStr">
        <is>
          <t>Herringbone quality from Greece (use back side as front side)</t>
        </is>
      </c>
      <c r="N83" s="7" t="inlineStr">
        <is>
          <t>100% Organic Cotton</t>
        </is>
      </c>
      <c r="O83" s="11" t="n"/>
      <c r="P83" s="7">
        <f>+WEEKNUM(O83)</f>
        <v/>
      </c>
      <c r="Q83" s="7" t="inlineStr">
        <is>
          <t>KNIT</t>
        </is>
      </c>
      <c r="R83" s="8" t="n">
        <v>27.9</v>
      </c>
      <c r="S83" t="inlineStr">
        <is>
          <t>300P000265</t>
        </is>
      </c>
      <c r="T83" s="8">
        <f>W83*R83</f>
        <v/>
      </c>
      <c r="U83" s="7" t="inlineStr">
        <is>
          <t>CAD</t>
        </is>
      </c>
      <c r="V83" s="7" t="inlineStr">
        <is>
          <t>TRUCK</t>
        </is>
      </c>
      <c r="W83" s="7" t="n">
        <v>150</v>
      </c>
      <c r="X83" s="11" t="n">
        <v>42083</v>
      </c>
      <c r="Y83" s="7">
        <f>+WEEKNUM(X83)</f>
        <v/>
      </c>
      <c r="Z83" s="11" t="n">
        <v>42154</v>
      </c>
      <c r="AA83" s="7">
        <f>+WEEKNUM(Z83)</f>
        <v/>
      </c>
      <c r="AB83" s="11" t="n"/>
      <c r="AC83" s="17" t="n"/>
      <c r="AD83" s="11" t="n">
        <v>42154</v>
      </c>
      <c r="AE83" s="7">
        <f>+WEEKNUM(AD83)</f>
        <v/>
      </c>
      <c r="AF83" s="11" t="n">
        <v>42154</v>
      </c>
      <c r="AG83" s="7">
        <f>+WEEKNUM(AF83)</f>
        <v/>
      </c>
      <c r="AH83" s="11">
        <f>AD83</f>
        <v/>
      </c>
      <c r="AI83" s="7">
        <f>+WEEKNUM(AH83)</f>
        <v/>
      </c>
      <c r="AJ83" s="7" t="n"/>
      <c r="AK83" s="7">
        <f>+WEEKNUM(AJ83)</f>
        <v/>
      </c>
      <c r="AL83" s="7">
        <f>AE83-AK83</f>
        <v/>
      </c>
      <c r="AM83" s="7">
        <f>AK83-P83</f>
        <v/>
      </c>
      <c r="AN83" s="7">
        <f>AK83-Y83</f>
        <v/>
      </c>
      <c r="AO83" s="7" t="n"/>
      <c r="AP83" s="7">
        <f>+WEEKNUM(AO83)</f>
        <v/>
      </c>
      <c r="AQ83" s="7" t="n"/>
      <c r="AR83" s="7">
        <f>AQ83-W83</f>
        <v/>
      </c>
      <c r="AS83" s="9">
        <f>AQ83/W83-1</f>
        <v/>
      </c>
      <c r="AT83" s="7">
        <f>AE83+2</f>
        <v/>
      </c>
      <c r="AU83" s="7" t="n"/>
      <c r="AV83" s="7" t="n"/>
    </row>
    <row customHeight="1" ht="15" r="84">
      <c r="A84" s="7" t="inlineStr">
        <is>
          <t>K150755040</t>
        </is>
      </c>
      <c r="B84" s="7" t="n">
        <v>1</v>
      </c>
      <c r="C84" s="7" t="inlineStr">
        <is>
          <t>MAW</t>
        </is>
      </c>
      <c r="D84" s="7" t="inlineStr">
        <is>
          <t>sweat</t>
        </is>
      </c>
      <c r="E84" s="7" t="inlineStr">
        <is>
          <t>MEN</t>
        </is>
      </c>
      <c r="F84" s="7" t="inlineStr">
        <is>
          <t>SOLOMON</t>
        </is>
      </c>
      <c r="G84" s="7" t="inlineStr">
        <is>
          <t>Black Kings of Indigo</t>
        </is>
      </c>
      <c r="H84" s="7" t="inlineStr">
        <is>
          <t>GR</t>
        </is>
      </c>
      <c r="I84" s="7" t="inlineStr">
        <is>
          <t>Uni Textiles</t>
        </is>
      </c>
      <c r="J84" s="7" t="inlineStr">
        <is>
          <t>New Power</t>
        </is>
      </c>
      <c r="K84" s="7" t="n"/>
      <c r="L84" s="7" t="n"/>
      <c r="M84" s="7" t="inlineStr">
        <is>
          <t>Organic sweat (carry over SS15)</t>
        </is>
      </c>
      <c r="N84" s="7" t="inlineStr">
        <is>
          <t>100% Organic Cotton</t>
        </is>
      </c>
      <c r="O84" s="11" t="n"/>
      <c r="P84" s="7">
        <f>+WEEKNUM(O84)</f>
        <v/>
      </c>
      <c r="Q84" s="7" t="inlineStr">
        <is>
          <t>KNIT</t>
        </is>
      </c>
      <c r="R84" s="8" t="n">
        <v>17.65</v>
      </c>
      <c r="S84" t="inlineStr">
        <is>
          <t>300P000265</t>
        </is>
      </c>
      <c r="T84" s="8">
        <f>W84*R84</f>
        <v/>
      </c>
      <c r="U84" s="7" t="inlineStr">
        <is>
          <t>CAD</t>
        </is>
      </c>
      <c r="V84" s="7" t="inlineStr">
        <is>
          <t>TRUCK</t>
        </is>
      </c>
      <c r="W84" s="7" t="n">
        <v>150</v>
      </c>
      <c r="X84" s="11" t="n">
        <v>42083</v>
      </c>
      <c r="Y84" s="7">
        <f>+WEEKNUM(X84)</f>
        <v/>
      </c>
      <c r="Z84" s="11" t="n">
        <v>42154</v>
      </c>
      <c r="AA84" s="7">
        <f>+WEEKNUM(Z84)</f>
        <v/>
      </c>
      <c r="AB84" s="11" t="n"/>
      <c r="AC84" s="17" t="n"/>
      <c r="AD84" s="11" t="n">
        <v>42154</v>
      </c>
      <c r="AE84" s="7">
        <f>+WEEKNUM(AD84)</f>
        <v/>
      </c>
      <c r="AF84" s="11" t="n">
        <v>42154</v>
      </c>
      <c r="AG84" s="7">
        <f>+WEEKNUM(AF84)</f>
        <v/>
      </c>
      <c r="AH84" s="11">
        <f>AD84</f>
        <v/>
      </c>
      <c r="AI84" s="7">
        <f>+WEEKNUM(AH84)</f>
        <v/>
      </c>
      <c r="AJ84" s="7" t="n"/>
      <c r="AK84" s="7">
        <f>+WEEKNUM(AJ84)</f>
        <v/>
      </c>
      <c r="AL84" s="7">
        <f>AE84-AK84</f>
        <v/>
      </c>
      <c r="AM84" s="7">
        <f>AK84-P84</f>
        <v/>
      </c>
      <c r="AN84" s="7">
        <f>AK84-Y84</f>
        <v/>
      </c>
      <c r="AO84" s="7" t="n"/>
      <c r="AP84" s="7">
        <f>+WEEKNUM(AO84)</f>
        <v/>
      </c>
      <c r="AQ84" s="7" t="n"/>
      <c r="AR84" s="7">
        <f>AQ84-W84</f>
        <v/>
      </c>
      <c r="AS84" s="9">
        <f>AQ84/W84-1</f>
        <v/>
      </c>
      <c r="AT84" s="7">
        <f>AE84+2</f>
        <v/>
      </c>
      <c r="AU84" s="7" t="n"/>
      <c r="AV84" s="7" t="n"/>
    </row>
    <row customHeight="1" ht="15" r="85">
      <c r="A85" s="7" t="inlineStr">
        <is>
          <t>K150755050</t>
        </is>
      </c>
      <c r="B85" s="7" t="n">
        <v>2</v>
      </c>
      <c r="C85" s="7" t="inlineStr">
        <is>
          <t>14OZ/ SB</t>
        </is>
      </c>
      <c r="D85" s="7" t="inlineStr">
        <is>
          <t>knit</t>
        </is>
      </c>
      <c r="E85" s="7" t="inlineStr">
        <is>
          <t>MEN</t>
        </is>
      </c>
      <c r="F85" s="7" t="inlineStr">
        <is>
          <t>FRANCOIS</t>
        </is>
      </c>
      <c r="G85" s="7" t="inlineStr">
        <is>
          <t>Marine</t>
        </is>
      </c>
      <c r="H85" s="7" t="inlineStr">
        <is>
          <t>IT</t>
        </is>
      </c>
      <c r="I85" s="7" t="inlineStr">
        <is>
          <t>Salgari</t>
        </is>
      </c>
      <c r="J85" s="7" t="n"/>
      <c r="K85" s="7" t="n"/>
      <c r="L85" s="7" t="n"/>
      <c r="M85" s="7" t="inlineStr">
        <is>
          <t>Ecoplanet</t>
        </is>
      </c>
      <c r="N85" s="7" t="inlineStr">
        <is>
          <t>38% Recycled Wool / 22% Cotton / 28% Polyamide / 7% Acrylic / 5% Others</t>
        </is>
      </c>
      <c r="O85" s="11" t="n"/>
      <c r="P85" s="7">
        <f>+WEEKNUM(O85)</f>
        <v/>
      </c>
      <c r="Q85" s="7" t="inlineStr">
        <is>
          <t>KNIT</t>
        </is>
      </c>
      <c r="R85" s="8" t="n">
        <v>48.6</v>
      </c>
      <c r="S85" t="inlineStr">
        <is>
          <t>300P000259</t>
        </is>
      </c>
      <c r="T85" s="8">
        <f>W85*R85</f>
        <v/>
      </c>
      <c r="U85" s="7" t="inlineStr">
        <is>
          <t>30 DAYS NETT</t>
        </is>
      </c>
      <c r="V85" s="7" t="inlineStr">
        <is>
          <t>TRUCK</t>
        </is>
      </c>
      <c r="W85" s="7" t="n">
        <v>180</v>
      </c>
      <c r="X85" s="11" t="n">
        <v>42083</v>
      </c>
      <c r="Y85" s="7">
        <f>+WEEKNUM(X85)</f>
        <v/>
      </c>
      <c r="Z85" s="11" t="n">
        <v>42154</v>
      </c>
      <c r="AA85" s="7">
        <f>+WEEKNUM(Z85)</f>
        <v/>
      </c>
      <c r="AB85" s="11" t="n"/>
      <c r="AC85" s="17" t="n"/>
      <c r="AD85" s="11" t="n">
        <v>42154</v>
      </c>
      <c r="AE85" s="7">
        <f>+WEEKNUM(AD85)</f>
        <v/>
      </c>
      <c r="AF85" s="11" t="n">
        <v>42154</v>
      </c>
      <c r="AG85" s="7">
        <f>+WEEKNUM(AF85)</f>
        <v/>
      </c>
      <c r="AH85" s="11">
        <f>AD85+30</f>
        <v/>
      </c>
      <c r="AI85" s="7">
        <f>+WEEKNUM(AH85)</f>
        <v/>
      </c>
      <c r="AJ85" s="7" t="n"/>
      <c r="AK85" s="7">
        <f>+WEEKNUM(AJ85)</f>
        <v/>
      </c>
      <c r="AL85" s="7">
        <f>AE85-AK85</f>
        <v/>
      </c>
      <c r="AM85" s="7">
        <f>AK85-P85</f>
        <v/>
      </c>
      <c r="AN85" s="7">
        <f>AK85-Y85</f>
        <v/>
      </c>
      <c r="AO85" s="7" t="n"/>
      <c r="AP85" s="7">
        <f>+WEEKNUM(AO85)</f>
        <v/>
      </c>
      <c r="AQ85" s="7" t="n"/>
      <c r="AR85" s="7">
        <f>AQ85-W85</f>
        <v/>
      </c>
      <c r="AS85" s="9">
        <f>AQ85/W85-1</f>
        <v/>
      </c>
      <c r="AT85" s="7">
        <f>AE85+2</f>
        <v/>
      </c>
      <c r="AU85" s="7" t="n"/>
      <c r="AV85" s="7" t="n"/>
    </row>
    <row customHeight="1" ht="15" r="86">
      <c r="A86" s="7" t="inlineStr">
        <is>
          <t>K150755060</t>
        </is>
      </c>
      <c r="B86" s="7" t="n">
        <v>3</v>
      </c>
      <c r="C86" s="7" t="n"/>
      <c r="D86" s="7" t="inlineStr">
        <is>
          <t>knit</t>
        </is>
      </c>
      <c r="E86" s="7" t="inlineStr">
        <is>
          <t>MEN</t>
        </is>
      </c>
      <c r="F86" s="7" t="inlineStr">
        <is>
          <t>SANCHO</t>
        </is>
      </c>
      <c r="G86" s="7" t="inlineStr">
        <is>
          <t>Black / White Stripes</t>
        </is>
      </c>
      <c r="H86" s="7" t="inlineStr">
        <is>
          <t>IT</t>
        </is>
      </c>
      <c r="I86" s="7" t="inlineStr">
        <is>
          <t>Salgari</t>
        </is>
      </c>
      <c r="J86" s="7" t="n"/>
      <c r="K86" s="7" t="n"/>
      <c r="L86" s="7" t="n"/>
      <c r="M86" s="7" t="inlineStr">
        <is>
          <t>MOD-K-TENGU VAR: G1V SS14</t>
        </is>
      </c>
      <c r="N86" s="7" t="inlineStr">
        <is>
          <t>38% Acrylic / 30% Mohair / 32% Polyamide</t>
        </is>
      </c>
      <c r="O86" s="11" t="n"/>
      <c r="P86" s="7">
        <f>+WEEKNUM(O86)</f>
        <v/>
      </c>
      <c r="Q86" s="7" t="inlineStr">
        <is>
          <t>KNIT</t>
        </is>
      </c>
      <c r="R86" s="8" t="n">
        <v>27.9</v>
      </c>
      <c r="S86" t="inlineStr">
        <is>
          <t>300P000259</t>
        </is>
      </c>
      <c r="T86" s="8">
        <f>W86*R86</f>
        <v/>
      </c>
      <c r="U86" s="7" t="inlineStr">
        <is>
          <t>30 DAYS NETT</t>
        </is>
      </c>
      <c r="V86" s="7" t="inlineStr">
        <is>
          <t>TRUCK</t>
        </is>
      </c>
      <c r="W86" s="7" t="n">
        <v>100</v>
      </c>
      <c r="X86" s="11" t="n">
        <v>42083</v>
      </c>
      <c r="Y86" s="7">
        <f>+WEEKNUM(X86)</f>
        <v/>
      </c>
      <c r="Z86" s="11" t="n">
        <v>42154</v>
      </c>
      <c r="AA86" s="7">
        <f>+WEEKNUM(Z86)</f>
        <v/>
      </c>
      <c r="AB86" s="11" t="n"/>
      <c r="AC86" s="17" t="n"/>
      <c r="AD86" s="11" t="n">
        <v>42154</v>
      </c>
      <c r="AE86" s="7">
        <f>+WEEKNUM(AD86)</f>
        <v/>
      </c>
      <c r="AF86" s="11" t="n">
        <v>42154</v>
      </c>
      <c r="AG86" s="7">
        <f>+WEEKNUM(AF86)</f>
        <v/>
      </c>
      <c r="AH86" s="11">
        <f>AD86+30</f>
        <v/>
      </c>
      <c r="AI86" s="7">
        <f>+WEEKNUM(AH86)</f>
        <v/>
      </c>
      <c r="AJ86" s="7" t="n"/>
      <c r="AK86" s="7">
        <f>+WEEKNUM(AJ86)</f>
        <v/>
      </c>
      <c r="AL86" s="7">
        <f>AE86-AK86</f>
        <v/>
      </c>
      <c r="AM86" s="7">
        <f>AK86-P86</f>
        <v/>
      </c>
      <c r="AN86" s="7">
        <f>AK86-Y86</f>
        <v/>
      </c>
      <c r="AO86" s="7" t="n"/>
      <c r="AP86" s="7">
        <f>+WEEKNUM(AO86)</f>
        <v/>
      </c>
      <c r="AQ86" s="7" t="n"/>
      <c r="AR86" s="7">
        <f>AQ86-W86</f>
        <v/>
      </c>
      <c r="AS86" s="9">
        <f>AQ86/W86-1</f>
        <v/>
      </c>
      <c r="AT86" s="7">
        <f>AE86+2</f>
        <v/>
      </c>
      <c r="AU86" s="7" t="n"/>
      <c r="AV86" s="7" t="n"/>
    </row>
    <row customHeight="1" ht="15" r="87">
      <c r="A87" s="7" t="inlineStr">
        <is>
          <t>K150755070</t>
        </is>
      </c>
      <c r="B87" s="7" t="n">
        <v>3</v>
      </c>
      <c r="C87" s="7" t="inlineStr">
        <is>
          <t>SB</t>
        </is>
      </c>
      <c r="D87" s="7" t="inlineStr">
        <is>
          <t>knit</t>
        </is>
      </c>
      <c r="E87" s="7" t="inlineStr">
        <is>
          <t>MEN</t>
        </is>
      </c>
      <c r="F87" s="7" t="inlineStr">
        <is>
          <t>ARIUS</t>
        </is>
      </c>
      <c r="G87" s="7" t="inlineStr">
        <is>
          <t>Off White</t>
        </is>
      </c>
      <c r="H87" s="7" t="inlineStr">
        <is>
          <t>IT</t>
        </is>
      </c>
      <c r="I87" s="7" t="inlineStr">
        <is>
          <t>Salgari</t>
        </is>
      </c>
      <c r="J87" s="7" t="n"/>
      <c r="K87" s="7" t="n"/>
      <c r="L87" s="7" t="n"/>
      <c r="M87" s="7" t="inlineStr">
        <is>
          <t>MOD-K-TENGU VAR: G1V SS14</t>
        </is>
      </c>
      <c r="N87" s="7" t="inlineStr">
        <is>
          <t>80%  Recycled Wool / 15% Polyamide / 5% Others</t>
        </is>
      </c>
      <c r="O87" s="11" t="n"/>
      <c r="P87" s="7">
        <f>+WEEKNUM(O87)</f>
        <v/>
      </c>
      <c r="Q87" s="7" t="inlineStr">
        <is>
          <t>KNIT</t>
        </is>
      </c>
      <c r="R87" s="8" t="n">
        <v>37.5</v>
      </c>
      <c r="S87" t="inlineStr">
        <is>
          <t>300P000259</t>
        </is>
      </c>
      <c r="T87" s="8">
        <f>W87*R87</f>
        <v/>
      </c>
      <c r="U87" s="7" t="inlineStr">
        <is>
          <t>30 DAYS NETT</t>
        </is>
      </c>
      <c r="V87" s="7" t="inlineStr">
        <is>
          <t>TRUCK</t>
        </is>
      </c>
      <c r="W87" s="7" t="n">
        <v>100</v>
      </c>
      <c r="X87" s="11" t="n">
        <v>42083</v>
      </c>
      <c r="Y87" s="7">
        <f>+WEEKNUM(X87)</f>
        <v/>
      </c>
      <c r="Z87" s="11" t="n">
        <v>42154</v>
      </c>
      <c r="AA87" s="7">
        <f>+WEEKNUM(Z87)</f>
        <v/>
      </c>
      <c r="AB87" s="11" t="n"/>
      <c r="AC87" s="17" t="n"/>
      <c r="AD87" s="11" t="n">
        <v>42154</v>
      </c>
      <c r="AE87" s="7">
        <f>+WEEKNUM(AD87)</f>
        <v/>
      </c>
      <c r="AF87" s="11" t="n">
        <v>42154</v>
      </c>
      <c r="AG87" s="7">
        <f>+WEEKNUM(AF87)</f>
        <v/>
      </c>
      <c r="AH87" s="11">
        <f>AD87+30</f>
        <v/>
      </c>
      <c r="AI87" s="7">
        <f>+WEEKNUM(AH87)</f>
        <v/>
      </c>
      <c r="AJ87" s="7" t="n"/>
      <c r="AK87" s="7">
        <f>+WEEKNUM(AJ87)</f>
        <v/>
      </c>
      <c r="AL87" s="7">
        <f>AE87-AK87</f>
        <v/>
      </c>
      <c r="AM87" s="7">
        <f>AK87-P87</f>
        <v/>
      </c>
      <c r="AN87" s="7">
        <f>AK87-Y87</f>
        <v/>
      </c>
      <c r="AO87" s="7" t="n"/>
      <c r="AP87" s="7">
        <f>+WEEKNUM(AO87)</f>
        <v/>
      </c>
      <c r="AQ87" s="7" t="n"/>
      <c r="AR87" s="7">
        <f>AQ87-W87</f>
        <v/>
      </c>
      <c r="AS87" s="9">
        <f>AQ87/W87-1</f>
        <v/>
      </c>
      <c r="AT87" s="7">
        <f>AE87+2</f>
        <v/>
      </c>
      <c r="AU87" s="7" t="n"/>
      <c r="AV87" s="7" t="n"/>
    </row>
    <row customHeight="1" ht="15" r="88">
      <c r="A88" s="7" t="inlineStr">
        <is>
          <t>K150755080</t>
        </is>
      </c>
      <c r="B88" s="7" t="n">
        <v>2</v>
      </c>
      <c r="C88" s="7" t="inlineStr">
        <is>
          <t>14OZ</t>
        </is>
      </c>
      <c r="D88" s="7" t="inlineStr">
        <is>
          <t>sweat</t>
        </is>
      </c>
      <c r="E88" s="7" t="inlineStr">
        <is>
          <t>MEN</t>
        </is>
      </c>
      <c r="F88" s="7" t="inlineStr">
        <is>
          <t>ALISTAIR</t>
        </is>
      </c>
      <c r="G88" s="7" t="inlineStr">
        <is>
          <t>Navy</t>
        </is>
      </c>
      <c r="H88" s="7" t="inlineStr">
        <is>
          <t>GR</t>
        </is>
      </c>
      <c r="I88" s="7" t="inlineStr">
        <is>
          <t>Uni Textiles</t>
        </is>
      </c>
      <c r="J88" s="7" t="inlineStr">
        <is>
          <t>New Power</t>
        </is>
      </c>
      <c r="K88" s="7" t="n"/>
      <c r="L88" s="7" t="n"/>
      <c r="M88" s="7" t="inlineStr">
        <is>
          <t>Organic sweat (carry over SS15)</t>
        </is>
      </c>
      <c r="N88" s="7" t="inlineStr">
        <is>
          <t>100% Organic Cotton</t>
        </is>
      </c>
      <c r="O88" s="11" t="n"/>
      <c r="P88" s="7">
        <f>+WEEKNUM(O88)</f>
        <v/>
      </c>
      <c r="Q88" s="7" t="inlineStr">
        <is>
          <t>KNIT</t>
        </is>
      </c>
      <c r="R88" s="8" t="n">
        <v>15.5</v>
      </c>
      <c r="S88" t="inlineStr">
        <is>
          <t>300P000265</t>
        </is>
      </c>
      <c r="T88" s="8">
        <f>W88*R88</f>
        <v/>
      </c>
      <c r="U88" s="7" t="inlineStr">
        <is>
          <t>CAD</t>
        </is>
      </c>
      <c r="V88" s="7" t="inlineStr">
        <is>
          <t>TRUCK</t>
        </is>
      </c>
      <c r="W88" s="7" t="n">
        <v>100</v>
      </c>
      <c r="X88" s="11" t="n">
        <v>42083</v>
      </c>
      <c r="Y88" s="7">
        <f>+WEEKNUM(X88)</f>
        <v/>
      </c>
      <c r="Z88" s="11" t="n">
        <v>42154</v>
      </c>
      <c r="AA88" s="7">
        <f>+WEEKNUM(Z88)</f>
        <v/>
      </c>
      <c r="AB88" s="11" t="n"/>
      <c r="AC88" s="17" t="n"/>
      <c r="AD88" s="11" t="n">
        <v>42154</v>
      </c>
      <c r="AE88" s="7">
        <f>+WEEKNUM(AD88)</f>
        <v/>
      </c>
      <c r="AF88" s="11" t="n">
        <v>42154</v>
      </c>
      <c r="AG88" s="7">
        <f>+WEEKNUM(AF88)</f>
        <v/>
      </c>
      <c r="AH88" s="11">
        <f>AD88</f>
        <v/>
      </c>
      <c r="AI88" s="7">
        <f>+WEEKNUM(AH88)</f>
        <v/>
      </c>
      <c r="AJ88" s="7" t="n"/>
      <c r="AK88" s="7">
        <f>+WEEKNUM(AJ88)</f>
        <v/>
      </c>
      <c r="AL88" s="7">
        <f>AE88-AK88</f>
        <v/>
      </c>
      <c r="AM88" s="7">
        <f>AK88-P88</f>
        <v/>
      </c>
      <c r="AN88" s="7">
        <f>AK88-Y88</f>
        <v/>
      </c>
      <c r="AO88" s="7" t="n"/>
      <c r="AP88" s="7">
        <f>+WEEKNUM(AO88)</f>
        <v/>
      </c>
      <c r="AQ88" s="7" t="n"/>
      <c r="AR88" s="7">
        <f>AQ88-W88</f>
        <v/>
      </c>
      <c r="AS88" s="9">
        <f>AQ88/W88-1</f>
        <v/>
      </c>
      <c r="AT88" s="7">
        <f>AE88+2</f>
        <v/>
      </c>
      <c r="AU88" s="7" t="n"/>
      <c r="AV88" s="7" t="n"/>
    </row>
    <row customHeight="1" ht="15" r="89">
      <c r="A89" s="7" t="inlineStr">
        <is>
          <t>K150799006</t>
        </is>
      </c>
      <c r="B89" s="7" t="n">
        <v>2</v>
      </c>
      <c r="C89" s="7" t="n"/>
      <c r="D89" s="7" t="inlineStr">
        <is>
          <t>accessory</t>
        </is>
      </c>
      <c r="E89" s="7" t="inlineStr">
        <is>
          <t>MEN</t>
        </is>
      </c>
      <c r="F89" s="7" t="inlineStr">
        <is>
          <t>KOI Sock Box</t>
        </is>
      </c>
      <c r="G89" s="7" t="inlineStr">
        <is>
          <t>It's Polka Time!</t>
        </is>
      </c>
      <c r="H89" s="7" t="inlineStr">
        <is>
          <t>ES</t>
        </is>
      </c>
      <c r="I89" s="7" t="inlineStr">
        <is>
          <t>Jaume Estevez</t>
        </is>
      </c>
      <c r="J89" s="7" t="n"/>
      <c r="K89" s="7" t="n"/>
      <c r="L89" s="7" t="n"/>
      <c r="M89" s="7" t="n"/>
      <c r="N89" s="7" t="inlineStr">
        <is>
          <t>50% Recycled Cotton / 50% Acrylic</t>
        </is>
      </c>
      <c r="O89" s="11" t="n"/>
      <c r="P89" s="7">
        <f>+WEEKNUM(O89)</f>
        <v/>
      </c>
      <c r="Q89" s="7" t="inlineStr">
        <is>
          <t>KNIT</t>
        </is>
      </c>
      <c r="R89" s="8" t="n">
        <v>9.800000000000001</v>
      </c>
      <c r="S89" t="inlineStr">
        <is>
          <t>300P000260</t>
        </is>
      </c>
      <c r="T89" s="8">
        <f>W89*R89</f>
        <v/>
      </c>
      <c r="U89" s="7" t="inlineStr">
        <is>
          <t>CAD</t>
        </is>
      </c>
      <c r="V89" s="7" t="inlineStr">
        <is>
          <t>COURIER</t>
        </is>
      </c>
      <c r="W89" s="7" t="n">
        <v>250</v>
      </c>
      <c r="X89" s="11" t="n">
        <v>42083</v>
      </c>
      <c r="Y89" s="7">
        <f>+WEEKNUM(X89)</f>
        <v/>
      </c>
      <c r="Z89" s="11" t="n">
        <v>42154</v>
      </c>
      <c r="AA89" s="7">
        <f>+WEEKNUM(Z89)</f>
        <v/>
      </c>
      <c r="AB89" s="11" t="n"/>
      <c r="AC89" s="17" t="n"/>
      <c r="AD89" s="11" t="n">
        <v>42154</v>
      </c>
      <c r="AE89" s="7">
        <f>+WEEKNUM(AD89)</f>
        <v/>
      </c>
      <c r="AF89" s="11" t="n">
        <v>42154</v>
      </c>
      <c r="AG89" s="7">
        <f>+WEEKNUM(AF89)</f>
        <v/>
      </c>
      <c r="AH89" s="11">
        <f>AD89</f>
        <v/>
      </c>
      <c r="AI89" s="7">
        <f>+WEEKNUM(AH89)</f>
        <v/>
      </c>
      <c r="AJ89" s="7" t="n"/>
      <c r="AK89" s="7">
        <f>+WEEKNUM(AJ89)</f>
        <v/>
      </c>
      <c r="AL89" s="7">
        <f>AE89-AK89</f>
        <v/>
      </c>
      <c r="AM89" s="7">
        <f>AK89-P89</f>
        <v/>
      </c>
      <c r="AN89" s="7">
        <f>AK89-Y89</f>
        <v/>
      </c>
      <c r="AO89" s="7" t="n"/>
      <c r="AP89" s="7">
        <f>+WEEKNUM(AO89)</f>
        <v/>
      </c>
      <c r="AQ89" s="7" t="n"/>
      <c r="AR89" s="7">
        <f>AQ89-W89</f>
        <v/>
      </c>
      <c r="AS89" s="9">
        <f>AQ89/W89-1</f>
        <v/>
      </c>
      <c r="AT89" s="7">
        <f>AE89+2</f>
        <v/>
      </c>
      <c r="AU89" s="7" t="n"/>
      <c r="AV89" s="7" t="n"/>
    </row>
    <row customHeight="1" ht="15" r="90">
      <c r="A90" s="7" t="inlineStr">
        <is>
          <t>K150799007</t>
        </is>
      </c>
      <c r="B90" s="7" t="n">
        <v>2</v>
      </c>
      <c r="C90" s="7" t="n"/>
      <c r="D90" s="7" t="inlineStr">
        <is>
          <t>accessory</t>
        </is>
      </c>
      <c r="E90" s="7" t="inlineStr">
        <is>
          <t>MEN</t>
        </is>
      </c>
      <c r="F90" s="7" t="inlineStr">
        <is>
          <t>KOI Sock</t>
        </is>
      </c>
      <c r="G90" s="7" t="inlineStr">
        <is>
          <t>Recycled Royal Blue Stripe</t>
        </is>
      </c>
      <c r="H90" s="7" t="inlineStr">
        <is>
          <t>ES</t>
        </is>
      </c>
      <c r="I90" s="7" t="inlineStr">
        <is>
          <t>Jaume Estevez</t>
        </is>
      </c>
      <c r="J90" s="7" t="n"/>
      <c r="K90" s="7" t="n"/>
      <c r="L90" s="7" t="n"/>
      <c r="M90" s="7" t="n"/>
      <c r="N90" s="7" t="inlineStr">
        <is>
          <t>50% Recycled Cotton / 50% Acrylic</t>
        </is>
      </c>
      <c r="O90" s="11" t="n"/>
      <c r="P90" s="7">
        <f>+WEEKNUM(O90)</f>
        <v/>
      </c>
      <c r="Q90" s="7" t="inlineStr">
        <is>
          <t>KNIT</t>
        </is>
      </c>
      <c r="R90" s="8" t="n">
        <v>1.42</v>
      </c>
      <c r="S90" t="inlineStr">
        <is>
          <t>300P000260</t>
        </is>
      </c>
      <c r="T90" s="8">
        <f>W90*R90</f>
        <v/>
      </c>
      <c r="U90" s="7" t="inlineStr">
        <is>
          <t>CAD</t>
        </is>
      </c>
      <c r="V90" s="7" t="inlineStr">
        <is>
          <t>COURIER</t>
        </is>
      </c>
      <c r="W90" s="7" t="n">
        <v>150</v>
      </c>
      <c r="X90" s="11" t="n">
        <v>42083</v>
      </c>
      <c r="Y90" s="7">
        <f>+WEEKNUM(X90)</f>
        <v/>
      </c>
      <c r="Z90" s="11" t="n">
        <v>42154</v>
      </c>
      <c r="AA90" s="7">
        <f>+WEEKNUM(Z90)</f>
        <v/>
      </c>
      <c r="AB90" s="11" t="n"/>
      <c r="AC90" s="17" t="n"/>
      <c r="AD90" s="11" t="n">
        <v>42154</v>
      </c>
      <c r="AE90" s="7">
        <f>+WEEKNUM(AD90)</f>
        <v/>
      </c>
      <c r="AF90" s="11" t="n">
        <v>42154</v>
      </c>
      <c r="AG90" s="7">
        <f>+WEEKNUM(AF90)</f>
        <v/>
      </c>
      <c r="AH90" s="11">
        <f>AD90</f>
        <v/>
      </c>
      <c r="AI90" s="7">
        <f>+WEEKNUM(AH90)</f>
        <v/>
      </c>
      <c r="AJ90" s="7" t="n"/>
      <c r="AK90" s="7">
        <f>+WEEKNUM(AJ90)</f>
        <v/>
      </c>
      <c r="AL90" s="7">
        <f>AE90-AK90</f>
        <v/>
      </c>
      <c r="AM90" s="7">
        <f>AK90-P90</f>
        <v/>
      </c>
      <c r="AN90" s="7">
        <f>AK90-Y90</f>
        <v/>
      </c>
      <c r="AO90" s="7" t="n"/>
      <c r="AP90" s="7">
        <f>+WEEKNUM(AO90)</f>
        <v/>
      </c>
      <c r="AQ90" s="7" t="n"/>
      <c r="AR90" s="7">
        <f>AQ90-W90</f>
        <v/>
      </c>
      <c r="AS90" s="9">
        <f>AQ90/W90-1</f>
        <v/>
      </c>
      <c r="AT90" s="7">
        <f>AE90+2</f>
        <v/>
      </c>
      <c r="AU90" s="7" t="n"/>
      <c r="AV90" s="7" t="n"/>
    </row>
    <row customHeight="1" ht="15" r="91">
      <c r="A91" s="7" t="inlineStr">
        <is>
          <t>K150799008</t>
        </is>
      </c>
      <c r="B91" s="7" t="n">
        <v>2</v>
      </c>
      <c r="C91" s="7" t="n"/>
      <c r="D91" s="7" t="inlineStr">
        <is>
          <t>accessory</t>
        </is>
      </c>
      <c r="E91" s="7" t="inlineStr">
        <is>
          <t>MEN</t>
        </is>
      </c>
      <c r="F91" s="7" t="inlineStr">
        <is>
          <t>KOI Sock</t>
        </is>
      </c>
      <c r="G91" s="7" t="inlineStr">
        <is>
          <t>Recycled Royal Red Stripe</t>
        </is>
      </c>
      <c r="H91" s="7" t="inlineStr">
        <is>
          <t>ES</t>
        </is>
      </c>
      <c r="I91" s="7" t="inlineStr">
        <is>
          <t>Jaume Estevez</t>
        </is>
      </c>
      <c r="J91" s="7" t="n"/>
      <c r="K91" s="7" t="n"/>
      <c r="L91" s="7" t="n"/>
      <c r="M91" s="7" t="n"/>
      <c r="N91" s="7" t="inlineStr">
        <is>
          <t>50% Recycled Cotton / 50% Acrylic</t>
        </is>
      </c>
      <c r="O91" s="11" t="n"/>
      <c r="P91" s="7">
        <f>+WEEKNUM(O91)</f>
        <v/>
      </c>
      <c r="Q91" s="7" t="inlineStr">
        <is>
          <t>KNIT</t>
        </is>
      </c>
      <c r="R91" s="8" t="n">
        <v>1.42</v>
      </c>
      <c r="S91" t="inlineStr">
        <is>
          <t>300P000260</t>
        </is>
      </c>
      <c r="T91" s="8">
        <f>W91*R91</f>
        <v/>
      </c>
      <c r="U91" s="7" t="inlineStr">
        <is>
          <t>CAD</t>
        </is>
      </c>
      <c r="V91" s="7" t="inlineStr">
        <is>
          <t>COURIER</t>
        </is>
      </c>
      <c r="W91" s="7" t="n">
        <v>150</v>
      </c>
      <c r="X91" s="11" t="n">
        <v>42083</v>
      </c>
      <c r="Y91" s="7">
        <f>+WEEKNUM(X91)</f>
        <v/>
      </c>
      <c r="Z91" s="11" t="n">
        <v>42154</v>
      </c>
      <c r="AA91" s="7">
        <f>+WEEKNUM(Z91)</f>
        <v/>
      </c>
      <c r="AB91" s="11" t="n"/>
      <c r="AC91" s="17" t="n"/>
      <c r="AD91" s="11" t="n">
        <v>42154</v>
      </c>
      <c r="AE91" s="7">
        <f>+WEEKNUM(AD91)</f>
        <v/>
      </c>
      <c r="AF91" s="11" t="n">
        <v>42154</v>
      </c>
      <c r="AG91" s="7">
        <f>+WEEKNUM(AF91)</f>
        <v/>
      </c>
      <c r="AH91" s="11">
        <f>AD91</f>
        <v/>
      </c>
      <c r="AI91" s="7">
        <f>+WEEKNUM(AH91)</f>
        <v/>
      </c>
      <c r="AJ91" s="7" t="n"/>
      <c r="AK91" s="7">
        <f>+WEEKNUM(AJ91)</f>
        <v/>
      </c>
      <c r="AL91" s="7">
        <f>AE91-AK91</f>
        <v/>
      </c>
      <c r="AM91" s="7">
        <f>AK91-P91</f>
        <v/>
      </c>
      <c r="AN91" s="7">
        <f>AK91-Y91</f>
        <v/>
      </c>
      <c r="AO91" s="7" t="n"/>
      <c r="AP91" s="7">
        <f>+WEEKNUM(AO91)</f>
        <v/>
      </c>
      <c r="AQ91" s="7" t="n"/>
      <c r="AR91" s="7">
        <f>AQ91-W91</f>
        <v/>
      </c>
      <c r="AS91" s="9">
        <f>AQ91/W91-1</f>
        <v/>
      </c>
      <c r="AT91" s="7">
        <f>AE91+2</f>
        <v/>
      </c>
      <c r="AU91" s="7" t="n"/>
      <c r="AV91" s="7" t="n"/>
    </row>
    <row customHeight="1" ht="15" r="92">
      <c r="A92" s="7" t="inlineStr">
        <is>
          <t>K150799009</t>
        </is>
      </c>
      <c r="B92" s="7" t="n">
        <v>3</v>
      </c>
      <c r="C92" s="7" t="n"/>
      <c r="D92" s="7" t="inlineStr">
        <is>
          <t>accessory</t>
        </is>
      </c>
      <c r="E92" s="7" t="inlineStr">
        <is>
          <t>MEN</t>
        </is>
      </c>
      <c r="F92" s="7" t="inlineStr">
        <is>
          <t>GENSHO</t>
        </is>
      </c>
      <c r="G92" s="7" t="inlineStr">
        <is>
          <t>Natural Indigo Dye</t>
        </is>
      </c>
      <c r="H92" s="7" t="inlineStr">
        <is>
          <t>IN</t>
        </is>
      </c>
      <c r="I92" s="7" t="inlineStr">
        <is>
          <t>IndyBlu</t>
        </is>
      </c>
      <c r="J92" s="7" t="inlineStr">
        <is>
          <t>KMC</t>
        </is>
      </c>
      <c r="K92" s="7" t="inlineStr">
        <is>
          <t>n/a</t>
        </is>
      </c>
      <c r="L92" s="7" t="n"/>
      <c r="M92" s="7" t="inlineStr">
        <is>
          <t>KOI-WOVEN-SS15-030</t>
        </is>
      </c>
      <c r="N92" s="7" t="inlineStr">
        <is>
          <t>100% Organic Cotton</t>
        </is>
      </c>
      <c r="O92" s="11" t="n"/>
      <c r="P92" s="7">
        <f>+WEEKNUM(O92)</f>
        <v/>
      </c>
      <c r="Q92" s="7" t="inlineStr">
        <is>
          <t>WOVEN</t>
        </is>
      </c>
      <c r="R92" s="8" t="n">
        <v>9.65</v>
      </c>
      <c r="S92" t="inlineStr">
        <is>
          <t>300P000256</t>
        </is>
      </c>
      <c r="T92" s="8">
        <f>W92*R92</f>
        <v/>
      </c>
      <c r="U92" s="7" t="inlineStr">
        <is>
          <t>15 DAYS NETT</t>
        </is>
      </c>
      <c r="V92" s="7" t="inlineStr">
        <is>
          <t>AIR</t>
        </is>
      </c>
      <c r="W92" s="7" t="n">
        <v>75</v>
      </c>
      <c r="X92" s="11" t="n">
        <v>42083</v>
      </c>
      <c r="Y92" s="7">
        <f>+WEEKNUM(X92)</f>
        <v/>
      </c>
      <c r="Z92" s="11" t="n">
        <v>42154</v>
      </c>
      <c r="AA92" s="7">
        <f>+WEEKNUM(Z92)</f>
        <v/>
      </c>
      <c r="AB92" s="11" t="n"/>
      <c r="AC92" s="17" t="n"/>
      <c r="AD92" s="11" t="n">
        <v>42205</v>
      </c>
      <c r="AE92" s="7">
        <f>+WEEKNUM(AD92)</f>
        <v/>
      </c>
      <c r="AF92" s="11" t="n">
        <v>42205</v>
      </c>
      <c r="AG92" s="7">
        <f>+WEEKNUM(AF92)</f>
        <v/>
      </c>
      <c r="AH92" s="11">
        <f>AD92+15</f>
        <v/>
      </c>
      <c r="AI92" s="7">
        <f>+WEEKNUM(AH92)</f>
        <v/>
      </c>
      <c r="AJ92" s="7" t="n"/>
      <c r="AK92" s="7">
        <f>+WEEKNUM(AJ92)</f>
        <v/>
      </c>
      <c r="AL92" s="7">
        <f>AE92-AK92</f>
        <v/>
      </c>
      <c r="AM92" s="7">
        <f>AK92-P92</f>
        <v/>
      </c>
      <c r="AN92" s="7">
        <f>AK92-Y92</f>
        <v/>
      </c>
      <c r="AO92" s="7" t="n"/>
      <c r="AP92" s="7">
        <f>+WEEKNUM(AO92)</f>
        <v/>
      </c>
      <c r="AQ92" s="7" t="n"/>
      <c r="AR92" s="7">
        <f>AQ92-W92</f>
        <v/>
      </c>
      <c r="AS92" s="9">
        <f>AQ92/W92-1</f>
        <v/>
      </c>
      <c r="AT92" s="7">
        <f>AE92+2</f>
        <v/>
      </c>
      <c r="AU92" s="7" t="n"/>
      <c r="AV92" s="7" t="n"/>
    </row>
    <row customHeight="1" ht="15" r="93">
      <c r="A93" s="7" t="inlineStr">
        <is>
          <t>K150799010</t>
        </is>
      </c>
      <c r="B93" s="7" t="n">
        <v>3</v>
      </c>
      <c r="C93" s="7" t="n"/>
      <c r="D93" s="7" t="inlineStr">
        <is>
          <t>accessory</t>
        </is>
      </c>
      <c r="E93" s="7" t="inlineStr">
        <is>
          <t>MEN</t>
        </is>
      </c>
      <c r="F93" s="7" t="inlineStr">
        <is>
          <t>CYRUS</t>
        </is>
      </c>
      <c r="G93" s="7" t="inlineStr">
        <is>
          <t>Natural Indigo Dye</t>
        </is>
      </c>
      <c r="H93" s="7" t="inlineStr">
        <is>
          <t>IN</t>
        </is>
      </c>
      <c r="I93" s="7" t="inlineStr">
        <is>
          <t>IndyBlu</t>
        </is>
      </c>
      <c r="J93" s="7" t="inlineStr">
        <is>
          <t>KMC</t>
        </is>
      </c>
      <c r="K93" s="7" t="inlineStr">
        <is>
          <t>n/a</t>
        </is>
      </c>
      <c r="L93" s="7" t="n"/>
      <c r="M93" s="7" t="inlineStr">
        <is>
          <t>KOI-WOVEN-SS15-030</t>
        </is>
      </c>
      <c r="N93" s="7" t="inlineStr">
        <is>
          <t>100% Organic Cotton</t>
        </is>
      </c>
      <c r="O93" s="11" t="n"/>
      <c r="P93" s="7">
        <f>+WEEKNUM(O93)</f>
        <v/>
      </c>
      <c r="Q93" s="7" t="inlineStr">
        <is>
          <t>WOVEN</t>
        </is>
      </c>
      <c r="R93" s="8" t="n">
        <v>6.8</v>
      </c>
      <c r="S93" t="inlineStr">
        <is>
          <t>300P000256</t>
        </is>
      </c>
      <c r="T93" s="8">
        <f>W93*R93</f>
        <v/>
      </c>
      <c r="U93" s="7" t="inlineStr">
        <is>
          <t>15 DAYS NETT</t>
        </is>
      </c>
      <c r="V93" s="7" t="inlineStr">
        <is>
          <t>AIR</t>
        </is>
      </c>
      <c r="W93" s="7" t="n">
        <v>85</v>
      </c>
      <c r="X93" s="11" t="n">
        <v>42083</v>
      </c>
      <c r="Y93" s="7">
        <f>+WEEKNUM(X93)</f>
        <v/>
      </c>
      <c r="Z93" s="11" t="n">
        <v>42154</v>
      </c>
      <c r="AA93" s="7">
        <f>+WEEKNUM(Z93)</f>
        <v/>
      </c>
      <c r="AB93" s="11" t="n"/>
      <c r="AC93" s="17" t="n"/>
      <c r="AD93" s="11" t="n">
        <v>42205</v>
      </c>
      <c r="AE93" s="7">
        <f>+WEEKNUM(AD93)</f>
        <v/>
      </c>
      <c r="AF93" s="11" t="n">
        <v>42205</v>
      </c>
      <c r="AG93" s="7">
        <f>+WEEKNUM(AF93)</f>
        <v/>
      </c>
      <c r="AH93" s="11">
        <f>AD93+15</f>
        <v/>
      </c>
      <c r="AI93" s="7">
        <f>+WEEKNUM(AH93)</f>
        <v/>
      </c>
      <c r="AJ93" s="7" t="n"/>
      <c r="AK93" s="7">
        <f>+WEEKNUM(AJ93)</f>
        <v/>
      </c>
      <c r="AL93" s="7">
        <f>AE93-AK93</f>
        <v/>
      </c>
      <c r="AM93" s="7">
        <f>AK93-P93</f>
        <v/>
      </c>
      <c r="AN93" s="7">
        <f>AK93-Y93</f>
        <v/>
      </c>
      <c r="AO93" s="7" t="n"/>
      <c r="AP93" s="7">
        <f>+WEEKNUM(AO93)</f>
        <v/>
      </c>
      <c r="AQ93" s="7" t="n"/>
      <c r="AR93" s="7">
        <f>AQ93-W93</f>
        <v/>
      </c>
      <c r="AS93" s="9">
        <f>AQ93/W93-1</f>
        <v/>
      </c>
      <c r="AT93" s="7">
        <f>AE93+2</f>
        <v/>
      </c>
      <c r="AU93" s="7" t="n"/>
      <c r="AV93" s="7" t="n"/>
    </row>
    <row customHeight="1" ht="15" r="94">
      <c r="A94" s="7" t="inlineStr">
        <is>
          <t>K150752080</t>
        </is>
      </c>
      <c r="B94" s="7" t="n">
        <v>2</v>
      </c>
      <c r="C94" s="7" t="inlineStr">
        <is>
          <t>CON</t>
        </is>
      </c>
      <c r="D94" s="7" t="inlineStr">
        <is>
          <t>jacket</t>
        </is>
      </c>
      <c r="E94" s="7" t="inlineStr">
        <is>
          <t>MEN</t>
        </is>
      </c>
      <c r="F94" s="7" t="inlineStr">
        <is>
          <t>MALKI</t>
        </is>
      </c>
      <c r="G94" s="7" t="inlineStr">
        <is>
          <t>Dark Repair</t>
        </is>
      </c>
      <c r="H94" s="7" t="inlineStr">
        <is>
          <t>TN</t>
        </is>
      </c>
      <c r="I94" s="7" t="inlineStr">
        <is>
          <t>CARTHAGO</t>
        </is>
      </c>
      <c r="J94" s="7" t="inlineStr">
        <is>
          <t>CARTHAGO</t>
        </is>
      </c>
      <c r="K94" s="7" t="inlineStr">
        <is>
          <t>Interwashing</t>
        </is>
      </c>
      <c r="L94" s="7" t="inlineStr">
        <is>
          <t>Orta</t>
        </is>
      </c>
      <c r="M94" s="14" t="inlineStr">
        <is>
          <t>9560A-50 (was 5616)</t>
        </is>
      </c>
      <c r="N94" s="7" t="inlineStr">
        <is>
          <t>100% Organic Cotton</t>
        </is>
      </c>
      <c r="O94" s="11" t="n"/>
      <c r="P94" s="7">
        <f>+WEEKNUM(O94)</f>
        <v/>
      </c>
      <c r="Q94" s="7" t="inlineStr">
        <is>
          <t>WOVEN</t>
        </is>
      </c>
      <c r="R94" s="8" t="n">
        <v>33.3</v>
      </c>
      <c r="S94" t="inlineStr">
        <is>
          <t>300P000261</t>
        </is>
      </c>
      <c r="T94" s="8">
        <f>W94*R94</f>
        <v/>
      </c>
      <c r="U94" s="7" t="inlineStr">
        <is>
          <t>60 DAYS NETT</t>
        </is>
      </c>
      <c r="V94" s="7" t="inlineStr">
        <is>
          <t>TRUCK</t>
        </is>
      </c>
      <c r="W94" s="7" t="n">
        <v>53</v>
      </c>
      <c r="X94" s="11" t="n">
        <v>42083</v>
      </c>
      <c r="Y94" s="7">
        <f>+WEEKNUM(X94)</f>
        <v/>
      </c>
      <c r="Z94" s="11" t="n">
        <v>42154</v>
      </c>
      <c r="AA94" s="7">
        <f>+WEEKNUM(Z94)</f>
        <v/>
      </c>
      <c r="AB94" s="11" t="n">
        <v>42147</v>
      </c>
      <c r="AC94" s="17">
        <f>+WEEKNUM(AB94)</f>
        <v/>
      </c>
      <c r="AD94" s="11" t="n">
        <v>42196</v>
      </c>
      <c r="AE94" s="7">
        <f>+WEEKNUM(AD94)</f>
        <v/>
      </c>
      <c r="AF94" s="11" t="n">
        <v>42196</v>
      </c>
      <c r="AG94" s="7">
        <f>+WEEKNUM(AF94)</f>
        <v/>
      </c>
      <c r="AH94" s="11">
        <f>AB94+60</f>
        <v/>
      </c>
      <c r="AI94" s="7">
        <f>+WEEKNUM(AH94)</f>
        <v/>
      </c>
      <c r="AJ94" s="7" t="n"/>
      <c r="AK94" s="7">
        <f>+WEEKNUM(AJ94)</f>
        <v/>
      </c>
      <c r="AL94" s="7">
        <f>AE94-AK94</f>
        <v/>
      </c>
      <c r="AM94" s="7">
        <f>AK94-P94</f>
        <v/>
      </c>
      <c r="AN94" s="7">
        <f>AK94-Y94</f>
        <v/>
      </c>
      <c r="AO94" s="7" t="n"/>
      <c r="AP94" s="7">
        <f>+WEEKNUM(AO94)</f>
        <v/>
      </c>
      <c r="AQ94" s="7" t="n"/>
      <c r="AR94" s="7">
        <f>AQ94-W94</f>
        <v/>
      </c>
      <c r="AS94" s="9">
        <f>AQ94/W94-1</f>
        <v/>
      </c>
      <c r="AT94" s="7">
        <f>AE94+2</f>
        <v/>
      </c>
      <c r="AU94" s="7" t="n"/>
      <c r="AV94" s="7" t="n"/>
    </row>
    <row customHeight="1" ht="15" r="95">
      <c r="A95" s="7" t="inlineStr">
        <is>
          <t>K999901303</t>
        </is>
      </c>
      <c r="B95" s="7" t="n">
        <v>1</v>
      </c>
      <c r="C95" s="7" t="n"/>
      <c r="D95" s="7" t="inlineStr">
        <is>
          <t>jeans</t>
        </is>
      </c>
      <c r="E95" s="7" t="inlineStr">
        <is>
          <t>WOMEN</t>
        </is>
      </c>
      <c r="F95" s="7" t="inlineStr">
        <is>
          <t>CHRISTINA</t>
        </is>
      </c>
      <c r="G95" s="7" t="inlineStr">
        <is>
          <t>Mid Indigo</t>
        </is>
      </c>
      <c r="H95" s="7" t="inlineStr">
        <is>
          <t>TN</t>
        </is>
      </c>
      <c r="I95" s="7" t="inlineStr">
        <is>
          <t>CARTHAGO</t>
        </is>
      </c>
      <c r="J95" s="7" t="inlineStr">
        <is>
          <t>CARTHAGO</t>
        </is>
      </c>
      <c r="K95" s="7" t="inlineStr">
        <is>
          <t>Interwashing</t>
        </is>
      </c>
      <c r="L95" s="7" t="inlineStr">
        <is>
          <t>Orta</t>
        </is>
      </c>
      <c r="M95" s="14" t="n">
        <v>9541</v>
      </c>
      <c r="N95" s="7" t="inlineStr">
        <is>
          <t>98% Organic Cotton / 2% Elastane</t>
        </is>
      </c>
      <c r="O95" s="11" t="n"/>
      <c r="P95" s="7">
        <f>+WEEKNUM(O95)</f>
        <v/>
      </c>
      <c r="Q95" s="7" t="inlineStr">
        <is>
          <t>WOVEN</t>
        </is>
      </c>
      <c r="R95" s="8" t="n">
        <v>22.23</v>
      </c>
      <c r="S95" t="inlineStr">
        <is>
          <t>300P000253</t>
        </is>
      </c>
      <c r="T95" s="8">
        <f>W95*R95</f>
        <v/>
      </c>
      <c r="U95" s="7" t="inlineStr">
        <is>
          <t>60 DAYS NETT</t>
        </is>
      </c>
      <c r="V95" s="7" t="inlineStr">
        <is>
          <t>TRUCK</t>
        </is>
      </c>
      <c r="W95" s="7" t="n">
        <v>204</v>
      </c>
      <c r="X95" s="11" t="n">
        <v>42080</v>
      </c>
      <c r="Y95" s="7">
        <f>+WEEKNUM(X95)</f>
        <v/>
      </c>
      <c r="Z95" s="11" t="n">
        <v>42154</v>
      </c>
      <c r="AA95" s="7">
        <f>+WEEKNUM(Z95)</f>
        <v/>
      </c>
      <c r="AB95" s="11" t="n">
        <v>42147</v>
      </c>
      <c r="AC95" s="17">
        <f>+WEEKNUM(AB95)</f>
        <v/>
      </c>
      <c r="AD95" s="11" t="n">
        <v>42196</v>
      </c>
      <c r="AE95" s="7">
        <f>+WEEKNUM(AD95)</f>
        <v/>
      </c>
      <c r="AF95" s="11" t="n">
        <v>42196</v>
      </c>
      <c r="AG95" s="7">
        <f>+WEEKNUM(AF95)</f>
        <v/>
      </c>
      <c r="AH95" s="11">
        <f>AB95+60</f>
        <v/>
      </c>
      <c r="AI95" s="7">
        <f>+WEEKNUM(AH95)</f>
        <v/>
      </c>
      <c r="AJ95" s="7" t="n"/>
      <c r="AK95" s="7">
        <f>+WEEKNUM(AJ95)</f>
        <v/>
      </c>
      <c r="AL95" s="7">
        <f>AE95-AK95</f>
        <v/>
      </c>
      <c r="AM95" s="7">
        <f>AK95-P95</f>
        <v/>
      </c>
      <c r="AN95" s="7">
        <f>AK95-Y95</f>
        <v/>
      </c>
      <c r="AO95" s="7" t="n"/>
      <c r="AP95" s="7">
        <f>+WEEKNUM(AO95)</f>
        <v/>
      </c>
      <c r="AQ95" s="7" t="n"/>
      <c r="AR95" s="7">
        <f>AQ95-W95</f>
        <v/>
      </c>
      <c r="AS95" s="9">
        <f>AQ95/W95-1</f>
        <v/>
      </c>
      <c r="AT95" s="7">
        <f>AE95+2</f>
        <v/>
      </c>
      <c r="AU95" s="7" t="n"/>
      <c r="AV95" s="7" t="n"/>
    </row>
    <row customHeight="1" ht="15" r="96">
      <c r="A96" s="7" t="inlineStr">
        <is>
          <t>K150701305</t>
        </is>
      </c>
      <c r="B96" s="7" t="n">
        <v>2</v>
      </c>
      <c r="C96" s="7" t="n"/>
      <c r="D96" s="7" t="inlineStr">
        <is>
          <t>jeans</t>
        </is>
      </c>
      <c r="E96" s="7" t="inlineStr">
        <is>
          <t>WOMEN</t>
        </is>
      </c>
      <c r="F96" s="7" t="inlineStr">
        <is>
          <t>CHRISTINA</t>
        </is>
      </c>
      <c r="G96" s="7" t="inlineStr">
        <is>
          <t>Glory Blue Worn</t>
        </is>
      </c>
      <c r="H96" s="7" t="inlineStr">
        <is>
          <t>TN</t>
        </is>
      </c>
      <c r="I96" s="7" t="inlineStr">
        <is>
          <t>CARTHAGO</t>
        </is>
      </c>
      <c r="J96" s="7" t="inlineStr">
        <is>
          <t>CARTHAGO</t>
        </is>
      </c>
      <c r="K96" s="7" t="inlineStr">
        <is>
          <t>Interwashing</t>
        </is>
      </c>
      <c r="L96" s="7" t="inlineStr">
        <is>
          <t>Orta</t>
        </is>
      </c>
      <c r="M96" s="14" t="n">
        <v>9540</v>
      </c>
      <c r="N96" s="7" t="inlineStr">
        <is>
          <t>98% Organic Cotton / 2% Elastane</t>
        </is>
      </c>
      <c r="O96" s="11" t="n"/>
      <c r="P96" s="7">
        <f>+WEEKNUM(O96)</f>
        <v/>
      </c>
      <c r="Q96" s="7" t="inlineStr">
        <is>
          <t>WOVEN</t>
        </is>
      </c>
      <c r="R96" s="8" t="n">
        <v>21.68</v>
      </c>
      <c r="S96" t="inlineStr">
        <is>
          <t>300P000257</t>
        </is>
      </c>
      <c r="T96" s="8">
        <f>W96*R96</f>
        <v/>
      </c>
      <c r="U96" s="7" t="inlineStr">
        <is>
          <t>60 DAYS NETT</t>
        </is>
      </c>
      <c r="V96" s="7" t="inlineStr">
        <is>
          <t>TRUCK</t>
        </is>
      </c>
      <c r="W96" s="7" t="n">
        <v>255</v>
      </c>
      <c r="X96" s="11" t="n">
        <v>42083</v>
      </c>
      <c r="Y96" s="7">
        <f>+WEEKNUM(X96)</f>
        <v/>
      </c>
      <c r="Z96" s="11" t="n">
        <v>42154</v>
      </c>
      <c r="AA96" s="7">
        <f>+WEEKNUM(Z96)</f>
        <v/>
      </c>
      <c r="AB96" s="11" t="n">
        <v>42175</v>
      </c>
      <c r="AC96" s="17">
        <f>+WEEKNUM(AB96)</f>
        <v/>
      </c>
      <c r="AD96" s="11" t="n">
        <v>42196</v>
      </c>
      <c r="AE96" s="7">
        <f>+WEEKNUM(AD96)</f>
        <v/>
      </c>
      <c r="AF96" s="11" t="n">
        <v>42196</v>
      </c>
      <c r="AG96" s="7">
        <f>+WEEKNUM(AF96)</f>
        <v/>
      </c>
      <c r="AH96" s="11">
        <f>AB96+60</f>
        <v/>
      </c>
      <c r="AI96" s="7">
        <f>+WEEKNUM(AH96)</f>
        <v/>
      </c>
      <c r="AJ96" s="7" t="n"/>
      <c r="AK96" s="7">
        <f>+WEEKNUM(AJ96)</f>
        <v/>
      </c>
      <c r="AL96" s="7">
        <f>AE96-AK96</f>
        <v/>
      </c>
      <c r="AM96" s="7">
        <f>AK96-P96</f>
        <v/>
      </c>
      <c r="AN96" s="7">
        <f>AK96-Y96</f>
        <v/>
      </c>
      <c r="AO96" s="7" t="n"/>
      <c r="AP96" s="7">
        <f>+WEEKNUM(AO96)</f>
        <v/>
      </c>
      <c r="AQ96" s="7" t="n"/>
      <c r="AR96" s="7">
        <f>AQ96-W96</f>
        <v/>
      </c>
      <c r="AS96" s="9">
        <f>AQ96/W96-1</f>
        <v/>
      </c>
      <c r="AT96" s="7">
        <f>AE96+2</f>
        <v/>
      </c>
      <c r="AU96" s="7" t="n"/>
      <c r="AV96" s="7" t="n"/>
    </row>
    <row customHeight="1" ht="15" r="97">
      <c r="A97" s="7" t="inlineStr">
        <is>
          <t>K150751302</t>
        </is>
      </c>
      <c r="B97" s="7" t="n">
        <v>2</v>
      </c>
      <c r="C97" s="7" t="n"/>
      <c r="D97" s="7" t="inlineStr">
        <is>
          <t>jeans</t>
        </is>
      </c>
      <c r="E97" s="7" t="inlineStr">
        <is>
          <t>MEN</t>
        </is>
      </c>
      <c r="F97" s="7" t="inlineStr">
        <is>
          <t>JOHN SELVAGE</t>
        </is>
      </c>
      <c r="G97" s="7" t="inlineStr">
        <is>
          <t>16 oz. Dry</t>
        </is>
      </c>
      <c r="H97" s="7" t="inlineStr">
        <is>
          <t>TN</t>
        </is>
      </c>
      <c r="I97" s="7" t="inlineStr">
        <is>
          <t>CARTHAGO</t>
        </is>
      </c>
      <c r="J97" s="7" t="inlineStr">
        <is>
          <t>CARTHAGO</t>
        </is>
      </c>
      <c r="K97" s="7" t="inlineStr">
        <is>
          <t>n/a</t>
        </is>
      </c>
      <c r="L97" s="7" t="inlineStr">
        <is>
          <t>TRC Candiani</t>
        </is>
      </c>
      <c r="M97" s="14" t="inlineStr">
        <is>
          <t>SL 0660 Drake Preshrunk</t>
        </is>
      </c>
      <c r="N97" s="7" t="inlineStr">
        <is>
          <t>100% Organic Cotton</t>
        </is>
      </c>
      <c r="O97" s="11" t="n"/>
      <c r="P97" s="7">
        <f>+WEEKNUM(O97)</f>
        <v/>
      </c>
      <c r="Q97" s="7" t="inlineStr">
        <is>
          <t>WOVEN</t>
        </is>
      </c>
      <c r="R97" s="8" t="n">
        <v>25.41</v>
      </c>
      <c r="S97" t="inlineStr">
        <is>
          <t>300P000263</t>
        </is>
      </c>
      <c r="T97" s="8">
        <f>W97*R97</f>
        <v/>
      </c>
      <c r="U97" s="7" t="inlineStr">
        <is>
          <t>60 DAYS NETT</t>
        </is>
      </c>
      <c r="V97" s="7" t="inlineStr">
        <is>
          <t>TRUCK</t>
        </is>
      </c>
      <c r="W97" s="7" t="n">
        <v>243</v>
      </c>
      <c r="X97" s="11" t="n">
        <v>42083</v>
      </c>
      <c r="Y97" s="7">
        <f>+WEEKNUM(X97)</f>
        <v/>
      </c>
      <c r="Z97" s="11" t="n">
        <v>42154</v>
      </c>
      <c r="AA97" s="7">
        <f>+WEEKNUM(Z97)</f>
        <v/>
      </c>
      <c r="AB97" s="11" t="n"/>
      <c r="AC97" s="17">
        <f>+WEEKNUM(AB97)</f>
        <v/>
      </c>
      <c r="AD97" s="11" t="n">
        <v>42175</v>
      </c>
      <c r="AE97" s="7">
        <f>+WEEKNUM(AD97)</f>
        <v/>
      </c>
      <c r="AF97" s="11" t="n">
        <v>42205</v>
      </c>
      <c r="AG97" s="7">
        <f>+WEEKNUM(AF97)</f>
        <v/>
      </c>
      <c r="AH97" s="11">
        <f>AB97+60</f>
        <v/>
      </c>
      <c r="AI97" s="7">
        <f>+WEEKNUM(AH97)</f>
        <v/>
      </c>
      <c r="AJ97" s="7" t="n"/>
      <c r="AK97" s="7">
        <f>+WEEKNUM(AJ97)</f>
        <v/>
      </c>
      <c r="AL97" s="7">
        <f>AE97-AK97</f>
        <v/>
      </c>
      <c r="AM97" s="7">
        <f>AK97-P97</f>
        <v/>
      </c>
      <c r="AN97" s="7">
        <f>AK97-Y97</f>
        <v/>
      </c>
      <c r="AO97" s="7" t="n"/>
      <c r="AP97" s="7">
        <f>+WEEKNUM(AO97)</f>
        <v/>
      </c>
      <c r="AQ97" s="7" t="n"/>
      <c r="AR97" s="7">
        <f>AQ97-W97</f>
        <v/>
      </c>
      <c r="AS97" s="9">
        <f>AQ97/W97-1</f>
        <v/>
      </c>
      <c r="AT97" s="7">
        <f>AE97+2</f>
        <v/>
      </c>
      <c r="AU97" s="7" t="n"/>
      <c r="AV97" s="7" t="n"/>
    </row>
    <row customHeight="1" ht="15" r="98">
      <c r="A98" s="7" t="inlineStr">
        <is>
          <t>K150751104</t>
        </is>
      </c>
      <c r="B98" s="7" t="n">
        <v>2</v>
      </c>
      <c r="C98" s="7" t="inlineStr">
        <is>
          <t>MAW/ BEN</t>
        </is>
      </c>
      <c r="D98" s="7" t="inlineStr">
        <is>
          <t>jeans</t>
        </is>
      </c>
      <c r="E98" s="7" t="inlineStr">
        <is>
          <t>MEN</t>
        </is>
      </c>
      <c r="F98" s="7" t="inlineStr">
        <is>
          <t>JAMES</t>
        </is>
      </c>
      <c r="G98" s="7" t="inlineStr">
        <is>
          <t>Light Marble Blue</t>
        </is>
      </c>
      <c r="H98" s="7" t="inlineStr">
        <is>
          <t>TN</t>
        </is>
      </c>
      <c r="I98" s="7" t="inlineStr">
        <is>
          <t>CARTHAGO</t>
        </is>
      </c>
      <c r="J98" s="7" t="inlineStr">
        <is>
          <t>CARTHAGO</t>
        </is>
      </c>
      <c r="K98" s="7" t="inlineStr">
        <is>
          <t>Interwashing</t>
        </is>
      </c>
      <c r="L98" s="7" t="inlineStr">
        <is>
          <t>Orta</t>
        </is>
      </c>
      <c r="M98" s="14" t="inlineStr">
        <is>
          <t>9554  (organic 8148)</t>
        </is>
      </c>
      <c r="N98" s="7" t="inlineStr">
        <is>
          <t>98% Organic Cotton / 2% Elastane</t>
        </is>
      </c>
      <c r="O98" s="11" t="n"/>
      <c r="P98" s="7">
        <f>+WEEKNUM(O98)</f>
        <v/>
      </c>
      <c r="Q98" s="7" t="inlineStr">
        <is>
          <t>WOVEN</t>
        </is>
      </c>
      <c r="R98" s="8" t="n">
        <v>25.46</v>
      </c>
      <c r="S98" t="inlineStr">
        <is>
          <t>300P000261</t>
        </is>
      </c>
      <c r="T98" s="8">
        <f>W98*R98</f>
        <v/>
      </c>
      <c r="U98" s="7" t="inlineStr">
        <is>
          <t>60 DAYS NETT</t>
        </is>
      </c>
      <c r="V98" s="7" t="inlineStr">
        <is>
          <t>TRUCK</t>
        </is>
      </c>
      <c r="W98" s="7" t="n">
        <v>1103</v>
      </c>
      <c r="X98" s="11" t="n">
        <v>42083</v>
      </c>
      <c r="Y98" s="7">
        <f>+WEEKNUM(X98)</f>
        <v/>
      </c>
      <c r="Z98" s="11" t="n">
        <v>42154</v>
      </c>
      <c r="AA98" s="7">
        <f>+WEEKNUM(Z98)</f>
        <v/>
      </c>
      <c r="AB98" s="11" t="n">
        <v>42140</v>
      </c>
      <c r="AC98" s="17">
        <f>+WEEKNUM(AB98)</f>
        <v/>
      </c>
      <c r="AD98" s="11" t="n"/>
      <c r="AE98" s="7">
        <f>+WEEKNUM(AD98)</f>
        <v/>
      </c>
      <c r="AF98" s="11" t="n">
        <v>42217</v>
      </c>
      <c r="AG98" s="7">
        <f>+WEEKNUM(AF98)</f>
        <v/>
      </c>
      <c r="AH98" s="11">
        <f>AB98+60</f>
        <v/>
      </c>
      <c r="AI98" s="7">
        <f>+WEEKNUM(AH98)</f>
        <v/>
      </c>
      <c r="AJ98" s="7" t="n"/>
      <c r="AK98" s="7">
        <f>+WEEKNUM(AJ98)</f>
        <v/>
      </c>
      <c r="AL98" s="7">
        <f>AE98-AK98</f>
        <v/>
      </c>
      <c r="AM98" s="7">
        <f>AK98-P98</f>
        <v/>
      </c>
      <c r="AN98" s="7">
        <f>AK98-Y98</f>
        <v/>
      </c>
      <c r="AO98" s="7" t="n"/>
      <c r="AP98" s="7">
        <f>+WEEKNUM(AO98)</f>
        <v/>
      </c>
      <c r="AQ98" s="7" t="n"/>
      <c r="AR98" s="7">
        <f>AQ98-W98</f>
        <v/>
      </c>
      <c r="AS98" s="9">
        <f>AQ98/W98-1</f>
        <v/>
      </c>
      <c r="AT98" s="7">
        <f>AE98+2</f>
        <v/>
      </c>
      <c r="AU98" s="7" t="n"/>
      <c r="AV98" s="7" t="n"/>
    </row>
    <row customHeight="1" ht="15" r="99">
      <c r="A99" s="7" t="inlineStr">
        <is>
          <t>K150701604</t>
        </is>
      </c>
      <c r="B99" s="7" t="n">
        <v>2</v>
      </c>
      <c r="C99" s="7" t="n"/>
      <c r="D99" s="7" t="inlineStr">
        <is>
          <t>jeans</t>
        </is>
      </c>
      <c r="E99" s="7" t="inlineStr">
        <is>
          <t>WOMEN</t>
        </is>
      </c>
      <c r="F99" s="7" t="inlineStr">
        <is>
          <t>VIRGINIA</t>
        </is>
      </c>
      <c r="G99" s="7" t="inlineStr">
        <is>
          <t>Glory Blue Worn</t>
        </is>
      </c>
      <c r="H99" s="7" t="inlineStr">
        <is>
          <t>TN</t>
        </is>
      </c>
      <c r="I99" s="7" t="inlineStr">
        <is>
          <t>CARTHAGO</t>
        </is>
      </c>
      <c r="J99" s="7" t="inlineStr">
        <is>
          <t>CARTHAGO</t>
        </is>
      </c>
      <c r="K99" s="7" t="inlineStr">
        <is>
          <t>Interwashing</t>
        </is>
      </c>
      <c r="L99" s="7" t="inlineStr">
        <is>
          <t>Orta</t>
        </is>
      </c>
      <c r="M99" s="14" t="n">
        <v>9540</v>
      </c>
      <c r="N99" s="7" t="inlineStr">
        <is>
          <t>98% Organic Cotton / 2% Elastane</t>
        </is>
      </c>
      <c r="O99" s="11" t="n"/>
      <c r="P99" s="7">
        <f>+WEEKNUM(O99)</f>
        <v/>
      </c>
      <c r="Q99" s="7" t="inlineStr">
        <is>
          <t>WOVEN</t>
        </is>
      </c>
      <c r="R99" s="8" t="n">
        <v>22.35</v>
      </c>
      <c r="S99" t="inlineStr">
        <is>
          <t>300P000257</t>
        </is>
      </c>
      <c r="T99" s="8">
        <f>W99*R99</f>
        <v/>
      </c>
      <c r="U99" s="7" t="inlineStr">
        <is>
          <t>60 DAYS NETT</t>
        </is>
      </c>
      <c r="V99" s="7" t="inlineStr">
        <is>
          <t>TRUCK</t>
        </is>
      </c>
      <c r="W99" s="7" t="n">
        <v>173</v>
      </c>
      <c r="X99" s="11" t="n">
        <v>42083</v>
      </c>
      <c r="Y99" s="7">
        <f>+WEEKNUM(X99)</f>
        <v/>
      </c>
      <c r="Z99" s="11" t="n">
        <v>42154</v>
      </c>
      <c r="AA99" s="7">
        <f>+WEEKNUM(Z99)</f>
        <v/>
      </c>
      <c r="AB99" s="11" t="n">
        <v>42175</v>
      </c>
      <c r="AC99" s="17">
        <f>+WEEKNUM(AB99)</f>
        <v/>
      </c>
      <c r="AD99" s="11" t="n">
        <v>42209</v>
      </c>
      <c r="AE99" s="7">
        <f>+WEEKNUM(AD99)</f>
        <v/>
      </c>
      <c r="AF99" s="11" t="n">
        <v>42217</v>
      </c>
      <c r="AG99" s="7">
        <f>+WEEKNUM(AF99)</f>
        <v/>
      </c>
      <c r="AH99" s="11">
        <f>AB99+60</f>
        <v/>
      </c>
      <c r="AI99" s="7">
        <f>+WEEKNUM(AH99)</f>
        <v/>
      </c>
      <c r="AJ99" s="7" t="n"/>
      <c r="AK99" s="7">
        <f>+WEEKNUM(AJ99)</f>
        <v/>
      </c>
      <c r="AL99" s="7">
        <f>AE99-AK99</f>
        <v/>
      </c>
      <c r="AM99" s="7">
        <f>AK99-P99</f>
        <v/>
      </c>
      <c r="AN99" s="7">
        <f>AK99-Y99</f>
        <v/>
      </c>
      <c r="AO99" s="7" t="n"/>
      <c r="AP99" s="7">
        <f>+WEEKNUM(AO99)</f>
        <v/>
      </c>
      <c r="AQ99" s="7" t="n"/>
      <c r="AR99" s="7">
        <f>AQ99-W99</f>
        <v/>
      </c>
      <c r="AS99" s="9">
        <f>AQ99/W99-1</f>
        <v/>
      </c>
      <c r="AT99" s="7">
        <f>AE99+2</f>
        <v/>
      </c>
      <c r="AU99" s="7" t="n"/>
      <c r="AV99" s="7" t="n"/>
    </row>
    <row customHeight="1" ht="15" r="100">
      <c r="A100" s="7" t="inlineStr">
        <is>
          <t>K150701104</t>
        </is>
      </c>
      <c r="B100" s="7" t="n">
        <v>3</v>
      </c>
      <c r="C100" s="7" t="n"/>
      <c r="D100" s="7" t="inlineStr">
        <is>
          <t>jeans</t>
        </is>
      </c>
      <c r="E100" s="7" t="inlineStr">
        <is>
          <t>WOMEN</t>
        </is>
      </c>
      <c r="F100" s="7" t="inlineStr">
        <is>
          <t>JUNO</t>
        </is>
      </c>
      <c r="G100" s="7" t="inlineStr">
        <is>
          <t>Black Dark Marble</t>
        </is>
      </c>
      <c r="H100" s="7" t="inlineStr">
        <is>
          <t>TN</t>
        </is>
      </c>
      <c r="I100" s="7" t="inlineStr">
        <is>
          <t>CARTHAGO</t>
        </is>
      </c>
      <c r="J100" s="7" t="inlineStr">
        <is>
          <t>CARTHAGO</t>
        </is>
      </c>
      <c r="K100" s="7" t="inlineStr">
        <is>
          <t>Interwashing</t>
        </is>
      </c>
      <c r="L100" s="7" t="inlineStr">
        <is>
          <t>Gap</t>
        </is>
      </c>
      <c r="M100" s="14" t="inlineStr">
        <is>
          <t>D7924O022 Pinus</t>
        </is>
      </c>
      <c r="N100" s="7" t="inlineStr">
        <is>
          <t>97,8% Organic cotton / 2,2% Elastane</t>
        </is>
      </c>
      <c r="O100" s="11" t="n"/>
      <c r="P100" s="7">
        <f>+WEEKNUM(O100)</f>
        <v/>
      </c>
      <c r="Q100" s="7" t="inlineStr">
        <is>
          <t>WOVEN</t>
        </is>
      </c>
      <c r="R100" s="8" t="n">
        <v>19.76</v>
      </c>
      <c r="S100" t="inlineStr">
        <is>
          <t>300P000257</t>
        </is>
      </c>
      <c r="T100" s="8">
        <f>W100*R100</f>
        <v/>
      </c>
      <c r="U100" s="7" t="inlineStr">
        <is>
          <t>60 DAYS NETT</t>
        </is>
      </c>
      <c r="V100" s="7" t="inlineStr">
        <is>
          <t>TRUCK</t>
        </is>
      </c>
      <c r="W100" s="7" t="n">
        <v>160</v>
      </c>
      <c r="X100" s="11" t="n">
        <v>42083</v>
      </c>
      <c r="Y100" s="7">
        <f>+WEEKNUM(X100)</f>
        <v/>
      </c>
      <c r="Z100" s="11" t="n">
        <v>42154</v>
      </c>
      <c r="AA100" s="7">
        <f>+WEEKNUM(Z100)</f>
        <v/>
      </c>
      <c r="AB100" s="11" t="n">
        <v>42188</v>
      </c>
      <c r="AC100" s="17">
        <f>+WEEKNUM(AB100)</f>
        <v/>
      </c>
      <c r="AD100" s="11" t="n">
        <v>42209</v>
      </c>
      <c r="AE100" s="7">
        <f>+WEEKNUM(AD100)</f>
        <v/>
      </c>
      <c r="AF100" s="11" t="n">
        <v>42217</v>
      </c>
      <c r="AG100" s="7">
        <f>+WEEKNUM(AF100)</f>
        <v/>
      </c>
      <c r="AH100" s="11">
        <f>AB100+60</f>
        <v/>
      </c>
      <c r="AI100" s="7">
        <f>+WEEKNUM(AH100)</f>
        <v/>
      </c>
      <c r="AJ100" s="7" t="n"/>
      <c r="AK100" s="7">
        <f>+WEEKNUM(AJ100)</f>
        <v/>
      </c>
      <c r="AL100" s="7">
        <f>AE100-AK100</f>
        <v/>
      </c>
      <c r="AM100" s="7">
        <f>AK100-P100</f>
        <v/>
      </c>
      <c r="AN100" s="7">
        <f>AK100-Y100</f>
        <v/>
      </c>
      <c r="AO100" s="7" t="n"/>
      <c r="AP100" s="7">
        <f>+WEEKNUM(AO100)</f>
        <v/>
      </c>
      <c r="AQ100" s="7" t="n"/>
      <c r="AR100" s="7">
        <f>AQ100-W100</f>
        <v/>
      </c>
      <c r="AS100" s="9">
        <f>AQ100/W100-1</f>
        <v/>
      </c>
      <c r="AT100" s="7">
        <f>AE100+2</f>
        <v/>
      </c>
      <c r="AU100" s="7" t="n"/>
      <c r="AV100" s="7" t="n"/>
    </row>
    <row customHeight="1" ht="15" r="101">
      <c r="A101" s="7" t="inlineStr">
        <is>
          <t>K150751101</t>
        </is>
      </c>
      <c r="B101" s="7" t="n">
        <v>2</v>
      </c>
      <c r="C101" s="7" t="inlineStr">
        <is>
          <t>BK/ MAW/ BEN</t>
        </is>
      </c>
      <c r="D101" s="7" t="inlineStr">
        <is>
          <t>jeans</t>
        </is>
      </c>
      <c r="E101" s="7" t="inlineStr">
        <is>
          <t>MEN</t>
        </is>
      </c>
      <c r="F101" s="7" t="inlineStr">
        <is>
          <t>JAMES</t>
        </is>
      </c>
      <c r="G101" s="7" t="inlineStr">
        <is>
          <t>Black Worn Marble</t>
        </is>
      </c>
      <c r="H101" s="7" t="inlineStr">
        <is>
          <t>TN</t>
        </is>
      </c>
      <c r="I101" s="7" t="inlineStr">
        <is>
          <t>CARTHAGO</t>
        </is>
      </c>
      <c r="J101" s="7" t="inlineStr">
        <is>
          <t>CARTHAGO</t>
        </is>
      </c>
      <c r="K101" s="7" t="inlineStr">
        <is>
          <t>Interwashing</t>
        </is>
      </c>
      <c r="L101" s="7" t="inlineStr">
        <is>
          <t>Gap</t>
        </is>
      </c>
      <c r="M101" s="14" t="inlineStr">
        <is>
          <t>D7924O022 Pinus</t>
        </is>
      </c>
      <c r="N101" s="7" t="inlineStr">
        <is>
          <t>97,8% Organic cotton / 2,2% Elastane</t>
        </is>
      </c>
      <c r="O101" s="11" t="n"/>
      <c r="P101" s="7">
        <f>+WEEKNUM(O101)</f>
        <v/>
      </c>
      <c r="Q101" s="7" t="inlineStr">
        <is>
          <t>WOVEN</t>
        </is>
      </c>
      <c r="R101" s="8" t="n">
        <v>26.39</v>
      </c>
      <c r="S101" t="inlineStr">
        <is>
          <t>300P000261</t>
        </is>
      </c>
      <c r="T101" s="8">
        <f>W101*R101</f>
        <v/>
      </c>
      <c r="U101" s="7" t="inlineStr">
        <is>
          <t>60 DAYS NETT</t>
        </is>
      </c>
      <c r="V101" s="7" t="inlineStr">
        <is>
          <t>TRUCK</t>
        </is>
      </c>
      <c r="W101" s="7" t="n">
        <v>1252</v>
      </c>
      <c r="X101" s="11" t="n">
        <v>42083</v>
      </c>
      <c r="Y101" s="7">
        <f>+WEEKNUM(X101)</f>
        <v/>
      </c>
      <c r="Z101" s="11" t="n">
        <v>42154</v>
      </c>
      <c r="AA101" s="7">
        <f>+WEEKNUM(Z101)</f>
        <v/>
      </c>
      <c r="AB101" s="11" t="n">
        <v>42188</v>
      </c>
      <c r="AC101" s="17">
        <f>+WEEKNUM(AB101)</f>
        <v/>
      </c>
      <c r="AD101" s="11" t="n">
        <v>42209</v>
      </c>
      <c r="AE101" s="7">
        <f>+WEEKNUM(AD101)</f>
        <v/>
      </c>
      <c r="AF101" s="11" t="n">
        <v>42217</v>
      </c>
      <c r="AG101" s="7">
        <f>+WEEKNUM(AF101)</f>
        <v/>
      </c>
      <c r="AH101" s="11">
        <f>AB101+60</f>
        <v/>
      </c>
      <c r="AI101" s="7">
        <f>+WEEKNUM(AH101)</f>
        <v/>
      </c>
      <c r="AJ101" s="7" t="n"/>
      <c r="AK101" s="7">
        <f>+WEEKNUM(AJ101)</f>
        <v/>
      </c>
      <c r="AL101" s="7">
        <f>AE101-AK101</f>
        <v/>
      </c>
      <c r="AM101" s="7">
        <f>AK101-P101</f>
        <v/>
      </c>
      <c r="AN101" s="7">
        <f>AK101-Y101</f>
        <v/>
      </c>
      <c r="AO101" s="7" t="n"/>
      <c r="AP101" s="7">
        <f>+WEEKNUM(AO101)</f>
        <v/>
      </c>
      <c r="AQ101" s="7" t="n"/>
      <c r="AR101" s="7">
        <f>AQ101-W101</f>
        <v/>
      </c>
      <c r="AS101" s="9">
        <f>AQ101/W101-1</f>
        <v/>
      </c>
      <c r="AT101" s="7">
        <f>AE101+2</f>
        <v/>
      </c>
      <c r="AU101" s="7" t="n"/>
      <c r="AV101" s="7" t="n"/>
    </row>
    <row customHeight="1" ht="15" r="102">
      <c r="A102" s="7" t="inlineStr">
        <is>
          <t>K150751102</t>
        </is>
      </c>
      <c r="B102" s="7" t="n">
        <v>3</v>
      </c>
      <c r="C102" s="7" t="inlineStr">
        <is>
          <t>BK</t>
        </is>
      </c>
      <c r="D102" s="7" t="inlineStr">
        <is>
          <t>jeans</t>
        </is>
      </c>
      <c r="E102" s="7" t="inlineStr">
        <is>
          <t>MEN</t>
        </is>
      </c>
      <c r="F102" s="7" t="inlineStr">
        <is>
          <t>JAMES</t>
        </is>
      </c>
      <c r="G102" s="7" t="inlineStr">
        <is>
          <t>Grey Worn In</t>
        </is>
      </c>
      <c r="H102" s="7" t="inlineStr">
        <is>
          <t>TN</t>
        </is>
      </c>
      <c r="I102" s="7" t="inlineStr">
        <is>
          <t>CARTHAGO</t>
        </is>
      </c>
      <c r="J102" s="7" t="inlineStr">
        <is>
          <t>CARTHAGO</t>
        </is>
      </c>
      <c r="K102" s="7" t="inlineStr">
        <is>
          <t>Interwashing</t>
        </is>
      </c>
      <c r="L102" s="7" t="inlineStr">
        <is>
          <t>Gap</t>
        </is>
      </c>
      <c r="M102" s="14" t="inlineStr">
        <is>
          <t>D7924O022 Pinus</t>
        </is>
      </c>
      <c r="N102" s="7" t="inlineStr">
        <is>
          <t>97,8% Organic cotton / 2,2% Elastane</t>
        </is>
      </c>
      <c r="O102" s="11" t="n"/>
      <c r="P102" s="7">
        <f>+WEEKNUM(O102)</f>
        <v/>
      </c>
      <c r="Q102" s="7" t="inlineStr">
        <is>
          <t>WOVEN</t>
        </is>
      </c>
      <c r="R102" s="8" t="n">
        <v>24.02</v>
      </c>
      <c r="S102" t="inlineStr">
        <is>
          <t>300P000261</t>
        </is>
      </c>
      <c r="T102" s="8">
        <f>W102*R102</f>
        <v/>
      </c>
      <c r="U102" s="7" t="inlineStr">
        <is>
          <t>60 DAYS NETT</t>
        </is>
      </c>
      <c r="V102" s="7" t="inlineStr">
        <is>
          <t>TRUCK</t>
        </is>
      </c>
      <c r="W102" s="7" t="n">
        <v>472</v>
      </c>
      <c r="X102" s="11" t="n">
        <v>42083</v>
      </c>
      <c r="Y102" s="7">
        <f>+WEEKNUM(X102)</f>
        <v/>
      </c>
      <c r="Z102" s="11" t="n">
        <v>42154</v>
      </c>
      <c r="AA102" s="7">
        <f>+WEEKNUM(Z102)</f>
        <v/>
      </c>
      <c r="AB102" s="11" t="n">
        <v>42188</v>
      </c>
      <c r="AC102" s="17">
        <f>+WEEKNUM(AB102)</f>
        <v/>
      </c>
      <c r="AD102" s="11" t="n">
        <v>42209</v>
      </c>
      <c r="AE102" s="7">
        <f>+WEEKNUM(AD102)</f>
        <v/>
      </c>
      <c r="AF102" s="11" t="n">
        <v>42217</v>
      </c>
      <c r="AG102" s="7">
        <f>+WEEKNUM(AF102)</f>
        <v/>
      </c>
      <c r="AH102" s="11">
        <f>AB102+60</f>
        <v/>
      </c>
      <c r="AI102" s="7">
        <f>+WEEKNUM(AH102)</f>
        <v/>
      </c>
      <c r="AJ102" s="7" t="n"/>
      <c r="AK102" s="7">
        <f>+WEEKNUM(AJ102)</f>
        <v/>
      </c>
      <c r="AL102" s="7">
        <f>AE102-AK102</f>
        <v/>
      </c>
      <c r="AM102" s="7">
        <f>AK102-P102</f>
        <v/>
      </c>
      <c r="AN102" s="7">
        <f>AK102-Y102</f>
        <v/>
      </c>
      <c r="AO102" s="7" t="n"/>
      <c r="AP102" s="7">
        <f>+WEEKNUM(AO102)</f>
        <v/>
      </c>
      <c r="AQ102" s="7" t="n"/>
      <c r="AR102" s="7">
        <f>AQ102-W102</f>
        <v/>
      </c>
      <c r="AS102" s="9">
        <f>AQ102/W102-1</f>
        <v/>
      </c>
      <c r="AT102" s="7">
        <f>AE102+2</f>
        <v/>
      </c>
      <c r="AU102" s="7" t="n"/>
      <c r="AV102" s="7" t="n"/>
    </row>
    <row customHeight="1" ht="15" r="103">
      <c r="A103" s="7" t="inlineStr">
        <is>
          <t>K150752070</t>
        </is>
      </c>
      <c r="B103" s="7" t="n">
        <v>2</v>
      </c>
      <c r="C103" s="7" t="inlineStr">
        <is>
          <t>SB/ BEN</t>
        </is>
      </c>
      <c r="D103" s="7" t="inlineStr">
        <is>
          <t>jacket</t>
        </is>
      </c>
      <c r="E103" s="7" t="inlineStr">
        <is>
          <t>MEN</t>
        </is>
      </c>
      <c r="F103" s="7" t="inlineStr">
        <is>
          <t>DAVID</t>
        </is>
      </c>
      <c r="G103" s="7" t="inlineStr">
        <is>
          <t>Army Green</t>
        </is>
      </c>
      <c r="H103" s="7" t="inlineStr">
        <is>
          <t>TN</t>
        </is>
      </c>
      <c r="I103" s="7" t="inlineStr">
        <is>
          <t>CARTHAGO</t>
        </is>
      </c>
      <c r="J103" s="7" t="inlineStr">
        <is>
          <t>CARTHAGO</t>
        </is>
      </c>
      <c r="K103" s="7" t="inlineStr">
        <is>
          <t>GDS</t>
        </is>
      </c>
      <c r="L103" s="7" t="inlineStr">
        <is>
          <t>TRC Candiani</t>
        </is>
      </c>
      <c r="M103" s="14" t="inlineStr">
        <is>
          <t>RR2773 Ecru Preshrunk</t>
        </is>
      </c>
      <c r="N103" s="7" t="inlineStr">
        <is>
          <t>100% Organic Cotton</t>
        </is>
      </c>
      <c r="O103" s="11" t="n"/>
      <c r="P103" s="7">
        <f>+WEEKNUM(O103)</f>
        <v/>
      </c>
      <c r="Q103" s="7" t="inlineStr">
        <is>
          <t>WOVEN</t>
        </is>
      </c>
      <c r="R103" s="8" t="n">
        <v>24.66</v>
      </c>
      <c r="S103" t="inlineStr">
        <is>
          <t>300P000263</t>
        </is>
      </c>
      <c r="T103" s="8">
        <f>W103*R103</f>
        <v/>
      </c>
      <c r="U103" s="7" t="inlineStr">
        <is>
          <t>60 DAYS NETT</t>
        </is>
      </c>
      <c r="V103" s="7" t="inlineStr">
        <is>
          <t>TRUCK</t>
        </is>
      </c>
      <c r="W103" s="7" t="n">
        <v>139</v>
      </c>
      <c r="X103" s="11" t="n">
        <v>42083</v>
      </c>
      <c r="Y103" s="7">
        <f>+WEEKNUM(X103)</f>
        <v/>
      </c>
      <c r="Z103" s="11" t="n">
        <v>42154</v>
      </c>
      <c r="AA103" s="7">
        <f>+WEEKNUM(Z103)</f>
        <v/>
      </c>
      <c r="AB103" s="11" t="n">
        <v>42197</v>
      </c>
      <c r="AC103" s="17">
        <f>+WEEKNUM(AB103)</f>
        <v/>
      </c>
      <c r="AD103" s="11" t="n">
        <v>42209</v>
      </c>
      <c r="AE103" s="7">
        <f>+WEEKNUM(AD103)</f>
        <v/>
      </c>
      <c r="AF103" s="11" t="n">
        <v>42217</v>
      </c>
      <c r="AG103" s="7">
        <f>+WEEKNUM(AF103)</f>
        <v/>
      </c>
      <c r="AH103" s="11">
        <f>AB103+60</f>
        <v/>
      </c>
      <c r="AI103" s="7">
        <f>+WEEKNUM(AH103)</f>
        <v/>
      </c>
      <c r="AJ103" s="7" t="n"/>
      <c r="AK103" s="7">
        <f>+WEEKNUM(AJ103)</f>
        <v/>
      </c>
      <c r="AL103" s="7">
        <f>AE103-AK103</f>
        <v/>
      </c>
      <c r="AM103" s="7">
        <f>AK103-P103</f>
        <v/>
      </c>
      <c r="AN103" s="7">
        <f>AK103-Y103</f>
        <v/>
      </c>
      <c r="AO103" s="7" t="n"/>
      <c r="AP103" s="7">
        <f>+WEEKNUM(AO103)</f>
        <v/>
      </c>
      <c r="AQ103" s="7" t="n"/>
      <c r="AR103" s="7">
        <f>AQ103-W103</f>
        <v/>
      </c>
      <c r="AS103" s="9">
        <f>AQ103/W103-1</f>
        <v/>
      </c>
      <c r="AT103" s="7">
        <f>AE103+2</f>
        <v/>
      </c>
      <c r="AU103" s="7" t="n"/>
      <c r="AV103" s="7" t="n"/>
    </row>
    <row customHeight="1" ht="15" r="104">
      <c r="A104" s="7" t="inlineStr">
        <is>
          <t>K150751301</t>
        </is>
      </c>
      <c r="B104" s="7" t="n">
        <v>2</v>
      </c>
      <c r="C104" s="7" t="inlineStr">
        <is>
          <t>14OZ</t>
        </is>
      </c>
      <c r="D104" s="7" t="inlineStr">
        <is>
          <t>jeans</t>
        </is>
      </c>
      <c r="E104" s="7" t="inlineStr">
        <is>
          <t>MEN</t>
        </is>
      </c>
      <c r="F104" s="7" t="inlineStr">
        <is>
          <t>JOHN SELVAGE</t>
        </is>
      </c>
      <c r="G104" s="7" t="inlineStr">
        <is>
          <t>11.5 oz. Dry</t>
        </is>
      </c>
      <c r="H104" s="7" t="inlineStr">
        <is>
          <t>TN</t>
        </is>
      </c>
      <c r="I104" s="7" t="inlineStr">
        <is>
          <t>CARTHAGO</t>
        </is>
      </c>
      <c r="J104" s="7" t="inlineStr">
        <is>
          <t>CARTHAGO</t>
        </is>
      </c>
      <c r="K104" s="7" t="inlineStr">
        <is>
          <t>n/a</t>
        </is>
      </c>
      <c r="L104" s="7" t="inlineStr">
        <is>
          <t>Gap</t>
        </is>
      </c>
      <c r="M104" s="14" t="inlineStr">
        <is>
          <t>D5224A010 Smoke Blue</t>
        </is>
      </c>
      <c r="N104" s="7" t="inlineStr">
        <is>
          <t>100% Organic Cotton</t>
        </is>
      </c>
      <c r="O104" s="11" t="n"/>
      <c r="P104" s="7">
        <f>+WEEKNUM(O104)</f>
        <v/>
      </c>
      <c r="Q104" s="7" t="inlineStr">
        <is>
          <t>WOVEN</t>
        </is>
      </c>
      <c r="R104" s="8" t="n">
        <v>24.15</v>
      </c>
      <c r="S104" t="inlineStr">
        <is>
          <t>300P000263</t>
        </is>
      </c>
      <c r="T104" s="8">
        <f>W104*R104</f>
        <v/>
      </c>
      <c r="U104" s="7" t="inlineStr">
        <is>
          <t>60 DAYS NETT</t>
        </is>
      </c>
      <c r="V104" s="7" t="inlineStr">
        <is>
          <t>TRUCK</t>
        </is>
      </c>
      <c r="W104" s="7" t="n">
        <v>350</v>
      </c>
      <c r="X104" s="11" t="n">
        <v>42083</v>
      </c>
      <c r="Y104" s="7">
        <f>+WEEKNUM(X104)</f>
        <v/>
      </c>
      <c r="Z104" s="11" t="n">
        <v>42154</v>
      </c>
      <c r="AA104" s="7">
        <f>+WEEKNUM(Z104)</f>
        <v/>
      </c>
      <c r="AB104" s="11" t="n"/>
      <c r="AC104" s="17">
        <f>+WEEKNUM(AB104)</f>
        <v/>
      </c>
      <c r="AD104" s="11" t="n">
        <v>42196</v>
      </c>
      <c r="AE104" s="7">
        <f>+WEEKNUM(AD104)</f>
        <v/>
      </c>
      <c r="AF104" s="11" t="n">
        <v>42226</v>
      </c>
      <c r="AG104" s="7">
        <f>+WEEKNUM(AF104)</f>
        <v/>
      </c>
      <c r="AH104" s="11" t="n"/>
      <c r="AI104" s="7">
        <f>+WEEKNUM(AH104)</f>
        <v/>
      </c>
      <c r="AJ104" s="7" t="n"/>
      <c r="AK104" s="7">
        <f>+WEEKNUM(AJ104)</f>
        <v/>
      </c>
      <c r="AL104" s="7">
        <f>AE104-AK104</f>
        <v/>
      </c>
      <c r="AM104" s="7">
        <f>AK104-P104</f>
        <v/>
      </c>
      <c r="AN104" s="7">
        <f>AK104-Y104</f>
        <v/>
      </c>
      <c r="AO104" s="7" t="n"/>
      <c r="AP104" s="7">
        <f>+WEEKNUM(AO104)</f>
        <v/>
      </c>
      <c r="AQ104" s="7" t="n"/>
      <c r="AR104" s="7">
        <f>AQ104-W104</f>
        <v/>
      </c>
      <c r="AS104" s="9">
        <f>AQ104/W104-1</f>
        <v/>
      </c>
      <c r="AT104" s="7">
        <f>AE104+2</f>
        <v/>
      </c>
      <c r="AU104" s="7" t="n"/>
      <c r="AV104" s="7" t="n"/>
    </row>
    <row customHeight="1" ht="15" r="105">
      <c r="A105" s="7" t="inlineStr">
        <is>
          <t>K150701304</t>
        </is>
      </c>
      <c r="B105" s="7" t="n">
        <v>3</v>
      </c>
      <c r="C105" s="7" t="inlineStr">
        <is>
          <t>SB</t>
        </is>
      </c>
      <c r="D105" s="7" t="inlineStr">
        <is>
          <t>jeans</t>
        </is>
      </c>
      <c r="E105" s="7" t="inlineStr">
        <is>
          <t>WOMEN</t>
        </is>
      </c>
      <c r="F105" s="7" t="inlineStr">
        <is>
          <t>CHRISTINA</t>
        </is>
      </c>
      <c r="G105" s="7" t="inlineStr">
        <is>
          <t>Grey Worn In</t>
        </is>
      </c>
      <c r="H105" s="7" t="inlineStr">
        <is>
          <t>TN</t>
        </is>
      </c>
      <c r="I105" s="7" t="inlineStr">
        <is>
          <t>CARTHAGO</t>
        </is>
      </c>
      <c r="J105" s="7" t="inlineStr">
        <is>
          <t>CARTHAGO</t>
        </is>
      </c>
      <c r="K105" s="7" t="inlineStr">
        <is>
          <t>Interwashing</t>
        </is>
      </c>
      <c r="L105" s="7" t="inlineStr">
        <is>
          <t>Gap</t>
        </is>
      </c>
      <c r="M105" s="14" t="inlineStr">
        <is>
          <t>D7924O022 Pinus</t>
        </is>
      </c>
      <c r="N105" s="7" t="inlineStr">
        <is>
          <t>97,8% Organic cotton / 2,2% Elastane</t>
        </is>
      </c>
      <c r="O105" s="11" t="n"/>
      <c r="P105" s="7">
        <f>+WEEKNUM(O105)</f>
        <v/>
      </c>
      <c r="Q105" s="7" t="inlineStr">
        <is>
          <t>WOVEN</t>
        </is>
      </c>
      <c r="R105" s="8" t="n">
        <v>23.66</v>
      </c>
      <c r="S105" t="inlineStr">
        <is>
          <t>300P000257</t>
        </is>
      </c>
      <c r="T105" s="8">
        <f>W105*R105</f>
        <v/>
      </c>
      <c r="U105" s="7" t="inlineStr">
        <is>
          <t>60 DAYS NETT</t>
        </is>
      </c>
      <c r="V105" s="7" t="inlineStr">
        <is>
          <t>TRUCK</t>
        </is>
      </c>
      <c r="W105" s="7" t="n">
        <v>324</v>
      </c>
      <c r="X105" s="11" t="n">
        <v>42083</v>
      </c>
      <c r="Y105" s="7">
        <f>+WEEKNUM(X105)</f>
        <v/>
      </c>
      <c r="Z105" s="11" t="n">
        <v>42154</v>
      </c>
      <c r="AA105" s="7">
        <f>+WEEKNUM(Z105)</f>
        <v/>
      </c>
      <c r="AB105" s="11" t="n">
        <v>42188</v>
      </c>
      <c r="AC105" s="17">
        <f>+WEEKNUM(AB105)</f>
        <v/>
      </c>
      <c r="AD105" s="11" t="n">
        <v>42231</v>
      </c>
      <c r="AE105" s="7">
        <f>+WEEKNUM(AD105)</f>
        <v/>
      </c>
      <c r="AF105" s="11" t="n">
        <v>42231</v>
      </c>
      <c r="AG105" s="7">
        <f>+WEEKNUM(AF105)</f>
        <v/>
      </c>
      <c r="AH105" s="11">
        <f>AB105+60</f>
        <v/>
      </c>
      <c r="AI105" s="7">
        <f>+WEEKNUM(AH105)</f>
        <v/>
      </c>
      <c r="AJ105" s="7" t="n"/>
      <c r="AK105" s="7">
        <f>+WEEKNUM(AJ105)</f>
        <v/>
      </c>
      <c r="AL105" s="7">
        <f>AE105-AK105</f>
        <v/>
      </c>
      <c r="AM105" s="7">
        <f>AK105-P105</f>
        <v/>
      </c>
      <c r="AN105" s="7">
        <f>AK105-Y105</f>
        <v/>
      </c>
      <c r="AO105" s="7" t="n"/>
      <c r="AP105" s="7">
        <f>+WEEKNUM(AO105)</f>
        <v/>
      </c>
      <c r="AQ105" s="7" t="n"/>
      <c r="AR105" s="7">
        <f>AQ105-W105</f>
        <v/>
      </c>
      <c r="AS105" s="9">
        <f>AQ105/W105-1</f>
        <v/>
      </c>
      <c r="AT105" s="7">
        <f>AE105+2</f>
        <v/>
      </c>
      <c r="AU105" s="7" t="n"/>
      <c r="AV105" s="7" t="n"/>
    </row>
    <row customHeight="1" ht="15" r="106">
      <c r="A106" s="7" t="inlineStr">
        <is>
          <t>K150751203</t>
        </is>
      </c>
      <c r="B106" s="7" t="n">
        <v>3</v>
      </c>
      <c r="C106" s="7" t="inlineStr">
        <is>
          <t>BEN</t>
        </is>
      </c>
      <c r="D106" s="7" t="inlineStr">
        <is>
          <t>jeans</t>
        </is>
      </c>
      <c r="E106" s="7" t="inlineStr">
        <is>
          <t>MEN</t>
        </is>
      </c>
      <c r="F106" s="7" t="inlineStr">
        <is>
          <t>CHARLES</t>
        </is>
      </c>
      <c r="G106" s="7" t="inlineStr">
        <is>
          <t>Grey Tinted</t>
        </is>
      </c>
      <c r="H106" s="7" t="inlineStr">
        <is>
          <t>TN</t>
        </is>
      </c>
      <c r="I106" s="7" t="inlineStr">
        <is>
          <t>CARTHAGO</t>
        </is>
      </c>
      <c r="J106" s="7" t="inlineStr">
        <is>
          <t>CARTHAGO</t>
        </is>
      </c>
      <c r="K106" s="7" t="inlineStr">
        <is>
          <t>Interwashing</t>
        </is>
      </c>
      <c r="L106" s="7" t="inlineStr">
        <is>
          <t>Gap</t>
        </is>
      </c>
      <c r="M106" s="14" t="inlineStr">
        <is>
          <t>D7924O022 Pinus</t>
        </is>
      </c>
      <c r="N106" s="7" t="inlineStr">
        <is>
          <t>97,8% Organic cotton / 2,2% Elastane</t>
        </is>
      </c>
      <c r="O106" s="11" t="n"/>
      <c r="P106" s="7">
        <f>+WEEKNUM(O106)</f>
        <v/>
      </c>
      <c r="Q106" s="7" t="inlineStr">
        <is>
          <t>WOVEN</t>
        </is>
      </c>
      <c r="R106" s="8" t="n">
        <v>25.78</v>
      </c>
      <c r="S106" t="inlineStr">
        <is>
          <t>300P000261</t>
        </is>
      </c>
      <c r="T106" s="8">
        <f>W106*R106</f>
        <v/>
      </c>
      <c r="U106" s="7" t="inlineStr">
        <is>
          <t>60 DAYS NETT</t>
        </is>
      </c>
      <c r="V106" s="7" t="inlineStr">
        <is>
          <t>TRUCK</t>
        </is>
      </c>
      <c r="W106" s="7" t="n">
        <v>200</v>
      </c>
      <c r="X106" s="11" t="n">
        <v>42083</v>
      </c>
      <c r="Y106" s="7">
        <f>+WEEKNUM(X106)</f>
        <v/>
      </c>
      <c r="Z106" s="11" t="n">
        <v>42154</v>
      </c>
      <c r="AA106" s="7">
        <f>+WEEKNUM(Z106)</f>
        <v/>
      </c>
      <c r="AB106" s="11" t="n">
        <v>42188</v>
      </c>
      <c r="AC106" s="17">
        <f>+WEEKNUM(AB106)</f>
        <v/>
      </c>
      <c r="AD106" s="11" t="n">
        <v>42231</v>
      </c>
      <c r="AE106" s="7">
        <f>+WEEKNUM(AD106)</f>
        <v/>
      </c>
      <c r="AF106" s="11" t="n">
        <v>42231</v>
      </c>
      <c r="AG106" s="7">
        <f>+WEEKNUM(AF106)</f>
        <v/>
      </c>
      <c r="AH106" s="11">
        <f>AB106+60</f>
        <v/>
      </c>
      <c r="AI106" s="7">
        <f>+WEEKNUM(AH106)</f>
        <v/>
      </c>
      <c r="AJ106" s="7" t="n"/>
      <c r="AK106" s="7">
        <f>+WEEKNUM(AJ106)</f>
        <v/>
      </c>
      <c r="AL106" s="7">
        <f>AE106-AK106</f>
        <v/>
      </c>
      <c r="AM106" s="7">
        <f>AK106-P106</f>
        <v/>
      </c>
      <c r="AN106" s="7">
        <f>AK106-Y106</f>
        <v/>
      </c>
      <c r="AO106" s="7" t="n"/>
      <c r="AP106" s="7">
        <f>+WEEKNUM(AO106)</f>
        <v/>
      </c>
      <c r="AQ106" s="7" t="n"/>
      <c r="AR106" s="7">
        <f>AQ106-W106</f>
        <v/>
      </c>
      <c r="AS106" s="9">
        <f>AQ106/W106-1</f>
        <v/>
      </c>
      <c r="AT106" s="7">
        <f>AE106+2</f>
        <v/>
      </c>
      <c r="AU106" s="7" t="n"/>
      <c r="AV106" s="7" t="n"/>
    </row>
    <row customHeight="1" ht="15" r="107">
      <c r="A107" s="7" t="inlineStr">
        <is>
          <t>K150751204</t>
        </is>
      </c>
      <c r="B107" s="7" t="n">
        <v>2</v>
      </c>
      <c r="C107" s="7" t="n"/>
      <c r="D107" s="7" t="inlineStr">
        <is>
          <t>jeans</t>
        </is>
      </c>
      <c r="E107" s="7" t="inlineStr">
        <is>
          <t>MEN</t>
        </is>
      </c>
      <c r="F107" s="7" t="inlineStr">
        <is>
          <t>CHARLES</t>
        </is>
      </c>
      <c r="G107" s="7" t="inlineStr">
        <is>
          <t>Black Dark Marble</t>
        </is>
      </c>
      <c r="H107" s="7" t="inlineStr">
        <is>
          <t>TN</t>
        </is>
      </c>
      <c r="I107" s="7" t="inlineStr">
        <is>
          <t>CARTHAGO</t>
        </is>
      </c>
      <c r="J107" s="7" t="inlineStr">
        <is>
          <t>CARTHAGO</t>
        </is>
      </c>
      <c r="K107" s="7" t="inlineStr">
        <is>
          <t>Interwashing</t>
        </is>
      </c>
      <c r="L107" s="7" t="inlineStr">
        <is>
          <t>Gap</t>
        </is>
      </c>
      <c r="M107" s="14" t="inlineStr">
        <is>
          <t>D7924O022 Pinus</t>
        </is>
      </c>
      <c r="N107" s="7" t="inlineStr">
        <is>
          <t>97,8% Organic cotton / 2,2% Elastane</t>
        </is>
      </c>
      <c r="O107" s="11" t="n"/>
      <c r="P107" s="7">
        <f>+WEEKNUM(O107)</f>
        <v/>
      </c>
      <c r="Q107" s="7" t="inlineStr">
        <is>
          <t>WOVEN</t>
        </is>
      </c>
      <c r="R107" s="8" t="n">
        <v>20.91</v>
      </c>
      <c r="S107" t="inlineStr">
        <is>
          <t>300P000261</t>
        </is>
      </c>
      <c r="T107" s="8">
        <f>W107*R107</f>
        <v/>
      </c>
      <c r="U107" s="7" t="inlineStr">
        <is>
          <t>60 DAYS NETT</t>
        </is>
      </c>
      <c r="V107" s="7" t="inlineStr">
        <is>
          <t>TRUCK</t>
        </is>
      </c>
      <c r="W107" s="7" t="n">
        <v>296</v>
      </c>
      <c r="X107" s="11" t="n">
        <v>42083</v>
      </c>
      <c r="Y107" s="7">
        <f>+WEEKNUM(X107)</f>
        <v/>
      </c>
      <c r="Z107" s="11" t="n">
        <v>42154</v>
      </c>
      <c r="AA107" s="7">
        <f>+WEEKNUM(Z107)</f>
        <v/>
      </c>
      <c r="AB107" s="11" t="n">
        <v>42188</v>
      </c>
      <c r="AC107" s="17">
        <f>+WEEKNUM(AB107)</f>
        <v/>
      </c>
      <c r="AD107" s="11" t="n">
        <v>42231</v>
      </c>
      <c r="AE107" s="7">
        <f>+WEEKNUM(AD107)</f>
        <v/>
      </c>
      <c r="AF107" s="11" t="n">
        <v>42231</v>
      </c>
      <c r="AG107" s="7">
        <f>+WEEKNUM(AF107)</f>
        <v/>
      </c>
      <c r="AH107" s="11">
        <f>AB107+60</f>
        <v/>
      </c>
      <c r="AI107" s="7">
        <f>+WEEKNUM(AH107)</f>
        <v/>
      </c>
      <c r="AJ107" s="7" t="n"/>
      <c r="AK107" s="7">
        <f>+WEEKNUM(AJ107)</f>
        <v/>
      </c>
      <c r="AL107" s="7">
        <f>AE107-AK107</f>
        <v/>
      </c>
      <c r="AM107" s="7">
        <f>AK107-P107</f>
        <v/>
      </c>
      <c r="AN107" s="7">
        <f>AK107-Y107</f>
        <v/>
      </c>
      <c r="AO107" s="7" t="n"/>
      <c r="AP107" s="7">
        <f>+WEEKNUM(AO107)</f>
        <v/>
      </c>
      <c r="AQ107" s="7" t="n"/>
      <c r="AR107" s="7">
        <f>AQ107-W107</f>
        <v/>
      </c>
      <c r="AS107" s="9">
        <f>AQ107/W107-1</f>
        <v/>
      </c>
      <c r="AT107" s="7">
        <f>AE107+2</f>
        <v/>
      </c>
      <c r="AU107" s="7" t="n"/>
      <c r="AV107" s="7" t="n"/>
    </row>
    <row customHeight="1" ht="15" r="108">
      <c r="A108" s="7" t="inlineStr">
        <is>
          <t>K150751304</t>
        </is>
      </c>
      <c r="B108" s="7" t="n">
        <v>2</v>
      </c>
      <c r="C108" s="7" t="inlineStr">
        <is>
          <t>UO UK</t>
        </is>
      </c>
      <c r="D108" s="7" t="inlineStr">
        <is>
          <t>jeans</t>
        </is>
      </c>
      <c r="E108" s="7" t="inlineStr">
        <is>
          <t>MEN</t>
        </is>
      </c>
      <c r="F108" s="7" t="inlineStr">
        <is>
          <t>JOHN</t>
        </is>
      </c>
      <c r="G108" s="7" t="inlineStr">
        <is>
          <t>Grey Worn In</t>
        </is>
      </c>
      <c r="H108" s="7" t="inlineStr">
        <is>
          <t>TN</t>
        </is>
      </c>
      <c r="I108" s="7" t="inlineStr">
        <is>
          <t>CARTHAGO</t>
        </is>
      </c>
      <c r="J108" s="7" t="inlineStr">
        <is>
          <t>CARTHAGO</t>
        </is>
      </c>
      <c r="K108" s="7" t="inlineStr">
        <is>
          <t>Interwashing</t>
        </is>
      </c>
      <c r="L108" s="7" t="inlineStr">
        <is>
          <t>Gap</t>
        </is>
      </c>
      <c r="M108" s="14" t="inlineStr">
        <is>
          <t>D7924O022 Pinus</t>
        </is>
      </c>
      <c r="N108" s="7" t="inlineStr">
        <is>
          <t>97,8% Organic cotton / 2,2% Elastane</t>
        </is>
      </c>
      <c r="O108" s="11" t="n"/>
      <c r="P108" s="7">
        <f>+WEEKNUM(O108)</f>
        <v/>
      </c>
      <c r="Q108" s="7" t="inlineStr">
        <is>
          <t>WOVEN</t>
        </is>
      </c>
      <c r="R108" s="8" t="n">
        <v>24.5</v>
      </c>
      <c r="S108" t="inlineStr">
        <is>
          <t>300P000261</t>
        </is>
      </c>
      <c r="T108" s="8">
        <f>W108*R108</f>
        <v/>
      </c>
      <c r="U108" s="7" t="inlineStr">
        <is>
          <t>60 DAYS NETT</t>
        </is>
      </c>
      <c r="V108" s="7" t="inlineStr">
        <is>
          <t>TRUCK</t>
        </is>
      </c>
      <c r="W108" s="7" t="n">
        <v>610</v>
      </c>
      <c r="X108" s="11" t="n">
        <v>42083</v>
      </c>
      <c r="Y108" s="7">
        <f>+WEEKNUM(X108)</f>
        <v/>
      </c>
      <c r="Z108" s="11" t="n">
        <v>42154</v>
      </c>
      <c r="AA108" s="7">
        <f>+WEEKNUM(Z108)</f>
        <v/>
      </c>
      <c r="AB108" s="11" t="n">
        <v>42188</v>
      </c>
      <c r="AC108" s="17">
        <f>+WEEKNUM(AB108)</f>
        <v/>
      </c>
      <c r="AD108" s="11" t="n">
        <v>42231</v>
      </c>
      <c r="AE108" s="7">
        <f>+WEEKNUM(AD108)</f>
        <v/>
      </c>
      <c r="AF108" s="11" t="n">
        <v>42231</v>
      </c>
      <c r="AG108" s="7">
        <f>+WEEKNUM(AF108)</f>
        <v/>
      </c>
      <c r="AH108" s="11">
        <f>AB108+60</f>
        <v/>
      </c>
      <c r="AI108" s="7">
        <f>+WEEKNUM(AH108)</f>
        <v/>
      </c>
      <c r="AJ108" s="7" t="n"/>
      <c r="AK108" s="7">
        <f>+WEEKNUM(AJ108)</f>
        <v/>
      </c>
      <c r="AL108" s="7">
        <f>AE108-AK108</f>
        <v/>
      </c>
      <c r="AM108" s="7">
        <f>AK108-P108</f>
        <v/>
      </c>
      <c r="AN108" s="7">
        <f>AK108-Y108</f>
        <v/>
      </c>
      <c r="AO108" s="7" t="n"/>
      <c r="AP108" s="7">
        <f>+WEEKNUM(AO108)</f>
        <v/>
      </c>
      <c r="AQ108" s="7" t="n"/>
      <c r="AR108" s="7">
        <f>AQ108-W108</f>
        <v/>
      </c>
      <c r="AS108" s="9">
        <f>AQ108/W108-1</f>
        <v/>
      </c>
      <c r="AT108" s="7">
        <f>AE108+2</f>
        <v/>
      </c>
      <c r="AU108" s="7" t="n"/>
      <c r="AV108" s="7" t="n"/>
    </row>
    <row customHeight="1" ht="15" r="109">
      <c r="A109" s="7" t="inlineStr">
        <is>
          <t>K150701105</t>
        </is>
      </c>
      <c r="B109" s="7" t="n">
        <v>2</v>
      </c>
      <c r="C109" s="7" t="inlineStr">
        <is>
          <t>SB/ MAW</t>
        </is>
      </c>
      <c r="D109" s="7" t="inlineStr">
        <is>
          <t>jeans</t>
        </is>
      </c>
      <c r="E109" s="7" t="inlineStr">
        <is>
          <t>WOMEN</t>
        </is>
      </c>
      <c r="F109" s="7" t="inlineStr">
        <is>
          <t>JUNO</t>
        </is>
      </c>
      <c r="G109" s="7" t="inlineStr">
        <is>
          <t>Black Worn Marble</t>
        </is>
      </c>
      <c r="H109" s="7" t="inlineStr">
        <is>
          <t>TN</t>
        </is>
      </c>
      <c r="I109" s="7" t="inlineStr">
        <is>
          <t>CARTHAGO</t>
        </is>
      </c>
      <c r="J109" s="7" t="inlineStr">
        <is>
          <t>CARTHAGO</t>
        </is>
      </c>
      <c r="K109" s="7" t="inlineStr">
        <is>
          <t>Interwashing</t>
        </is>
      </c>
      <c r="L109" s="7" t="inlineStr">
        <is>
          <t>Gap</t>
        </is>
      </c>
      <c r="M109" s="14" t="inlineStr">
        <is>
          <t>D7924O022 Pinus</t>
        </is>
      </c>
      <c r="N109" s="7" t="inlineStr">
        <is>
          <t>97,8% Organic cotton / 2,2% Elastane</t>
        </is>
      </c>
      <c r="O109" s="11" t="n"/>
      <c r="P109" s="7">
        <f>+WEEKNUM(O109)</f>
        <v/>
      </c>
      <c r="Q109" s="7" t="inlineStr">
        <is>
          <t>WOVEN</t>
        </is>
      </c>
      <c r="R109" s="8" t="n">
        <v>25.27</v>
      </c>
      <c r="S109" t="inlineStr">
        <is>
          <t>300P000257</t>
        </is>
      </c>
      <c r="T109" s="8">
        <f>W109*R109</f>
        <v/>
      </c>
      <c r="U109" s="7" t="inlineStr">
        <is>
          <t>60 DAYS NETT</t>
        </is>
      </c>
      <c r="V109" s="7" t="inlineStr">
        <is>
          <t>TRUCK</t>
        </is>
      </c>
      <c r="W109" s="7" t="n">
        <v>1088</v>
      </c>
      <c r="X109" s="11" t="n">
        <v>42083</v>
      </c>
      <c r="Y109" s="7">
        <f>+WEEKNUM(X109)</f>
        <v/>
      </c>
      <c r="Z109" s="11" t="n">
        <v>42154</v>
      </c>
      <c r="AA109" s="7">
        <f>+WEEKNUM(Z109)</f>
        <v/>
      </c>
      <c r="AB109" s="11" t="n">
        <v>42195</v>
      </c>
      <c r="AC109" s="17">
        <f>+WEEKNUM(AB109)</f>
        <v/>
      </c>
      <c r="AD109" s="11" t="n">
        <v>42238</v>
      </c>
      <c r="AE109" s="7">
        <f>+WEEKNUM(AD109)</f>
        <v/>
      </c>
      <c r="AF109" s="11" t="n">
        <v>42231</v>
      </c>
      <c r="AG109" s="7">
        <f>+WEEKNUM(AF109)</f>
        <v/>
      </c>
      <c r="AH109" s="11">
        <f>AB109+60</f>
        <v/>
      </c>
      <c r="AI109" s="7">
        <f>+WEEKNUM(AH109)</f>
        <v/>
      </c>
      <c r="AJ109" s="7" t="n"/>
      <c r="AK109" s="7">
        <f>+WEEKNUM(AJ109)</f>
        <v/>
      </c>
      <c r="AL109" s="7">
        <f>AE109-AK109</f>
        <v/>
      </c>
      <c r="AM109" s="7">
        <f>AK109-P109</f>
        <v/>
      </c>
      <c r="AN109" s="7">
        <f>AK109-Y109</f>
        <v/>
      </c>
      <c r="AO109" s="7" t="n"/>
      <c r="AP109" s="7">
        <f>+WEEKNUM(AO109)</f>
        <v/>
      </c>
      <c r="AQ109" s="7" t="n"/>
      <c r="AR109" s="7">
        <f>AQ109-W109</f>
        <v/>
      </c>
      <c r="AS109" s="9">
        <f>AQ109/W109-1</f>
        <v/>
      </c>
      <c r="AT109" s="7">
        <f>AE109+2</f>
        <v/>
      </c>
      <c r="AU109" s="7" t="n"/>
      <c r="AV109" s="7" t="n"/>
    </row>
    <row customHeight="1" ht="15" r="110">
      <c r="A110" s="7" t="inlineStr">
        <is>
          <t>K150701201</t>
        </is>
      </c>
      <c r="B110" s="7" t="n">
        <v>2</v>
      </c>
      <c r="C110" s="7" t="n"/>
      <c r="D110" s="7" t="inlineStr">
        <is>
          <t>jeans</t>
        </is>
      </c>
      <c r="E110" s="7" t="inlineStr">
        <is>
          <t>WOMEN</t>
        </is>
      </c>
      <c r="F110" s="7" t="inlineStr">
        <is>
          <t>DIDO</t>
        </is>
      </c>
      <c r="G110" s="7" t="inlineStr">
        <is>
          <t>Grey Worn In</t>
        </is>
      </c>
      <c r="H110" s="7" t="inlineStr">
        <is>
          <t>TN</t>
        </is>
      </c>
      <c r="I110" s="7" t="inlineStr">
        <is>
          <t>CARTHAGO</t>
        </is>
      </c>
      <c r="J110" s="7" t="inlineStr">
        <is>
          <t>CARTHAGO</t>
        </is>
      </c>
      <c r="K110" s="7" t="inlineStr">
        <is>
          <t>Interwashing</t>
        </is>
      </c>
      <c r="L110" s="7" t="inlineStr">
        <is>
          <t>Gap</t>
        </is>
      </c>
      <c r="M110" s="14" t="inlineStr">
        <is>
          <t>D7924O022 Pinus</t>
        </is>
      </c>
      <c r="N110" s="7" t="inlineStr">
        <is>
          <t>97,8% Organic cotton / 2,2% Elastane</t>
        </is>
      </c>
      <c r="O110" s="11" t="n"/>
      <c r="P110" s="7">
        <f>+WEEKNUM(O110)</f>
        <v/>
      </c>
      <c r="Q110" s="7" t="inlineStr">
        <is>
          <t>WOVEN</t>
        </is>
      </c>
      <c r="R110" s="8" t="n">
        <v>23.98</v>
      </c>
      <c r="S110" t="inlineStr">
        <is>
          <t>300P000257</t>
        </is>
      </c>
      <c r="T110" s="8">
        <f>W110*R110</f>
        <v/>
      </c>
      <c r="U110" s="7" t="inlineStr">
        <is>
          <t>60 DAYS NETT</t>
        </is>
      </c>
      <c r="V110" s="7" t="inlineStr">
        <is>
          <t>TRUCK</t>
        </is>
      </c>
      <c r="W110" s="7" t="n">
        <v>458</v>
      </c>
      <c r="X110" s="11" t="n">
        <v>42083</v>
      </c>
      <c r="Y110" s="7">
        <f>+WEEKNUM(X110)</f>
        <v/>
      </c>
      <c r="Z110" s="11" t="n">
        <v>42154</v>
      </c>
      <c r="AA110" s="7">
        <f>+WEEKNUM(Z110)</f>
        <v/>
      </c>
      <c r="AB110" s="11" t="n">
        <v>42195</v>
      </c>
      <c r="AC110" s="17">
        <f>+WEEKNUM(AB110)</f>
        <v/>
      </c>
      <c r="AD110" s="11" t="n">
        <v>42238</v>
      </c>
      <c r="AE110" s="7">
        <f>+WEEKNUM(AD110)</f>
        <v/>
      </c>
      <c r="AF110" s="11" t="n">
        <v>42231</v>
      </c>
      <c r="AG110" s="7">
        <f>+WEEKNUM(AF110)</f>
        <v/>
      </c>
      <c r="AH110" s="11">
        <f>AB110+60</f>
        <v/>
      </c>
      <c r="AI110" s="7">
        <f>+WEEKNUM(AH110)</f>
        <v/>
      </c>
      <c r="AJ110" s="7" t="n"/>
      <c r="AK110" s="7">
        <f>+WEEKNUM(AJ110)</f>
        <v/>
      </c>
      <c r="AL110" s="7">
        <f>AE110-AK110</f>
        <v/>
      </c>
      <c r="AM110" s="7">
        <f>AK110-P110</f>
        <v/>
      </c>
      <c r="AN110" s="7">
        <f>AK110-Y110</f>
        <v/>
      </c>
      <c r="AO110" s="7" t="n"/>
      <c r="AP110" s="7">
        <f>+WEEKNUM(AO110)</f>
        <v/>
      </c>
      <c r="AQ110" s="7" t="n"/>
      <c r="AR110" s="7">
        <f>AQ110-W110</f>
        <v/>
      </c>
      <c r="AS110" s="9">
        <f>AQ110/W110-1</f>
        <v/>
      </c>
      <c r="AT110" s="7">
        <f>AE110+2</f>
        <v/>
      </c>
      <c r="AU110" s="7" t="n"/>
      <c r="AV110" s="7" t="n"/>
    </row>
    <row customHeight="1" ht="15" r="111">
      <c r="A111" s="7" t="inlineStr">
        <is>
          <t>K150701203</t>
        </is>
      </c>
      <c r="B111" s="7" t="n">
        <v>2</v>
      </c>
      <c r="C111" s="7" t="n"/>
      <c r="D111" s="7" t="inlineStr">
        <is>
          <t>jeans</t>
        </is>
      </c>
      <c r="E111" s="7" t="inlineStr">
        <is>
          <t>WOMEN</t>
        </is>
      </c>
      <c r="F111" s="7" t="inlineStr">
        <is>
          <t>DIDO</t>
        </is>
      </c>
      <c r="G111" s="7" t="inlineStr">
        <is>
          <t>Smoke Blue Barely Touched</t>
        </is>
      </c>
      <c r="H111" s="7" t="inlineStr">
        <is>
          <t>TN</t>
        </is>
      </c>
      <c r="I111" s="7" t="inlineStr">
        <is>
          <t>CARTHAGO</t>
        </is>
      </c>
      <c r="J111" s="7" t="inlineStr">
        <is>
          <t>CARTHAGO</t>
        </is>
      </c>
      <c r="K111" s="7" t="inlineStr">
        <is>
          <t>Interwashing</t>
        </is>
      </c>
      <c r="L111" s="7" t="inlineStr">
        <is>
          <t>Gap</t>
        </is>
      </c>
      <c r="M111" s="14" t="inlineStr">
        <is>
          <t>D5202AF85 Caminala Smoky Blue</t>
        </is>
      </c>
      <c r="N111" s="7" t="inlineStr">
        <is>
          <t>91% Organic Cotton / 7% Polyester / 2% Elastane</t>
        </is>
      </c>
      <c r="O111" s="11" t="n"/>
      <c r="P111" s="7">
        <f>+WEEKNUM(O111)</f>
        <v/>
      </c>
      <c r="Q111" s="7" t="inlineStr">
        <is>
          <t>WOVEN</t>
        </is>
      </c>
      <c r="R111" s="8" t="n">
        <v>23.79</v>
      </c>
      <c r="S111" t="inlineStr">
        <is>
          <t>300P000257</t>
        </is>
      </c>
      <c r="T111" s="8">
        <f>W111*R111</f>
        <v/>
      </c>
      <c r="U111" s="7" t="inlineStr">
        <is>
          <t>60 DAYS NETT</t>
        </is>
      </c>
      <c r="V111" s="7" t="inlineStr">
        <is>
          <t>TRUCK</t>
        </is>
      </c>
      <c r="W111" s="7" t="n">
        <v>551</v>
      </c>
      <c r="X111" s="11" t="n">
        <v>42083</v>
      </c>
      <c r="Y111" s="7">
        <f>+WEEKNUM(X111)</f>
        <v/>
      </c>
      <c r="Z111" s="11" t="n">
        <v>42154</v>
      </c>
      <c r="AA111" s="7">
        <f>+WEEKNUM(Z111)</f>
        <v/>
      </c>
      <c r="AB111" s="11" t="n">
        <v>42202</v>
      </c>
      <c r="AC111" s="17">
        <f>+WEEKNUM(AB111)</f>
        <v/>
      </c>
      <c r="AD111" s="11" t="n">
        <v>42238</v>
      </c>
      <c r="AE111" s="7">
        <f>+WEEKNUM(AD111)</f>
        <v/>
      </c>
      <c r="AF111" s="11" t="n">
        <v>42238</v>
      </c>
      <c r="AG111" s="7">
        <f>+WEEKNUM(AF111)</f>
        <v/>
      </c>
      <c r="AH111" s="11">
        <f>AB111+60</f>
        <v/>
      </c>
      <c r="AI111" s="7">
        <f>+WEEKNUM(AH111)</f>
        <v/>
      </c>
      <c r="AJ111" s="7" t="n"/>
      <c r="AK111" s="7">
        <f>+WEEKNUM(AJ111)</f>
        <v/>
      </c>
      <c r="AL111" s="7">
        <f>AE111-AK111</f>
        <v/>
      </c>
      <c r="AM111" s="7">
        <f>AK111-P111</f>
        <v/>
      </c>
      <c r="AN111" s="7">
        <f>AK111-Y111</f>
        <v/>
      </c>
      <c r="AO111" s="7" t="n"/>
      <c r="AP111" s="7">
        <f>+WEEKNUM(AO111)</f>
        <v/>
      </c>
      <c r="AQ111" s="7" t="n"/>
      <c r="AR111" s="7">
        <f>AQ111-W111</f>
        <v/>
      </c>
      <c r="AS111" s="9">
        <f>AQ111/W111-1</f>
        <v/>
      </c>
      <c r="AT111" s="7">
        <f>AE111+2</f>
        <v/>
      </c>
      <c r="AU111" s="7" t="n"/>
      <c r="AV111" s="7" t="n"/>
    </row>
    <row customHeight="1" ht="15" r="112">
      <c r="A112" s="7" t="inlineStr">
        <is>
          <t>K150401601</t>
        </is>
      </c>
      <c r="B112" s="7" t="n">
        <v>2</v>
      </c>
      <c r="C112" s="7" t="n"/>
      <c r="D112" s="7" t="inlineStr">
        <is>
          <t>jeans</t>
        </is>
      </c>
      <c r="E112" s="7" t="inlineStr">
        <is>
          <t>WOMEN</t>
        </is>
      </c>
      <c r="F112" s="7" t="inlineStr">
        <is>
          <t>VIRGINIA CROPPED</t>
        </is>
      </c>
      <c r="G112" s="7" t="inlineStr">
        <is>
          <t>Light Marble</t>
        </is>
      </c>
      <c r="H112" s="7" t="inlineStr">
        <is>
          <t>IT</t>
        </is>
      </c>
      <c r="I112" s="7" t="inlineStr">
        <is>
          <t>CARTHAGO</t>
        </is>
      </c>
      <c r="J112" s="7" t="inlineStr">
        <is>
          <t>CARTHAGO</t>
        </is>
      </c>
      <c r="K112" s="7" t="inlineStr">
        <is>
          <t>Martelli</t>
        </is>
      </c>
      <c r="L112" s="7" t="inlineStr">
        <is>
          <t>Orta</t>
        </is>
      </c>
      <c r="M112" s="7" t="inlineStr">
        <is>
          <t>9560A-50  (was 5616 -  was 9536 stock alternative)</t>
        </is>
      </c>
      <c r="N112" s="7" t="inlineStr">
        <is>
          <t>100% Organic Cotton</t>
        </is>
      </c>
      <c r="O112" s="11" t="n"/>
      <c r="P112" s="7">
        <f>+WEEKNUM(O112)</f>
        <v/>
      </c>
      <c r="Q112" s="7" t="inlineStr">
        <is>
          <t>WOVEN</t>
        </is>
      </c>
      <c r="R112" s="13" t="n">
        <v>0</v>
      </c>
      <c r="S112" t="inlineStr">
        <is>
          <t>300P000246</t>
        </is>
      </c>
      <c r="T112" s="8">
        <f>W112*R112</f>
        <v/>
      </c>
      <c r="U112" s="7" t="inlineStr">
        <is>
          <t>60 DAYS NETT</t>
        </is>
      </c>
      <c r="V112" s="7" t="inlineStr">
        <is>
          <t>TRUCK</t>
        </is>
      </c>
      <c r="W112" s="7" t="n">
        <v>150</v>
      </c>
      <c r="X112" s="11" t="n">
        <v>42019</v>
      </c>
      <c r="Y112" s="7">
        <f>+WEEKNUM(X112)</f>
        <v/>
      </c>
      <c r="Z112" s="11" t="n">
        <v>42091</v>
      </c>
      <c r="AA112" s="7">
        <f>+WEEKNUM(Z112)</f>
        <v/>
      </c>
      <c r="AB112" s="11" t="n"/>
      <c r="AC112" s="17">
        <f>+WEEKNUM(AB112)</f>
        <v/>
      </c>
      <c r="AD112" s="11" t="n"/>
      <c r="AE112" s="7">
        <f>+WEEKNUM(AD112)</f>
        <v/>
      </c>
      <c r="AF112" s="11" t="n"/>
      <c r="AG112" s="7">
        <f>+WEEKNUM(AF112)</f>
        <v/>
      </c>
      <c r="AH112" s="11" t="n"/>
      <c r="AI112" s="7">
        <f>+WEEKNUM(AH112)</f>
        <v/>
      </c>
      <c r="AJ112" s="7" t="n"/>
      <c r="AK112" s="7">
        <f>+WEEKNUM(AJ112)</f>
        <v/>
      </c>
      <c r="AL112" s="7">
        <f>AE112-AK112</f>
        <v/>
      </c>
      <c r="AM112" s="7">
        <f>AK112-P112</f>
        <v/>
      </c>
      <c r="AN112" s="7">
        <f>AK112-Y112</f>
        <v/>
      </c>
      <c r="AO112" s="7" t="n"/>
      <c r="AP112" s="7">
        <f>+WEEKNUM(AO112)</f>
        <v/>
      </c>
      <c r="AQ112" s="7" t="n"/>
      <c r="AR112" s="7">
        <f>AQ112-W112</f>
        <v/>
      </c>
      <c r="AS112" s="9">
        <f>AQ112/W112-1</f>
        <v/>
      </c>
      <c r="AT112" s="7">
        <f>AE112+2</f>
        <v/>
      </c>
      <c r="AU112" s="7" t="n"/>
      <c r="AV112" s="7" t="n"/>
    </row>
    <row customHeight="1" ht="15" r="113">
      <c r="A113" s="7" t="inlineStr">
        <is>
          <t>K150751306</t>
        </is>
      </c>
      <c r="B113" s="7" t="n">
        <v>2</v>
      </c>
      <c r="C113" s="7" t="inlineStr">
        <is>
          <t>UO UK/ 14OZ</t>
        </is>
      </c>
      <c r="D113" s="7" t="inlineStr">
        <is>
          <t>jeans</t>
        </is>
      </c>
      <c r="E113" s="7" t="inlineStr">
        <is>
          <t>MEN</t>
        </is>
      </c>
      <c r="F113" s="7" t="inlineStr">
        <is>
          <t>JOHN</t>
        </is>
      </c>
      <c r="G113" s="7" t="inlineStr">
        <is>
          <t>Vintage Marble Repair</t>
        </is>
      </c>
      <c r="H113" s="7" t="inlineStr">
        <is>
          <t>IT</t>
        </is>
      </c>
      <c r="I113" s="7" t="inlineStr">
        <is>
          <t>CARTHAGO</t>
        </is>
      </c>
      <c r="J113" s="7" t="inlineStr">
        <is>
          <t>CARTHAGO</t>
        </is>
      </c>
      <c r="K113" s="7" t="inlineStr">
        <is>
          <t>Martelli</t>
        </is>
      </c>
      <c r="L113" s="7" t="inlineStr">
        <is>
          <t>Orta</t>
        </is>
      </c>
      <c r="M113" s="7" t="inlineStr">
        <is>
          <t>9560A-50 (was 5616)</t>
        </is>
      </c>
      <c r="N113" s="7" t="inlineStr">
        <is>
          <t>100% Organic Cotton</t>
        </is>
      </c>
      <c r="O113" s="11" t="n"/>
      <c r="P113" s="7">
        <f>+WEEKNUM(O113)</f>
        <v/>
      </c>
      <c r="Q113" s="7" t="inlineStr">
        <is>
          <t>WOVEN</t>
        </is>
      </c>
      <c r="R113" s="8" t="n">
        <v>35.89</v>
      </c>
      <c r="S113" t="inlineStr">
        <is>
          <t>300P000264</t>
        </is>
      </c>
      <c r="T113" s="8">
        <f>W113*R113</f>
        <v/>
      </c>
      <c r="U113" s="7" t="inlineStr">
        <is>
          <t>60 DAYS NETT</t>
        </is>
      </c>
      <c r="V113" s="7" t="inlineStr">
        <is>
          <t>TRUCK</t>
        </is>
      </c>
      <c r="W113" s="7" t="n">
        <v>120</v>
      </c>
      <c r="X113" s="11" t="n">
        <v>42083</v>
      </c>
      <c r="Y113" s="7">
        <f>+WEEKNUM(X113)</f>
        <v/>
      </c>
      <c r="Z113" s="11" t="n">
        <v>42154</v>
      </c>
      <c r="AA113" s="7">
        <f>+WEEKNUM(Z113)</f>
        <v/>
      </c>
      <c r="AB113" s="11" t="n"/>
      <c r="AC113" s="17">
        <f>+WEEKNUM(AB113)</f>
        <v/>
      </c>
      <c r="AD113" s="11" t="n"/>
      <c r="AE113" s="7">
        <f>+WEEKNUM(AD113)</f>
        <v/>
      </c>
      <c r="AF113" s="11" t="n"/>
      <c r="AG113" s="7">
        <f>+WEEKNUM(AF113)</f>
        <v/>
      </c>
      <c r="AH113" s="11">
        <f>AB113+60</f>
        <v/>
      </c>
      <c r="AI113" s="7">
        <f>+WEEKNUM(AH113)</f>
        <v/>
      </c>
      <c r="AJ113" s="7" t="n"/>
      <c r="AK113" s="7">
        <f>+WEEKNUM(AJ113)</f>
        <v/>
      </c>
      <c r="AL113" s="7">
        <f>AE113-AK113</f>
        <v/>
      </c>
      <c r="AM113" s="7">
        <f>AK113-P113</f>
        <v/>
      </c>
      <c r="AN113" s="7">
        <f>AK113-Y113</f>
        <v/>
      </c>
      <c r="AO113" s="7" t="n"/>
      <c r="AP113" s="7">
        <f>+WEEKNUM(AO113)</f>
        <v/>
      </c>
      <c r="AQ113" s="7" t="n"/>
      <c r="AR113" s="7">
        <f>AQ113-W113</f>
        <v/>
      </c>
      <c r="AS113" s="9">
        <f>AQ113/W113-1</f>
        <v/>
      </c>
      <c r="AT113" s="7">
        <f>AE113+2</f>
        <v/>
      </c>
      <c r="AU113" s="7" t="n"/>
      <c r="AV113" s="7" t="n"/>
    </row>
    <row customHeight="1" ht="15" r="114">
      <c r="A114" s="7" t="inlineStr">
        <is>
          <t>K150751311</t>
        </is>
      </c>
      <c r="B114" s="7" t="n">
        <v>3</v>
      </c>
      <c r="C114" s="7" t="n"/>
      <c r="D114" s="7" t="inlineStr">
        <is>
          <t>jeans</t>
        </is>
      </c>
      <c r="E114" s="7" t="inlineStr">
        <is>
          <t>MEN</t>
        </is>
      </c>
      <c r="F114" s="7" t="inlineStr">
        <is>
          <t>JOHN</t>
        </is>
      </c>
      <c r="G114" s="7" t="inlineStr">
        <is>
          <t>Dark Vintage Repair</t>
        </is>
      </c>
      <c r="H114" s="7" t="inlineStr">
        <is>
          <t>IT</t>
        </is>
      </c>
      <c r="I114" s="7" t="inlineStr">
        <is>
          <t>CARTHAGO</t>
        </is>
      </c>
      <c r="J114" s="7" t="inlineStr">
        <is>
          <t>CARTHAGO</t>
        </is>
      </c>
      <c r="K114" s="7" t="inlineStr">
        <is>
          <t>Elleti</t>
        </is>
      </c>
      <c r="L114" s="7" t="inlineStr">
        <is>
          <t>Orta</t>
        </is>
      </c>
      <c r="M114" s="7" t="inlineStr">
        <is>
          <t>9560A-50 (was 5616)</t>
        </is>
      </c>
      <c r="N114" s="7" t="inlineStr">
        <is>
          <t>100% Organic Cotton</t>
        </is>
      </c>
      <c r="O114" s="11" t="n"/>
      <c r="P114" s="7">
        <f>+WEEKNUM(O114)</f>
        <v/>
      </c>
      <c r="Q114" s="7" t="inlineStr">
        <is>
          <t>WOVEN</t>
        </is>
      </c>
      <c r="R114" s="8" t="n">
        <v>36.22</v>
      </c>
      <c r="S114" t="inlineStr">
        <is>
          <t>300P000262</t>
        </is>
      </c>
      <c r="T114" s="8">
        <f>W114*R114</f>
        <v/>
      </c>
      <c r="U114" s="7" t="inlineStr">
        <is>
          <t>60 DAYS NETT</t>
        </is>
      </c>
      <c r="V114" s="7" t="inlineStr">
        <is>
          <t>TRUCK</t>
        </is>
      </c>
      <c r="W114" s="7" t="n">
        <v>120</v>
      </c>
      <c r="X114" s="11" t="n">
        <v>42083</v>
      </c>
      <c r="Y114" s="7">
        <f>+WEEKNUM(X114)</f>
        <v/>
      </c>
      <c r="Z114" s="11" t="n">
        <v>42154</v>
      </c>
      <c r="AA114" s="7">
        <f>+WEEKNUM(Z114)</f>
        <v/>
      </c>
      <c r="AB114" s="11" t="n"/>
      <c r="AC114" s="17">
        <f>+WEEKNUM(AB114)</f>
        <v/>
      </c>
      <c r="AD114" s="11" t="n"/>
      <c r="AE114" s="7">
        <f>+WEEKNUM(AD114)</f>
        <v/>
      </c>
      <c r="AF114" s="11" t="n"/>
      <c r="AG114" s="7">
        <f>+WEEKNUM(AF114)</f>
        <v/>
      </c>
      <c r="AH114" s="11">
        <f>AB114+60</f>
        <v/>
      </c>
      <c r="AI114" s="7">
        <f>+WEEKNUM(AH114)</f>
        <v/>
      </c>
      <c r="AJ114" s="7" t="n"/>
      <c r="AK114" s="7">
        <f>+WEEKNUM(AJ114)</f>
        <v/>
      </c>
      <c r="AL114" s="7">
        <f>AE114-AK114</f>
        <v/>
      </c>
      <c r="AM114" s="7">
        <f>AK114-P114</f>
        <v/>
      </c>
      <c r="AN114" s="7">
        <f>AK114-Y114</f>
        <v/>
      </c>
      <c r="AO114" s="7" t="n"/>
      <c r="AP114" s="7">
        <f>+WEEKNUM(AO114)</f>
        <v/>
      </c>
      <c r="AQ114" s="7" t="n"/>
      <c r="AR114" s="7">
        <f>AQ114-W114</f>
        <v/>
      </c>
      <c r="AS114" s="9">
        <f>AQ114/W114-1</f>
        <v/>
      </c>
      <c r="AT114" s="7">
        <f>AE114+2</f>
        <v/>
      </c>
      <c r="AU114" s="7" t="n"/>
      <c r="AV114" s="7" t="n"/>
    </row>
    <row customHeight="1" ht="15" r="115">
      <c r="A115" s="7" t="inlineStr">
        <is>
          <t>K150751503</t>
        </is>
      </c>
      <c r="B115" s="7" t="n">
        <v>2</v>
      </c>
      <c r="C115" s="7" t="n"/>
      <c r="D115" s="7" t="inlineStr">
        <is>
          <t>jeans</t>
        </is>
      </c>
      <c r="E115" s="7" t="inlineStr">
        <is>
          <t>MEN</t>
        </is>
      </c>
      <c r="F115" s="7" t="inlineStr">
        <is>
          <t>LOUIS</t>
        </is>
      </c>
      <c r="G115" s="7" t="inlineStr">
        <is>
          <t>Light Marble</t>
        </is>
      </c>
      <c r="H115" s="7" t="inlineStr">
        <is>
          <t>IT</t>
        </is>
      </c>
      <c r="I115" s="7" t="inlineStr">
        <is>
          <t>CARTHAGO</t>
        </is>
      </c>
      <c r="J115" s="7" t="inlineStr">
        <is>
          <t>CARTHAGO</t>
        </is>
      </c>
      <c r="K115" s="7" t="inlineStr">
        <is>
          <t>Martelli</t>
        </is>
      </c>
      <c r="L115" s="7" t="inlineStr">
        <is>
          <t>Orta</t>
        </is>
      </c>
      <c r="M115" s="7" t="inlineStr">
        <is>
          <t>9560A-50 (was 5616)</t>
        </is>
      </c>
      <c r="N115" s="7" t="inlineStr">
        <is>
          <t>100% Organic Cotton</t>
        </is>
      </c>
      <c r="O115" s="11" t="n"/>
      <c r="P115" s="7">
        <f>+WEEKNUM(O115)</f>
        <v/>
      </c>
      <c r="Q115" s="7" t="inlineStr">
        <is>
          <t>WOVEN</t>
        </is>
      </c>
      <c r="R115" s="8" t="n">
        <v>30.5</v>
      </c>
      <c r="S115" t="inlineStr">
        <is>
          <t>300P000264</t>
        </is>
      </c>
      <c r="T115" s="8">
        <f>W115*R115</f>
        <v/>
      </c>
      <c r="U115" s="7" t="inlineStr">
        <is>
          <t>60 DAYS NETT</t>
        </is>
      </c>
      <c r="V115" s="7" t="inlineStr">
        <is>
          <t>TRUCK</t>
        </is>
      </c>
      <c r="W115" s="7" t="n">
        <v>100</v>
      </c>
      <c r="X115" s="11" t="n">
        <v>42083</v>
      </c>
      <c r="Y115" s="7">
        <f>+WEEKNUM(X115)</f>
        <v/>
      </c>
      <c r="Z115" s="11" t="n">
        <v>42154</v>
      </c>
      <c r="AA115" s="7">
        <f>+WEEKNUM(Z115)</f>
        <v/>
      </c>
      <c r="AB115" s="11" t="n"/>
      <c r="AC115" s="17">
        <f>+WEEKNUM(AB115)</f>
        <v/>
      </c>
      <c r="AD115" s="11" t="n"/>
      <c r="AE115" s="7">
        <f>+WEEKNUM(AD115)</f>
        <v/>
      </c>
      <c r="AF115" s="11" t="n"/>
      <c r="AG115" s="7">
        <f>+WEEKNUM(AF115)</f>
        <v/>
      </c>
      <c r="AH115" s="11">
        <f>AB115+60</f>
        <v/>
      </c>
      <c r="AI115" s="7">
        <f>+WEEKNUM(AH115)</f>
        <v/>
      </c>
      <c r="AJ115" s="7" t="n"/>
      <c r="AK115" s="7">
        <f>+WEEKNUM(AJ115)</f>
        <v/>
      </c>
      <c r="AL115" s="7">
        <f>AE115-AK115</f>
        <v/>
      </c>
      <c r="AM115" s="7">
        <f>AK115-P115</f>
        <v/>
      </c>
      <c r="AN115" s="7">
        <f>AK115-Y115</f>
        <v/>
      </c>
      <c r="AO115" s="7" t="n"/>
      <c r="AP115" s="7">
        <f>+WEEKNUM(AO115)</f>
        <v/>
      </c>
      <c r="AQ115" s="7" t="n"/>
      <c r="AR115" s="7">
        <f>AQ115-W115</f>
        <v/>
      </c>
      <c r="AS115" s="9">
        <f>AQ115/W115-1</f>
        <v/>
      </c>
      <c r="AT115" s="7">
        <f>AE115+2</f>
        <v/>
      </c>
      <c r="AU115" s="7" t="n"/>
      <c r="AV115" s="7" t="n"/>
    </row>
    <row customHeight="1" ht="15" r="116">
      <c r="A116" s="7" t="inlineStr">
        <is>
          <t>K150751502</t>
        </is>
      </c>
      <c r="B116" s="7" t="n">
        <v>3</v>
      </c>
      <c r="C116" s="7" t="n"/>
      <c r="D116" s="7" t="inlineStr">
        <is>
          <t>jeans</t>
        </is>
      </c>
      <c r="E116" s="7" t="inlineStr">
        <is>
          <t>MEN</t>
        </is>
      </c>
      <c r="F116" s="7" t="inlineStr">
        <is>
          <t>LOUIS</t>
        </is>
      </c>
      <c r="G116" s="7" t="inlineStr">
        <is>
          <t>French Blue Worker</t>
        </is>
      </c>
      <c r="H116" s="7" t="inlineStr">
        <is>
          <t>IT</t>
        </is>
      </c>
      <c r="I116" s="7" t="inlineStr">
        <is>
          <t>CARTHAGO</t>
        </is>
      </c>
      <c r="J116" s="7" t="inlineStr">
        <is>
          <t>CARTHAGO</t>
        </is>
      </c>
      <c r="K116" s="7" t="inlineStr">
        <is>
          <t>Martelli</t>
        </is>
      </c>
      <c r="L116" s="7" t="inlineStr">
        <is>
          <t>TRC Candiani</t>
        </is>
      </c>
      <c r="M116" s="7" t="inlineStr">
        <is>
          <t>RR2773 Ecru Preshrunk</t>
        </is>
      </c>
      <c r="N116" s="7" t="inlineStr">
        <is>
          <t>100% Organic Cotton</t>
        </is>
      </c>
      <c r="O116" s="11" t="n"/>
      <c r="P116" s="7">
        <f>+WEEKNUM(O116)</f>
        <v/>
      </c>
      <c r="Q116" s="7" t="inlineStr">
        <is>
          <t>WOVEN</t>
        </is>
      </c>
      <c r="R116" s="8" t="n">
        <v>37.28</v>
      </c>
      <c r="S116" t="inlineStr">
        <is>
          <t>300P000264</t>
        </is>
      </c>
      <c r="T116" s="8">
        <f>W116*R116</f>
        <v/>
      </c>
      <c r="U116" s="7" t="inlineStr">
        <is>
          <t>60 DAYS NETT</t>
        </is>
      </c>
      <c r="V116" s="7" t="inlineStr">
        <is>
          <t>TRUCK</t>
        </is>
      </c>
      <c r="W116" s="7" t="n">
        <v>50</v>
      </c>
      <c r="X116" s="11" t="n">
        <v>42083</v>
      </c>
      <c r="Y116" s="7">
        <f>+WEEKNUM(X116)</f>
        <v/>
      </c>
      <c r="Z116" s="11" t="n">
        <v>42154</v>
      </c>
      <c r="AA116" s="7">
        <f>+WEEKNUM(Z116)</f>
        <v/>
      </c>
      <c r="AB116" s="11" t="n"/>
      <c r="AC116" s="17">
        <f>+WEEKNUM(AB116)</f>
        <v/>
      </c>
      <c r="AD116" s="11" t="n"/>
      <c r="AE116" s="7">
        <f>+WEEKNUM(AD116)</f>
        <v/>
      </c>
      <c r="AF116" s="11" t="n"/>
      <c r="AG116" s="7">
        <f>+WEEKNUM(AF116)</f>
        <v/>
      </c>
      <c r="AH116" s="11">
        <f>AB116+60</f>
        <v/>
      </c>
      <c r="AI116" s="7">
        <f>+WEEKNUM(AH116)</f>
        <v/>
      </c>
      <c r="AJ116" s="7" t="n"/>
      <c r="AK116" s="7">
        <f>+WEEKNUM(AJ116)</f>
        <v/>
      </c>
      <c r="AL116" s="7">
        <f>AE116-AK116</f>
        <v/>
      </c>
      <c r="AM116" s="7">
        <f>AK116-P116</f>
        <v/>
      </c>
      <c r="AN116" s="7">
        <f>AK116-Y116</f>
        <v/>
      </c>
      <c r="AO116" s="7" t="n"/>
      <c r="AP116" s="7">
        <f>+WEEKNUM(AO116)</f>
        <v/>
      </c>
      <c r="AQ116" s="7" t="n"/>
      <c r="AR116" s="7">
        <f>AQ116-W116</f>
        <v/>
      </c>
      <c r="AS116" s="9">
        <f>AQ116/W116-1</f>
        <v/>
      </c>
      <c r="AT116" s="7">
        <f>AE116+2</f>
        <v/>
      </c>
      <c r="AU116" s="7" t="n"/>
      <c r="AV116" s="7" t="n"/>
    </row>
    <row customHeight="1" ht="15" r="117">
      <c r="A117" s="7" t="inlineStr">
        <is>
          <t>K150752071</t>
        </is>
      </c>
      <c r="B117" s="7" t="n">
        <v>3</v>
      </c>
      <c r="C117" s="7" t="n"/>
      <c r="D117" s="7" t="inlineStr">
        <is>
          <t>jacket</t>
        </is>
      </c>
      <c r="E117" s="7" t="inlineStr">
        <is>
          <t>MEN</t>
        </is>
      </c>
      <c r="F117" s="7" t="inlineStr">
        <is>
          <t>DAVID</t>
        </is>
      </c>
      <c r="G117" s="7" t="inlineStr">
        <is>
          <t>French Blue Worker</t>
        </is>
      </c>
      <c r="H117" s="7" t="inlineStr">
        <is>
          <t>IT</t>
        </is>
      </c>
      <c r="I117" s="7" t="inlineStr">
        <is>
          <t>CARTHAGO</t>
        </is>
      </c>
      <c r="J117" s="7" t="inlineStr">
        <is>
          <t>CARTHAGO</t>
        </is>
      </c>
      <c r="K117" s="7" t="inlineStr">
        <is>
          <t>Martelli</t>
        </is>
      </c>
      <c r="L117" s="7" t="inlineStr">
        <is>
          <t>TRC Candiani</t>
        </is>
      </c>
      <c r="M117" s="7" t="inlineStr">
        <is>
          <t>RR2773 Ecru Preshrunk</t>
        </is>
      </c>
      <c r="N117" s="7" t="inlineStr">
        <is>
          <t>100% Organic Cotton</t>
        </is>
      </c>
      <c r="O117" s="11" t="n"/>
      <c r="P117" s="7">
        <f>+WEEKNUM(O117)</f>
        <v/>
      </c>
      <c r="Q117" s="7" t="inlineStr">
        <is>
          <t>WOVEN</t>
        </is>
      </c>
      <c r="R117" s="8" t="n">
        <v>53.59</v>
      </c>
      <c r="S117" t="inlineStr">
        <is>
          <t>300P000264</t>
        </is>
      </c>
      <c r="T117" s="8">
        <f>W117*R117</f>
        <v/>
      </c>
      <c r="U117" s="7" t="inlineStr">
        <is>
          <t>60 DAYS NETT</t>
        </is>
      </c>
      <c r="V117" s="7" t="inlineStr">
        <is>
          <t>TRUCK</t>
        </is>
      </c>
      <c r="W117" s="7" t="n">
        <v>50</v>
      </c>
      <c r="X117" s="11" t="n">
        <v>42083</v>
      </c>
      <c r="Y117" s="7">
        <f>+WEEKNUM(X117)</f>
        <v/>
      </c>
      <c r="Z117" s="11" t="n">
        <v>42154</v>
      </c>
      <c r="AA117" s="7">
        <f>+WEEKNUM(Z117)</f>
        <v/>
      </c>
      <c r="AB117" s="11" t="n"/>
      <c r="AC117" s="17">
        <f>+WEEKNUM(AB117)</f>
        <v/>
      </c>
      <c r="AD117" s="11" t="n"/>
      <c r="AE117" s="7">
        <f>+WEEKNUM(AD117)</f>
        <v/>
      </c>
      <c r="AF117" s="11" t="n"/>
      <c r="AG117" s="7">
        <f>+WEEKNUM(AF117)</f>
        <v/>
      </c>
      <c r="AH117" s="11">
        <f>AB117+60</f>
        <v/>
      </c>
      <c r="AI117" s="7">
        <f>+WEEKNUM(AH117)</f>
        <v/>
      </c>
      <c r="AJ117" s="7" t="n"/>
      <c r="AK117" s="7">
        <f>+WEEKNUM(AJ117)</f>
        <v/>
      </c>
      <c r="AL117" s="7">
        <f>AE117-AK117</f>
        <v/>
      </c>
      <c r="AM117" s="7">
        <f>AK117-P117</f>
        <v/>
      </c>
      <c r="AN117" s="7">
        <f>AK117-Y117</f>
        <v/>
      </c>
      <c r="AO117" s="7" t="n"/>
      <c r="AP117" s="7">
        <f>+WEEKNUM(AO117)</f>
        <v/>
      </c>
      <c r="AQ117" s="7" t="n"/>
      <c r="AR117" s="7">
        <f>AQ117-W117</f>
        <v/>
      </c>
      <c r="AS117" s="9">
        <f>AQ117/W117-1</f>
        <v/>
      </c>
      <c r="AT117" s="7">
        <f>AE117+2</f>
        <v/>
      </c>
      <c r="AU117" s="7" t="n"/>
      <c r="AV117" s="7" t="n"/>
    </row>
    <row customFormat="1" customHeight="1" ht="15" r="118" s="24">
      <c r="A118" s="23" t="inlineStr">
        <is>
          <t>K150701106</t>
        </is>
      </c>
      <c r="B118" s="7" t="n">
        <v>2</v>
      </c>
      <c r="C118" s="7" t="n"/>
      <c r="D118" s="23" t="inlineStr">
        <is>
          <t>jeans</t>
        </is>
      </c>
      <c r="E118" s="23" t="inlineStr">
        <is>
          <t>WOMEN</t>
        </is>
      </c>
      <c r="F118" s="23" t="inlineStr">
        <is>
          <t>JUNO</t>
        </is>
      </c>
      <c r="G118" s="23" t="inlineStr">
        <is>
          <t>Grey Marble</t>
        </is>
      </c>
      <c r="H118" s="7" t="inlineStr">
        <is>
          <t>IT</t>
        </is>
      </c>
      <c r="I118" s="7" t="inlineStr">
        <is>
          <t>CARTHAGO</t>
        </is>
      </c>
      <c r="J118" s="7" t="inlineStr">
        <is>
          <t>CARTHAGO</t>
        </is>
      </c>
      <c r="K118" s="7" t="inlineStr">
        <is>
          <t>Elleti</t>
        </is>
      </c>
      <c r="L118" s="7" t="inlineStr">
        <is>
          <t>TRC Candiani</t>
        </is>
      </c>
      <c r="M118" s="7" t="inlineStr">
        <is>
          <t>RR9643 N-Time Comfy Candy</t>
        </is>
      </c>
      <c r="N118" s="7" t="inlineStr">
        <is>
          <t>64% Tencel / 30% Cotton / 4% EME / 2% Elastane</t>
        </is>
      </c>
      <c r="O118" s="11" t="n"/>
      <c r="P118" s="7">
        <f>+WEEKNUM(O118)</f>
        <v/>
      </c>
      <c r="Q118" s="7" t="inlineStr">
        <is>
          <t>WOVEN</t>
        </is>
      </c>
      <c r="R118" s="8" t="n">
        <v>33.25</v>
      </c>
      <c r="S118" t="inlineStr">
        <is>
          <t>300P000262</t>
        </is>
      </c>
      <c r="T118" s="8">
        <f>W118*R118</f>
        <v/>
      </c>
      <c r="U118" s="7" t="inlineStr">
        <is>
          <t>60 DAYS NETT</t>
        </is>
      </c>
      <c r="V118" s="7" t="inlineStr">
        <is>
          <t>TRUCK</t>
        </is>
      </c>
      <c r="W118" s="7" t="n">
        <v>180</v>
      </c>
      <c r="X118" s="11" t="n">
        <v>42083</v>
      </c>
      <c r="Y118" s="7">
        <f>+WEEKNUM(X118)</f>
        <v/>
      </c>
      <c r="Z118" s="11" t="n">
        <v>42154</v>
      </c>
      <c r="AA118" s="7">
        <f>+WEEKNUM(Z118)</f>
        <v/>
      </c>
      <c r="AB118" s="11" t="n"/>
      <c r="AC118" s="17">
        <f>+WEEKNUM(AB118)</f>
        <v/>
      </c>
      <c r="AD118" s="11" t="n"/>
      <c r="AE118" s="7">
        <f>+WEEKNUM(AD118)</f>
        <v/>
      </c>
      <c r="AF118" s="11" t="n"/>
      <c r="AG118" s="7">
        <f>+WEEKNUM(AF118)</f>
        <v/>
      </c>
      <c r="AH118" s="11" t="n"/>
      <c r="AI118" s="7">
        <f>+WEEKNUM(AH118)</f>
        <v/>
      </c>
      <c r="AJ118" s="7" t="n"/>
      <c r="AK118" s="7">
        <f>+WEEKNUM(AJ118)</f>
        <v/>
      </c>
      <c r="AL118" s="7">
        <f>AE118-AK118</f>
        <v/>
      </c>
      <c r="AM118" s="7">
        <f>AK118-P118</f>
        <v/>
      </c>
      <c r="AN118" s="7">
        <f>AK118-Y118</f>
        <v/>
      </c>
      <c r="AO118" s="7" t="n"/>
      <c r="AP118" s="7">
        <f>+WEEKNUM(AO118)</f>
        <v/>
      </c>
      <c r="AQ118" s="7" t="n"/>
      <c r="AR118" s="7">
        <f>AQ118-W118</f>
        <v/>
      </c>
      <c r="AS118" s="9">
        <f>AQ118/W118-1</f>
        <v/>
      </c>
      <c r="AT118" s="7">
        <f>AE118+2</f>
        <v/>
      </c>
      <c r="AU118" s="7" t="n"/>
      <c r="AV118" s="23" t="n"/>
      <c r="AY118" s="25" t="n"/>
      <c r="AZ118" s="25" t="n"/>
      <c r="BA118" s="3" t="n"/>
    </row>
    <row customHeight="1" ht="15" r="119">
      <c r="A119" s="7" t="inlineStr">
        <is>
          <t>K150751501</t>
        </is>
      </c>
      <c r="B119" s="7" t="n">
        <v>1</v>
      </c>
      <c r="C119" s="7" t="inlineStr">
        <is>
          <t>14OZ</t>
        </is>
      </c>
      <c r="D119" s="7" t="inlineStr">
        <is>
          <t>jeans</t>
        </is>
      </c>
      <c r="E119" s="7" t="inlineStr">
        <is>
          <t>MEN</t>
        </is>
      </c>
      <c r="F119" s="7" t="inlineStr">
        <is>
          <t>LOUIS SELVAGE</t>
        </is>
      </c>
      <c r="G119" s="7" t="inlineStr">
        <is>
          <t>14 oz. Dry Japan</t>
        </is>
      </c>
      <c r="H119" s="7" t="inlineStr">
        <is>
          <t>TN</t>
        </is>
      </c>
      <c r="I119" s="7" t="inlineStr">
        <is>
          <t>CARTHAGO</t>
        </is>
      </c>
      <c r="J119" s="7" t="inlineStr">
        <is>
          <t>CARTHAGO</t>
        </is>
      </c>
      <c r="K119" s="7" t="inlineStr">
        <is>
          <t>n/a</t>
        </is>
      </c>
      <c r="L119" s="7" t="inlineStr">
        <is>
          <t>Collect</t>
        </is>
      </c>
      <c r="M119" s="14" t="inlineStr">
        <is>
          <t>R7060</t>
        </is>
      </c>
      <c r="N119" s="7" t="inlineStr">
        <is>
          <t>50% Recycled Cotton / 50% Cotton</t>
        </is>
      </c>
      <c r="O119" s="11" t="n"/>
      <c r="P119" s="7">
        <f>+WEEKNUM(O119)</f>
        <v/>
      </c>
      <c r="Q119" s="7" t="inlineStr">
        <is>
          <t>WOVEN</t>
        </is>
      </c>
      <c r="R119" s="8" t="n">
        <v>32.91</v>
      </c>
      <c r="S119" t="inlineStr">
        <is>
          <t>STOCK</t>
        </is>
      </c>
      <c r="T119" s="8">
        <f>W119*R119</f>
        <v/>
      </c>
      <c r="U119" s="7" t="inlineStr">
        <is>
          <t>STOCK</t>
        </is>
      </c>
      <c r="V119" s="7" t="inlineStr">
        <is>
          <t>TRUCK</t>
        </is>
      </c>
      <c r="W119" s="7" t="n">
        <v>0</v>
      </c>
      <c r="X119" s="11" t="inlineStr">
        <is>
          <t>STOCK</t>
        </is>
      </c>
      <c r="Y119" s="11" t="inlineStr">
        <is>
          <t>STOCK</t>
        </is>
      </c>
      <c r="Z119" s="11" t="inlineStr">
        <is>
          <t>STOCK</t>
        </is>
      </c>
      <c r="AA119" s="11" t="inlineStr">
        <is>
          <t>STOCK</t>
        </is>
      </c>
      <c r="AB119" s="11" t="n"/>
      <c r="AC119" s="17">
        <f>+WEEKNUM(AB119)</f>
        <v/>
      </c>
      <c r="AD119" s="11" t="n"/>
      <c r="AE119" s="11" t="inlineStr">
        <is>
          <t>STOCK</t>
        </is>
      </c>
      <c r="AF119" s="11" t="n"/>
      <c r="AG119" s="11" t="inlineStr">
        <is>
          <t>STOCK</t>
        </is>
      </c>
      <c r="AH119" s="11" t="n"/>
      <c r="AI119" s="7">
        <f>+WEEKNUM(AH119)</f>
        <v/>
      </c>
      <c r="AJ119" s="7" t="n"/>
      <c r="AK119" s="11" t="inlineStr">
        <is>
          <t>STOCK</t>
        </is>
      </c>
      <c r="AL119" s="11" t="inlineStr">
        <is>
          <t>STOCK</t>
        </is>
      </c>
      <c r="AM119" s="11" t="inlineStr">
        <is>
          <t>STOCK</t>
        </is>
      </c>
      <c r="AN119" s="11" t="inlineStr">
        <is>
          <t>STOCK</t>
        </is>
      </c>
      <c r="AO119" s="7" t="n"/>
      <c r="AP119" s="11" t="inlineStr">
        <is>
          <t>STOCK</t>
        </is>
      </c>
      <c r="AQ119" s="7" t="n"/>
      <c r="AR119" s="11" t="inlineStr">
        <is>
          <t>STOCK</t>
        </is>
      </c>
      <c r="AS119" s="11" t="inlineStr">
        <is>
          <t>STOCK</t>
        </is>
      </c>
      <c r="AT119" s="7" t="inlineStr">
        <is>
          <t>STOCK</t>
        </is>
      </c>
      <c r="AU119" s="7" t="n"/>
      <c r="AV119" s="7" t="inlineStr">
        <is>
          <t>SS15 STOCK</t>
        </is>
      </c>
      <c r="BB119" s="24" t="n"/>
    </row>
    <row customHeight="1" ht="15" r="120">
      <c r="A120" s="7" t="inlineStr">
        <is>
          <t>K150751506</t>
        </is>
      </c>
      <c r="B120" s="7" t="n">
        <v>3</v>
      </c>
      <c r="C120" s="7" t="n"/>
      <c r="D120" s="7" t="inlineStr">
        <is>
          <t>jeans</t>
        </is>
      </c>
      <c r="E120" s="7" t="inlineStr">
        <is>
          <t>MEN</t>
        </is>
      </c>
      <c r="F120" s="7" t="inlineStr">
        <is>
          <t>LOUIS SELVAGE</t>
        </is>
      </c>
      <c r="G120" s="7" t="inlineStr">
        <is>
          <t>13 oz. Dry Black</t>
        </is>
      </c>
      <c r="H120" s="7" t="inlineStr">
        <is>
          <t>TN</t>
        </is>
      </c>
      <c r="I120" s="7" t="inlineStr">
        <is>
          <t>CARTHAGO</t>
        </is>
      </c>
      <c r="J120" s="7" t="inlineStr">
        <is>
          <t>CARTHAGO</t>
        </is>
      </c>
      <c r="K120" s="7" t="inlineStr">
        <is>
          <t>n/a</t>
        </is>
      </c>
      <c r="L120" s="7" t="inlineStr">
        <is>
          <t>Candiani (was Bossa)</t>
        </is>
      </c>
      <c r="M120" s="14" t="inlineStr">
        <is>
          <t>SL7274-N-Pitch appeal-preshrunk (was Clare)</t>
        </is>
      </c>
      <c r="N120" s="7" t="inlineStr">
        <is>
          <t>100% Organic Cotton</t>
        </is>
      </c>
      <c r="O120" s="11" t="n"/>
      <c r="P120" s="7">
        <f>+WEEKNUM(O120)</f>
        <v/>
      </c>
      <c r="Q120" s="7" t="inlineStr">
        <is>
          <t>WOVEN</t>
        </is>
      </c>
      <c r="R120" s="8" t="n">
        <v>26.35</v>
      </c>
      <c r="S120" t="inlineStr">
        <is>
          <t>SILVLETTO COLLAB</t>
        </is>
      </c>
      <c r="T120" s="8">
        <f>W120*R120</f>
        <v/>
      </c>
      <c r="U120" s="7" t="inlineStr">
        <is>
          <t>STOCK</t>
        </is>
      </c>
      <c r="V120" s="7" t="inlineStr">
        <is>
          <t>TRUCK</t>
        </is>
      </c>
      <c r="W120" s="7" t="n">
        <v>0</v>
      </c>
      <c r="X120" s="11" t="inlineStr">
        <is>
          <t>STOCK</t>
        </is>
      </c>
      <c r="Y120" s="11" t="inlineStr">
        <is>
          <t>STOCK</t>
        </is>
      </c>
      <c r="Z120" s="11" t="inlineStr">
        <is>
          <t>STOCK</t>
        </is>
      </c>
      <c r="AA120" s="11" t="inlineStr">
        <is>
          <t>STOCK</t>
        </is>
      </c>
      <c r="AB120" s="11" t="n"/>
      <c r="AC120" s="17">
        <f>+WEEKNUM(AB120)</f>
        <v/>
      </c>
      <c r="AD120" s="11" t="n"/>
      <c r="AE120" s="11" t="inlineStr">
        <is>
          <t>STOCK</t>
        </is>
      </c>
      <c r="AF120" s="11" t="n"/>
      <c r="AG120" s="11" t="inlineStr">
        <is>
          <t>STOCK</t>
        </is>
      </c>
      <c r="AH120" s="11" t="n"/>
      <c r="AI120" s="7">
        <f>+WEEKNUM(AH120)</f>
        <v/>
      </c>
      <c r="AJ120" s="7" t="n"/>
      <c r="AK120" s="11" t="inlineStr">
        <is>
          <t>STOCK</t>
        </is>
      </c>
      <c r="AL120" s="11" t="inlineStr">
        <is>
          <t>STOCK</t>
        </is>
      </c>
      <c r="AM120" s="11" t="inlineStr">
        <is>
          <t>STOCK</t>
        </is>
      </c>
      <c r="AN120" s="11" t="inlineStr">
        <is>
          <t>STOCK</t>
        </is>
      </c>
      <c r="AO120" s="7" t="n"/>
      <c r="AP120" s="11" t="inlineStr">
        <is>
          <t>STOCK</t>
        </is>
      </c>
      <c r="AQ120" s="7" t="n"/>
      <c r="AR120" s="11" t="inlineStr">
        <is>
          <t>STOCK</t>
        </is>
      </c>
      <c r="AS120" s="11" t="inlineStr">
        <is>
          <t>STOCK</t>
        </is>
      </c>
      <c r="AT120" s="7" t="inlineStr">
        <is>
          <t>STOCK</t>
        </is>
      </c>
      <c r="AU120" s="7" t="n"/>
      <c r="AV120" s="7" t="inlineStr">
        <is>
          <t>SS15 STOCK</t>
        </is>
      </c>
    </row>
    <row customHeight="1" ht="15" r="121">
      <c r="Q121" s="7" t="n"/>
      <c r="AC121" s="12" t="n"/>
    </row>
    <row r="122">
      <c r="V122" t="inlineStr">
        <is>
          <t>Total</t>
        </is>
      </c>
      <c r="W122">
        <f>SUM(W3:W121)</f>
        <v/>
      </c>
    </row>
    <row r="123">
      <c r="V123" t="inlineStr">
        <is>
          <t>Total denim</t>
        </is>
      </c>
      <c r="W123" t="n">
        <v>37606</v>
      </c>
    </row>
    <row r="124">
      <c r="V124" t="inlineStr">
        <is>
          <t>Total apparel</t>
        </is>
      </c>
      <c r="W124" t="n">
        <v>6442</v>
      </c>
    </row>
    <row r="125"/>
    <row r="126">
      <c r="AY126" s="24" t="n"/>
      <c r="AZ126" s="24" t="n"/>
      <c r="BA126" s="24" t="n"/>
    </row>
    <row r="127">
      <c r="AX127" s="24" t="n"/>
    </row>
    <row r="129"/>
    <row r="130">
      <c r="AE130" t="n">
        <v>76</v>
      </c>
    </row>
    <row r="131">
      <c r="AC131" s="18" t="n">
        <v>23</v>
      </c>
      <c r="AD131" s="18" t="n">
        <v>7729</v>
      </c>
      <c r="AE131" t="n">
        <v>14</v>
      </c>
      <c r="AF131" s="22">
        <f>AE131/$AE$130</f>
        <v/>
      </c>
    </row>
    <row r="132">
      <c r="AC132" s="18" t="n">
        <v>25</v>
      </c>
      <c r="AD132" s="18" t="n">
        <v>16547</v>
      </c>
      <c r="AE132" t="n">
        <v>22</v>
      </c>
      <c r="AF132" s="22">
        <f>AE132/$AE$130</f>
        <v/>
      </c>
    </row>
    <row r="133">
      <c r="AC133" s="18" t="n">
        <v>28</v>
      </c>
      <c r="AD133" s="18" t="n">
        <v>5141</v>
      </c>
      <c r="AE133" t="n">
        <v>16</v>
      </c>
      <c r="AF133" s="22">
        <f>AE133/$AE$130</f>
        <v/>
      </c>
    </row>
    <row r="134">
      <c r="AC134" s="18" t="n">
        <v>31</v>
      </c>
      <c r="AD134" s="18" t="n">
        <v>3542</v>
      </c>
      <c r="AE134" t="n">
        <v>7</v>
      </c>
      <c r="AF134" s="22">
        <f>AE134/$AE$130</f>
        <v/>
      </c>
    </row>
    <row r="135">
      <c r="AC135" s="18" t="n">
        <v>33</v>
      </c>
      <c r="AD135" s="18" t="n">
        <v>3877</v>
      </c>
      <c r="AE135" t="n">
        <v>8</v>
      </c>
      <c r="AF135" s="22">
        <f>AE135/$AE$130</f>
        <v/>
      </c>
    </row>
  </sheetData>
  <autoFilter ref="A2:AV124"/>
  <mergeCells count="6">
    <mergeCell ref="AX5:BB5"/>
    <mergeCell ref="AX16:BB16"/>
    <mergeCell ref="AX27:BB27"/>
    <mergeCell ref="AX4:BB4"/>
    <mergeCell ref="AX15:BB15"/>
    <mergeCell ref="AX26:BB26"/>
  </mergeCells>
  <pageMargins bottom="0.7480314960629921" footer="0.3149606299212598" header="0.3149606299212598" left="0.7086614173228347" right="0.7086614173228347" top="0.7480314960629921"/>
  <pageSetup orientation="portrait" paperSize="9" scale="9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52"/>
  <sheetViews>
    <sheetView view="pageBreakPreview" workbookViewId="0" zoomScale="60" zoomScaleNormal="100">
      <selection activeCell="AX36" sqref="AX36"/>
    </sheetView>
  </sheetViews>
  <sheetFormatPr baseColWidth="8" defaultRowHeight="15"/>
  <cols>
    <col bestFit="1" customWidth="1" max="1" min="1" width="55.140625"/>
    <col bestFit="1" customWidth="1" max="2" min="2" style="25" width="9.42578125"/>
    <col bestFit="1" customWidth="1" max="3" min="3" style="2" width="14.5703125"/>
    <col bestFit="1" customWidth="1" max="4" min="4" style="67" width="19"/>
    <col bestFit="1" customWidth="1" max="5" min="5" style="67" width="9.42578125"/>
    <col customWidth="1" max="6" min="6" style="25" width="3.28515625"/>
    <col bestFit="1" customWidth="1" max="7" min="7" width="55.140625"/>
    <col customWidth="1" max="9" min="9" style="2" width="9.140625"/>
    <col customWidth="1" max="11" min="10" style="67" width="9.140625"/>
    <col customWidth="1" hidden="1" max="12" min="12" style="67" width="9.140625"/>
    <col bestFit="1" customWidth="1" max="14" min="14" width="15.85546875"/>
    <col customWidth="1" max="16" min="16" style="2" width="9.140625"/>
    <col bestFit="1" customWidth="1" max="17" min="17" style="2" width="13.28515625"/>
    <col customWidth="1" max="19" min="19" style="2" width="9.140625"/>
    <col bestFit="1" customWidth="1" max="20" min="20" style="2" width="13.28515625"/>
    <col customWidth="1" max="21" min="21" width="3.28515625"/>
    <col bestFit="1" customWidth="1" max="22" min="22" width="15.85546875"/>
    <col bestFit="1" customWidth="1" max="25" min="25" width="13.28515625"/>
    <col bestFit="1" customWidth="1" max="28" min="28" width="13.28515625"/>
  </cols>
  <sheetData>
    <row r="1">
      <c r="A1" s="39" t="inlineStr">
        <is>
          <t>Total styles</t>
        </is>
      </c>
      <c r="B1" s="40" t="n">
        <v>78</v>
      </c>
      <c r="C1" s="41" t="n"/>
      <c r="D1" s="66" t="inlineStr">
        <is>
          <t>SS15</t>
        </is>
      </c>
      <c r="E1" s="66" t="inlineStr">
        <is>
          <t>AW14</t>
        </is>
      </c>
      <c r="F1" s="42" t="n"/>
      <c r="G1" s="39" t="inlineStr">
        <is>
          <t>Total pieces</t>
        </is>
      </c>
      <c r="H1" s="40" t="n">
        <v>28296</v>
      </c>
      <c r="I1" s="41" t="n"/>
      <c r="J1" s="66" t="inlineStr">
        <is>
          <t>SS15</t>
        </is>
      </c>
      <c r="K1" s="66" t="inlineStr">
        <is>
          <t>AW14</t>
        </is>
      </c>
      <c r="L1" s="66" t="n"/>
      <c r="N1" s="39" t="inlineStr">
        <is>
          <t>Confirmed week</t>
        </is>
      </c>
      <c r="O1" s="43" t="inlineStr">
        <is>
          <t>Styles</t>
        </is>
      </c>
      <c r="P1" s="44" t="inlineStr">
        <is>
          <t>%</t>
        </is>
      </c>
      <c r="Q1" s="44" t="inlineStr">
        <is>
          <t>% Cumulative</t>
        </is>
      </c>
      <c r="R1" s="43" t="inlineStr">
        <is>
          <t>Pieces</t>
        </is>
      </c>
      <c r="S1" s="44" t="inlineStr">
        <is>
          <t>%</t>
        </is>
      </c>
      <c r="T1" s="41" t="inlineStr">
        <is>
          <t>% Cumulative</t>
        </is>
      </c>
      <c r="V1" s="39" t="inlineStr">
        <is>
          <t>Actual week</t>
        </is>
      </c>
      <c r="W1" s="43" t="inlineStr">
        <is>
          <t>Styles</t>
        </is>
      </c>
      <c r="X1" s="44" t="inlineStr">
        <is>
          <t>%</t>
        </is>
      </c>
      <c r="Y1" s="44" t="inlineStr">
        <is>
          <t>% Cumulative</t>
        </is>
      </c>
      <c r="Z1" s="43" t="inlineStr">
        <is>
          <t>Pieces</t>
        </is>
      </c>
      <c r="AA1" s="44" t="inlineStr">
        <is>
          <t>%</t>
        </is>
      </c>
      <c r="AB1" s="41" t="inlineStr">
        <is>
          <t>% Cumulative</t>
        </is>
      </c>
    </row>
    <row r="2">
      <c r="A2" s="45" t="n"/>
      <c r="B2" s="30" t="n"/>
      <c r="C2" s="46" t="n"/>
      <c r="G2" s="45" t="n"/>
      <c r="H2" s="33" t="n"/>
      <c r="I2" s="46" t="n"/>
      <c r="N2" s="45" t="n">
        <v>45</v>
      </c>
      <c r="O2" s="33" t="n"/>
      <c r="P2" s="32" t="n"/>
      <c r="Q2" s="32" t="n"/>
      <c r="R2" s="30" t="n"/>
      <c r="S2" s="32" t="n"/>
      <c r="T2" s="46" t="n"/>
      <c r="V2" s="45" t="n">
        <v>45</v>
      </c>
      <c r="W2" s="33" t="n"/>
      <c r="X2" s="32" t="n"/>
      <c r="Y2" s="32" t="n"/>
      <c r="Z2" s="30" t="n"/>
      <c r="AA2" s="32" t="n"/>
      <c r="AB2" s="46" t="n"/>
    </row>
    <row r="3">
      <c r="A3" s="45" t="inlineStr">
        <is>
          <t>Styles delivered on time</t>
        </is>
      </c>
      <c r="B3" s="30" t="n">
        <v>30</v>
      </c>
      <c r="C3" s="47" t="n">
        <v>0.3846153846153846</v>
      </c>
      <c r="D3" s="68" t="n">
        <v>0.3846153846153846</v>
      </c>
      <c r="E3" s="68" t="n">
        <v>0.4605263157894737</v>
      </c>
      <c r="G3" s="45" t="inlineStr">
        <is>
          <t>Pieces delivered on time</t>
        </is>
      </c>
      <c r="H3" s="30" t="n">
        <v>10173</v>
      </c>
      <c r="I3" s="47" t="n">
        <v>0.3595207803223071</v>
      </c>
      <c r="J3" s="68" t="n">
        <v>0.3595207803223071</v>
      </c>
      <c r="K3" s="68" t="n">
        <v>0.3660398901059693</v>
      </c>
      <c r="L3" s="68" t="n"/>
      <c r="N3" s="45" t="n">
        <v>46</v>
      </c>
      <c r="O3" s="33" t="n"/>
      <c r="P3" s="32" t="n"/>
      <c r="Q3" s="32" t="n"/>
      <c r="R3" s="30" t="n"/>
      <c r="S3" s="32" t="n"/>
      <c r="T3" s="46" t="n"/>
      <c r="V3" s="45" t="n">
        <v>46</v>
      </c>
      <c r="W3" s="33" t="n">
        <v>3</v>
      </c>
      <c r="X3" s="32" t="n">
        <v>0.03846153846153846</v>
      </c>
      <c r="Y3" s="32" t="n">
        <v>0.03846153846153846</v>
      </c>
      <c r="Z3" s="30" t="n">
        <v>542</v>
      </c>
      <c r="AA3" s="32" t="n">
        <v>0.01915465083404015</v>
      </c>
      <c r="AB3" s="46" t="n">
        <v>0.01915465083404015</v>
      </c>
    </row>
    <row r="4">
      <c r="A4" s="45" t="inlineStr">
        <is>
          <t>Styles delivered with 2 week delay</t>
        </is>
      </c>
      <c r="B4" s="30" t="n">
        <v>11</v>
      </c>
      <c r="C4" s="47" t="n">
        <v>0.141025641025641</v>
      </c>
      <c r="D4" s="68" t="n">
        <v>0.141025641025641</v>
      </c>
      <c r="E4" s="68" t="n">
        <v>0.1184210526315789</v>
      </c>
      <c r="G4" s="45" t="inlineStr">
        <is>
          <t>Pieces delivered with 2 week delay</t>
        </is>
      </c>
      <c r="H4" s="30" t="n">
        <v>4301</v>
      </c>
      <c r="I4" s="47" t="n">
        <v>0.1520002827254736</v>
      </c>
      <c r="J4" s="68" t="n">
        <v>0.1520002827254736</v>
      </c>
      <c r="K4" s="68" t="n">
        <v>0.1139258572091198</v>
      </c>
      <c r="L4" s="68" t="n"/>
      <c r="N4" s="45" t="n">
        <v>47</v>
      </c>
      <c r="O4" s="33" t="n"/>
      <c r="P4" s="32" t="n"/>
      <c r="Q4" s="32" t="n"/>
      <c r="R4" s="30" t="n"/>
      <c r="S4" s="32" t="n"/>
      <c r="T4" s="46" t="n"/>
      <c r="V4" s="45" t="n">
        <v>47</v>
      </c>
      <c r="W4" s="33" t="n">
        <v>1</v>
      </c>
      <c r="X4" s="32" t="n">
        <v>0.01282051282051282</v>
      </c>
      <c r="Y4" s="32" t="n">
        <v>0.05128205128205128</v>
      </c>
      <c r="Z4" s="30" t="n">
        <v>353</v>
      </c>
      <c r="AA4" s="32" t="n">
        <v>0.01247526152106305</v>
      </c>
      <c r="AB4" s="46" t="n">
        <v>0.03162991235510319</v>
      </c>
    </row>
    <row r="5">
      <c r="A5" s="45" t="inlineStr">
        <is>
          <t>Styles delivered with 4 week delay</t>
        </is>
      </c>
      <c r="B5" s="30" t="n">
        <v>15</v>
      </c>
      <c r="C5" s="47" t="n">
        <v>0.1923076923076923</v>
      </c>
      <c r="D5" s="68" t="n">
        <v>0.1923076923076923</v>
      </c>
      <c r="E5" s="68" t="n">
        <v>0.1842105263157895</v>
      </c>
      <c r="G5" s="45" t="inlineStr">
        <is>
          <t>Pieces delivered with 4 week delay</t>
        </is>
      </c>
      <c r="H5" s="30" t="n">
        <v>5686</v>
      </c>
      <c r="I5" s="47" t="n">
        <v>0.2009471303364433</v>
      </c>
      <c r="J5" s="68" t="n">
        <v>0.2009471303364433</v>
      </c>
      <c r="K5" s="68" t="n">
        <v>0.1623077746458772</v>
      </c>
      <c r="L5" s="68" t="n"/>
      <c r="N5" s="45" t="n">
        <v>48</v>
      </c>
      <c r="O5" s="33" t="n">
        <v>1</v>
      </c>
      <c r="P5" s="32" t="n">
        <v>0.2692307692307692</v>
      </c>
      <c r="Q5" s="32" t="n">
        <v>0.2948717948717949</v>
      </c>
      <c r="R5" s="30" t="n">
        <v>1278</v>
      </c>
      <c r="S5" s="32" t="n">
        <v>0.3289510884930733</v>
      </c>
      <c r="T5" s="46" t="n">
        <v>0.34026010743568</v>
      </c>
      <c r="V5" s="45" t="n">
        <v>48</v>
      </c>
      <c r="W5" s="33" t="n">
        <v>17</v>
      </c>
      <c r="X5" s="32" t="n">
        <v>0.217948717948718</v>
      </c>
      <c r="Y5" s="32" t="n">
        <v>0.2692307692307692</v>
      </c>
      <c r="Z5" s="30" t="n">
        <v>6518</v>
      </c>
      <c r="AA5" s="32" t="n">
        <v>0.2303505795872208</v>
      </c>
      <c r="AB5" s="46" t="n">
        <v>0.261980491942324</v>
      </c>
    </row>
    <row r="6">
      <c r="A6" s="45" t="inlineStr">
        <is>
          <t>Styles delivered with 6 week delay</t>
        </is>
      </c>
      <c r="B6" s="30" t="n">
        <v>13</v>
      </c>
      <c r="C6" s="47" t="n">
        <v>0.1666666666666667</v>
      </c>
      <c r="D6" s="68" t="n">
        <v>0.1666666666666667</v>
      </c>
      <c r="E6" s="68" t="n">
        <v>0.1710526315789474</v>
      </c>
      <c r="G6" s="45" t="inlineStr">
        <is>
          <t>Pieces delivered with 6 week delay</t>
        </is>
      </c>
      <c r="H6" s="30" t="n">
        <v>5793</v>
      </c>
      <c r="I6" s="47" t="n">
        <v>0.2047285835453774</v>
      </c>
      <c r="J6" s="68" t="n">
        <v>0.2047285835453774</v>
      </c>
      <c r="K6" s="68" t="n">
        <v>0.2589288899989296</v>
      </c>
      <c r="L6" s="68" t="n"/>
      <c r="N6" s="45" t="n">
        <v>49</v>
      </c>
      <c r="O6" s="33" t="n">
        <v>7</v>
      </c>
      <c r="P6" s="32" t="n">
        <v>0.08974358974358974</v>
      </c>
      <c r="Q6" s="32" t="n">
        <v>0.3846153846153846</v>
      </c>
      <c r="R6" s="30" t="n">
        <v>1542</v>
      </c>
      <c r="S6" s="32" t="n">
        <v>0.05449533502968618</v>
      </c>
      <c r="T6" s="46" t="n">
        <v>0.3947554424653661</v>
      </c>
      <c r="V6" s="45" t="n">
        <v>49</v>
      </c>
      <c r="W6" s="33" t="n"/>
      <c r="X6" s="32" t="n"/>
      <c r="Y6" s="32" t="n"/>
      <c r="Z6" s="30" t="n"/>
      <c r="AA6" s="32" t="n"/>
      <c r="AB6" s="46" t="n"/>
    </row>
    <row r="7">
      <c r="A7" s="45" t="inlineStr">
        <is>
          <t>Styles delivered with 8 week delay</t>
        </is>
      </c>
      <c r="B7" s="30" t="n">
        <v>4</v>
      </c>
      <c r="C7" s="47" t="n">
        <v>0.05128205128205128</v>
      </c>
      <c r="D7" s="68" t="n">
        <v>0.05128205128205128</v>
      </c>
      <c r="E7" s="68" t="n">
        <v>0.02631578947368421</v>
      </c>
      <c r="G7" s="45" t="inlineStr">
        <is>
          <t>Pieces delivered with 8 week delay</t>
        </is>
      </c>
      <c r="H7" s="30" t="n">
        <v>855</v>
      </c>
      <c r="I7" s="47" t="n">
        <v>0.03021628498727735</v>
      </c>
      <c r="J7" s="68" t="n">
        <v>0.03021628498727735</v>
      </c>
      <c r="K7" s="68" t="n">
        <v>0.03582259963606522</v>
      </c>
      <c r="L7" s="68" t="n"/>
      <c r="N7" s="45" t="n">
        <v>50</v>
      </c>
      <c r="O7" s="33" t="n">
        <v>13</v>
      </c>
      <c r="P7" s="32" t="n">
        <v>0.1666666666666667</v>
      </c>
      <c r="Q7" s="32" t="n">
        <v>0.5512820512820513</v>
      </c>
      <c r="R7" s="30" t="n">
        <v>2795</v>
      </c>
      <c r="S7" s="32" t="n">
        <v>0.09877721232683065</v>
      </c>
      <c r="T7" s="46" t="n">
        <v>0.4935326547921968</v>
      </c>
      <c r="V7" s="45" t="n">
        <v>50</v>
      </c>
      <c r="W7" s="33" t="n">
        <v>7</v>
      </c>
      <c r="X7" s="32" t="n">
        <v>0.08974358974358974</v>
      </c>
      <c r="Y7" s="32" t="n">
        <v>0.358974358974359</v>
      </c>
      <c r="Z7" s="30" t="n">
        <v>1826</v>
      </c>
      <c r="AA7" s="32" t="n">
        <v>0.06453208934124964</v>
      </c>
      <c r="AB7" s="46" t="n">
        <v>0.3265125812835736</v>
      </c>
    </row>
    <row customHeight="1" ht="15.75" r="8" thickBot="1">
      <c r="A8" s="48" t="inlineStr">
        <is>
          <t>Styles delivered with more than 8 week delay</t>
        </is>
      </c>
      <c r="B8" s="49" t="n">
        <v>6</v>
      </c>
      <c r="C8" s="50" t="n">
        <v>0.07692307692307693</v>
      </c>
      <c r="D8" s="68" t="n">
        <v>0.07692307692307693</v>
      </c>
      <c r="E8" s="68" t="n">
        <v>0.03947368421052631</v>
      </c>
      <c r="G8" s="48" t="inlineStr">
        <is>
          <t>Pieces delivered with more than 8 week delay</t>
        </is>
      </c>
      <c r="H8" s="49" t="n">
        <v>1769</v>
      </c>
      <c r="I8" s="50" t="n">
        <v>0.06251767034209782</v>
      </c>
      <c r="J8" s="68" t="n">
        <v>0.06251767034209782</v>
      </c>
      <c r="K8" s="68" t="n">
        <v>0.06297498840403896</v>
      </c>
      <c r="L8" s="68" t="n"/>
      <c r="N8" s="45" t="n">
        <v>51</v>
      </c>
      <c r="O8" s="33" t="n">
        <v>6</v>
      </c>
      <c r="P8" s="32" t="n">
        <v>0.07692307692307693</v>
      </c>
      <c r="Q8" s="32" t="n">
        <v>0.6282051282051282</v>
      </c>
      <c r="R8" s="30" t="n">
        <v>1409</v>
      </c>
      <c r="S8" s="32" t="n">
        <v>0.04979502403166525</v>
      </c>
      <c r="T8" s="46" t="n">
        <v>0.543327678823862</v>
      </c>
      <c r="V8" s="45" t="n">
        <v>51</v>
      </c>
      <c r="W8" s="33" t="n"/>
      <c r="X8" s="32" t="n"/>
      <c r="Y8" s="32" t="n"/>
      <c r="Z8" s="30" t="n"/>
      <c r="AA8" s="32" t="n"/>
      <c r="AB8" s="46" t="n"/>
    </row>
    <row customHeight="1" ht="15.75" r="9" thickBot="1">
      <c r="B9" s="51" t="n"/>
      <c r="C9" s="51" t="n"/>
      <c r="D9" s="69" t="n"/>
      <c r="E9" s="69" t="n"/>
      <c r="F9" s="51" t="n"/>
      <c r="G9" s="51" t="n"/>
      <c r="H9" s="51" t="n"/>
      <c r="I9" s="51" t="n"/>
      <c r="J9" s="69" t="n"/>
      <c r="K9" s="69" t="n"/>
      <c r="L9" s="69" t="n"/>
      <c r="N9" s="45" t="n">
        <v>52</v>
      </c>
      <c r="O9" s="33" t="n"/>
      <c r="P9" s="32" t="n"/>
      <c r="Q9" s="32" t="n"/>
      <c r="R9" s="30" t="n"/>
      <c r="S9" s="32" t="n"/>
      <c r="T9" s="46" t="n"/>
      <c r="V9" s="45" t="n">
        <v>52</v>
      </c>
      <c r="W9" s="33" t="n"/>
      <c r="X9" s="32" t="n"/>
      <c r="Y9" s="32" t="n"/>
      <c r="Z9" s="30" t="n"/>
      <c r="AA9" s="32" t="n"/>
      <c r="AB9" s="46" t="n"/>
    </row>
    <row r="10">
      <c r="A10" s="52" t="inlineStr">
        <is>
          <t>Average leadtime fabric arrival - ETD</t>
        </is>
      </c>
      <c r="B10" s="53" t="n">
        <v>13</v>
      </c>
      <c r="C10" s="54" t="inlineStr">
        <is>
          <t>(4 - 23)</t>
        </is>
      </c>
      <c r="D10" s="72" t="inlineStr">
        <is>
          <t>13 (4 - 23)</t>
        </is>
      </c>
      <c r="E10" s="72" t="inlineStr">
        <is>
          <t>11 (6 - 19)</t>
        </is>
      </c>
      <c r="F10" s="18" t="n"/>
      <c r="G10" s="52" t="n"/>
      <c r="H10" s="55" t="n"/>
      <c r="I10" s="56" t="n"/>
      <c r="J10" s="73" t="n"/>
      <c r="K10" s="73" t="n"/>
      <c r="L10" s="73" t="n"/>
      <c r="M10" s="18" t="n"/>
      <c r="N10" s="45" t="n">
        <v>1</v>
      </c>
      <c r="O10" s="33" t="n">
        <v>5</v>
      </c>
      <c r="P10" s="32" t="n">
        <v>0.0641025641025641</v>
      </c>
      <c r="Q10" s="32" t="n">
        <v>0.6923076923076923</v>
      </c>
      <c r="R10" s="30" t="n">
        <v>2584</v>
      </c>
      <c r="S10" s="32" t="n">
        <v>0.09132032796154933</v>
      </c>
      <c r="T10" s="46" t="n">
        <v>0.6346480067854113</v>
      </c>
      <c r="V10" s="45" t="n">
        <v>1</v>
      </c>
      <c r="W10" s="33" t="n"/>
      <c r="X10" s="32" t="n"/>
      <c r="Y10" s="32" t="n"/>
      <c r="Z10" s="30" t="n"/>
      <c r="AA10" s="32" t="n"/>
      <c r="AB10" s="46" t="n"/>
    </row>
    <row r="11">
      <c r="A11" s="45" t="inlineStr">
        <is>
          <t>Styles with leadtime fabric arrival - ETD 6-7 weeks (incl. 4&amp;5)</t>
        </is>
      </c>
      <c r="B11" s="57" t="n">
        <v>9</v>
      </c>
      <c r="C11" s="47" t="n">
        <v>0.1153846153846154</v>
      </c>
      <c r="D11" s="68" t="n">
        <v>0.1153846153846154</v>
      </c>
      <c r="E11" s="68" t="n">
        <v>0.1447368421052632</v>
      </c>
      <c r="F11" s="18" t="n"/>
      <c r="G11" s="45" t="inlineStr">
        <is>
          <t>Pieces with leadtime fabric arrival - ETD 6-7 weeks (incl. 4&amp;5)</t>
        </is>
      </c>
      <c r="H11" s="30" t="n">
        <v>2280</v>
      </c>
      <c r="I11" s="47" t="n">
        <v>0.08057675996607294</v>
      </c>
      <c r="J11" s="68" t="n">
        <v>0.08057675996607294</v>
      </c>
      <c r="K11" s="68" t="n">
        <v>0.05737324722588932</v>
      </c>
      <c r="L11" s="68" t="n"/>
      <c r="M11" s="18" t="n"/>
      <c r="N11" s="45" t="n">
        <v>2</v>
      </c>
      <c r="O11" s="33" t="n">
        <v>15</v>
      </c>
      <c r="P11" s="32" t="n">
        <v>0.1923076923076923</v>
      </c>
      <c r="Q11" s="32" t="n">
        <v>0.8846153846153846</v>
      </c>
      <c r="R11" s="30" t="n">
        <v>6563</v>
      </c>
      <c r="S11" s="32" t="n">
        <v>0.2319409103760249</v>
      </c>
      <c r="T11" s="46" t="n">
        <v>0.8665889171614363</v>
      </c>
      <c r="V11" s="45" t="n">
        <v>2</v>
      </c>
      <c r="W11" s="33" t="n">
        <v>15</v>
      </c>
      <c r="X11" s="32" t="n">
        <v>0.1923076923076923</v>
      </c>
      <c r="Y11" s="32" t="n">
        <v>0.5512820512820513</v>
      </c>
      <c r="Z11" s="30" t="n">
        <v>4959</v>
      </c>
      <c r="AA11" s="32" t="n">
        <v>0.1752544529262086</v>
      </c>
      <c r="AB11" s="46" t="n">
        <v>0.5017670342097823</v>
      </c>
    </row>
    <row r="12">
      <c r="A12" s="45" t="inlineStr">
        <is>
          <t>Styles with leadtime fabric arrival - ETD 8-10 weeks</t>
        </is>
      </c>
      <c r="B12" s="57" t="n">
        <v>17</v>
      </c>
      <c r="C12" s="47" t="n">
        <v>0.217948717948718</v>
      </c>
      <c r="D12" s="68" t="n">
        <v>0.217948717948718</v>
      </c>
      <c r="E12" s="68" t="n">
        <v>0.2894736842105263</v>
      </c>
      <c r="F12" s="18" t="n"/>
      <c r="G12" s="45" t="inlineStr">
        <is>
          <t>Pieces with leadtime fabric arrival - ETD 8-10 weeks</t>
        </is>
      </c>
      <c r="H12" s="30" t="n">
        <v>7241</v>
      </c>
      <c r="I12" s="47" t="n">
        <v>0.2559018942606729</v>
      </c>
      <c r="J12" s="68" t="n">
        <v>0.2559018942606729</v>
      </c>
      <c r="K12" s="68" t="n">
        <v>0.2859028793663253</v>
      </c>
      <c r="L12" s="68" t="n"/>
      <c r="M12" s="18" t="n"/>
      <c r="N12" s="45" t="n">
        <v>3</v>
      </c>
      <c r="O12" s="33" t="n">
        <v>5</v>
      </c>
      <c r="P12" s="32" t="n">
        <v>0.0641025641025641</v>
      </c>
      <c r="Q12" s="32" t="n">
        <v>0.9487179487179487</v>
      </c>
      <c r="R12" s="30" t="n">
        <v>2068</v>
      </c>
      <c r="S12" s="32" t="n">
        <v>0.07308453491659599</v>
      </c>
      <c r="T12" s="46" t="n">
        <v>0.9396734520780322</v>
      </c>
      <c r="V12" s="45" t="n">
        <v>3</v>
      </c>
      <c r="W12" s="33" t="n"/>
      <c r="X12" s="32" t="n"/>
      <c r="Y12" s="32" t="n"/>
      <c r="Z12" s="30" t="n"/>
      <c r="AA12" s="32" t="n"/>
      <c r="AB12" s="46" t="n"/>
    </row>
    <row r="13">
      <c r="A13" s="45" t="inlineStr">
        <is>
          <t>Styles with leadtime fabric arrival - ETD 11-12 weeks</t>
        </is>
      </c>
      <c r="B13" s="57" t="n">
        <v>15</v>
      </c>
      <c r="C13" s="47" t="n">
        <v>0.1923076923076923</v>
      </c>
      <c r="D13" s="68" t="n">
        <v>0.1923076923076923</v>
      </c>
      <c r="E13" s="68" t="n">
        <v>0.25</v>
      </c>
      <c r="F13" s="18" t="n"/>
      <c r="G13" s="45" t="inlineStr">
        <is>
          <t>Pieces with leadtime fabric arrival - ETD 11-12 weeks</t>
        </is>
      </c>
      <c r="H13" s="30" t="n">
        <v>4269</v>
      </c>
      <c r="I13" s="47" t="n">
        <v>0.1508693808312129</v>
      </c>
      <c r="J13" s="68" t="n">
        <v>0.1508693808312129</v>
      </c>
      <c r="K13" s="68" t="n">
        <v>0.2305633853070254</v>
      </c>
      <c r="L13" s="68" t="n"/>
      <c r="M13" s="18" t="n"/>
      <c r="N13" s="45" t="n">
        <v>4</v>
      </c>
      <c r="O13" s="33" t="n">
        <v>1</v>
      </c>
      <c r="P13" s="32" t="n">
        <v>0.01282051282051282</v>
      </c>
      <c r="Q13" s="32" t="n">
        <v>0.9615384615384615</v>
      </c>
      <c r="R13" s="30" t="n">
        <v>219</v>
      </c>
      <c r="S13" s="32" t="n">
        <v>0.00773960983884648</v>
      </c>
      <c r="T13" s="46" t="n">
        <v>0.9474130619168787</v>
      </c>
      <c r="V13" s="45" t="n">
        <v>4</v>
      </c>
      <c r="W13" s="33" t="n">
        <v>6</v>
      </c>
      <c r="X13" s="32" t="n">
        <v>0.07692307692307693</v>
      </c>
      <c r="Y13" s="32" t="n">
        <v>0.6282051282051282</v>
      </c>
      <c r="Z13" s="30" t="n">
        <v>2659</v>
      </c>
      <c r="AA13" s="32" t="n">
        <v>0.09397087927622279</v>
      </c>
      <c r="AB13" s="46" t="n">
        <v>0.5957379134860051</v>
      </c>
    </row>
    <row r="14">
      <c r="A14" s="45" t="inlineStr">
        <is>
          <t>Styles with leadtime fabric arrival - ETD 13-14 weeks</t>
        </is>
      </c>
      <c r="B14" s="57" t="n">
        <v>11</v>
      </c>
      <c r="C14" s="47" t="n">
        <v>0.141025641025641</v>
      </c>
      <c r="D14" s="68" t="n">
        <v>0.141025641025641</v>
      </c>
      <c r="E14" s="68" t="n">
        <v>0.1973684210526316</v>
      </c>
      <c r="F14" s="18" t="n"/>
      <c r="G14" s="45" t="inlineStr">
        <is>
          <t>Pieces with leadtime fabric arrival - ETD 13-14 weeks</t>
        </is>
      </c>
      <c r="H14" s="30" t="n">
        <v>4528</v>
      </c>
      <c r="I14" s="47" t="n">
        <v>0.1600226180378852</v>
      </c>
      <c r="J14" s="68" t="n">
        <v>0.1600226180378852</v>
      </c>
      <c r="K14" s="68" t="n">
        <v>0.2100474542405537</v>
      </c>
      <c r="L14" s="68" t="n"/>
      <c r="M14" s="18" t="n"/>
      <c r="N14" s="45" t="n">
        <v>5</v>
      </c>
      <c r="O14" s="33" t="n">
        <v>2</v>
      </c>
      <c r="P14" s="32" t="n">
        <v>0.02564102564102564</v>
      </c>
      <c r="Q14" s="32" t="n">
        <v>0.9871794871794871</v>
      </c>
      <c r="R14" s="30" t="n">
        <v>1108</v>
      </c>
      <c r="S14" s="32" t="n">
        <v>0.0391574780887758</v>
      </c>
      <c r="T14" s="46" t="n">
        <v>0.9865705400056545</v>
      </c>
      <c r="V14" s="45" t="n">
        <v>5</v>
      </c>
      <c r="W14" s="33" t="n"/>
      <c r="X14" s="32" t="n"/>
      <c r="Y14" s="32" t="n"/>
      <c r="Z14" s="30" t="n"/>
      <c r="AA14" s="32" t="n"/>
      <c r="AB14" s="46" t="n"/>
    </row>
    <row r="15">
      <c r="A15" s="45" t="inlineStr">
        <is>
          <t>Styles with leadtime fabric arrival - ETD 15-16 weeks</t>
        </is>
      </c>
      <c r="B15" s="57" t="n">
        <v>15</v>
      </c>
      <c r="C15" s="47" t="n">
        <v>0.1923076923076923</v>
      </c>
      <c r="D15" s="68" t="n">
        <v>0.1923076923076923</v>
      </c>
      <c r="E15" s="68" t="n">
        <v>0.02631578947368421</v>
      </c>
      <c r="F15" s="18" t="n"/>
      <c r="G15" s="45" t="inlineStr">
        <is>
          <t>Pieces with leadtime fabric arrival - ETD 15-16 weeks</t>
        </is>
      </c>
      <c r="H15" s="30" t="n">
        <v>5524</v>
      </c>
      <c r="I15" s="47" t="n">
        <v>0.1952219394967487</v>
      </c>
      <c r="J15" s="68" t="n">
        <v>0.1952219394967487</v>
      </c>
      <c r="K15" s="68" t="n">
        <v>0.03014949869768438</v>
      </c>
      <c r="L15" s="68" t="n"/>
      <c r="M15" s="18" t="n"/>
      <c r="N15" s="45" t="n">
        <v>6</v>
      </c>
      <c r="O15" s="33" t="n"/>
      <c r="P15" s="32" t="n"/>
      <c r="Q15" s="32" t="n"/>
      <c r="R15" s="30" t="n"/>
      <c r="S15" s="32" t="n"/>
      <c r="T15" s="46" t="n"/>
      <c r="V15" s="45" t="n">
        <v>6</v>
      </c>
      <c r="W15" s="33" t="n">
        <v>12</v>
      </c>
      <c r="X15" s="32" t="n">
        <v>0.1538461538461539</v>
      </c>
      <c r="Y15" s="32" t="n">
        <v>0.782051282051282</v>
      </c>
      <c r="Z15" s="30" t="n">
        <v>4588</v>
      </c>
      <c r="AA15" s="32" t="n">
        <v>0.162143059089624</v>
      </c>
      <c r="AB15" s="46" t="n">
        <v>0.7578809725756291</v>
      </c>
    </row>
    <row customHeight="1" ht="15.75" r="16" thickBot="1">
      <c r="A16" s="48" t="inlineStr">
        <is>
          <t>Styles with leadtime fabric arrival - ETD more than 16 weeks</t>
        </is>
      </c>
      <c r="B16" s="58" t="n">
        <v>10</v>
      </c>
      <c r="C16" s="50" t="n">
        <v>0.1282051282051282</v>
      </c>
      <c r="D16" s="68" t="n">
        <v>0.1282051282051282</v>
      </c>
      <c r="E16" s="68" t="n">
        <v>0.1184210526315789</v>
      </c>
      <c r="F16" s="18" t="n"/>
      <c r="G16" s="48" t="inlineStr">
        <is>
          <t>Pieces with leadtime fabric arrival - ETD more than 16 weeks</t>
        </is>
      </c>
      <c r="H16" s="49" t="n">
        <v>3635</v>
      </c>
      <c r="I16" s="50" t="n">
        <v>0.1284633870511733</v>
      </c>
      <c r="J16" s="68" t="n">
        <v>0.1284633870511733</v>
      </c>
      <c r="K16" s="68" t="n">
        <v>0.2190387840296857</v>
      </c>
      <c r="L16" s="68" t="n"/>
      <c r="M16" s="18" t="n"/>
      <c r="N16" s="45" t="n">
        <v>7</v>
      </c>
      <c r="O16" s="33" t="n"/>
      <c r="P16" s="32" t="n"/>
      <c r="Q16" s="32" t="n"/>
      <c r="R16" s="30" t="n"/>
      <c r="S16" s="32" t="n"/>
      <c r="T16" s="46" t="n"/>
      <c r="V16" s="45" t="n">
        <v>7</v>
      </c>
      <c r="W16" s="33" t="n">
        <v>8</v>
      </c>
      <c r="X16" s="32" t="n">
        <v>0.1025641025641026</v>
      </c>
      <c r="Y16" s="32" t="n">
        <v>0.8846153846153846</v>
      </c>
      <c r="Z16" s="30" t="n">
        <v>3626</v>
      </c>
      <c r="AA16" s="32" t="n">
        <v>0.1281453208934125</v>
      </c>
      <c r="AB16" s="46" t="n">
        <v>0.8860262934690416</v>
      </c>
    </row>
    <row customHeight="1" ht="15.75" r="17" thickBot="1">
      <c r="B17" s="51" t="n"/>
      <c r="C17" s="18" t="n"/>
      <c r="D17" s="71" t="n"/>
      <c r="E17" s="71" t="n"/>
      <c r="F17" s="18" t="n"/>
      <c r="G17" s="18" t="n"/>
      <c r="H17" s="18" t="n"/>
      <c r="I17" s="18" t="n"/>
      <c r="J17" s="71" t="n"/>
      <c r="K17" s="71" t="n"/>
      <c r="L17" s="71" t="n"/>
      <c r="M17" s="18" t="n"/>
      <c r="N17" s="45" t="n">
        <v>8</v>
      </c>
      <c r="O17" s="33" t="n"/>
      <c r="P17" s="32" t="n"/>
      <c r="Q17" s="32" t="n"/>
      <c r="R17" s="30" t="n"/>
      <c r="S17" s="32" t="n"/>
      <c r="T17" s="46" t="n"/>
      <c r="V17" s="45" t="n">
        <v>8</v>
      </c>
      <c r="W17" s="33" t="n">
        <v>2</v>
      </c>
      <c r="X17" s="32" t="n">
        <v>0.02564102564102564</v>
      </c>
      <c r="Y17" s="32" t="n">
        <v>0.9102564102564102</v>
      </c>
      <c r="Z17" s="30" t="n">
        <v>658</v>
      </c>
      <c r="AA17" s="32" t="n">
        <v>0.02325417020073509</v>
      </c>
      <c r="AB17" s="46" t="n">
        <v>0.9092804636697767</v>
      </c>
    </row>
    <row r="18">
      <c r="A18" s="52" t="inlineStr">
        <is>
          <t>Average leadtime PO - ETD (PO date March 21 2014)</t>
        </is>
      </c>
      <c r="B18" s="53" t="n"/>
      <c r="C18" s="54" t="inlineStr">
        <is>
          <t>(2 - 27)</t>
        </is>
      </c>
      <c r="D18" s="70" t="inlineStr">
        <is>
          <t>(2 - 27)</t>
        </is>
      </c>
      <c r="E18" s="70" t="inlineStr">
        <is>
          <t>(12 - 26)</t>
        </is>
      </c>
      <c r="F18" s="18" t="n"/>
      <c r="G18" s="52" t="n"/>
      <c r="H18" s="53" t="n"/>
      <c r="I18" s="56" t="n"/>
      <c r="J18" s="73" t="n"/>
      <c r="K18" s="73" t="n"/>
      <c r="L18" s="73" t="n"/>
      <c r="M18" s="18" t="n"/>
      <c r="N18" s="45" t="n">
        <v>9</v>
      </c>
      <c r="O18" s="33" t="n"/>
      <c r="P18" s="32" t="n"/>
      <c r="Q18" s="32" t="n"/>
      <c r="R18" s="30" t="n"/>
      <c r="S18" s="32" t="n"/>
      <c r="T18" s="46" t="n"/>
      <c r="V18" s="45" t="n">
        <v>9</v>
      </c>
      <c r="W18" s="33" t="n">
        <v>2</v>
      </c>
      <c r="X18" s="32" t="n">
        <v>0.02564102564102564</v>
      </c>
      <c r="Y18" s="32" t="n">
        <v>0.9358974358974359</v>
      </c>
      <c r="Z18" s="30" t="n">
        <v>1248</v>
      </c>
      <c r="AA18" s="32" t="n">
        <v>0.04410517387616624</v>
      </c>
      <c r="AB18" s="46" t="n">
        <v>0.9533856375459429</v>
      </c>
    </row>
    <row r="19">
      <c r="A19" s="45" t="inlineStr">
        <is>
          <t>Styles with leadtime PO - ETD 8 weeks or shorter (incl. Italy styles)</t>
        </is>
      </c>
      <c r="B19" s="57" t="n">
        <v>5</v>
      </c>
      <c r="C19" s="47" t="n">
        <v>0.0641025641025641</v>
      </c>
      <c r="D19" s="68" t="n">
        <v>0.0641025641025641</v>
      </c>
      <c r="E19" s="68" t="n">
        <v>0.25</v>
      </c>
      <c r="F19" s="18" t="n"/>
      <c r="G19" s="45" t="inlineStr">
        <is>
          <t>Pieces with leadtime PO - ETD 8 weeks or shorter (incl. Italy styles)</t>
        </is>
      </c>
      <c r="H19" s="30" t="n">
        <v>1030</v>
      </c>
      <c r="I19" s="47" t="n">
        <v>0.03640090472151541</v>
      </c>
      <c r="J19" s="68" t="n">
        <v>0.03640090472151541</v>
      </c>
      <c r="K19" s="68" t="n">
        <v>0.2498662004495665</v>
      </c>
      <c r="L19" s="68" t="n"/>
      <c r="M19" s="18" t="n"/>
      <c r="N19" s="45" t="n">
        <v>10</v>
      </c>
      <c r="O19" s="33" t="n"/>
      <c r="P19" s="32" t="n"/>
      <c r="Q19" s="32" t="n"/>
      <c r="R19" s="30" t="n"/>
      <c r="S19" s="32" t="n"/>
      <c r="T19" s="46" t="n"/>
      <c r="V19" s="45" t="n">
        <v>10</v>
      </c>
      <c r="W19" s="33" t="n">
        <v>1</v>
      </c>
      <c r="X19" s="32" t="n">
        <v>0.01282051282051282</v>
      </c>
      <c r="Y19" s="32" t="n">
        <v>0.9487179487179487</v>
      </c>
      <c r="Z19" s="30" t="n">
        <v>380</v>
      </c>
      <c r="AA19" s="32" t="n">
        <v>0.01342945999434549</v>
      </c>
      <c r="AB19" s="46" t="n">
        <v>0.9668150975402884</v>
      </c>
    </row>
    <row r="20">
      <c r="A20" s="45" t="inlineStr">
        <is>
          <t>Styles with leadtime PO - ETD 9-12 weeks</t>
        </is>
      </c>
      <c r="B20" s="57" t="n">
        <v>25</v>
      </c>
      <c r="C20" s="47" t="n">
        <v>0.3205128205128205</v>
      </c>
      <c r="D20" s="68" t="n">
        <v>0.3205128205128205</v>
      </c>
      <c r="E20" s="68" t="n">
        <v>0.1447368421052632</v>
      </c>
      <c r="F20" s="18" t="n"/>
      <c r="G20" s="45" t="inlineStr">
        <is>
          <t>Pieces with leadtime PO - ETD 14-15 weeks</t>
        </is>
      </c>
      <c r="H20" s="30" t="n">
        <v>8697</v>
      </c>
      <c r="I20" s="47" t="n">
        <v>0.3073579304495335</v>
      </c>
      <c r="J20" s="68" t="n">
        <v>0.3073579304495335</v>
      </c>
      <c r="K20" s="68" t="n">
        <v>0.09922574660149142</v>
      </c>
      <c r="L20" s="68" t="n"/>
      <c r="M20" s="18" t="n"/>
      <c r="N20" s="45" t="n">
        <v>11</v>
      </c>
      <c r="O20" s="33" t="n">
        <v>1</v>
      </c>
      <c r="P20" s="32" t="n">
        <v>0.01282051282051282</v>
      </c>
      <c r="Q20" s="32" t="n">
        <v>0.9999999999999999</v>
      </c>
      <c r="R20" s="30" t="n">
        <v>380</v>
      </c>
      <c r="S20" s="32" t="n">
        <v>0.01342945999434549</v>
      </c>
      <c r="T20" s="46" t="n">
        <v>1</v>
      </c>
      <c r="U20" t="inlineStr">
        <is>
          <t>re-order</t>
        </is>
      </c>
      <c r="V20" s="45" t="n">
        <v>11</v>
      </c>
      <c r="W20" s="33" t="n">
        <v>2</v>
      </c>
      <c r="X20" s="32" t="n">
        <v>0.02564102564102564</v>
      </c>
      <c r="Y20" s="32" t="n">
        <v>0.9743589743589743</v>
      </c>
      <c r="Z20" s="30" t="n">
        <v>600</v>
      </c>
      <c r="AA20" s="32" t="n">
        <v>0.02120441051738762</v>
      </c>
      <c r="AB20" s="46" t="n">
        <v>0.988019508057676</v>
      </c>
    </row>
    <row r="21">
      <c r="A21" s="45" t="inlineStr">
        <is>
          <t>Styles with leadtime PO - ETD 16-18 weeks</t>
        </is>
      </c>
      <c r="B21" s="57" t="n">
        <v>20</v>
      </c>
      <c r="C21" s="47" t="n">
        <v>0.2564102564102564</v>
      </c>
      <c r="D21" s="68" t="n">
        <v>0.2564102564102564</v>
      </c>
      <c r="E21" s="68" t="n">
        <v>0.1184210526315789</v>
      </c>
      <c r="F21" s="18" t="n"/>
      <c r="G21" s="45" t="inlineStr">
        <is>
          <t>Pieces with leadtime PO - ETD 16-18 weeks</t>
        </is>
      </c>
      <c r="H21" s="30" t="n">
        <v>7510</v>
      </c>
      <c r="I21" s="47" t="n">
        <v>0.2654085383093017</v>
      </c>
      <c r="J21" s="68" t="n">
        <v>0.2654085383093017</v>
      </c>
      <c r="K21" s="68" t="n">
        <v>0.1041852499375602</v>
      </c>
      <c r="L21" s="68" t="n"/>
      <c r="M21" s="18" t="n"/>
      <c r="N21" s="45" t="n">
        <v>12</v>
      </c>
      <c r="O21" s="33" t="n"/>
      <c r="P21" s="32" t="n"/>
      <c r="Q21" s="32" t="n"/>
      <c r="R21" s="30" t="n"/>
      <c r="S21" s="32" t="n"/>
      <c r="T21" s="46" t="n"/>
      <c r="V21" s="45" t="n">
        <v>12</v>
      </c>
      <c r="W21" s="33" t="n"/>
      <c r="X21" s="32" t="n"/>
      <c r="Y21" s="32" t="n"/>
      <c r="Z21" s="30" t="n"/>
      <c r="AA21" s="32" t="n"/>
      <c r="AB21" s="46" t="n"/>
    </row>
    <row customHeight="1" ht="15.75" r="22" thickBot="1">
      <c r="A22" s="45" t="inlineStr">
        <is>
          <t>Styles with leadtime PO - ETD 20-22 weeks</t>
        </is>
      </c>
      <c r="B22" s="57" t="n">
        <v>22</v>
      </c>
      <c r="C22" s="47" t="n">
        <v>0.282051282051282</v>
      </c>
      <c r="D22" s="68" t="n">
        <v>0.282051282051282</v>
      </c>
      <c r="E22" s="68" t="n">
        <v>0.05263157894736842</v>
      </c>
      <c r="F22" s="18" t="n"/>
      <c r="G22" s="45" t="inlineStr">
        <is>
          <t>Pieces with leadtime PO - ETD 20-22 weeks</t>
        </is>
      </c>
      <c r="H22" s="30" t="n">
        <v>8872</v>
      </c>
      <c r="I22" s="47" t="n">
        <v>0.3135425501837716</v>
      </c>
      <c r="J22" s="68" t="n">
        <v>0.3135425501837716</v>
      </c>
      <c r="K22" s="68" t="n">
        <v>0.0571591679451957</v>
      </c>
      <c r="L22" s="68" t="n"/>
      <c r="M22" s="18" t="n"/>
      <c r="N22" s="48" t="n">
        <v>13</v>
      </c>
      <c r="O22" s="59" t="n"/>
      <c r="P22" s="60" t="n"/>
      <c r="Q22" s="60" t="n"/>
      <c r="R22" s="49" t="n"/>
      <c r="S22" s="60" t="n"/>
      <c r="T22" s="61" t="n"/>
      <c r="V22" s="48" t="n">
        <v>13</v>
      </c>
      <c r="W22" s="59" t="n">
        <v>1</v>
      </c>
      <c r="X22" s="60" t="n">
        <v>0.01282051282051282</v>
      </c>
      <c r="Y22" s="60" t="n">
        <v>0.9871794871794871</v>
      </c>
      <c r="Z22" s="49" t="n">
        <v>120</v>
      </c>
      <c r="AA22" s="60" t="n">
        <v>0.004240882103477523</v>
      </c>
      <c r="AB22" s="61" t="n">
        <v>0.9922603901611535</v>
      </c>
    </row>
    <row r="23">
      <c r="A23" s="45" t="inlineStr">
        <is>
          <t>Styles with leadtime PO - ETD 23-25 weeks</t>
        </is>
      </c>
      <c r="B23" s="57" t="n">
        <v>4</v>
      </c>
      <c r="C23" s="47" t="n">
        <v>0.05128205128205128</v>
      </c>
      <c r="D23" s="68" t="n">
        <v>0.05128205128205128</v>
      </c>
      <c r="E23" s="68" t="n">
        <v>0.3815789473684211</v>
      </c>
      <c r="F23" s="18" t="n"/>
      <c r="G23" s="45" t="inlineStr">
        <is>
          <t>Pieces with leadtime PO - ETD 23-25 weeks</t>
        </is>
      </c>
      <c r="H23" s="30" t="n">
        <v>1848</v>
      </c>
      <c r="I23" s="47" t="n">
        <v>0.06530958439355386</v>
      </c>
      <c r="J23" s="68" t="n">
        <v>0.06530958439355386</v>
      </c>
      <c r="K23" s="68" t="n">
        <v>0.4663717129910444</v>
      </c>
      <c r="L23" s="68" t="n"/>
      <c r="M23" s="18" t="n"/>
      <c r="R23" s="25" t="n"/>
      <c r="X23" s="2" t="n"/>
      <c r="Y23" s="2" t="n"/>
      <c r="Z23" s="25" t="n"/>
      <c r="AA23" s="2" t="n"/>
      <c r="AB23" s="2" t="n"/>
    </row>
    <row customHeight="1" ht="15.75" r="24" thickBot="1">
      <c r="A24" s="48" t="inlineStr">
        <is>
          <t>Styles with leadtime PO - ETD more than 25 weeks</t>
        </is>
      </c>
      <c r="B24" s="58" t="n">
        <v>1</v>
      </c>
      <c r="C24" s="50" t="n">
        <v>0.01282051282051282</v>
      </c>
      <c r="D24" s="68" t="n">
        <v>0.01282051282051282</v>
      </c>
      <c r="E24" s="68" t="n">
        <v>0.07894736842105263</v>
      </c>
      <c r="F24" s="18" t="n"/>
      <c r="G24" s="48" t="inlineStr">
        <is>
          <t>Pieces with leadtime PO - ETD more than 25 weeks</t>
        </is>
      </c>
      <c r="H24" s="49" t="n">
        <v>120</v>
      </c>
      <c r="I24" s="50" t="n">
        <v>0.004240882103477523</v>
      </c>
      <c r="J24" s="68" t="n">
        <v>0.004240882103477523</v>
      </c>
      <c r="K24" s="68" t="n">
        <v>0.05626717094230563</v>
      </c>
      <c r="L24" s="68" t="n"/>
      <c r="M24" s="71" t="inlineStr">
        <is>
          <t>SS15</t>
        </is>
      </c>
      <c r="N24" s="74" t="inlineStr">
        <is>
          <t>Confirmed week</t>
        </is>
      </c>
      <c r="O24" s="74" t="inlineStr">
        <is>
          <t>Styles</t>
        </is>
      </c>
      <c r="P24" s="67" t="inlineStr">
        <is>
          <t>%</t>
        </is>
      </c>
      <c r="Q24" s="67" t="inlineStr">
        <is>
          <t>% Cumulative</t>
        </is>
      </c>
      <c r="R24" s="75" t="inlineStr">
        <is>
          <t>Pieces</t>
        </is>
      </c>
      <c r="S24" s="67" t="inlineStr">
        <is>
          <t>%</t>
        </is>
      </c>
      <c r="T24" s="67" t="inlineStr">
        <is>
          <t>% Cumulative</t>
        </is>
      </c>
      <c r="U24" s="74" t="n"/>
      <c r="V24" s="74" t="inlineStr">
        <is>
          <t>Actual week</t>
        </is>
      </c>
      <c r="W24" s="74" t="inlineStr">
        <is>
          <t>Styles</t>
        </is>
      </c>
      <c r="X24" s="67" t="inlineStr">
        <is>
          <t>%</t>
        </is>
      </c>
      <c r="Y24" s="67" t="inlineStr">
        <is>
          <t>% Cumulative</t>
        </is>
      </c>
      <c r="Z24" s="75" t="inlineStr">
        <is>
          <t>Pieces</t>
        </is>
      </c>
      <c r="AA24" s="67" t="inlineStr">
        <is>
          <t>%</t>
        </is>
      </c>
      <c r="AB24" s="67" t="inlineStr">
        <is>
          <t>% Cumulative</t>
        </is>
      </c>
      <c r="AC24" s="74" t="n"/>
    </row>
    <row customHeight="1" ht="15.75" r="25" thickBot="1">
      <c r="B25" s="51" t="n"/>
      <c r="C25" s="18" t="n"/>
      <c r="D25" s="71" t="n"/>
      <c r="E25" s="71" t="n"/>
      <c r="F25" s="18" t="n"/>
      <c r="G25" s="18" t="n"/>
      <c r="H25" s="25" t="n"/>
      <c r="I25" s="18" t="n"/>
      <c r="J25" s="71" t="n"/>
      <c r="K25" s="71" t="n"/>
      <c r="L25" s="71" t="n"/>
      <c r="N25" s="74" t="n">
        <v>45</v>
      </c>
      <c r="O25" s="74" t="n"/>
      <c r="P25" s="74" t="n"/>
      <c r="Q25" s="74" t="n"/>
      <c r="R25" s="74" t="n"/>
      <c r="S25" s="74" t="n"/>
      <c r="T25" s="74" t="n"/>
      <c r="U25" s="74" t="n"/>
      <c r="V25" s="74" t="n">
        <v>45</v>
      </c>
      <c r="W25" s="74" t="n"/>
      <c r="X25" s="74" t="n"/>
      <c r="Y25" s="74" t="n"/>
      <c r="Z25" s="74" t="n"/>
      <c r="AA25" s="74" t="n"/>
      <c r="AB25" s="74" t="n"/>
      <c r="AC25" s="74" t="n"/>
    </row>
    <row r="26">
      <c r="A26" s="52" t="inlineStr">
        <is>
          <t>Average over-/ underdelivery</t>
        </is>
      </c>
      <c r="B26" s="62" t="inlineStr">
        <is>
          <t>-2,2%</t>
        </is>
      </c>
      <c r="C26" s="63" t="inlineStr">
        <is>
          <t>(-17,5 - 10,2%)</t>
        </is>
      </c>
      <c r="D26" s="72" t="inlineStr">
        <is>
          <t>-2,2% (-17,5 - 10,2%)</t>
        </is>
      </c>
      <c r="E26" s="72" t="inlineStr">
        <is>
          <t>NA</t>
        </is>
      </c>
      <c r="F26" s="18" t="n"/>
      <c r="G26" s="52" t="n"/>
      <c r="H26" s="64" t="n"/>
      <c r="I26" s="56" t="n"/>
      <c r="J26" s="73" t="n"/>
      <c r="K26" s="73" t="n"/>
      <c r="L26" s="73" t="n"/>
      <c r="N26" s="74" t="n">
        <v>46</v>
      </c>
      <c r="O26" s="74" t="n"/>
      <c r="P26" s="74" t="n"/>
      <c r="Q26" s="74" t="n"/>
      <c r="R26" s="74" t="n"/>
      <c r="S26" s="74" t="n"/>
      <c r="T26" s="74" t="n"/>
      <c r="U26" s="74" t="n"/>
      <c r="V26" s="74" t="n">
        <v>46</v>
      </c>
      <c r="W26" s="74" t="n">
        <v>3</v>
      </c>
      <c r="X26" s="74" t="n">
        <v>0.03846153846153846</v>
      </c>
      <c r="Y26" s="74" t="n">
        <v>0.03846153846153846</v>
      </c>
      <c r="Z26" s="74" t="n">
        <v>542</v>
      </c>
      <c r="AA26" s="74" t="n">
        <v>0.01915465083404015</v>
      </c>
      <c r="AB26" s="74" t="n">
        <v>0.01915465083404015</v>
      </c>
      <c r="AC26" s="74" t="n"/>
    </row>
    <row r="27">
      <c r="A27" s="45" t="inlineStr">
        <is>
          <t>Styles with more than 10% overdelivery</t>
        </is>
      </c>
      <c r="B27" s="57" t="n">
        <v>2</v>
      </c>
      <c r="C27" s="47">
        <f>B27/$B$1</f>
        <v/>
      </c>
      <c r="D27" s="68" t="n">
        <v>0.02564102564102564</v>
      </c>
      <c r="E27" s="68" t="n"/>
      <c r="F27" s="18" t="n"/>
      <c r="G27" s="45" t="inlineStr">
        <is>
          <t>Pieces more than 10% overdelivery</t>
        </is>
      </c>
      <c r="H27" s="30" t="n">
        <v>609</v>
      </c>
      <c r="I27" s="47">
        <f>H27/$H$1</f>
        <v/>
      </c>
      <c r="J27" s="68" t="n">
        <v>0.02152247667514843</v>
      </c>
      <c r="K27" s="68" t="n"/>
      <c r="L27" s="68" t="n"/>
      <c r="N27" s="74" t="n">
        <v>47</v>
      </c>
      <c r="O27" s="74" t="n"/>
      <c r="P27" s="74" t="n"/>
      <c r="Q27" s="74" t="n"/>
      <c r="R27" s="74" t="n"/>
      <c r="S27" s="74" t="n"/>
      <c r="T27" s="74" t="n"/>
      <c r="U27" s="74" t="n"/>
      <c r="V27" s="74" t="n">
        <v>47</v>
      </c>
      <c r="W27" s="74" t="n">
        <v>1</v>
      </c>
      <c r="X27" s="74" t="n">
        <v>0.01282051282051282</v>
      </c>
      <c r="Y27" s="74" t="n">
        <v>0.05128205128205128</v>
      </c>
      <c r="Z27" s="74" t="n">
        <v>353</v>
      </c>
      <c r="AA27" s="74" t="n">
        <v>0.01247526152106305</v>
      </c>
      <c r="AB27" s="74" t="n">
        <v>0.03162991235510319</v>
      </c>
      <c r="AC27" s="74" t="n"/>
    </row>
    <row r="28">
      <c r="A28" s="45" t="inlineStr">
        <is>
          <t>Styles with 5% - 10% overdelivery</t>
        </is>
      </c>
      <c r="B28" s="57" t="n">
        <v>2</v>
      </c>
      <c r="C28" s="47">
        <f>B28/$B$1</f>
        <v/>
      </c>
      <c r="D28" s="68" t="n">
        <v>0.02564102564102564</v>
      </c>
      <c r="E28" s="68" t="n"/>
      <c r="F28" s="18" t="n"/>
      <c r="G28" s="45" t="inlineStr">
        <is>
          <t>Pieces 5% - 10% overdelivery</t>
        </is>
      </c>
      <c r="H28" s="30" t="n">
        <v>273</v>
      </c>
      <c r="I28" s="47">
        <f>H28/$H$1</f>
        <v/>
      </c>
      <c r="J28" s="68" t="n">
        <v>0.009648006785411365</v>
      </c>
      <c r="K28" s="68" t="n"/>
      <c r="L28" s="68" t="n"/>
      <c r="N28" s="74" t="n">
        <v>48</v>
      </c>
      <c r="O28" s="74" t="n">
        <v>1</v>
      </c>
      <c r="P28" s="74" t="n">
        <v>0.2692307692307692</v>
      </c>
      <c r="Q28" s="74" t="n">
        <v>0.2948717948717949</v>
      </c>
      <c r="R28" s="74" t="n">
        <v>1278</v>
      </c>
      <c r="S28" s="74" t="n">
        <v>0.3289510884930733</v>
      </c>
      <c r="T28" s="74" t="n">
        <v>0.34026010743568</v>
      </c>
      <c r="U28" s="74" t="n"/>
      <c r="V28" s="74" t="n">
        <v>48</v>
      </c>
      <c r="W28" s="74" t="n">
        <v>17</v>
      </c>
      <c r="X28" s="74" t="n">
        <v>0.217948717948718</v>
      </c>
      <c r="Y28" s="74" t="n">
        <v>0.2692307692307692</v>
      </c>
      <c r="Z28" s="74" t="n">
        <v>6518</v>
      </c>
      <c r="AA28" s="74" t="n">
        <v>0.2303505795872208</v>
      </c>
      <c r="AB28" s="74" t="n">
        <v>0.261980491942324</v>
      </c>
      <c r="AC28" s="74" t="n"/>
    </row>
    <row r="29">
      <c r="A29" s="45" t="inlineStr">
        <is>
          <t>Styles with 0% - 5% over-/underdelivery</t>
        </is>
      </c>
      <c r="B29" s="57" t="n">
        <v>62</v>
      </c>
      <c r="C29" s="47">
        <f>B29/$B$1</f>
        <v/>
      </c>
      <c r="D29" s="68" t="n">
        <v>0.7948717948717948</v>
      </c>
      <c r="E29" s="68" t="n"/>
      <c r="F29" s="18" t="n"/>
      <c r="G29" s="45" t="inlineStr">
        <is>
          <t>Pieces with 0% - 5% over-/underdelivery</t>
        </is>
      </c>
      <c r="H29" s="30" t="n">
        <v>24034</v>
      </c>
      <c r="I29" s="47">
        <f>H29/$H$1</f>
        <v/>
      </c>
      <c r="J29" s="68" t="n">
        <v>0.8493780039581567</v>
      </c>
      <c r="K29" s="68" t="n"/>
      <c r="L29" s="68" t="n"/>
      <c r="N29" s="74" t="n">
        <v>49</v>
      </c>
      <c r="O29" s="74" t="n">
        <v>7</v>
      </c>
      <c r="P29" s="74" t="n">
        <v>0.08974358974358974</v>
      </c>
      <c r="Q29" s="74" t="n">
        <v>0.3846153846153846</v>
      </c>
      <c r="R29" s="74" t="n">
        <v>1542</v>
      </c>
      <c r="S29" s="74" t="n">
        <v>0.05449533502968618</v>
      </c>
      <c r="T29" s="74" t="n">
        <v>0.3947554424653661</v>
      </c>
      <c r="U29" s="74" t="n"/>
      <c r="V29" s="74" t="n">
        <v>49</v>
      </c>
      <c r="W29" s="74" t="n"/>
      <c r="X29" s="74" t="n"/>
      <c r="Y29" s="74" t="n"/>
      <c r="Z29" s="74" t="n"/>
      <c r="AA29" s="74" t="n"/>
      <c r="AB29" s="74" t="n"/>
      <c r="AC29" s="74" t="n"/>
    </row>
    <row r="30">
      <c r="A30" s="45" t="inlineStr">
        <is>
          <t>Styles with 5% - 10% underdelivery</t>
        </is>
      </c>
      <c r="B30" s="57" t="n">
        <v>6</v>
      </c>
      <c r="C30" s="47">
        <f>B30/$B$1</f>
        <v/>
      </c>
      <c r="D30" s="68" t="n">
        <v>0.07692307692307693</v>
      </c>
      <c r="E30" s="68" t="n"/>
      <c r="F30" s="18" t="n"/>
      <c r="G30" s="45" t="inlineStr">
        <is>
          <t>Pieces with 5% - 10% underdelivery</t>
        </is>
      </c>
      <c r="H30" s="30" t="n">
        <v>2165</v>
      </c>
      <c r="I30" s="47">
        <f>H30/$H$1</f>
        <v/>
      </c>
      <c r="J30" s="68" t="n">
        <v>0.07651258128357365</v>
      </c>
      <c r="K30" s="68" t="n"/>
      <c r="L30" s="68" t="n"/>
      <c r="N30" s="74" t="n">
        <v>50</v>
      </c>
      <c r="O30" s="74" t="n">
        <v>13</v>
      </c>
      <c r="P30" s="74" t="n">
        <v>0.1666666666666667</v>
      </c>
      <c r="Q30" s="74" t="n">
        <v>0.5512820512820513</v>
      </c>
      <c r="R30" s="74" t="n">
        <v>2795</v>
      </c>
      <c r="S30" s="74" t="n">
        <v>0.09877721232683065</v>
      </c>
      <c r="T30" s="74" t="n">
        <v>0.4935326547921968</v>
      </c>
      <c r="U30" s="74" t="n"/>
      <c r="V30" s="74" t="n">
        <v>50</v>
      </c>
      <c r="W30" s="74" t="n">
        <v>7</v>
      </c>
      <c r="X30" s="74" t="n">
        <v>0.08974358974358974</v>
      </c>
      <c r="Y30" s="74" t="n">
        <v>0.358974358974359</v>
      </c>
      <c r="Z30" s="74" t="n">
        <v>1826</v>
      </c>
      <c r="AA30" s="74" t="n">
        <v>0.06453208934124964</v>
      </c>
      <c r="AB30" s="74" t="n">
        <v>0.3265125812835736</v>
      </c>
      <c r="AC30" s="74" t="n"/>
    </row>
    <row customHeight="1" ht="15.75" r="31" thickBot="1">
      <c r="A31" s="48" t="inlineStr">
        <is>
          <t>Styles withmore than 10% underdelivery</t>
        </is>
      </c>
      <c r="B31" s="58" t="n">
        <v>9</v>
      </c>
      <c r="C31" s="50">
        <f>B31/$B$1</f>
        <v/>
      </c>
      <c r="D31" s="68" t="n">
        <v>0.1153846153846154</v>
      </c>
      <c r="E31" s="68" t="n"/>
      <c r="F31" s="18" t="n"/>
      <c r="G31" s="48" t="inlineStr">
        <is>
          <t>Pieces with more than 10% underdelivery</t>
        </is>
      </c>
      <c r="H31" s="49" t="n">
        <v>2553</v>
      </c>
      <c r="I31" s="50">
        <f>H31/$H$1</f>
        <v/>
      </c>
      <c r="J31" s="68" t="n">
        <v>0.0902247667514843</v>
      </c>
      <c r="K31" s="68" t="n"/>
      <c r="L31" s="68" t="n"/>
      <c r="N31" s="74" t="n">
        <v>51</v>
      </c>
      <c r="O31" s="74" t="n">
        <v>6</v>
      </c>
      <c r="P31" s="74" t="n">
        <v>0.07692307692307693</v>
      </c>
      <c r="Q31" s="74" t="n">
        <v>0.6282051282051282</v>
      </c>
      <c r="R31" s="74" t="n">
        <v>1409</v>
      </c>
      <c r="S31" s="74" t="n">
        <v>0.04979502403166525</v>
      </c>
      <c r="T31" s="74" t="n">
        <v>0.543327678823862</v>
      </c>
      <c r="U31" s="74" t="n"/>
      <c r="V31" s="74" t="n">
        <v>51</v>
      </c>
      <c r="W31" s="74" t="n"/>
      <c r="X31" s="74" t="n"/>
      <c r="Y31" s="74" t="n"/>
      <c r="Z31" s="74" t="n"/>
      <c r="AA31" s="74" t="n"/>
      <c r="AB31" s="74" t="n"/>
      <c r="AC31" s="74" t="n"/>
    </row>
    <row customHeight="1" ht="15.75" r="32" thickBot="1">
      <c r="B32" s="51" t="n"/>
      <c r="C32" s="18" t="n"/>
      <c r="D32" s="71" t="n"/>
      <c r="E32" s="71" t="n"/>
      <c r="F32" s="18" t="n"/>
      <c r="G32" s="18" t="n"/>
      <c r="H32" s="18" t="n"/>
      <c r="I32" s="18" t="n"/>
      <c r="J32" s="71" t="n"/>
      <c r="K32" s="71" t="n"/>
      <c r="L32" s="71" t="n"/>
      <c r="M32" s="18" t="n"/>
      <c r="N32" s="74" t="n">
        <v>52</v>
      </c>
      <c r="O32" s="74" t="n"/>
      <c r="P32" s="67" t="n"/>
      <c r="Q32" s="67" t="n"/>
      <c r="R32" s="75" t="n"/>
      <c r="S32" s="67" t="n"/>
      <c r="T32" s="67" t="n"/>
      <c r="U32" s="74" t="n"/>
      <c r="V32" s="74" t="n">
        <v>52</v>
      </c>
      <c r="W32" s="74" t="n"/>
      <c r="X32" s="67" t="n"/>
      <c r="Y32" s="67" t="n"/>
      <c r="Z32" s="75" t="n"/>
      <c r="AA32" s="67" t="n"/>
      <c r="AB32" s="67" t="n"/>
      <c r="AC32" s="74" t="n"/>
    </row>
    <row r="33">
      <c r="A33" s="52" t="inlineStr">
        <is>
          <t>Styles canceled (partly)</t>
        </is>
      </c>
      <c r="B33" s="53" t="n">
        <v>2</v>
      </c>
      <c r="C33" s="65" t="n">
        <v>0.02564102564102564</v>
      </c>
      <c r="D33" s="68" t="n">
        <v>0.02564102564102564</v>
      </c>
      <c r="E33" s="68" t="n">
        <v>0.02631578947368421</v>
      </c>
      <c r="F33" s="18" t="n"/>
      <c r="G33" s="52" t="inlineStr">
        <is>
          <t>Pieces canceled (partly)</t>
        </is>
      </c>
      <c r="H33" s="53" t="n">
        <v>354</v>
      </c>
      <c r="I33" s="65" t="n">
        <v>0.01251060220525869</v>
      </c>
      <c r="J33" s="68" t="n">
        <v>0.01251060220525869</v>
      </c>
      <c r="K33" s="68" t="n">
        <v>0.02144360794947729</v>
      </c>
      <c r="L33" s="68" t="n"/>
      <c r="M33" s="18" t="n"/>
      <c r="N33" s="74" t="n">
        <v>1</v>
      </c>
      <c r="O33" s="74" t="n">
        <v>5</v>
      </c>
      <c r="P33" s="67" t="n">
        <v>0.0641025641025641</v>
      </c>
      <c r="Q33" s="67" t="n">
        <v>0.6923076923076923</v>
      </c>
      <c r="R33" s="75" t="n">
        <v>2584</v>
      </c>
      <c r="S33" s="67" t="n">
        <v>0.09132032796154933</v>
      </c>
      <c r="T33" s="67" t="n">
        <v>0.6346480067854113</v>
      </c>
      <c r="U33" s="74" t="n"/>
      <c r="V33" s="74" t="n">
        <v>1</v>
      </c>
      <c r="W33" s="74" t="n"/>
      <c r="X33" s="67" t="n"/>
      <c r="Y33" s="67" t="n"/>
      <c r="Z33" s="75" t="n"/>
      <c r="AA33" s="67" t="n"/>
      <c r="AB33" s="67" t="n"/>
      <c r="AC33" s="74" t="n"/>
    </row>
    <row customHeight="1" ht="15.75" r="34" thickBot="1">
      <c r="A34" s="48" t="inlineStr">
        <is>
          <t>Styles re-cut</t>
        </is>
      </c>
      <c r="B34" s="58" t="n">
        <v>0</v>
      </c>
      <c r="C34" s="50" t="n">
        <v>0</v>
      </c>
      <c r="D34" s="68" t="n">
        <v>0</v>
      </c>
      <c r="E34" s="68" t="n">
        <v>0.03947368421052631</v>
      </c>
      <c r="F34" s="18" t="n"/>
      <c r="G34" s="48" t="inlineStr">
        <is>
          <t>Pieces re-cut</t>
        </is>
      </c>
      <c r="H34" s="58" t="n">
        <v>0</v>
      </c>
      <c r="I34" s="50" t="n">
        <v>0</v>
      </c>
      <c r="J34" s="68" t="n">
        <v>0</v>
      </c>
      <c r="K34" s="68" t="n">
        <v>0.01744746137652977</v>
      </c>
      <c r="L34" s="68" t="n"/>
      <c r="M34" s="18" t="n"/>
      <c r="N34" s="74" t="n">
        <v>2</v>
      </c>
      <c r="O34" s="74" t="n">
        <v>15</v>
      </c>
      <c r="P34" s="67" t="n">
        <v>0.1923076923076923</v>
      </c>
      <c r="Q34" s="67" t="n">
        <v>0.8846153846153846</v>
      </c>
      <c r="R34" s="75" t="n">
        <v>6563</v>
      </c>
      <c r="S34" s="67" t="n">
        <v>0.2319409103760249</v>
      </c>
      <c r="T34" s="67" t="n">
        <v>0.8665889171614363</v>
      </c>
      <c r="U34" s="74" t="n"/>
      <c r="V34" s="74" t="n">
        <v>2</v>
      </c>
      <c r="W34" s="74" t="n">
        <v>15</v>
      </c>
      <c r="X34" s="67" t="n">
        <v>0.1923076923076923</v>
      </c>
      <c r="Y34" s="67" t="n">
        <v>0.5512820512820513</v>
      </c>
      <c r="Z34" s="75" t="n">
        <v>4959</v>
      </c>
      <c r="AA34" s="67" t="n">
        <v>0.1752544529262086</v>
      </c>
      <c r="AB34" s="67" t="n">
        <v>0.5017670342097823</v>
      </c>
      <c r="AC34" s="74" t="n"/>
    </row>
    <row r="35">
      <c r="B35" s="51" t="n"/>
      <c r="C35" s="18" t="n"/>
      <c r="D35" s="71" t="n"/>
      <c r="E35" s="71" t="n"/>
      <c r="F35" s="18" t="n"/>
      <c r="G35" s="18" t="n"/>
      <c r="H35" s="18" t="n"/>
      <c r="I35" s="18" t="n"/>
      <c r="J35" s="71" t="n"/>
      <c r="K35" s="71" t="n"/>
      <c r="L35" s="71" t="n"/>
      <c r="M35" s="18" t="n"/>
      <c r="N35" s="74" t="n">
        <v>3</v>
      </c>
      <c r="O35" s="74" t="n">
        <v>5</v>
      </c>
      <c r="P35" s="67" t="n">
        <v>0.0641025641025641</v>
      </c>
      <c r="Q35" s="67" t="n">
        <v>0.9487179487179487</v>
      </c>
      <c r="R35" s="74" t="n">
        <v>2068</v>
      </c>
      <c r="S35" s="67" t="n">
        <v>0.07308453491659599</v>
      </c>
      <c r="T35" s="67" t="n">
        <v>0.9396734520780322</v>
      </c>
      <c r="U35" s="74" t="n"/>
      <c r="V35" s="74" t="n">
        <v>3</v>
      </c>
      <c r="W35" s="74" t="n"/>
      <c r="X35" s="74" t="n"/>
      <c r="Y35" s="74" t="n"/>
      <c r="Z35" s="74" t="n"/>
      <c r="AA35" s="74" t="n"/>
      <c r="AB35" s="74" t="n"/>
      <c r="AC35" s="74" t="n"/>
    </row>
    <row r="36">
      <c r="B36" s="51" t="n"/>
      <c r="C36" s="18" t="n"/>
      <c r="D36" s="71" t="n"/>
      <c r="E36" s="71" t="n"/>
      <c r="F36" s="18" t="n"/>
      <c r="G36" s="18" t="n"/>
      <c r="H36" s="18" t="n"/>
      <c r="I36" s="18" t="n"/>
      <c r="J36" s="71" t="n"/>
      <c r="K36" s="71" t="n"/>
      <c r="L36" s="71" t="n"/>
      <c r="M36" s="18" t="n"/>
      <c r="N36" s="74" t="n">
        <v>4</v>
      </c>
      <c r="O36" s="74" t="n">
        <v>1</v>
      </c>
      <c r="P36" s="67" t="n">
        <v>0.01282051282051282</v>
      </c>
      <c r="Q36" s="67" t="n">
        <v>0.9615384615384615</v>
      </c>
      <c r="R36" s="74" t="n">
        <v>219</v>
      </c>
      <c r="S36" s="67" t="n">
        <v>0.00773960983884648</v>
      </c>
      <c r="T36" s="67" t="n">
        <v>0.9474130619168787</v>
      </c>
      <c r="U36" s="74" t="n"/>
      <c r="V36" s="74" t="n">
        <v>4</v>
      </c>
      <c r="W36" s="74" t="n">
        <v>6</v>
      </c>
      <c r="X36" s="74" t="n">
        <v>0.07692307692307693</v>
      </c>
      <c r="Y36" s="74" t="n">
        <v>0.6282051282051282</v>
      </c>
      <c r="Z36" s="74" t="n">
        <v>2659</v>
      </c>
      <c r="AA36" s="74" t="n">
        <v>0.09397087927622279</v>
      </c>
      <c r="AB36" s="74" t="n">
        <v>0.5957379134860051</v>
      </c>
      <c r="AC36" s="74" t="n"/>
    </row>
    <row r="37">
      <c r="B37" s="51" t="n"/>
      <c r="C37" s="18" t="n"/>
      <c r="D37" s="71" t="n"/>
      <c r="E37" s="71" t="n"/>
      <c r="F37" s="18" t="n"/>
      <c r="G37" s="18" t="n"/>
      <c r="H37" s="18" t="n"/>
      <c r="I37" s="18" t="n"/>
      <c r="J37" s="71" t="n"/>
      <c r="K37" s="71" t="n"/>
      <c r="L37" s="71" t="n"/>
      <c r="M37" s="18" t="n"/>
      <c r="N37" s="74" t="n">
        <v>5</v>
      </c>
      <c r="O37" s="74" t="n">
        <v>2</v>
      </c>
      <c r="P37" s="67" t="n">
        <v>0.02564102564102564</v>
      </c>
      <c r="Q37" s="67" t="n">
        <v>0.9871794871794871</v>
      </c>
      <c r="R37" s="74" t="n">
        <v>1108</v>
      </c>
      <c r="S37" s="67" t="n">
        <v>0.0391574780887758</v>
      </c>
      <c r="T37" s="67" t="n">
        <v>0.9865705400056545</v>
      </c>
      <c r="U37" s="74" t="n"/>
      <c r="V37" s="74" t="n">
        <v>5</v>
      </c>
      <c r="W37" s="74" t="n"/>
      <c r="X37" s="74" t="n"/>
      <c r="Y37" s="74" t="n"/>
      <c r="Z37" s="74" t="n"/>
      <c r="AA37" s="74" t="n"/>
      <c r="AB37" s="74" t="n"/>
      <c r="AC37" s="74" t="n"/>
    </row>
    <row r="38">
      <c r="B38" s="51" t="n"/>
      <c r="C38" s="18" t="n"/>
      <c r="D38" s="71" t="n"/>
      <c r="E38" s="71" t="n"/>
      <c r="F38" s="18" t="n"/>
      <c r="G38" s="18" t="n"/>
      <c r="H38" s="18" t="n"/>
      <c r="I38" s="18" t="n"/>
      <c r="J38" s="71" t="n"/>
      <c r="K38" s="71" t="n"/>
      <c r="L38" s="71" t="n"/>
      <c r="M38" s="18" t="n"/>
      <c r="N38" s="74" t="n">
        <v>6</v>
      </c>
      <c r="O38" s="74" t="n"/>
      <c r="P38" s="67" t="n"/>
      <c r="Q38" s="67" t="n"/>
      <c r="R38" s="74" t="n"/>
      <c r="S38" s="67" t="n"/>
      <c r="T38" s="67" t="n"/>
      <c r="U38" s="74" t="n"/>
      <c r="V38" s="74" t="n">
        <v>6</v>
      </c>
      <c r="W38" s="74" t="n">
        <v>12</v>
      </c>
      <c r="X38" s="74" t="n">
        <v>0.1538461538461539</v>
      </c>
      <c r="Y38" s="74" t="n">
        <v>0.782051282051282</v>
      </c>
      <c r="Z38" s="74" t="n">
        <v>4588</v>
      </c>
      <c r="AA38" s="74" t="n">
        <v>0.162143059089624</v>
      </c>
      <c r="AB38" s="74" t="n">
        <v>0.7578809725756291</v>
      </c>
      <c r="AC38" s="74" t="n"/>
    </row>
    <row r="39">
      <c r="B39" s="51" t="n"/>
      <c r="C39" s="18" t="n"/>
      <c r="D39" s="71" t="n"/>
      <c r="E39" s="71" t="n"/>
      <c r="F39" s="18" t="n"/>
      <c r="G39" s="18" t="n"/>
      <c r="H39" s="18" t="n"/>
      <c r="I39" s="18" t="n"/>
      <c r="J39" s="71" t="n"/>
      <c r="K39" s="71" t="n"/>
      <c r="L39" s="71" t="n"/>
      <c r="M39" s="18" t="n"/>
      <c r="N39" s="74" t="n">
        <v>7</v>
      </c>
      <c r="O39" s="74" t="n"/>
      <c r="P39" s="67" t="n"/>
      <c r="Q39" s="67" t="n"/>
      <c r="R39" s="74" t="n"/>
      <c r="S39" s="67" t="n"/>
      <c r="T39" s="67" t="n"/>
      <c r="U39" s="74" t="n"/>
      <c r="V39" s="74" t="n">
        <v>7</v>
      </c>
      <c r="W39" s="74" t="n">
        <v>8</v>
      </c>
      <c r="X39" s="74" t="n">
        <v>0.1025641025641026</v>
      </c>
      <c r="Y39" s="74" t="n">
        <v>0.8846153846153846</v>
      </c>
      <c r="Z39" s="74" t="n">
        <v>3626</v>
      </c>
      <c r="AA39" s="74" t="n">
        <v>0.1281453208934125</v>
      </c>
      <c r="AB39" s="74" t="n">
        <v>0.8860262934690416</v>
      </c>
      <c r="AC39" s="74" t="n"/>
    </row>
    <row r="40">
      <c r="B40" s="51" t="n"/>
      <c r="C40" s="18" t="n"/>
      <c r="D40" s="71" t="n"/>
      <c r="E40" s="71" t="n"/>
      <c r="F40" s="18" t="n"/>
      <c r="G40" s="18" t="n"/>
      <c r="H40" s="18" t="n"/>
      <c r="I40" s="18" t="n"/>
      <c r="J40" s="71" t="n"/>
      <c r="K40" s="71" t="n"/>
      <c r="L40" s="71" t="n"/>
      <c r="M40" s="18" t="n"/>
      <c r="N40" s="74" t="n">
        <v>8</v>
      </c>
      <c r="O40" s="74" t="n"/>
      <c r="P40" s="67" t="n"/>
      <c r="Q40" s="67" t="n"/>
      <c r="R40" s="74" t="n"/>
      <c r="S40" s="67" t="n"/>
      <c r="T40" s="67" t="n"/>
      <c r="U40" s="74" t="n"/>
      <c r="V40" s="74" t="n">
        <v>8</v>
      </c>
      <c r="W40" s="74" t="n">
        <v>2</v>
      </c>
      <c r="X40" s="74" t="n">
        <v>0.02564102564102564</v>
      </c>
      <c r="Y40" s="74" t="n">
        <v>0.9102564102564102</v>
      </c>
      <c r="Z40" s="74" t="n">
        <v>658</v>
      </c>
      <c r="AA40" s="74" t="n">
        <v>0.02325417020073509</v>
      </c>
      <c r="AB40" s="74" t="n">
        <v>0.9092804636697767</v>
      </c>
      <c r="AC40" s="74" t="n"/>
    </row>
    <row r="41">
      <c r="B41" s="51" t="n"/>
      <c r="C41" s="18" t="n"/>
      <c r="D41" s="71" t="n"/>
      <c r="E41" s="71" t="n"/>
      <c r="F41" s="18" t="n"/>
      <c r="G41" s="18" t="n"/>
      <c r="H41" s="18" t="n"/>
      <c r="I41" s="18" t="n"/>
      <c r="J41" s="71" t="n"/>
      <c r="K41" s="71" t="n"/>
      <c r="L41" s="71" t="n"/>
      <c r="M41" s="18" t="n"/>
      <c r="N41" s="74" t="n">
        <v>9</v>
      </c>
      <c r="O41" s="74" t="n"/>
      <c r="P41" s="67" t="n"/>
      <c r="Q41" s="67" t="n"/>
      <c r="R41" s="74" t="n"/>
      <c r="S41" s="67" t="n"/>
      <c r="T41" s="67" t="n"/>
      <c r="U41" s="74" t="n"/>
      <c r="V41" s="74" t="n">
        <v>9</v>
      </c>
      <c r="W41" s="74" t="n">
        <v>2</v>
      </c>
      <c r="X41" s="74" t="n">
        <v>0.02564102564102564</v>
      </c>
      <c r="Y41" s="74" t="n">
        <v>0.9358974358974359</v>
      </c>
      <c r="Z41" s="74" t="n">
        <v>1248</v>
      </c>
      <c r="AA41" s="74" t="n">
        <v>0.04410517387616624</v>
      </c>
      <c r="AB41" s="74" t="n">
        <v>0.9533856375459429</v>
      </c>
      <c r="AC41" s="74" t="n"/>
    </row>
    <row r="42">
      <c r="B42" s="51" t="n"/>
      <c r="C42" s="18" t="n"/>
      <c r="D42" s="71" t="n"/>
      <c r="E42" s="71" t="n"/>
      <c r="F42" s="18" t="n"/>
      <c r="G42" s="18" t="n"/>
      <c r="H42" s="18" t="n"/>
      <c r="I42" s="18" t="n"/>
      <c r="J42" s="71" t="n"/>
      <c r="K42" s="71" t="n"/>
      <c r="L42" s="71" t="n"/>
      <c r="M42" s="18" t="n"/>
      <c r="N42" s="74" t="n">
        <v>10</v>
      </c>
      <c r="O42" s="74" t="n"/>
      <c r="P42" s="67" t="n"/>
      <c r="Q42" s="67" t="n"/>
      <c r="R42" s="74" t="n"/>
      <c r="S42" s="67" t="n"/>
      <c r="T42" s="67" t="n"/>
      <c r="U42" s="74" t="n"/>
      <c r="V42" s="74" t="n">
        <v>10</v>
      </c>
      <c r="W42" s="74" t="n">
        <v>1</v>
      </c>
      <c r="X42" s="74" t="n">
        <v>0.01282051282051282</v>
      </c>
      <c r="Y42" s="74" t="n">
        <v>0.9487179487179487</v>
      </c>
      <c r="Z42" s="74" t="n">
        <v>380</v>
      </c>
      <c r="AA42" s="74" t="n">
        <v>0.01342945999434549</v>
      </c>
      <c r="AB42" s="74" t="n">
        <v>0.9668150975402884</v>
      </c>
      <c r="AC42" s="74" t="n"/>
    </row>
    <row r="43">
      <c r="B43" s="51" t="n"/>
      <c r="C43" s="18" t="n"/>
      <c r="D43" s="71" t="n"/>
      <c r="E43" s="71" t="n"/>
      <c r="F43" s="18" t="n"/>
      <c r="G43" s="18" t="n"/>
      <c r="H43" s="18" t="n"/>
      <c r="I43" s="18" t="n"/>
      <c r="J43" s="71" t="n"/>
      <c r="K43" s="71" t="n"/>
      <c r="L43" s="71" t="n"/>
      <c r="M43" s="18" t="n"/>
      <c r="N43" s="74" t="n">
        <v>11</v>
      </c>
      <c r="O43" s="74" t="n">
        <v>1</v>
      </c>
      <c r="P43" s="67" t="n">
        <v>0.01282051282051282</v>
      </c>
      <c r="Q43" s="67" t="n">
        <v>0.9999999999999999</v>
      </c>
      <c r="R43" s="74" t="n">
        <v>380</v>
      </c>
      <c r="S43" s="67" t="n">
        <v>0.01342945999434549</v>
      </c>
      <c r="T43" s="67" t="n">
        <v>1</v>
      </c>
      <c r="U43" s="74" t="inlineStr">
        <is>
          <t>re-order</t>
        </is>
      </c>
      <c r="V43" s="74" t="n">
        <v>11</v>
      </c>
      <c r="W43" s="74" t="n">
        <v>2</v>
      </c>
      <c r="X43" s="74" t="n">
        <v>0.02564102564102564</v>
      </c>
      <c r="Y43" s="74" t="n">
        <v>0.9743589743589743</v>
      </c>
      <c r="Z43" s="74" t="n">
        <v>600</v>
      </c>
      <c r="AA43" s="74" t="n">
        <v>0.02120441051738762</v>
      </c>
      <c r="AB43" s="74" t="n">
        <v>0.988019508057676</v>
      </c>
      <c r="AC43" s="74" t="n"/>
    </row>
    <row r="44">
      <c r="B44" s="51" t="n"/>
      <c r="C44" s="18" t="n"/>
      <c r="D44" s="71" t="n"/>
      <c r="E44" s="71" t="n"/>
      <c r="F44" s="18" t="n"/>
      <c r="G44" s="18" t="n"/>
      <c r="H44" s="18" t="n"/>
      <c r="I44" s="18" t="n"/>
      <c r="J44" s="71" t="n"/>
      <c r="K44" s="71" t="n"/>
      <c r="L44" s="71" t="n"/>
      <c r="M44" s="18" t="n"/>
      <c r="N44" s="74" t="n">
        <v>12</v>
      </c>
      <c r="O44" s="74" t="n"/>
      <c r="P44" s="67" t="n"/>
      <c r="Q44" s="67" t="n"/>
      <c r="R44" s="74" t="n"/>
      <c r="S44" s="67" t="n"/>
      <c r="T44" s="67" t="n"/>
      <c r="U44" s="74" t="n"/>
      <c r="V44" s="74" t="n">
        <v>12</v>
      </c>
      <c r="W44" s="74" t="n"/>
      <c r="X44" s="74" t="n"/>
      <c r="Y44" s="74" t="n"/>
      <c r="Z44" s="74" t="n"/>
      <c r="AA44" s="74" t="n"/>
      <c r="AB44" s="74" t="n"/>
      <c r="AC44" s="74" t="n"/>
    </row>
    <row r="45">
      <c r="B45" s="51" t="n"/>
      <c r="C45" s="18" t="n"/>
      <c r="D45" s="71" t="n"/>
      <c r="E45" s="71" t="n"/>
      <c r="F45" s="18" t="n"/>
      <c r="G45" s="18" t="n"/>
      <c r="H45" s="18" t="n"/>
      <c r="I45" s="18" t="n"/>
      <c r="J45" s="71" t="n"/>
      <c r="K45" s="71" t="n"/>
      <c r="L45" s="71" t="n"/>
      <c r="M45" s="18" t="n"/>
      <c r="N45" s="74" t="n">
        <v>13</v>
      </c>
      <c r="O45" s="74" t="n"/>
      <c r="P45" s="67" t="n"/>
      <c r="Q45" s="67" t="n"/>
      <c r="R45" s="74" t="n"/>
      <c r="S45" s="67" t="n"/>
      <c r="T45" s="67" t="n"/>
      <c r="U45" s="74" t="n"/>
      <c r="V45" s="74" t="n">
        <v>13</v>
      </c>
      <c r="W45" s="74" t="n">
        <v>1</v>
      </c>
      <c r="X45" s="74" t="n">
        <v>0.01282051282051282</v>
      </c>
      <c r="Y45" s="74" t="n">
        <v>0.9871794871794871</v>
      </c>
      <c r="Z45" s="74" t="n">
        <v>120</v>
      </c>
      <c r="AA45" s="74" t="n">
        <v>0.004240882103477523</v>
      </c>
      <c r="AB45" s="74" t="n">
        <v>0.9922603901611535</v>
      </c>
      <c r="AC45" s="74" t="inlineStr">
        <is>
          <t>Martelli</t>
        </is>
      </c>
    </row>
    <row r="46">
      <c r="B46" s="51" t="n"/>
      <c r="C46" s="18" t="n"/>
      <c r="D46" s="71" t="n"/>
      <c r="E46" s="71" t="n"/>
      <c r="F46" s="18" t="n"/>
      <c r="G46" s="18" t="n"/>
      <c r="H46" s="18" t="n"/>
      <c r="I46" s="18" t="n"/>
      <c r="J46" s="71" t="n"/>
      <c r="K46" s="71" t="n"/>
      <c r="L46" s="71" t="n"/>
      <c r="M46" s="18" t="n"/>
    </row>
    <row r="47">
      <c r="B47" s="51" t="n"/>
      <c r="C47" s="18" t="n"/>
      <c r="D47" s="71" t="n"/>
      <c r="E47" s="71" t="n"/>
      <c r="F47" s="18" t="n"/>
      <c r="G47" s="18" t="n"/>
      <c r="H47" s="18" t="n"/>
      <c r="I47" s="18" t="n"/>
      <c r="J47" s="71" t="n"/>
      <c r="K47" s="71" t="n"/>
      <c r="L47" s="71" t="n"/>
      <c r="M47" s="18" t="n"/>
    </row>
    <row r="48">
      <c r="B48" s="51" t="n"/>
      <c r="C48" s="18" t="n"/>
      <c r="D48" s="71" t="n"/>
      <c r="E48" s="71" t="n"/>
      <c r="F48" s="18" t="n"/>
      <c r="G48" s="18" t="n"/>
      <c r="H48" s="18" t="n"/>
      <c r="I48" s="18" t="n"/>
      <c r="J48" s="71" t="n"/>
      <c r="K48" s="71" t="n"/>
      <c r="L48" s="71" t="n"/>
      <c r="M48" s="18" t="n"/>
    </row>
    <row r="49">
      <c r="B49" s="51" t="n"/>
      <c r="C49" s="18" t="n"/>
      <c r="D49" s="71" t="n"/>
      <c r="E49" s="71" t="n"/>
      <c r="F49" s="18" t="n"/>
      <c r="G49" s="18" t="n"/>
      <c r="H49" s="18" t="n"/>
      <c r="I49" s="18" t="n"/>
      <c r="J49" s="71" t="n"/>
      <c r="K49" s="71" t="n"/>
      <c r="L49" s="71" t="n"/>
      <c r="M49" s="18" t="n"/>
    </row>
    <row r="50">
      <c r="B50" s="51" t="n"/>
      <c r="C50" s="18" t="n"/>
      <c r="D50" s="71" t="n"/>
      <c r="E50" s="71" t="n"/>
      <c r="F50" s="18" t="n"/>
      <c r="G50" s="18" t="n"/>
      <c r="H50" s="18" t="n"/>
      <c r="I50" s="18" t="n"/>
      <c r="J50" s="71" t="n"/>
      <c r="K50" s="71" t="n"/>
      <c r="L50" s="71" t="n"/>
      <c r="M50" s="18" t="n"/>
    </row>
    <row r="51">
      <c r="B51" s="51" t="n"/>
      <c r="C51" s="18" t="n"/>
      <c r="D51" s="71" t="n"/>
      <c r="E51" s="71" t="n"/>
      <c r="F51" s="18" t="n"/>
      <c r="G51" s="18" t="n"/>
      <c r="H51" s="18" t="n"/>
      <c r="I51" s="18" t="n"/>
      <c r="J51" s="71" t="n"/>
      <c r="K51" s="71" t="n"/>
      <c r="L51" s="71" t="n"/>
      <c r="M51" s="18" t="n"/>
    </row>
    <row r="52">
      <c r="C52" s="18" t="n"/>
      <c r="D52" s="71" t="n"/>
      <c r="E52" s="71" t="n"/>
      <c r="F52" s="18" t="n"/>
      <c r="G52" s="18" t="n"/>
      <c r="H52" s="18" t="n"/>
      <c r="I52" s="18" t="n"/>
      <c r="J52" s="71" t="n"/>
      <c r="K52" s="71" t="n"/>
      <c r="L52" s="71" t="n"/>
      <c r="M52" s="18" t="n"/>
    </row>
  </sheetData>
  <pageMargins bottom="0.7480314960629921" footer="0.3149606299212598" header="0.3149606299212598" left="0.7086614173228347" right="0.7086614173228347" top="0.7480314960629921"/>
  <pageSetup fitToWidth="2" orientation="landscape" paperSize="9" scale="57"/>
  <headerFooter>
    <oddHeader>&amp;L&amp;A</oddHeader>
    <oddFooter/>
    <evenHeader/>
    <evenFooter/>
    <firstHeader/>
    <firstFooter/>
  </headerFooter>
  <colBreaks/>
  <colBreaks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Kirsten Zwart</dc:creator>
  <dcterms:created xsi:type="dcterms:W3CDTF">2015-04-14T09:27:02Z</dcterms:created>
  <dcterms:modified xsi:type="dcterms:W3CDTF">2019-07-08T09:16:12Z</dcterms:modified>
  <cp:lastModifiedBy>Gebruiker</cp:lastModifiedBy>
  <cp:lastPrinted>2017-09-05T09:06:29Z</cp:lastPrinted>
</cp:coreProperties>
</file>