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AW19 KOI PLANNING" sheetId="1" state="visible" r:id="rId1"/>
    <sheet name="Blad1" sheetId="2" state="visible" r:id="rId2"/>
    <sheet name="SOURCING MIX- SUPPLIER OVERVIEW" sheetId="3" state="hidden" r:id="rId3"/>
    <sheet name="KOI AW15 DELIVERY ANALYSIS CCC" sheetId="4" state="hidden" r:id="rId4"/>
  </sheets>
  <definedNames>
    <definedName hidden="1" localSheetId="0" name="Z_14D6E2DE_B8F4_4B4D_9D6D_01448C36CE6E_.wvu.Cols">'AW19 KOI PLANNING'!$H:$N,'AW19 KOI PLANNING'!$O:$AK,'AW19 KOI PLANNING'!#REF!,'AW19 KOI PLANNING'!$AN:$AN</definedName>
    <definedName hidden="1" localSheetId="3" name="Z_14D6E2DE_B8F4_4B4D_9D6D_01448C36CE6E_.wvu.Cols">'KOI AW15 DELIVERY ANALYSIS CCC'!$L:$L</definedName>
    <definedName hidden="1" localSheetId="2" name="Z_14D6E2DE_B8F4_4B4D_9D6D_01448C36CE6E_.wvu.Cols">'SOURCING MIX- SUPPLIER OVERVIEW'!$B:$C,'SOURCING MIX- SUPPLIER OVERVIEW'!$E:$E,'SOURCING MIX- SUPPLIER OVERVIEW'!$L:$Q,'SOURCING MIX- SUPPLIER OVERVIEW'!$U:$V,'SOURCING MIX- SUPPLIER OVERVIEW'!$X:$AV</definedName>
    <definedName hidden="1" localSheetId="0" name="Z_14D6E2DE_B8F4_4B4D_9D6D_01448C36CE6E_.wvu.FilterData">'AW19 KOI PLANNING'!$L$3:$AM$24</definedName>
    <definedName hidden="1" localSheetId="2" name="Z_14D6E2DE_B8F4_4B4D_9D6D_01448C36CE6E_.wvu.FilterData">'SOURCING MIX- SUPPLIER OVERVIEW'!$A$2:$AV$124</definedName>
    <definedName hidden="1" localSheetId="3" name="Z_14D6E2DE_B8F4_4B4D_9D6D_01448C36CE6E_.wvu.PrintArea">'KOI AW15 DELIVERY ANALYSIS CCC'!$A$1:$AC$45</definedName>
    <definedName hidden="1" localSheetId="2" name="Z_14D6E2DE_B8F4_4B4D_9D6D_01448C36CE6E_.wvu.PrintArea">'SOURCING MIX- SUPPLIER OVERVIEW'!$AW$3:$BC$44</definedName>
    <definedName hidden="1" localSheetId="2" name="Z_2D031A7C_A674_4A53_A71E_C19BAFBE7E18_.wvu.Cols">'SOURCING MIX- SUPPLIER OVERVIEW'!$B:$C,'SOURCING MIX- SUPPLIER OVERVIEW'!$H:$AU</definedName>
    <definedName hidden="1" localSheetId="2" name="Z_2D031A7C_A674_4A53_A71E_C19BAFBE7E18_.wvu.FilterData">'SOURCING MIX- SUPPLIER OVERVIEW'!$A$2:$AV$121</definedName>
    <definedName hidden="1" localSheetId="0" name="Z_757E2C89_59BF_4D74_A038_0E73C0C4A4B2_.wvu.Cols">'AW19 KOI PLANNING'!$H:$H,'AW19 KOI PLANNING'!$X:$AC,'AW19 KOI PLANNING'!$AE:$AG,'AW19 KOI PLANNING'!$AM:$AM</definedName>
    <definedName hidden="1" localSheetId="2" name="Z_757E2C89_59BF_4D74_A038_0E73C0C4A4B2_.wvu.Cols">'SOURCING MIX- SUPPLIER OVERVIEW'!$B:$C,'SOURCING MIX- SUPPLIER OVERVIEW'!$L:$Q,'SOURCING MIX- SUPPLIER OVERVIEW'!$V:$AA,'SOURCING MIX- SUPPLIER OVERVIEW'!$AL:$AV</definedName>
    <definedName hidden="1" localSheetId="0" name="Z_757E2C89_59BF_4D74_A038_0E73C0C4A4B2_.wvu.FilterData">'AW19 KOI PLANNING'!$L$3:$AM$24</definedName>
    <definedName hidden="1" localSheetId="2" name="Z_757E2C89_59BF_4D74_A038_0E73C0C4A4B2_.wvu.FilterData">'SOURCING MIX- SUPPLIER OVERVIEW'!$A$2:$AV$121</definedName>
    <definedName hidden="1" localSheetId="0" name="Z_9CE16943_3059_4A45_BE5B_F13246CE289D_.wvu.Cols">'AW19 KOI PLANNING'!$P:$Y,'AW19 KOI PLANNING'!$AB:$AI,'AW19 KOI PLANNING'!#REF!,'AW19 KOI PLANNING'!#REF!</definedName>
    <definedName hidden="1" localSheetId="2" name="Z_9CE16943_3059_4A45_BE5B_F13246CE289D_.wvu.Cols">'SOURCING MIX- SUPPLIER OVERVIEW'!$I:$M,'SOURCING MIX- SUPPLIER OVERVIEW'!$O:$AE,'SOURCING MIX- SUPPLIER OVERVIEW'!$AH:$AI,'SOURCING MIX- SUPPLIER OVERVIEW'!$AL:$AN</definedName>
    <definedName hidden="1" localSheetId="0" name="Z_9CE16943_3059_4A45_BE5B_F13246CE289D_.wvu.FilterData">'AW19 KOI PLANNING'!$L$3:$AM$24</definedName>
    <definedName hidden="1" localSheetId="2" name="Z_9CE16943_3059_4A45_BE5B_F13246CE289D_.wvu.FilterData">'SOURCING MIX- SUPPLIER OVERVIEW'!$A$2:$AV$121</definedName>
    <definedName hidden="1" localSheetId="2" name="Z_9F8FEF39_49C8_4D59_8868_B67A30697D7C_.wvu.Cols">'SOURCING MIX- SUPPLIER OVERVIEW'!$C:$C,'SOURCING MIX- SUPPLIER OVERVIEW'!$L:$P,'SOURCING MIX- SUPPLIER OVERVIEW'!$R:$R,'SOURCING MIX- SUPPLIER OVERVIEW'!$T:$U,'SOURCING MIX- SUPPLIER OVERVIEW'!$X:$AA,'SOURCING MIX- SUPPLIER OVERVIEW'!$AH:$AI,'SOURCING MIX- SUPPLIER OVERVIEW'!$AM:$AP</definedName>
    <definedName hidden="1" localSheetId="2" name="Z_9F8FEF39_49C8_4D59_8868_B67A30697D7C_.wvu.FilterData">'SOURCING MIX- SUPPLIER OVERVIEW'!$A$2:$AV$121</definedName>
    <definedName hidden="1" localSheetId="0" name="Z_AEFB7D29_FD79_457B_BE3F_DC151A778088_.wvu.FilterData">'AW19 KOI PLANNING'!$L$3:$AM$24</definedName>
    <definedName hidden="1" localSheetId="2" name="Z_AEFB7D29_FD79_457B_BE3F_DC151A778088_.wvu.FilterData">'SOURCING MIX- SUPPLIER OVERVIEW'!$A$2:$AV$121</definedName>
    <definedName hidden="1" localSheetId="2" name="Z_CB134ADE_9403_47B3_8FC2_E90A5B1453A4_.wvu.Cols">'SOURCING MIX- SUPPLIER OVERVIEW'!$I:$M,'SOURCING MIX- SUPPLIER OVERVIEW'!$O:$AE,'SOURCING MIX- SUPPLIER OVERVIEW'!$AH:$AI,'SOURCING MIX- SUPPLIER OVERVIEW'!$AL:$AN,'SOURCING MIX- SUPPLIER OVERVIEW'!$AQ:$AS</definedName>
    <definedName hidden="1" localSheetId="2" name="Z_CB134ADE_9403_47B3_8FC2_E90A5B1453A4_.wvu.FilterData">'SOURCING MIX- SUPPLIER OVERVIEW'!$A$2:$AV$121</definedName>
    <definedName hidden="1" localSheetId="0" name="Z_CD9B520F_D8B7_473D_B0CC_AAF9B316BEC9_.wvu.Cols">'AW19 KOI PLANNING'!$AB:$AC,'AW19 KOI PLANNING'!$AF:$AG,'AW19 KOI PLANNING'!#REF!,'AW19 KOI PLANNING'!#REF!</definedName>
    <definedName hidden="1" localSheetId="2" name="Z_CD9B520F_D8B7_473D_B0CC_AAF9B316BEC9_.wvu.Cols">'SOURCING MIX- SUPPLIER OVERVIEW'!$O:$Q,'SOURCING MIX- SUPPLIER OVERVIEW'!$X:$AA,'SOURCING MIX- SUPPLIER OVERVIEW'!$AH:$AI,'SOURCING MIX- SUPPLIER OVERVIEW'!$AL:$AN</definedName>
    <definedName hidden="1" localSheetId="0" name="Z_CD9B520F_D8B7_473D_B0CC_AAF9B316BEC9_.wvu.FilterData">'AW19 KOI PLANNING'!$L$3:$AM$24</definedName>
    <definedName hidden="1" localSheetId="2" name="Z_CD9B520F_D8B7_473D_B0CC_AAF9B316BEC9_.wvu.FilterData">'SOURCING MIX- SUPPLIER OVERVIEW'!$A$2:$AV$121</definedName>
    <definedName hidden="1" localSheetId="0" name="Z_CF0EE65B_CE3A_4755_9DD5_4E1A8E51F3CF_.wvu.Cols">'AW19 KOI PLANNING'!$R:$AC,'AW19 KOI PLANNING'!$AD:$AD,'AW19 KOI PLANNING'!#REF!,'AW19 KOI PLANNING'!$AF:$AI,'AW19 KOI PLANNING'!#REF!,'AW19 KOI PLANNING'!#REF!,'AW19 KOI PLANNING'!$AN:$AN</definedName>
    <definedName hidden="1" localSheetId="2" name="Z_CF0EE65B_CE3A_4755_9DD5_4E1A8E51F3CF_.wvu.Cols">'SOURCING MIX- SUPPLIER OVERVIEW'!$B:$C,'SOURCING MIX- SUPPLIER OVERVIEW'!$E:$E,'SOURCING MIX- SUPPLIER OVERVIEW'!$L:$Q,'SOURCING MIX- SUPPLIER OVERVIEW'!$U:$V,'SOURCING MIX- SUPPLIER OVERVIEW'!$X:$AV</definedName>
    <definedName hidden="1" localSheetId="0" name="Z_CF0EE65B_CE3A_4755_9DD5_4E1A8E51F3CF_.wvu.FilterData">'AW19 KOI PLANNING'!$L$3:$AN$3</definedName>
    <definedName hidden="1" localSheetId="2" name="Z_CF0EE65B_CE3A_4755_9DD5_4E1A8E51F3CF_.wvu.FilterData">'SOURCING MIX- SUPPLIER OVERVIEW'!$A$2:$AV$124</definedName>
    <definedName hidden="1" localSheetId="2" name="Z_CF0EE65B_CE3A_4755_9DD5_4E1A8E51F3CF_.wvu.PrintArea">'SOURCING MIX- SUPPLIER OVERVIEW'!$AW$3:$BC$44</definedName>
    <definedName hidden="1" localSheetId="0" name="_xlnm._FilterDatabase">'AW19 KOI PLANNING'!$A$2:$AV$136</definedName>
    <definedName hidden="1" localSheetId="2" name="_xlnm._FilterDatabase">'SOURCING MIX- SUPPLIER OVERVIEW'!$A$2:$AV$124</definedName>
    <definedName localSheetId="2" name="_xlnm.Print_Area">'SOURCING MIX- SUPPLIER OVERVIEW'!$AW$3:$BC$44</definedName>
    <definedName localSheetId="3" name="_xlnm.Print_Area">'KOI AW15 DELIVERY ANALYSIS CCC'!$A$1:$AC$45</definedName>
  </definedNames>
  <calcPr calcId="145621" fullCalcOnLoad="1"/>
</workbook>
</file>

<file path=xl/styles.xml><?xml version="1.0" encoding="utf-8"?>
<styleSheet xmlns="http://schemas.openxmlformats.org/spreadsheetml/2006/main">
  <numFmts count="3">
    <numFmt formatCode="&quot;€&quot;\ #,##0.00" numFmtId="164"/>
    <numFmt formatCode="[$-413]d/mmm/yy;@" numFmtId="165"/>
    <numFmt formatCode="[$-C09]dd/mmm/yy;@" numFmtId="166"/>
  </numFmts>
  <fonts count="11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b val="1"/>
      <color theme="0" tint="-0.249977111117893"/>
      <sz val="11"/>
      <scheme val="minor"/>
    </font>
    <font>
      <name val="Calibri"/>
      <family val="2"/>
      <color theme="0" tint="-0.249977111117893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sz val="10"/>
      <scheme val="minor"/>
    </font>
  </fonts>
  <fills count="2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/>
      <right/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2">
    <xf borderId="0" fillId="0" fontId="3" numFmtId="0"/>
    <xf borderId="0" fillId="0" fontId="3" numFmtId="0"/>
    <xf borderId="0" fillId="5" fontId="3" numFmtId="0"/>
    <xf borderId="0" fillId="5" fontId="3" numFmtId="0"/>
    <xf borderId="0" fillId="5" fontId="3" numFmtId="0"/>
    <xf borderId="0" fillId="5" fontId="3" numFmtId="0"/>
    <xf borderId="0" fillId="5" fontId="3" numFmtId="0"/>
    <xf borderId="0" fillId="7" fontId="3" numFmtId="0"/>
    <xf borderId="0" fillId="7" fontId="3" numFmtId="0"/>
    <xf borderId="0" fillId="7" fontId="3" numFmtId="0"/>
    <xf borderId="0" fillId="7" fontId="3" numFmtId="0"/>
    <xf borderId="0" fillId="7" fontId="3" numFmtId="0"/>
    <xf borderId="0" fillId="9" fontId="3" numFmtId="0"/>
    <xf borderId="0" fillId="9" fontId="3" numFmtId="0"/>
    <xf borderId="0" fillId="9" fontId="3" numFmtId="0"/>
    <xf borderId="0" fillId="9" fontId="3" numFmtId="0"/>
    <xf borderId="0" fillId="9" fontId="3" numFmtId="0"/>
    <xf borderId="0" fillId="12" fontId="3" numFmtId="0"/>
    <xf borderId="0" fillId="12" fontId="3" numFmtId="0"/>
    <xf borderId="0" fillId="12" fontId="3" numFmtId="0"/>
    <xf borderId="0" fillId="12" fontId="3" numFmtId="0"/>
    <xf borderId="0" fillId="12" fontId="3" numFmtId="0"/>
    <xf borderId="0" fillId="15" fontId="3" numFmtId="0"/>
    <xf borderId="0" fillId="15" fontId="3" numFmtId="0"/>
    <xf borderId="0" fillId="15" fontId="3" numFmtId="0"/>
    <xf borderId="0" fillId="15" fontId="3" numFmtId="0"/>
    <xf borderId="0" fillId="15" fontId="3" numFmtId="0"/>
    <xf borderId="0" fillId="17" fontId="3" numFmtId="0"/>
    <xf borderId="0" fillId="17" fontId="3" numFmtId="0"/>
    <xf borderId="0" fillId="17" fontId="3" numFmtId="0"/>
    <xf borderId="0" fillId="17" fontId="3" numFmtId="0"/>
    <xf borderId="0" fillId="17" fontId="3" numFmtId="0"/>
    <xf borderId="0" fillId="6" fontId="3" numFmtId="0"/>
    <xf borderId="0" fillId="6" fontId="3" numFmtId="0"/>
    <xf borderId="0" fillId="6" fontId="3" numFmtId="0"/>
    <xf borderId="0" fillId="6" fontId="3" numFmtId="0"/>
    <xf borderId="0" fillId="6" fontId="3" numFmtId="0"/>
    <xf borderId="0" fillId="8" fontId="3" numFmtId="0"/>
    <xf borderId="0" fillId="8" fontId="3" numFmtId="0"/>
    <xf borderId="0" fillId="8" fontId="3" numFmtId="0"/>
    <xf borderId="0" fillId="8" fontId="3" numFmtId="0"/>
    <xf borderId="0" fillId="8" fontId="3" numFmtId="0"/>
    <xf borderId="0" fillId="10" fontId="3" numFmtId="0"/>
    <xf borderId="0" fillId="10" fontId="3" numFmtId="0"/>
    <xf borderId="0" fillId="10" fontId="3" numFmtId="0"/>
    <xf borderId="0" fillId="10" fontId="3" numFmtId="0"/>
    <xf borderId="0" fillId="10" fontId="3" numFmtId="0"/>
    <xf borderId="0" fillId="13" fontId="3" numFmtId="0"/>
    <xf borderId="0" fillId="13" fontId="3" numFmtId="0"/>
    <xf borderId="0" fillId="13" fontId="3" numFmtId="0"/>
    <xf borderId="0" fillId="13" fontId="3" numFmtId="0"/>
    <xf borderId="0" fillId="13" fontId="3" numFmtId="0"/>
    <xf borderId="0" fillId="16" fontId="3" numFmtId="0"/>
    <xf borderId="0" fillId="16" fontId="3" numFmtId="0"/>
    <xf borderId="0" fillId="16" fontId="3" numFmtId="0"/>
    <xf borderId="0" fillId="16" fontId="3" numFmtId="0"/>
    <xf borderId="0" fillId="16" fontId="3" numFmtId="0"/>
    <xf borderId="0" fillId="18" fontId="3" numFmtId="0"/>
    <xf borderId="0" fillId="18" fontId="3" numFmtId="0"/>
    <xf borderId="0" fillId="18" fontId="3" numFmtId="0"/>
    <xf borderId="0" fillId="18" fontId="3" numFmtId="0"/>
    <xf borderId="0" fillId="18" fontId="3" numFmtId="0"/>
    <xf borderId="0" fillId="11" fontId="4" numFmtId="0"/>
    <xf borderId="0" fillId="14" fontId="4" numFmtId="0"/>
    <xf borderId="0" fillId="19" fontId="4" numFmtId="0"/>
    <xf borderId="9" fillId="4" fontId="3" numFmtId="0"/>
    <xf borderId="9" fillId="4" fontId="3" numFmtId="0"/>
    <xf borderId="9" fillId="4" fontId="3" numFmtId="0"/>
    <xf borderId="9" fillId="4" fontId="3" numFmtId="0"/>
    <xf borderId="9" fillId="4" fontId="3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applyAlignment="1" borderId="0" fillId="0" fontId="5" numFmtId="0">
      <alignment vertical="top"/>
    </xf>
  </cellStyleXfs>
  <cellXfs count="146">
    <xf borderId="0" fillId="0" fontId="0" numFmtId="0" pivotButton="0" quotePrefix="0" xfId="0"/>
    <xf applyAlignment="1" borderId="0" fillId="0" fontId="0" numFmtId="0" pivotButton="0" quotePrefix="0" xfId="0">
      <alignment horizontal="left" vertical="center"/>
    </xf>
    <xf borderId="0" fillId="0" fontId="0" numFmtId="10" pivotButton="0" quotePrefix="0" xfId="0"/>
    <xf borderId="0" fillId="0" fontId="0" numFmtId="164" pivotButton="0" quotePrefix="0" xfId="0"/>
    <xf applyAlignment="1" borderId="1" fillId="2" fontId="1" numFmtId="0" pivotButton="0" quotePrefix="0" xfId="0">
      <alignment horizontal="left" vertical="center"/>
    </xf>
    <xf applyAlignment="1" borderId="1" fillId="2" fontId="1" numFmtId="164" pivotButton="0" quotePrefix="0" xfId="0">
      <alignment horizontal="left" vertical="center"/>
    </xf>
    <xf applyAlignment="1" borderId="1" fillId="2" fontId="1" numFmtId="10" pivotButton="0" quotePrefix="0" xfId="0">
      <alignment horizontal="left" vertical="center"/>
    </xf>
    <xf borderId="1" fillId="0" fontId="0" numFmtId="0" pivotButton="0" quotePrefix="0" xfId="0"/>
    <xf borderId="1" fillId="0" fontId="0" numFmtId="164" pivotButton="0" quotePrefix="0" xfId="0"/>
    <xf borderId="1" fillId="0" fontId="0" numFmtId="10" pivotButton="0" quotePrefix="0" xfId="0"/>
    <xf applyAlignment="1" borderId="1" fillId="2" fontId="1" numFmtId="165" pivotButton="0" quotePrefix="0" xfId="0">
      <alignment horizontal="left" vertical="center"/>
    </xf>
    <xf borderId="1" fillId="0" fontId="0" numFmtId="165" pivotButton="0" quotePrefix="0" xfId="0"/>
    <xf borderId="0" fillId="0" fontId="0" numFmtId="165" pivotButton="0" quotePrefix="0" xfId="0"/>
    <xf borderId="1" fillId="3" fontId="0" numFmtId="164" pivotButton="0" quotePrefix="0" xfId="0"/>
    <xf applyAlignment="1" borderId="1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" fillId="2" fontId="1" numFmtId="1" pivotButton="0" quotePrefix="0" xfId="0">
      <alignment horizontal="left" vertical="center"/>
    </xf>
    <xf borderId="1" fillId="0" fontId="0" numFmtId="1" pivotButton="0" quotePrefix="0" xfId="0"/>
    <xf borderId="0" fillId="0" fontId="0" numFmtId="1" pivotButton="0" quotePrefix="0" xfId="0"/>
    <xf applyAlignment="1" borderId="2" fillId="2" fontId="1" numFmtId="0" pivotButton="0" quotePrefix="0" xfId="0">
      <alignment vertical="center"/>
    </xf>
    <xf applyAlignment="1" borderId="3" fillId="2" fontId="1" numFmtId="0" pivotButton="0" quotePrefix="0" xfId="0">
      <alignment vertical="center"/>
    </xf>
    <xf applyAlignment="1" borderId="4" fillId="2" fontId="1" numFmtId="0" pivotButton="0" quotePrefix="0" xfId="0">
      <alignment vertical="center"/>
    </xf>
    <xf borderId="0" fillId="0" fontId="0" numFmtId="9" pivotButton="0" quotePrefix="0" xfId="0"/>
    <xf borderId="1" fillId="0" fontId="2" numFmtId="0" pivotButton="0" quotePrefix="0" xfId="0"/>
    <xf borderId="0" fillId="0" fontId="2" numFmtId="0" pivotButton="0" quotePrefix="0" xfId="0"/>
    <xf borderId="0" fillId="0" fontId="0" numFmtId="3" pivotButton="0" quotePrefix="0" xfId="0"/>
    <xf applyAlignment="1" borderId="0" fillId="0" fontId="0" numFmtId="3" pivotButton="0" quotePrefix="0" xfId="0">
      <alignment horizontal="left" vertical="center"/>
    </xf>
    <xf applyAlignment="1" borderId="0" fillId="0" fontId="0" numFmtId="164" pivotButton="0" quotePrefix="0" xfId="0">
      <alignment horizontal="left" vertical="center"/>
    </xf>
    <xf applyAlignment="1" borderId="0" fillId="0" fontId="0" numFmtId="10" pivotButton="0" quotePrefix="0" xfId="0">
      <alignment horizontal="left" vertical="center"/>
    </xf>
    <xf borderId="5" fillId="0" fontId="1" numFmtId="0" pivotButton="0" quotePrefix="0" xfId="0"/>
    <xf borderId="5" fillId="0" fontId="0" numFmtId="3" pivotButton="0" quotePrefix="0" xfId="0"/>
    <xf borderId="5" fillId="0" fontId="0" numFmtId="164" pivotButton="0" quotePrefix="0" xfId="0"/>
    <xf borderId="5" fillId="0" fontId="0" numFmtId="10" pivotButton="0" quotePrefix="0" xfId="0"/>
    <xf borderId="5" fillId="0" fontId="0" numFmtId="0" pivotButton="0" quotePrefix="0" xfId="0"/>
    <xf applyAlignment="1" borderId="5" fillId="0" fontId="0" numFmtId="3" pivotButton="0" quotePrefix="0" xfId="0">
      <alignment horizontal="right"/>
    </xf>
    <xf applyAlignment="1" borderId="5" fillId="0" fontId="0" numFmtId="164" pivotButton="0" quotePrefix="0" xfId="0">
      <alignment horizontal="right"/>
    </xf>
    <xf borderId="5" fillId="0" fontId="1" numFmtId="3" pivotButton="0" quotePrefix="0" xfId="0"/>
    <xf borderId="5" fillId="0" fontId="1" numFmtId="164" pivotButton="0" quotePrefix="0" xfId="0"/>
    <xf borderId="5" fillId="0" fontId="1" numFmtId="10" pivotButton="0" quotePrefix="0" xfId="0"/>
    <xf borderId="10" fillId="0" fontId="1" numFmtId="0" pivotButton="0" quotePrefix="0" xfId="0"/>
    <xf borderId="11" fillId="0" fontId="1" numFmtId="3" pivotButton="0" quotePrefix="0" xfId="0"/>
    <xf borderId="12" fillId="0" fontId="1" numFmtId="10" pivotButton="0" quotePrefix="0" xfId="0"/>
    <xf borderId="0" fillId="0" fontId="1" numFmtId="3" pivotButton="0" quotePrefix="0" xfId="0"/>
    <xf borderId="11" fillId="0" fontId="1" numFmtId="0" pivotButton="0" quotePrefix="0" xfId="0"/>
    <xf borderId="11" fillId="0" fontId="1" numFmtId="10" pivotButton="0" quotePrefix="0" xfId="0"/>
    <xf borderId="13" fillId="0" fontId="0" numFmtId="0" pivotButton="0" quotePrefix="0" xfId="0"/>
    <xf borderId="14" fillId="0" fontId="0" numFmtId="10" pivotButton="0" quotePrefix="0" xfId="0"/>
    <xf borderId="14" fillId="0" fontId="0" numFmtId="10" pivotButton="0" quotePrefix="0" xfId="1"/>
    <xf borderId="15" fillId="0" fontId="0" numFmtId="0" pivotButton="0" quotePrefix="0" xfId="0"/>
    <xf borderId="16" fillId="0" fontId="0" numFmtId="3" pivotButton="0" quotePrefix="0" xfId="0"/>
    <xf borderId="17" fillId="0" fontId="0" numFmtId="10" pivotButton="0" quotePrefix="0" xfId="1"/>
    <xf borderId="0" fillId="0" fontId="0" numFmtId="2" pivotButton="0" quotePrefix="0" xfId="0"/>
    <xf borderId="10" fillId="0" fontId="0" numFmtId="0" pivotButton="0" quotePrefix="0" xfId="0"/>
    <xf borderId="11" fillId="0" fontId="0" numFmtId="1" pivotButton="0" quotePrefix="0" xfId="0"/>
    <xf applyAlignment="1" borderId="12" fillId="0" fontId="0" numFmtId="49" pivotButton="0" quotePrefix="0" xfId="0">
      <alignment horizontal="right"/>
    </xf>
    <xf borderId="11" fillId="0" fontId="0" numFmtId="2" pivotButton="0" quotePrefix="0" xfId="0"/>
    <xf borderId="12" fillId="0" fontId="0" numFmtId="49" pivotButton="0" quotePrefix="0" xfId="0"/>
    <xf borderId="5" fillId="0" fontId="0" numFmtId="1" pivotButton="0" quotePrefix="0" xfId="0"/>
    <xf borderId="16" fillId="0" fontId="0" numFmtId="1" pivotButton="0" quotePrefix="0" xfId="0"/>
    <xf borderId="16" fillId="0" fontId="0" numFmtId="0" pivotButton="0" quotePrefix="0" xfId="0"/>
    <xf borderId="16" fillId="0" fontId="0" numFmtId="10" pivotButton="0" quotePrefix="0" xfId="0"/>
    <xf borderId="17" fillId="0" fontId="0" numFmtId="10" pivotButton="0" quotePrefix="0" xfId="0"/>
    <xf applyAlignment="1" borderId="11" fillId="0" fontId="0" numFmtId="1" pivotButton="0" quotePrefix="1" xfId="0">
      <alignment horizontal="right"/>
    </xf>
    <xf applyAlignment="1" borderId="12" fillId="0" fontId="0" numFmtId="49" pivotButton="0" quotePrefix="1" xfId="0">
      <alignment horizontal="right"/>
    </xf>
    <xf borderId="11" fillId="0" fontId="0" numFmtId="3" pivotButton="0" quotePrefix="0" xfId="0"/>
    <xf borderId="12" fillId="0" fontId="0" numFmtId="10" pivotButton="0" quotePrefix="0" xfId="1"/>
    <xf borderId="0" fillId="0" fontId="6" numFmtId="10" pivotButton="0" quotePrefix="0" xfId="0"/>
    <xf borderId="0" fillId="0" fontId="7" numFmtId="10" pivotButton="0" quotePrefix="0" xfId="0"/>
    <xf borderId="0" fillId="0" fontId="7" numFmtId="10" pivotButton="0" quotePrefix="0" xfId="1"/>
    <xf borderId="0" fillId="0" fontId="7" numFmtId="2" pivotButton="0" quotePrefix="0" xfId="0"/>
    <xf applyAlignment="1" borderId="0" fillId="0" fontId="7" numFmtId="49" pivotButton="0" quotePrefix="0" xfId="0">
      <alignment horizontal="right"/>
    </xf>
    <xf borderId="0" fillId="0" fontId="7" numFmtId="1" pivotButton="0" quotePrefix="0" xfId="0"/>
    <xf applyAlignment="1" borderId="0" fillId="0" fontId="7" numFmtId="49" pivotButton="0" quotePrefix="1" xfId="0">
      <alignment horizontal="right"/>
    </xf>
    <xf borderId="0" fillId="0" fontId="7" numFmtId="49" pivotButton="0" quotePrefix="0" xfId="0"/>
    <xf borderId="0" fillId="0" fontId="7" numFmtId="0" pivotButton="0" quotePrefix="0" xfId="0"/>
    <xf borderId="0" fillId="0" fontId="7" numFmtId="3" pivotButton="0" quotePrefix="0" xfId="0"/>
    <xf borderId="18" fillId="0" fontId="9" numFmtId="0" pivotButton="0" quotePrefix="0" xfId="0"/>
    <xf borderId="18" fillId="0" fontId="9" numFmtId="164" pivotButton="0" quotePrefix="0" xfId="0"/>
    <xf applyAlignment="1" borderId="18" fillId="0" fontId="9" numFmtId="0" pivotButton="0" quotePrefix="0" xfId="0">
      <alignment horizontal="left"/>
    </xf>
    <xf applyAlignment="1" borderId="18" fillId="0" fontId="9" numFmtId="0" pivotButton="0" quotePrefix="0" xfId="0">
      <alignment horizontal="center"/>
    </xf>
    <xf applyAlignment="1" borderId="18" fillId="0" fontId="9" numFmtId="0" pivotButton="0" quotePrefix="0" xfId="0">
      <alignment horizontal="left" vertical="center" wrapText="1"/>
    </xf>
    <xf applyAlignment="1" borderId="18" fillId="3" fontId="9" numFmtId="0" pivotButton="0" quotePrefix="0" xfId="0">
      <alignment horizontal="center"/>
    </xf>
    <xf borderId="18" fillId="20" fontId="9" numFmtId="0" pivotButton="0" quotePrefix="0" xfId="0"/>
    <xf borderId="18" fillId="20" fontId="9" numFmtId="0" pivotButton="0" quotePrefix="1" xfId="0"/>
    <xf applyAlignment="1" borderId="18" fillId="20" fontId="9" numFmtId="0" pivotButton="0" quotePrefix="0" xfId="0">
      <alignment horizontal="center"/>
    </xf>
    <xf applyAlignment="1" borderId="18" fillId="20" fontId="9" numFmtId="0" pivotButton="0" quotePrefix="0" xfId="0">
      <alignment horizontal="left"/>
    </xf>
    <xf borderId="18" fillId="20" fontId="9" numFmtId="164" pivotButton="0" quotePrefix="0" xfId="0"/>
    <xf borderId="18" fillId="21" fontId="9" numFmtId="166" pivotButton="0" quotePrefix="0" xfId="0"/>
    <xf borderId="18" fillId="20" fontId="9" numFmtId="166" pivotButton="0" quotePrefix="0" xfId="0"/>
    <xf borderId="18" fillId="0" fontId="9" numFmtId="166" pivotButton="0" quotePrefix="0" xfId="0"/>
    <xf applyAlignment="1" borderId="18" fillId="20" fontId="9" numFmtId="166" pivotButton="0" quotePrefix="0" xfId="0">
      <alignment horizontal="center"/>
    </xf>
    <xf applyAlignment="1" borderId="18" fillId="0" fontId="9" numFmtId="166" pivotButton="0" quotePrefix="0" xfId="0">
      <alignment horizontal="center"/>
    </xf>
    <xf borderId="18" fillId="0" fontId="9" numFmtId="0" pivotButton="0" quotePrefix="0" xfId="0"/>
    <xf borderId="18" fillId="0" fontId="9" numFmtId="164" pivotButton="0" quotePrefix="0" xfId="0"/>
    <xf borderId="20" fillId="0" fontId="9" numFmtId="0" pivotButton="0" quotePrefix="0" xfId="0"/>
    <xf applyAlignment="1" borderId="21" fillId="0" fontId="8" numFmtId="0" pivotButton="0" quotePrefix="0" xfId="0">
      <alignment vertical="center"/>
    </xf>
    <xf borderId="21" fillId="0" fontId="9" numFmtId="0" pivotButton="0" quotePrefix="0" xfId="0"/>
    <xf applyAlignment="1" borderId="19" fillId="2" fontId="8" numFmtId="0" pivotButton="0" quotePrefix="0" xfId="0">
      <alignment horizontal="left" vertical="center" wrapText="1"/>
    </xf>
    <xf applyAlignment="1" borderId="21" fillId="0" fontId="8" numFmtId="166" pivotButton="0" quotePrefix="0" xfId="0">
      <alignment vertical="center"/>
    </xf>
    <xf applyAlignment="1" borderId="19" fillId="2" fontId="8" numFmtId="164" pivotButton="0" quotePrefix="0" xfId="0">
      <alignment horizontal="left" vertical="center" wrapText="1"/>
    </xf>
    <xf applyAlignment="1" borderId="19" fillId="2" fontId="8" numFmtId="166" pivotButton="0" quotePrefix="0" xfId="0">
      <alignment horizontal="left" vertical="center" wrapText="1"/>
    </xf>
    <xf applyAlignment="1" borderId="19" fillId="3" fontId="8" numFmtId="0" pivotButton="0" quotePrefix="0" xfId="0">
      <alignment horizontal="left" vertical="center" wrapText="1"/>
    </xf>
    <xf applyAlignment="1" borderId="21" fillId="0" fontId="8" numFmtId="166" pivotButton="0" quotePrefix="0" xfId="0">
      <alignment horizontal="center" vertical="center"/>
    </xf>
    <xf applyAlignment="1" borderId="21" fillId="0" fontId="8" numFmtId="0" pivotButton="0" quotePrefix="0" xfId="0">
      <alignment horizontal="left" vertical="center"/>
    </xf>
    <xf applyAlignment="1" borderId="19" fillId="2" fontId="8" numFmtId="0" pivotButton="0" quotePrefix="0" xfId="0">
      <alignment horizontal="center" vertical="center" wrapText="1"/>
    </xf>
    <xf borderId="18" fillId="0" fontId="9" numFmtId="0" pivotButton="0" quotePrefix="1" xfId="0"/>
    <xf applyAlignment="1" borderId="18" fillId="0" fontId="9" numFmtId="0" pivotButton="0" quotePrefix="0" xfId="0">
      <alignment horizontal="center"/>
    </xf>
    <xf applyAlignment="1" borderId="18" fillId="0" fontId="9" numFmtId="166" pivotButton="0" quotePrefix="0" xfId="0">
      <alignment horizontal="center"/>
    </xf>
    <xf borderId="18" fillId="0" fontId="9" numFmtId="166" pivotButton="0" quotePrefix="0" xfId="0"/>
    <xf applyAlignment="1" borderId="18" fillId="0" fontId="9" numFmtId="0" pivotButton="0" quotePrefix="0" xfId="0">
      <alignment horizontal="left"/>
    </xf>
    <xf applyAlignment="1" borderId="19" fillId="3" fontId="8" numFmtId="166" pivotButton="0" quotePrefix="0" xfId="0">
      <alignment horizontal="center" vertical="center" wrapText="1"/>
    </xf>
    <xf applyAlignment="1" borderId="21" fillId="0" fontId="8" numFmtId="0" pivotButton="0" quotePrefix="0" xfId="0">
      <alignment horizontal="center" vertical="center"/>
    </xf>
    <xf borderId="18" fillId="0" fontId="9" numFmtId="14" pivotButton="0" quotePrefix="0" xfId="0"/>
    <xf borderId="18" fillId="0" fontId="9" numFmtId="14" pivotButton="0" quotePrefix="0" xfId="0"/>
    <xf applyAlignment="1" borderId="18" fillId="0" fontId="9" numFmtId="0" pivotButton="0" quotePrefix="0" xfId="0">
      <alignment horizontal="right"/>
    </xf>
    <xf borderId="18" fillId="26" fontId="9" numFmtId="166" pivotButton="0" quotePrefix="0" xfId="0"/>
    <xf applyAlignment="1" borderId="22" fillId="24" fontId="8" numFmtId="0" pivotButton="0" quotePrefix="0" xfId="0">
      <alignment horizontal="center" vertical="center"/>
    </xf>
    <xf applyAlignment="1" borderId="23" fillId="24" fontId="8" numFmtId="0" pivotButton="0" quotePrefix="0" xfId="0">
      <alignment horizontal="center" vertical="center"/>
    </xf>
    <xf applyAlignment="1" borderId="24" fillId="24" fontId="8" numFmtId="0" pivotButton="0" quotePrefix="0" xfId="0">
      <alignment horizontal="center" vertical="center"/>
    </xf>
    <xf applyAlignment="1" borderId="22" fillId="21" fontId="10" numFmtId="0" pivotButton="0" quotePrefix="0" xfId="0">
      <alignment horizontal="center" vertical="center"/>
    </xf>
    <xf applyAlignment="1" borderId="23" fillId="21" fontId="10" numFmtId="0" pivotButton="0" quotePrefix="0" xfId="0">
      <alignment horizontal="center" vertical="center"/>
    </xf>
    <xf applyAlignment="1" borderId="22" fillId="25" fontId="8" numFmtId="0" pivotButton="0" quotePrefix="0" xfId="0">
      <alignment horizontal="center" vertical="center"/>
    </xf>
    <xf applyAlignment="1" borderId="23" fillId="25" fontId="8" numFmtId="0" pivotButton="0" quotePrefix="0" xfId="0">
      <alignment horizontal="center" vertical="center"/>
    </xf>
    <xf applyAlignment="1" borderId="24" fillId="25" fontId="8" numFmtId="0" pivotButton="0" quotePrefix="0" xfId="0">
      <alignment horizontal="center" vertical="center"/>
    </xf>
    <xf applyAlignment="1" borderId="22" fillId="22" fontId="8" numFmtId="0" pivotButton="0" quotePrefix="0" xfId="0">
      <alignment horizontal="center" vertical="center"/>
    </xf>
    <xf applyAlignment="1" borderId="23" fillId="22" fontId="8" numFmtId="0" pivotButton="0" quotePrefix="0" xfId="0">
      <alignment horizontal="center" vertical="center"/>
    </xf>
    <xf applyAlignment="1" borderId="24" fillId="22" fontId="8" numFmtId="0" pivotButton="0" quotePrefix="0" xfId="0">
      <alignment horizontal="center" vertical="center"/>
    </xf>
    <xf applyAlignment="1" borderId="22" fillId="23" fontId="8" numFmtId="0" pivotButton="0" quotePrefix="0" xfId="0">
      <alignment horizontal="center" vertical="center"/>
    </xf>
    <xf applyAlignment="1" borderId="23" fillId="23" fontId="8" numFmtId="0" pivotButton="0" quotePrefix="0" xfId="0">
      <alignment horizontal="center" vertical="center"/>
    </xf>
    <xf applyAlignment="1" borderId="24" fillId="23" fontId="8" numFmtId="0" pivotButton="0" quotePrefix="0" xfId="0">
      <alignment horizontal="center" vertical="center"/>
    </xf>
    <xf applyAlignment="1" borderId="6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6" fillId="0" fontId="1" numFmtId="0" pivotButton="0" quotePrefix="0" xfId="0">
      <alignment horizontal="left"/>
    </xf>
    <xf applyAlignment="1" borderId="7" fillId="0" fontId="1" numFmtId="0" pivotButton="0" quotePrefix="0" xfId="0">
      <alignment horizontal="left"/>
    </xf>
    <xf applyAlignment="1" borderId="8" fillId="0" fontId="1" numFmtId="0" pivotButton="0" quotePrefix="0" xfId="0">
      <alignment horizontal="left"/>
    </xf>
    <xf borderId="23" fillId="0" fontId="0" numFmtId="0" pivotButton="0" quotePrefix="0" xfId="0"/>
    <xf applyAlignment="1" borderId="25" fillId="22" fontId="8" numFmtId="0" pivotButton="0" quotePrefix="0" xfId="0">
      <alignment horizontal="center" vertical="center"/>
    </xf>
    <xf borderId="24" fillId="0" fontId="0" numFmtId="0" pivotButton="0" quotePrefix="0" xfId="0"/>
    <xf applyAlignment="1" borderId="25" fillId="25" fontId="8" numFmtId="0" pivotButton="0" quotePrefix="0" xfId="0">
      <alignment horizontal="center" vertical="center"/>
    </xf>
    <xf applyAlignment="1" borderId="25" fillId="23" fontId="8" numFmtId="0" pivotButton="0" quotePrefix="0" xfId="0">
      <alignment horizontal="center" vertical="center"/>
    </xf>
    <xf applyAlignment="1" borderId="25" fillId="24" fontId="8" numFmtId="0" pivotButton="0" quotePrefix="0" xfId="0">
      <alignment horizontal="center" vertical="center"/>
    </xf>
    <xf applyAlignment="1" borderId="5" fillId="0" fontId="1" numFmtId="0" pivotButton="0" quotePrefix="0" xfId="0">
      <alignment horizontal="left"/>
    </xf>
    <xf borderId="7" fillId="0" fontId="0" numFmtId="0" pivotButton="0" quotePrefix="0" xfId="0"/>
    <xf borderId="8" fillId="0" fontId="0" numFmtId="0" pivotButton="0" quotePrefix="0" xfId="0"/>
    <xf applyAlignment="1" borderId="5" fillId="0" fontId="0" numFmtId="0" pivotButton="0" quotePrefix="0" xfId="0">
      <alignment horizontal="center"/>
    </xf>
  </cellXfs>
  <cellStyles count="82">
    <cellStyle builtinId="0" name="Κανονικό" xfId="0"/>
    <cellStyle builtinId="5" name="Ποσοστό" xfId="1"/>
    <cellStyle name="20 % - Accent1 2 2" xfId="2"/>
    <cellStyle name="20 % - Accent1 3 2" xfId="3"/>
    <cellStyle name="20 % - Accent1 4 2" xfId="4"/>
    <cellStyle name="20 % - Accent1 5 2" xfId="5"/>
    <cellStyle name="20 % - Accent1 6 2" xfId="6"/>
    <cellStyle name="20 % - Accent2 2 2" xfId="7"/>
    <cellStyle name="20 % - Accent2 3 2" xfId="8"/>
    <cellStyle name="20 % - Accent2 4 2" xfId="9"/>
    <cellStyle name="20 % - Accent2 5 2" xfId="10"/>
    <cellStyle name="20 % - Accent2 6 2" xfId="11"/>
    <cellStyle name="20 % - Accent3 2 2" xfId="12"/>
    <cellStyle name="20 % - Accent3 3 2" xfId="13"/>
    <cellStyle name="20 % - Accent3 4 2" xfId="14"/>
    <cellStyle name="20 % - Accent3 5 2" xfId="15"/>
    <cellStyle name="20 % - Accent3 6 2" xfId="16"/>
    <cellStyle name="20 % - Accent4 2 2" xfId="17"/>
    <cellStyle name="20 % - Accent4 3 2" xfId="18"/>
    <cellStyle name="20 % - Accent4 4 2" xfId="19"/>
    <cellStyle name="20 % - Accent4 5 2" xfId="20"/>
    <cellStyle name="20 % - Accent4 6 2" xfId="21"/>
    <cellStyle name="20 % - Accent5 2" xfId="22"/>
    <cellStyle name="20 % - Accent5 3" xfId="23"/>
    <cellStyle name="20 % - Accent5 4" xfId="24"/>
    <cellStyle name="20 % - Accent5 5" xfId="25"/>
    <cellStyle name="20 % - Accent5 6" xfId="26"/>
    <cellStyle name="20 % - Accent6 2" xfId="27"/>
    <cellStyle name="20 % - Accent6 3" xfId="28"/>
    <cellStyle name="20 % - Accent6 4" xfId="29"/>
    <cellStyle name="20 % - Accent6 5" xfId="30"/>
    <cellStyle name="20 % - Accent6 6" xfId="31"/>
    <cellStyle name="40 % - Accent1 2" xfId="32"/>
    <cellStyle name="40 % - Accent1 3" xfId="33"/>
    <cellStyle name="40 % - Accent1 4" xfId="34"/>
    <cellStyle name="40 % - Accent1 5" xfId="35"/>
    <cellStyle name="40 % - Accent1 6" xfId="36"/>
    <cellStyle name="40 % - Accent2 2" xfId="37"/>
    <cellStyle name="40 % - Accent2 3" xfId="38"/>
    <cellStyle name="40 % - Accent2 4" xfId="39"/>
    <cellStyle name="40 % - Accent2 5" xfId="40"/>
    <cellStyle name="40 % - Accent2 6" xfId="41"/>
    <cellStyle name="40 % - Accent3 2 2" xfId="42"/>
    <cellStyle name="40 % - Accent3 3 2" xfId="43"/>
    <cellStyle name="40 % - Accent3 4 2" xfId="44"/>
    <cellStyle name="40 % - Accent3 5 2" xfId="45"/>
    <cellStyle name="40 % - Accent3 6 2" xfId="46"/>
    <cellStyle name="40 % - Accent4 2" xfId="47"/>
    <cellStyle name="40 % - Accent4 3" xfId="48"/>
    <cellStyle name="40 % - Accent4 4" xfId="49"/>
    <cellStyle name="40 % - Accent4 5" xfId="50"/>
    <cellStyle name="40 % - Accent4 6" xfId="51"/>
    <cellStyle name="40 % - Accent5 2" xfId="52"/>
    <cellStyle name="40 % - Accent5 3" xfId="53"/>
    <cellStyle name="40 % - Accent5 4" xfId="54"/>
    <cellStyle name="40 % - Accent5 5" xfId="55"/>
    <cellStyle name="40 % - Accent5 6" xfId="56"/>
    <cellStyle name="40 % - Accent6 2" xfId="57"/>
    <cellStyle name="40 % - Accent6 3" xfId="58"/>
    <cellStyle name="40 % - Accent6 4" xfId="59"/>
    <cellStyle name="40 % - Accent6 5" xfId="60"/>
    <cellStyle name="40 % - Accent6 6" xfId="61"/>
    <cellStyle name="60 % - Accent3 15" xfId="62"/>
    <cellStyle name="60 % - Accent4 15" xfId="63"/>
    <cellStyle name="60 % - Accent6 15" xfId="64"/>
    <cellStyle name="Commentaire 2 2" xfId="65"/>
    <cellStyle name="Commentaire 3 2" xfId="66"/>
    <cellStyle name="Commentaire 4 2" xfId="67"/>
    <cellStyle name="Commentaire 5 2" xfId="68"/>
    <cellStyle name="Commentaire 6 2" xfId="69"/>
    <cellStyle name="Normal 13" xfId="70"/>
    <cellStyle name="Normal 17" xfId="71"/>
    <cellStyle name="Normal 2" xfId="72"/>
    <cellStyle name="Normal 2 2" xfId="73"/>
    <cellStyle name="Normal 27" xfId="74"/>
    <cellStyle name="Normal 3" xfId="75"/>
    <cellStyle name="Normal 3 2" xfId="76"/>
    <cellStyle name="Normal 4" xfId="77"/>
    <cellStyle name="Normal 5" xfId="78"/>
    <cellStyle name="Normal 5 2" xfId="79"/>
    <cellStyle name="Normal 6 2" xfId="80"/>
    <cellStyle name="Normal 75" xfId="8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tc={039AC520-1C5B-42B9-88B7-16B430455C5C}</author>
    <author>tc={C8C71E8F-B550-49C1-98BC-DBD1FE7A3350}</author>
    <author>tc={602CA141-338C-459A-B39A-63E4102877D9}</author>
  </authors>
  <commentList>
    <comment authorId="0" ref="F1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70pcs extra on top fabric cut up</t>
      </text>
    </comment>
    <comment authorId="1" ref="F18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70pcs extra on top fabric cut up</t>
      </text>
    </comment>
    <comment authorId="2" ref="F2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50pcs extra on top fabric cut up</t>
      </text>
    </comment>
  </commentList>
</comment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P39"/>
  <sheetViews>
    <sheetView tabSelected="1" view="pageBreakPreview" workbookViewId="0" zoomScale="85" zoomScaleNormal="85" zoomScaleSheetLayoutView="85">
      <pane activePane="topRight" state="frozen" topLeftCell="AB1" xSplit="14"/>
      <selection activeCell="M24" pane="topRight" sqref="M24"/>
    </sheetView>
  </sheetViews>
  <sheetFormatPr baseColWidth="8" defaultColWidth="9.140625" defaultRowHeight="12.75"/>
  <cols>
    <col customWidth="1" max="1" min="1" style="92" width="11.42578125"/>
    <col customWidth="1" max="2" min="2" style="92" width="7.140625"/>
    <col customWidth="1" max="3" min="3" style="108" width="10.140625"/>
    <col customWidth="1" max="4" min="4" style="92" width="7.140625"/>
    <col bestFit="1" customWidth="1" max="5" min="5" style="92" width="7.28515625"/>
    <col bestFit="1" customWidth="1" max="6" min="6" style="92" width="10.140625"/>
    <col bestFit="1" customWidth="1" max="7" min="7" style="92" width="14.5703125"/>
    <col customWidth="1" max="8" min="8" style="92" width="10.42578125"/>
    <col bestFit="1" customWidth="1" max="9" min="9" style="92" width="16.42578125"/>
    <col customWidth="1" max="10" min="10" style="92" width="10"/>
    <col bestFit="1" customWidth="1" max="11" min="11" style="92" width="12.140625"/>
    <col customWidth="1" max="12" min="12" style="92" width="5.85546875"/>
    <col customWidth="1" max="13" min="13" style="92" width="7.42578125"/>
    <col customWidth="1" max="14" min="14" style="92" width="15.42578125"/>
    <col customWidth="1" max="15" min="15" style="92" width="17.5703125"/>
    <col bestFit="1" customWidth="1" max="16" min="16" style="92" width="11"/>
    <col customWidth="1" max="17" min="17" style="92" width="23.140625"/>
    <col customWidth="1" max="18" min="18" style="92" width="17.28515625"/>
    <col customWidth="1" max="19" min="19" style="92" width="19.5703125"/>
    <col customWidth="1" max="20" min="20" style="92" width="16.42578125"/>
    <col customWidth="1" max="21" min="21" style="92" width="11.7109375"/>
    <col customWidth="1" max="22" min="22" style="92" width="16.42578125"/>
    <col customWidth="1" max="23" min="23" style="92" width="11.7109375"/>
    <col customWidth="1" max="24" min="24" style="92" width="31.42578125"/>
    <col bestFit="1" customWidth="1" max="25" min="25" style="109" width="61.7109375"/>
    <col bestFit="1" customWidth="1" max="26" min="26" style="109" width="10.140625"/>
    <col customWidth="1" max="28" min="27" style="107" width="14.140625"/>
    <col customWidth="1" max="29" min="29" style="92" width="9.42578125"/>
    <col bestFit="1" customWidth="1" max="30" min="30" style="93" width="7.42578125"/>
    <col customWidth="1" max="31" min="31" style="92" width="12.28515625"/>
    <col customWidth="1" max="32" min="32" style="108" width="10.5703125"/>
    <col customWidth="1" max="33" min="33" style="92" width="8.140625"/>
    <col customWidth="1" max="34" min="34" style="108" width="13.28515625"/>
    <col customWidth="1" max="35" min="35" style="92" width="13.28515625"/>
    <col bestFit="1" customWidth="1" max="36" min="36" style="108" width="11.42578125"/>
    <col bestFit="1" customWidth="1" max="37" min="37" style="92" width="11.42578125"/>
    <col customWidth="1" max="38" min="38" style="106" width="11.42578125"/>
    <col bestFit="1" customWidth="1" max="39" min="39" style="92" width="18.140625"/>
    <col bestFit="1" customWidth="1" max="40" min="40" style="92" width="26.42578125"/>
    <col bestFit="1" customWidth="1" max="41" min="41" style="92" width="10.42578125"/>
    <col customWidth="1" max="16384" min="42" style="92" width="9.140625"/>
  </cols>
  <sheetData>
    <row customFormat="1" customHeight="1" ht="13.5" r="1" s="92" thickBot="1">
      <c r="A1" s="95" t="inlineStr">
        <is>
          <t>AW19 PLANNING</t>
        </is>
      </c>
      <c r="B1" s="95" t="n"/>
      <c r="C1" s="98" t="n"/>
      <c r="D1" s="95" t="n"/>
      <c r="E1" s="95" t="n"/>
      <c r="F1" s="95" t="n"/>
      <c r="G1" s="95" t="n"/>
      <c r="H1" s="95" t="n"/>
      <c r="I1" s="103" t="n"/>
      <c r="J1" s="95" t="n"/>
      <c r="K1" s="95" t="n"/>
      <c r="L1" s="95" t="n"/>
      <c r="M1" s="95" t="n"/>
      <c r="N1" s="95" t="n"/>
      <c r="O1" s="95" t="n"/>
      <c r="P1" s="95" t="n"/>
      <c r="Q1" s="95" t="n"/>
      <c r="R1" s="95" t="n"/>
      <c r="S1" s="95" t="n"/>
      <c r="T1" s="95" t="n"/>
      <c r="U1" s="95" t="n"/>
      <c r="V1" s="95" t="n"/>
      <c r="W1" s="95" t="n"/>
      <c r="X1" s="95" t="n"/>
      <c r="Y1" s="95" t="n"/>
      <c r="Z1" s="95" t="n"/>
      <c r="AA1" s="102" t="n"/>
      <c r="AB1" s="102" t="n"/>
      <c r="AC1" s="95" t="n"/>
      <c r="AD1" s="95" t="n"/>
      <c r="AE1" s="95" t="n"/>
      <c r="AF1" s="98" t="n"/>
      <c r="AG1" s="95" t="n"/>
      <c r="AH1" s="98" t="n"/>
      <c r="AI1" s="95" t="n"/>
      <c r="AJ1" s="98" t="n"/>
      <c r="AK1" s="95" t="n"/>
      <c r="AL1" s="111" t="n"/>
      <c r="AM1" s="95" t="n"/>
      <c r="AN1" s="96" t="n"/>
      <c r="AO1" s="96" t="n"/>
    </row>
    <row customFormat="1" customHeight="1" ht="15" r="2" s="92" thickBot="1">
      <c r="A2" s="119" t="inlineStr">
        <is>
          <t>STYLE INFO</t>
        </is>
      </c>
      <c r="B2" s="136" t="n"/>
      <c r="C2" s="136" t="n"/>
      <c r="D2" s="136" t="n"/>
      <c r="E2" s="136" t="n"/>
      <c r="F2" s="136" t="n"/>
      <c r="G2" s="136" t="n"/>
      <c r="H2" s="136" t="n"/>
      <c r="I2" s="136" t="n"/>
      <c r="J2" s="136" t="n"/>
      <c r="K2" s="136" t="n"/>
      <c r="L2" s="136" t="n"/>
      <c r="M2" s="136" t="n"/>
      <c r="N2" s="136" t="n"/>
      <c r="O2" s="137" t="inlineStr">
        <is>
          <t>LOCATION INFO</t>
        </is>
      </c>
      <c r="P2" s="136" t="n"/>
      <c r="Q2" s="136" t="n"/>
      <c r="R2" s="136" t="n"/>
      <c r="S2" s="136" t="n"/>
      <c r="T2" s="136" t="n"/>
      <c r="U2" s="136" t="n"/>
      <c r="V2" s="136" t="n"/>
      <c r="W2" s="138" t="n"/>
      <c r="X2" s="139" t="inlineStr">
        <is>
          <t>FABRIC</t>
        </is>
      </c>
      <c r="Y2" s="136" t="n"/>
      <c r="Z2" s="136" t="n"/>
      <c r="AA2" s="136" t="n"/>
      <c r="AB2" s="136" t="n"/>
      <c r="AC2" s="138" t="n"/>
      <c r="AD2" s="140" t="inlineStr">
        <is>
          <t>SHIPMENT</t>
        </is>
      </c>
      <c r="AE2" s="136" t="n"/>
      <c r="AF2" s="136" t="n"/>
      <c r="AG2" s="136" t="n"/>
      <c r="AH2" s="136" t="n"/>
      <c r="AI2" s="136" t="n"/>
      <c r="AJ2" s="136" t="n"/>
      <c r="AK2" s="138" t="n"/>
      <c r="AL2" s="141" t="inlineStr">
        <is>
          <t>COMMENTS</t>
        </is>
      </c>
      <c r="AM2" s="136" t="n"/>
      <c r="AN2" s="136" t="n"/>
      <c r="AO2" s="138" t="n"/>
      <c r="AP2" s="94" t="n"/>
    </row>
    <row customFormat="1" customHeight="1" ht="38.25" r="3" s="80">
      <c r="A3" s="97" t="inlineStr">
        <is>
          <t>COMBO</t>
        </is>
      </c>
      <c r="B3" s="97" t="inlineStr">
        <is>
          <t>BUY</t>
        </is>
      </c>
      <c r="C3" s="100" t="inlineStr">
        <is>
          <t>PO ETD DATE</t>
        </is>
      </c>
      <c r="D3" s="97" t="inlineStr">
        <is>
          <t>PO ETD WEEK</t>
        </is>
      </c>
      <c r="E3" s="97" t="inlineStr">
        <is>
          <t>PO#</t>
        </is>
      </c>
      <c r="F3" s="97" t="inlineStr">
        <is>
          <t>PO QTY</t>
        </is>
      </c>
      <c r="G3" s="97" t="inlineStr">
        <is>
          <t>SEASON</t>
        </is>
      </c>
      <c r="H3" s="104" t="inlineStr">
        <is>
          <t>DROP</t>
        </is>
      </c>
      <c r="I3" s="97" t="inlineStr">
        <is>
          <t>KEY ACCOUNTS</t>
        </is>
      </c>
      <c r="J3" s="97" t="inlineStr">
        <is>
          <t>GENDER</t>
        </is>
      </c>
      <c r="K3" s="97" t="inlineStr">
        <is>
          <t>PRODUCT CATEGORY</t>
        </is>
      </c>
      <c r="L3" s="97" t="inlineStr">
        <is>
          <t>ARTICLE CODE</t>
        </is>
      </c>
      <c r="M3" s="97" t="inlineStr">
        <is>
          <t>STYLE NAME</t>
        </is>
      </c>
      <c r="N3" s="97" t="inlineStr">
        <is>
          <t>WASH / COLOUR</t>
        </is>
      </c>
      <c r="O3" s="97" t="inlineStr">
        <is>
          <t xml:space="preserve">COUNTRY </t>
        </is>
      </c>
      <c r="P3" s="97" t="inlineStr">
        <is>
          <t>AGENT</t>
        </is>
      </c>
      <c r="Q3" s="97" t="inlineStr">
        <is>
          <t>VENDOR</t>
        </is>
      </c>
      <c r="R3" s="101" t="inlineStr">
        <is>
          <t>PLANNED LAUNDRY</t>
        </is>
      </c>
      <c r="S3" s="101" t="inlineStr">
        <is>
          <t>FINAL LAUNDRY</t>
        </is>
      </c>
      <c r="T3" s="101" t="inlineStr">
        <is>
          <t>PLANNED STITCH LOCATION</t>
        </is>
      </c>
      <c r="U3" s="101" t="inlineStr">
        <is>
          <t>FINAL STITCH LOCATION</t>
        </is>
      </c>
      <c r="V3" s="101" t="inlineStr">
        <is>
          <t>FINISHING LOCATION</t>
        </is>
      </c>
      <c r="W3" s="101" t="inlineStr">
        <is>
          <t>FINAL FINISHING LOCATION</t>
        </is>
      </c>
      <c r="X3" s="97" t="inlineStr">
        <is>
          <t>FABRIC SUPPLIER</t>
        </is>
      </c>
      <c r="Y3" s="97" t="inlineStr">
        <is>
          <t>FABRIC</t>
        </is>
      </c>
      <c r="Z3" s="101" t="inlineStr">
        <is>
          <t>FABRIC STATUS</t>
        </is>
      </c>
      <c r="AA3" s="110" t="inlineStr">
        <is>
          <t>FABRIC EXPECTED DATE</t>
        </is>
      </c>
      <c r="AB3" s="110" t="inlineStr">
        <is>
          <t>FABRIC IH DATE</t>
        </is>
      </c>
      <c r="AC3" s="101" t="inlineStr">
        <is>
          <t>FABRIC IH WEEK</t>
        </is>
      </c>
      <c r="AD3" s="99" t="inlineStr">
        <is>
          <t>FOB</t>
        </is>
      </c>
      <c r="AE3" s="97" t="inlineStr">
        <is>
          <t>SHIPMODE</t>
        </is>
      </c>
      <c r="AF3" s="100" t="inlineStr">
        <is>
          <t>PO ISSUE DATE</t>
        </is>
      </c>
      <c r="AG3" s="97" t="inlineStr">
        <is>
          <t>PO ISSUE WEEK</t>
        </is>
      </c>
      <c r="AH3" s="100" t="inlineStr">
        <is>
          <t>CONFIRMED ETD DATE</t>
        </is>
      </c>
      <c r="AI3" s="97" t="inlineStr">
        <is>
          <t>CONFIRMED ETD WEEK</t>
        </is>
      </c>
      <c r="AJ3" s="100" t="inlineStr">
        <is>
          <t>EXPECTED ETD DATE</t>
        </is>
      </c>
      <c r="AK3" s="97" t="inlineStr">
        <is>
          <t>EXPECTED ETD WEEK</t>
        </is>
      </c>
      <c r="AL3" s="104" t="inlineStr">
        <is>
          <t>PP/SS:</t>
        </is>
      </c>
      <c r="AM3" s="101" t="inlineStr">
        <is>
          <t>COMMENTS UNI TEXTILES</t>
        </is>
      </c>
      <c r="AN3" s="97" t="inlineStr">
        <is>
          <t xml:space="preserve">COMMENTS K.O.I. </t>
        </is>
      </c>
      <c r="AO3" s="97" t="inlineStr">
        <is>
          <t>SHIPPED</t>
        </is>
      </c>
    </row>
    <row customHeight="1" ht="11.25" r="4">
      <c r="A4" s="82" t="inlineStr">
        <is>
          <t>K170700030 STEPHANIE</t>
        </is>
      </c>
      <c r="B4" s="82" t="n"/>
      <c r="C4" s="88" t="n"/>
      <c r="D4" s="82">
        <f>+WEEKNUM(C4)</f>
        <v/>
      </c>
      <c r="E4" s="83" t="inlineStr">
        <is>
          <t>-</t>
        </is>
      </c>
      <c r="F4" s="82" t="n">
        <v>0</v>
      </c>
      <c r="G4" s="82" t="inlineStr">
        <is>
          <t>AW19 KOI PROD</t>
        </is>
      </c>
      <c r="H4" s="84" t="n">
        <v>1</v>
      </c>
      <c r="I4" s="82" t="n"/>
      <c r="J4" s="82" t="inlineStr">
        <is>
          <t>Womens</t>
        </is>
      </c>
      <c r="K4" s="82" t="inlineStr">
        <is>
          <t>Jumpsuit</t>
        </is>
      </c>
      <c r="L4" s="82" t="inlineStr">
        <is>
          <t>K170700030</t>
        </is>
      </c>
      <c r="M4" s="82" t="inlineStr">
        <is>
          <t>STEPHANIE</t>
        </is>
      </c>
      <c r="N4" s="82" t="inlineStr">
        <is>
          <t>BLUE BLACK</t>
        </is>
      </c>
      <c r="O4" s="82" t="inlineStr">
        <is>
          <t>Bulgaria</t>
        </is>
      </c>
      <c r="P4" s="82" t="inlineStr">
        <is>
          <t>Uni Textiles</t>
        </is>
      </c>
      <c r="Q4" s="82" t="inlineStr">
        <is>
          <t>Edward Jeans</t>
        </is>
      </c>
      <c r="R4" s="82" t="n"/>
      <c r="S4" s="82" t="n"/>
      <c r="T4" s="82" t="n"/>
      <c r="U4" s="82" t="n"/>
      <c r="V4" s="82" t="n"/>
      <c r="W4" s="82" t="n"/>
      <c r="X4" s="82" t="inlineStr">
        <is>
          <t>Textil Santanderina</t>
        </is>
      </c>
      <c r="Y4" s="85" t="inlineStr">
        <is>
          <t>11166 BLUE BLACK (COLOUR 901) : Lenzing certif. nr: 11608792</t>
        </is>
      </c>
      <c r="Z4" s="109" t="n"/>
      <c r="AA4" s="90" t="n"/>
      <c r="AB4" s="90" t="n"/>
      <c r="AC4" s="82">
        <f>+WEEKNUM(AB4)</f>
        <v/>
      </c>
      <c r="AD4" s="86" t="n">
        <v>39.9</v>
      </c>
      <c r="AE4" s="82" t="inlineStr">
        <is>
          <t>TRUCK</t>
        </is>
      </c>
      <c r="AF4" s="88" t="inlineStr">
        <is>
          <t>Stock</t>
        </is>
      </c>
      <c r="AG4" s="82" t="n"/>
      <c r="AH4" s="88" t="n"/>
      <c r="AI4" s="82">
        <f>+WEEKNUM(AH4)</f>
        <v/>
      </c>
      <c r="AJ4" s="88" t="n"/>
      <c r="AK4" s="82">
        <f>+WEEKNUM(AJ4)</f>
        <v/>
      </c>
      <c r="AL4" s="84" t="n"/>
    </row>
    <row customFormat="1" customHeight="1" ht="11.25" r="5" s="92">
      <c r="A5" s="92" t="inlineStr">
        <is>
          <t>K190703000 CALLIOPE</t>
        </is>
      </c>
      <c r="B5" s="92" t="inlineStr">
        <is>
          <t>Final</t>
        </is>
      </c>
      <c r="C5" s="108" t="n">
        <v>43623</v>
      </c>
      <c r="D5" s="92">
        <f>+WEEKNUM(C5)</f>
        <v/>
      </c>
      <c r="E5" s="105" t="n">
        <v>79</v>
      </c>
      <c r="F5" s="92" t="n">
        <v>151</v>
      </c>
      <c r="G5" s="92" t="inlineStr">
        <is>
          <t>AW19 KOI PROD</t>
        </is>
      </c>
      <c r="H5" s="106" t="n">
        <v>1</v>
      </c>
      <c r="J5" s="92" t="inlineStr">
        <is>
          <t>Womens</t>
        </is>
      </c>
      <c r="K5" s="92" t="inlineStr">
        <is>
          <t>Woven top</t>
        </is>
      </c>
      <c r="L5" s="92" t="inlineStr">
        <is>
          <t>K190703000</t>
        </is>
      </c>
      <c r="M5" s="92" t="inlineStr">
        <is>
          <t>CALLIOPE</t>
        </is>
      </c>
      <c r="N5" s="92" t="inlineStr">
        <is>
          <t>BLUE BLACK</t>
        </is>
      </c>
      <c r="O5" s="92" t="inlineStr">
        <is>
          <t>Bulgaria</t>
        </is>
      </c>
      <c r="P5" s="92" t="inlineStr">
        <is>
          <t>Uni Textiles</t>
        </is>
      </c>
      <c r="Q5" s="92" t="inlineStr">
        <is>
          <t>Edward Jeans</t>
        </is>
      </c>
      <c r="R5" s="92" t="inlineStr">
        <is>
          <t>EDWARD 20/6/2019</t>
        </is>
      </c>
      <c r="S5" s="113" t="n">
        <v>43637</v>
      </c>
      <c r="T5" s="92" t="inlineStr">
        <is>
          <t>RED 22 - 23/5/2019</t>
        </is>
      </c>
      <c r="U5" s="113" t="n">
        <v>43642</v>
      </c>
      <c r="V5" s="92" t="inlineStr">
        <is>
          <t>EDWARD 22/06/2019</t>
        </is>
      </c>
      <c r="W5" s="113" t="n">
        <v>43644</v>
      </c>
      <c r="X5" s="92" t="inlineStr">
        <is>
          <t>Textil Santanderina</t>
        </is>
      </c>
      <c r="Y5" s="109" t="inlineStr">
        <is>
          <t>11166 BLUE BLACK (COLOUR 901) : Lenzing certif. nr: 11608792</t>
        </is>
      </c>
      <c r="Z5" s="109" t="inlineStr">
        <is>
          <t>DELIVERD</t>
        </is>
      </c>
      <c r="AA5" s="107" t="n">
        <v>43598</v>
      </c>
      <c r="AB5" s="107" t="n">
        <v>43601</v>
      </c>
      <c r="AC5" s="92">
        <f>+WEEKNUM(AB5)</f>
        <v/>
      </c>
      <c r="AD5" s="93" t="n">
        <v>25.5</v>
      </c>
      <c r="AE5" s="92" t="inlineStr">
        <is>
          <t>TRUCK</t>
        </is>
      </c>
      <c r="AF5" s="108" t="n">
        <v>43546</v>
      </c>
      <c r="AG5" s="92">
        <f>+WEEKNUM(AF5)</f>
        <v/>
      </c>
      <c r="AH5" s="87" t="n">
        <v>43623</v>
      </c>
      <c r="AI5" s="92">
        <f>+WEEKNUM(AH5)</f>
        <v/>
      </c>
      <c r="AJ5" s="108" t="n">
        <v>43644</v>
      </c>
      <c r="AK5" s="92">
        <f>+WEEKNUM(AJ5)</f>
        <v/>
      </c>
      <c r="AL5" s="81" t="inlineStr">
        <is>
          <t>XS</t>
        </is>
      </c>
    </row>
    <row customFormat="1" customHeight="1" ht="11.25" r="6" s="92">
      <c r="A6" s="92" t="inlineStr">
        <is>
          <t>K190703001 CALLIOPE</t>
        </is>
      </c>
      <c r="B6" s="92" t="inlineStr">
        <is>
          <t>Final</t>
        </is>
      </c>
      <c r="C6" s="108" t="n">
        <v>43623</v>
      </c>
      <c r="D6" s="92">
        <f>+WEEKNUM(C6)</f>
        <v/>
      </c>
      <c r="E6" s="105" t="n">
        <v>79</v>
      </c>
      <c r="F6" s="92" t="n">
        <v>151</v>
      </c>
      <c r="G6" s="92" t="inlineStr">
        <is>
          <t>AW19 KOI PROD</t>
        </is>
      </c>
      <c r="H6" s="106" t="n">
        <v>1</v>
      </c>
      <c r="I6" s="92" t="inlineStr">
        <is>
          <t>BULK</t>
        </is>
      </c>
      <c r="J6" s="92" t="inlineStr">
        <is>
          <t>Womens</t>
        </is>
      </c>
      <c r="K6" s="92" t="inlineStr">
        <is>
          <t>Woven top</t>
        </is>
      </c>
      <c r="L6" s="92" t="inlineStr">
        <is>
          <t>K190703001</t>
        </is>
      </c>
      <c r="M6" s="92" t="inlineStr">
        <is>
          <t>CALLIOPE</t>
        </is>
      </c>
      <c r="N6" s="92" t="inlineStr">
        <is>
          <t>BURNT ORANGE</t>
        </is>
      </c>
      <c r="O6" s="92" t="inlineStr">
        <is>
          <t>Bulgaria</t>
        </is>
      </c>
      <c r="P6" s="92" t="inlineStr">
        <is>
          <t>Uni Textiles</t>
        </is>
      </c>
      <c r="Q6" s="92" t="inlineStr">
        <is>
          <t>Edward Jeans</t>
        </is>
      </c>
      <c r="R6" s="92" t="inlineStr">
        <is>
          <t>EDWARD 20/6/2019</t>
        </is>
      </c>
      <c r="S6" s="113" t="n">
        <v>43637</v>
      </c>
      <c r="T6" s="92" t="inlineStr">
        <is>
          <t>RED 22 - 23/5/2019</t>
        </is>
      </c>
      <c r="U6" s="113" t="n">
        <v>43642</v>
      </c>
      <c r="V6" s="92" t="inlineStr">
        <is>
          <t>EDWARD 22/06/2019</t>
        </is>
      </c>
      <c r="W6" s="113" t="n">
        <v>43644</v>
      </c>
      <c r="X6" s="92" t="inlineStr">
        <is>
          <t>Textil Santanderina</t>
        </is>
      </c>
      <c r="Y6" s="109" t="inlineStr">
        <is>
          <t>7499 BURNT ORANGE - C33673</t>
        </is>
      </c>
      <c r="Z6" s="109" t="inlineStr">
        <is>
          <t>DELIVERD</t>
        </is>
      </c>
      <c r="AA6" s="107" t="n">
        <v>43598</v>
      </c>
      <c r="AB6" s="107" t="n">
        <v>43601</v>
      </c>
      <c r="AC6" s="92">
        <f>+WEEKNUM(AB6)</f>
        <v/>
      </c>
      <c r="AD6" s="93" t="n">
        <v>24.5</v>
      </c>
      <c r="AE6" s="92" t="inlineStr">
        <is>
          <t>TRUCK</t>
        </is>
      </c>
      <c r="AF6" s="108" t="n">
        <v>43546</v>
      </c>
      <c r="AG6" s="92">
        <f>+WEEKNUM(AF6)</f>
        <v/>
      </c>
      <c r="AH6" s="87" t="n">
        <v>43623</v>
      </c>
      <c r="AI6" s="92">
        <f>+WEEKNUM(AH6)</f>
        <v/>
      </c>
      <c r="AJ6" s="115" t="n">
        <v>43665</v>
      </c>
      <c r="AK6" s="92">
        <f>+WEEKNUM(AJ6)</f>
        <v/>
      </c>
      <c r="AL6" s="106" t="inlineStr">
        <is>
          <t>-</t>
        </is>
      </c>
    </row>
    <row customFormat="1" customHeight="1" ht="11.25" r="7" s="92">
      <c r="A7" s="92" t="inlineStr">
        <is>
          <t>K190703001 CALLIOPE</t>
        </is>
      </c>
      <c r="B7" s="92" t="inlineStr">
        <is>
          <t>Final</t>
        </is>
      </c>
      <c r="C7" s="108" t="n">
        <v>43623</v>
      </c>
      <c r="D7" s="92">
        <f>+WEEKNUM(C7)</f>
        <v/>
      </c>
      <c r="E7" s="105" t="n">
        <v>79</v>
      </c>
      <c r="F7" s="92" t="n">
        <v>50</v>
      </c>
      <c r="G7" s="92" t="inlineStr">
        <is>
          <t>AW19 KOI PROD</t>
        </is>
      </c>
      <c r="H7" s="106" t="n">
        <v>1</v>
      </c>
      <c r="I7" s="92" t="inlineStr">
        <is>
          <t>ZALANDO</t>
        </is>
      </c>
      <c r="J7" s="92" t="inlineStr">
        <is>
          <t>Womens</t>
        </is>
      </c>
      <c r="K7" s="92" t="inlineStr">
        <is>
          <t>Woven top</t>
        </is>
      </c>
      <c r="L7" s="92" t="inlineStr">
        <is>
          <t>K190703001</t>
        </is>
      </c>
      <c r="M7" s="92" t="inlineStr">
        <is>
          <t>CALLIOPE</t>
        </is>
      </c>
      <c r="N7" s="92" t="inlineStr">
        <is>
          <t>BURNT ORANGE</t>
        </is>
      </c>
      <c r="O7" s="92" t="inlineStr">
        <is>
          <t>Bulgaria</t>
        </is>
      </c>
      <c r="P7" s="92" t="inlineStr">
        <is>
          <t>Uni Textiles</t>
        </is>
      </c>
      <c r="Q7" s="92" t="inlineStr">
        <is>
          <t>Edward Jeans</t>
        </is>
      </c>
      <c r="R7" s="92" t="inlineStr">
        <is>
          <t>EDWARD 27/6/2019</t>
        </is>
      </c>
      <c r="S7" s="113" t="n">
        <v>43637</v>
      </c>
      <c r="T7" s="92" t="inlineStr">
        <is>
          <t>RED 22 - 23/5/2019</t>
        </is>
      </c>
      <c r="U7" s="113" t="n">
        <v>43642</v>
      </c>
      <c r="V7" s="92" t="inlineStr">
        <is>
          <t>EDWARD 22/06/2019</t>
        </is>
      </c>
      <c r="W7" s="113" t="n">
        <v>43644</v>
      </c>
      <c r="X7" s="92" t="inlineStr">
        <is>
          <t>Textil Santanderina</t>
        </is>
      </c>
      <c r="Y7" s="109" t="inlineStr">
        <is>
          <t>7499 BURNT ORANGE - C33673</t>
        </is>
      </c>
      <c r="Z7" s="109" t="inlineStr">
        <is>
          <t>DELIVERD</t>
        </is>
      </c>
      <c r="AA7" s="107" t="n">
        <v>43598</v>
      </c>
      <c r="AB7" s="107" t="n">
        <v>43601</v>
      </c>
      <c r="AC7" s="92">
        <f>+WEEKNUM(AB7)</f>
        <v/>
      </c>
      <c r="AD7" s="93" t="n">
        <v>24.5</v>
      </c>
      <c r="AE7" s="92" t="inlineStr">
        <is>
          <t>TRUCK</t>
        </is>
      </c>
      <c r="AF7" s="108" t="n">
        <v>43546</v>
      </c>
      <c r="AG7" s="92">
        <f>+WEEKNUM(AF7)</f>
        <v/>
      </c>
      <c r="AH7" s="87" t="n">
        <v>43623</v>
      </c>
      <c r="AI7" s="92">
        <f>+WEEKNUM(AH7)</f>
        <v/>
      </c>
      <c r="AJ7" s="115" t="n">
        <v>43665</v>
      </c>
      <c r="AK7" s="92">
        <f>+WEEKNUM(AJ7)</f>
        <v/>
      </c>
      <c r="AL7" s="106" t="inlineStr">
        <is>
          <t>-</t>
        </is>
      </c>
    </row>
    <row customFormat="1" customHeight="1" ht="11.25" r="8" s="92">
      <c r="A8" s="92" t="inlineStr">
        <is>
          <t>K190703030 TAJA</t>
        </is>
      </c>
      <c r="B8" s="92" t="inlineStr">
        <is>
          <t>Final</t>
        </is>
      </c>
      <c r="C8" s="108" t="n">
        <v>43623</v>
      </c>
      <c r="D8" s="92">
        <f>+WEEKNUM(C8)</f>
        <v/>
      </c>
      <c r="E8" s="105" t="n">
        <v>79</v>
      </c>
      <c r="F8" s="92" t="n">
        <v>417</v>
      </c>
      <c r="G8" s="92" t="inlineStr">
        <is>
          <t>AW19 KOI PROD</t>
        </is>
      </c>
      <c r="H8" s="106" t="n">
        <v>2</v>
      </c>
      <c r="I8" s="92" t="inlineStr">
        <is>
          <t>BULK</t>
        </is>
      </c>
      <c r="J8" s="92" t="inlineStr">
        <is>
          <t>Womens</t>
        </is>
      </c>
      <c r="K8" s="92" t="inlineStr">
        <is>
          <t>Shirt L/S</t>
        </is>
      </c>
      <c r="L8" s="92" t="inlineStr">
        <is>
          <t>K190703030</t>
        </is>
      </c>
      <c r="M8" s="92" t="inlineStr">
        <is>
          <t>TAJA</t>
        </is>
      </c>
      <c r="N8" s="92" t="inlineStr">
        <is>
          <t>OLIVE DRAB</t>
        </is>
      </c>
      <c r="O8" s="92" t="inlineStr">
        <is>
          <t>Bulgaria</t>
        </is>
      </c>
      <c r="P8" s="92" t="inlineStr">
        <is>
          <t>Uni Textiles</t>
        </is>
      </c>
      <c r="Q8" s="92" t="inlineStr">
        <is>
          <t>Edward Jeans</t>
        </is>
      </c>
      <c r="R8" s="92" t="inlineStr">
        <is>
          <t>EDWARD 10/6/2019</t>
        </is>
      </c>
      <c r="S8" s="113" t="n">
        <v>43629</v>
      </c>
      <c r="T8" s="92" t="inlineStr">
        <is>
          <t>RED 22 - 17/5/2019</t>
        </is>
      </c>
      <c r="U8" s="113" t="n">
        <v>43625</v>
      </c>
      <c r="V8" s="92" t="inlineStr">
        <is>
          <t>EDWARD 14/06/2019</t>
        </is>
      </c>
      <c r="W8" s="113" t="n">
        <v>43641</v>
      </c>
      <c r="X8" s="92" t="inlineStr">
        <is>
          <t>Textil Santanderina</t>
        </is>
      </c>
      <c r="Y8" s="109" t="inlineStr">
        <is>
          <t>7499 OLIVE DRAB - C65012</t>
        </is>
      </c>
      <c r="Z8" s="109" t="inlineStr">
        <is>
          <t>DELIVERD</t>
        </is>
      </c>
      <c r="AA8" s="107" t="n">
        <v>43598</v>
      </c>
      <c r="AB8" s="107" t="n">
        <v>43601</v>
      </c>
      <c r="AC8" s="92">
        <f>+WEEKNUM(AB8)</f>
        <v/>
      </c>
      <c r="AD8" s="93" t="n">
        <v>26</v>
      </c>
      <c r="AE8" s="92" t="inlineStr">
        <is>
          <t>TRUCK</t>
        </is>
      </c>
      <c r="AF8" s="108" t="n">
        <v>43546</v>
      </c>
      <c r="AG8" s="92">
        <f>+WEEKNUM(AF8)</f>
        <v/>
      </c>
      <c r="AH8" s="87" t="n">
        <v>43623</v>
      </c>
      <c r="AI8" s="92">
        <f>+WEEKNUM(AH8)</f>
        <v/>
      </c>
      <c r="AJ8" s="108" t="n">
        <v>43644</v>
      </c>
      <c r="AK8" s="92">
        <f>+WEEKNUM(AJ8)</f>
        <v/>
      </c>
      <c r="AL8" s="106" t="inlineStr">
        <is>
          <t>-</t>
        </is>
      </c>
    </row>
    <row customFormat="1" customHeight="1" ht="11.25" r="9" s="92">
      <c r="A9" s="92" t="inlineStr">
        <is>
          <t>K190703030 TAJA</t>
        </is>
      </c>
      <c r="B9" s="92" t="inlineStr">
        <is>
          <t>Final</t>
        </is>
      </c>
      <c r="C9" s="108" t="n">
        <v>43623</v>
      </c>
      <c r="D9" s="92">
        <f>+WEEKNUM(C9)</f>
        <v/>
      </c>
      <c r="E9" s="105" t="n">
        <v>79</v>
      </c>
      <c r="F9" s="92" t="n">
        <v>60</v>
      </c>
      <c r="G9" s="92" t="inlineStr">
        <is>
          <t>AW19 KOI PROD</t>
        </is>
      </c>
      <c r="H9" s="106" t="n">
        <v>2</v>
      </c>
      <c r="I9" s="92" t="inlineStr">
        <is>
          <t>ZALANDO</t>
        </is>
      </c>
      <c r="J9" s="92" t="inlineStr">
        <is>
          <t>Womens</t>
        </is>
      </c>
      <c r="K9" s="92" t="inlineStr">
        <is>
          <t>Shirt L/S</t>
        </is>
      </c>
      <c r="L9" s="92" t="inlineStr">
        <is>
          <t>K190703030</t>
        </is>
      </c>
      <c r="M9" s="92" t="inlineStr">
        <is>
          <t>TAJA</t>
        </is>
      </c>
      <c r="N9" s="92" t="inlineStr">
        <is>
          <t>OLIVE DRAB</t>
        </is>
      </c>
      <c r="O9" s="92" t="inlineStr">
        <is>
          <t>Bulgaria</t>
        </is>
      </c>
      <c r="P9" s="92" t="inlineStr">
        <is>
          <t>Uni Textiles</t>
        </is>
      </c>
      <c r="Q9" s="92" t="inlineStr">
        <is>
          <t>Edward Jeans</t>
        </is>
      </c>
      <c r="R9" s="92" t="inlineStr">
        <is>
          <t>EDWARD 10/6/2019</t>
        </is>
      </c>
      <c r="S9" s="113" t="n">
        <v>43629</v>
      </c>
      <c r="T9" s="92" t="inlineStr">
        <is>
          <t>RED 22 - 17/5/2019</t>
        </is>
      </c>
      <c r="U9" s="113" t="n">
        <v>43625</v>
      </c>
      <c r="V9" s="92" t="inlineStr">
        <is>
          <t>EDWARD 14/06/2019</t>
        </is>
      </c>
      <c r="W9" s="113" t="n">
        <v>43641</v>
      </c>
      <c r="X9" s="92" t="inlineStr">
        <is>
          <t>Textil Santanderina</t>
        </is>
      </c>
      <c r="Y9" s="109" t="inlineStr">
        <is>
          <t>7499 OLIVE DRAB - C65012</t>
        </is>
      </c>
      <c r="Z9" s="109" t="inlineStr">
        <is>
          <t>DELIVERD</t>
        </is>
      </c>
      <c r="AA9" s="107" t="n">
        <v>43598</v>
      </c>
      <c r="AB9" s="107" t="n">
        <v>43601</v>
      </c>
      <c r="AC9" s="92">
        <f>+WEEKNUM(AB9)</f>
        <v/>
      </c>
      <c r="AD9" s="93" t="n">
        <v>26</v>
      </c>
      <c r="AE9" s="92" t="inlineStr">
        <is>
          <t>TRUCK</t>
        </is>
      </c>
      <c r="AF9" s="108" t="n">
        <v>43546</v>
      </c>
      <c r="AG9" s="92">
        <f>+WEEKNUM(AF9)</f>
        <v/>
      </c>
      <c r="AH9" s="87" t="n">
        <v>43623</v>
      </c>
      <c r="AI9" s="92">
        <f>+WEEKNUM(AH9)</f>
        <v/>
      </c>
      <c r="AJ9" s="108" t="n">
        <v>43644</v>
      </c>
      <c r="AK9" s="92">
        <f>+WEEKNUM(AJ9)</f>
        <v/>
      </c>
      <c r="AL9" s="106" t="inlineStr">
        <is>
          <t>-</t>
        </is>
      </c>
    </row>
    <row customFormat="1" customHeight="1" ht="11.25" r="10" s="92">
      <c r="A10" s="92" t="inlineStr">
        <is>
          <t>K190703031 TAJA</t>
        </is>
      </c>
      <c r="B10" s="92" t="inlineStr">
        <is>
          <t>Final</t>
        </is>
      </c>
      <c r="C10" s="108" t="n">
        <v>43623</v>
      </c>
      <c r="D10" s="92">
        <f>+WEEKNUM(C10)</f>
        <v/>
      </c>
      <c r="E10" s="105" t="n">
        <v>79</v>
      </c>
      <c r="F10" s="92" t="n">
        <v>247</v>
      </c>
      <c r="G10" s="92" t="inlineStr">
        <is>
          <t>AW19 KOI PROD</t>
        </is>
      </c>
      <c r="H10" s="106" t="n">
        <v>1</v>
      </c>
      <c r="I10" s="92" t="inlineStr">
        <is>
          <t>BULK</t>
        </is>
      </c>
      <c r="J10" s="92" t="inlineStr">
        <is>
          <t>Womens</t>
        </is>
      </c>
      <c r="K10" s="92" t="inlineStr">
        <is>
          <t>Shirt L/S</t>
        </is>
      </c>
      <c r="L10" s="92" t="inlineStr">
        <is>
          <t>K190703031</t>
        </is>
      </c>
      <c r="M10" s="92" t="inlineStr">
        <is>
          <t>TAJA</t>
        </is>
      </c>
      <c r="N10" s="92" t="inlineStr">
        <is>
          <t>RUST</t>
        </is>
      </c>
      <c r="O10" s="92" t="inlineStr">
        <is>
          <t>Bulgaria</t>
        </is>
      </c>
      <c r="P10" s="92" t="inlineStr">
        <is>
          <t>Uni Textiles</t>
        </is>
      </c>
      <c r="Q10" s="92" t="inlineStr">
        <is>
          <t>Edward Jeans</t>
        </is>
      </c>
      <c r="R10" s="92" t="inlineStr">
        <is>
          <t>EDWARD 10/6/2019</t>
        </is>
      </c>
      <c r="S10" s="113" t="n">
        <v>43629</v>
      </c>
      <c r="T10" s="92" t="inlineStr">
        <is>
          <t>RED 22 - 17/5/2019</t>
        </is>
      </c>
      <c r="U10" s="113" t="n">
        <v>43625</v>
      </c>
      <c r="V10" s="92" t="inlineStr">
        <is>
          <t>EDWARD 14/06/2019</t>
        </is>
      </c>
      <c r="W10" s="113" t="n">
        <v>43641</v>
      </c>
      <c r="X10" s="92" t="inlineStr">
        <is>
          <t>Textil Santanderina</t>
        </is>
      </c>
      <c r="Y10" s="92" t="inlineStr">
        <is>
          <t>7499 RUST - CF33674</t>
        </is>
      </c>
      <c r="Z10" s="109" t="inlineStr">
        <is>
          <t>DELIVERD</t>
        </is>
      </c>
      <c r="AA10" s="107" t="n">
        <v>43598</v>
      </c>
      <c r="AB10" s="107" t="n">
        <v>43601</v>
      </c>
      <c r="AC10" s="92">
        <f>+WEEKNUM(AB10)</f>
        <v/>
      </c>
      <c r="AD10" s="93" t="n">
        <v>26</v>
      </c>
      <c r="AE10" s="92" t="inlineStr">
        <is>
          <t>TRUCK</t>
        </is>
      </c>
      <c r="AF10" s="108" t="n">
        <v>43546</v>
      </c>
      <c r="AG10" s="92">
        <f>+WEEKNUM(AF10)</f>
        <v/>
      </c>
      <c r="AH10" s="87" t="n">
        <v>43623</v>
      </c>
      <c r="AI10" s="92">
        <f>+WEEKNUM(AH10)</f>
        <v/>
      </c>
      <c r="AJ10" s="108" t="n">
        <v>43644</v>
      </c>
      <c r="AK10" s="92">
        <f>+WEEKNUM(AJ10)</f>
        <v/>
      </c>
      <c r="AL10" s="106" t="inlineStr">
        <is>
          <t>-</t>
        </is>
      </c>
    </row>
    <row customFormat="1" customHeight="1" ht="11.25" r="11" s="92">
      <c r="A11" s="92" t="inlineStr">
        <is>
          <t>K190703031 TAJA</t>
        </is>
      </c>
      <c r="B11" s="92" t="inlineStr">
        <is>
          <t>Final</t>
        </is>
      </c>
      <c r="C11" s="108" t="n">
        <v>43623</v>
      </c>
      <c r="D11" s="92">
        <f>+WEEKNUM(C11)</f>
        <v/>
      </c>
      <c r="E11" s="105" t="n">
        <v>79</v>
      </c>
      <c r="F11" s="92" t="n">
        <v>80</v>
      </c>
      <c r="G11" s="92" t="inlineStr">
        <is>
          <t>AW19 KOI PROD</t>
        </is>
      </c>
      <c r="H11" s="106" t="n">
        <v>1</v>
      </c>
      <c r="I11" s="92" t="inlineStr">
        <is>
          <t>ZALANDO</t>
        </is>
      </c>
      <c r="J11" s="92" t="inlineStr">
        <is>
          <t>Womens</t>
        </is>
      </c>
      <c r="K11" s="92" t="inlineStr">
        <is>
          <t>Shirt L/S</t>
        </is>
      </c>
      <c r="L11" s="92" t="inlineStr">
        <is>
          <t>K190703031</t>
        </is>
      </c>
      <c r="M11" s="92" t="inlineStr">
        <is>
          <t>TAJA</t>
        </is>
      </c>
      <c r="N11" s="92" t="inlineStr">
        <is>
          <t>RUST</t>
        </is>
      </c>
      <c r="O11" s="92" t="inlineStr">
        <is>
          <t>Bulgaria</t>
        </is>
      </c>
      <c r="P11" s="92" t="inlineStr">
        <is>
          <t>Uni Textiles</t>
        </is>
      </c>
      <c r="Q11" s="92" t="inlineStr">
        <is>
          <t>Edward Jeans</t>
        </is>
      </c>
      <c r="R11" s="92" t="inlineStr">
        <is>
          <t>EDWARD 10/6/2019</t>
        </is>
      </c>
      <c r="S11" s="113" t="n">
        <v>43629</v>
      </c>
      <c r="T11" s="92" t="inlineStr">
        <is>
          <t>RED 22 - 17/5/2019</t>
        </is>
      </c>
      <c r="U11" s="113" t="n">
        <v>43625</v>
      </c>
      <c r="V11" s="92" t="inlineStr">
        <is>
          <t>EDWARD 14/06/2019</t>
        </is>
      </c>
      <c r="W11" s="113" t="n">
        <v>43641</v>
      </c>
      <c r="X11" s="92" t="inlineStr">
        <is>
          <t>Textil Santanderina</t>
        </is>
      </c>
      <c r="Y11" s="92" t="inlineStr">
        <is>
          <t>7499 RUST - CF33674</t>
        </is>
      </c>
      <c r="Z11" s="109" t="inlineStr">
        <is>
          <t>DELIVERD</t>
        </is>
      </c>
      <c r="AA11" s="107" t="n">
        <v>43598</v>
      </c>
      <c r="AB11" s="107" t="n">
        <v>43601</v>
      </c>
      <c r="AC11" s="92">
        <f>+WEEKNUM(AB11)</f>
        <v/>
      </c>
      <c r="AD11" s="93" t="n">
        <v>26</v>
      </c>
      <c r="AE11" s="92" t="inlineStr">
        <is>
          <t>TRUCK</t>
        </is>
      </c>
      <c r="AF11" s="108" t="n">
        <v>43546</v>
      </c>
      <c r="AG11" s="92">
        <f>+WEEKNUM(AF11)</f>
        <v/>
      </c>
      <c r="AH11" s="87" t="n">
        <v>43623</v>
      </c>
      <c r="AI11" s="92">
        <f>+WEEKNUM(AH11)</f>
        <v/>
      </c>
      <c r="AJ11" s="108" t="n">
        <v>43644</v>
      </c>
      <c r="AK11" s="92">
        <f>+WEEKNUM(AJ11)</f>
        <v/>
      </c>
      <c r="AL11" s="106" t="inlineStr">
        <is>
          <t>-</t>
        </is>
      </c>
    </row>
    <row customFormat="1" customHeight="1" ht="11.25" r="12" s="92">
      <c r="A12" s="92" t="inlineStr">
        <is>
          <t>K190703032 TAJA</t>
        </is>
      </c>
      <c r="B12" s="92" t="inlineStr">
        <is>
          <t>Final</t>
        </is>
      </c>
      <c r="C12" s="108" t="n">
        <v>43623</v>
      </c>
      <c r="D12" s="92">
        <f>+WEEKNUM(C12)</f>
        <v/>
      </c>
      <c r="E12" s="105" t="n">
        <v>79</v>
      </c>
      <c r="F12" s="92" t="n">
        <v>103</v>
      </c>
      <c r="G12" s="92" t="inlineStr">
        <is>
          <t>AW19 KOI PROD</t>
        </is>
      </c>
      <c r="H12" s="106" t="n">
        <v>1</v>
      </c>
      <c r="J12" s="92" t="inlineStr">
        <is>
          <t>Womens</t>
        </is>
      </c>
      <c r="K12" s="92" t="inlineStr">
        <is>
          <t>Shirt L/S</t>
        </is>
      </c>
      <c r="L12" s="92" t="inlineStr">
        <is>
          <t>K190703032</t>
        </is>
      </c>
      <c r="M12" s="92" t="inlineStr">
        <is>
          <t>TAJA</t>
        </is>
      </c>
      <c r="N12" s="92" t="inlineStr">
        <is>
          <t>NUDE</t>
        </is>
      </c>
      <c r="O12" s="92" t="inlineStr">
        <is>
          <t>Bulgaria</t>
        </is>
      </c>
      <c r="P12" s="92" t="inlineStr">
        <is>
          <t>Uni Textiles</t>
        </is>
      </c>
      <c r="Q12" s="92" t="inlineStr">
        <is>
          <t>Edward Jeans</t>
        </is>
      </c>
      <c r="R12" s="92" t="inlineStr">
        <is>
          <t>EDWARD 10/6/2019</t>
        </is>
      </c>
      <c r="S12" s="113" t="n">
        <v>43629</v>
      </c>
      <c r="T12" s="92" t="inlineStr">
        <is>
          <t>RED 22 - 17/5/2019</t>
        </is>
      </c>
      <c r="U12" s="113" t="n">
        <v>43625</v>
      </c>
      <c r="V12" s="92" t="inlineStr">
        <is>
          <t>EDWARD 14/06/2019</t>
        </is>
      </c>
      <c r="W12" s="113" t="n">
        <v>43641</v>
      </c>
      <c r="X12" s="92" t="inlineStr">
        <is>
          <t>Textil Santanderina</t>
        </is>
      </c>
      <c r="Y12" s="109" t="inlineStr">
        <is>
          <t>7499 NUDE - C78403</t>
        </is>
      </c>
      <c r="Z12" s="109" t="inlineStr">
        <is>
          <t>DELIVERD</t>
        </is>
      </c>
      <c r="AA12" s="107" t="n">
        <v>43598</v>
      </c>
      <c r="AB12" s="107" t="n">
        <v>43601</v>
      </c>
      <c r="AC12" s="92">
        <f>+WEEKNUM(AB12)</f>
        <v/>
      </c>
      <c r="AD12" s="93" t="n">
        <v>26</v>
      </c>
      <c r="AE12" s="92" t="inlineStr">
        <is>
          <t>TRUCK</t>
        </is>
      </c>
      <c r="AF12" s="108" t="n">
        <v>43546</v>
      </c>
      <c r="AG12" s="92">
        <f>+WEEKNUM(AF12)</f>
        <v/>
      </c>
      <c r="AH12" s="87" t="n">
        <v>43623</v>
      </c>
      <c r="AI12" s="92">
        <f>+WEEKNUM(AH12)</f>
        <v/>
      </c>
      <c r="AJ12" s="108" t="n">
        <v>43644</v>
      </c>
      <c r="AK12" s="92">
        <f>+WEEKNUM(AJ12)</f>
        <v/>
      </c>
      <c r="AL12" s="106" t="inlineStr">
        <is>
          <t>-</t>
        </is>
      </c>
    </row>
    <row customFormat="1" customHeight="1" ht="11.25" r="13" s="92">
      <c r="A13" s="92" t="inlineStr">
        <is>
          <t>K190707011 TEN</t>
        </is>
      </c>
      <c r="B13" s="92" t="inlineStr">
        <is>
          <t>Final</t>
        </is>
      </c>
      <c r="C13" s="108" t="n">
        <v>43623</v>
      </c>
      <c r="D13" s="92">
        <f>+WEEKNUM(C13)</f>
        <v/>
      </c>
      <c r="E13" s="105" t="n">
        <v>79</v>
      </c>
      <c r="F13" s="92" t="n">
        <v>191</v>
      </c>
      <c r="G13" s="92" t="inlineStr">
        <is>
          <t>AW19 KOI PROD</t>
        </is>
      </c>
      <c r="H13" s="106" t="n">
        <v>1</v>
      </c>
      <c r="I13" s="92" t="inlineStr">
        <is>
          <t>BULK</t>
        </is>
      </c>
      <c r="J13" s="92" t="inlineStr">
        <is>
          <t>Womens</t>
        </is>
      </c>
      <c r="K13" s="92" t="inlineStr">
        <is>
          <t>Dress</t>
        </is>
      </c>
      <c r="L13" s="92" t="inlineStr">
        <is>
          <t>K190707011</t>
        </is>
      </c>
      <c r="M13" s="92" t="inlineStr">
        <is>
          <t>TEN</t>
        </is>
      </c>
      <c r="N13" s="92" t="inlineStr">
        <is>
          <t>BURNT ORANGE</t>
        </is>
      </c>
      <c r="O13" s="92" t="inlineStr">
        <is>
          <t>Bulgaria</t>
        </is>
      </c>
      <c r="P13" s="92" t="inlineStr">
        <is>
          <t>Uni Textiles</t>
        </is>
      </c>
      <c r="Q13" s="92" t="inlineStr">
        <is>
          <t>Edward Jeans</t>
        </is>
      </c>
      <c r="R13" s="92" t="inlineStr">
        <is>
          <t>EDWARD 14/6/2019</t>
        </is>
      </c>
      <c r="S13" s="113" t="n">
        <v>43633</v>
      </c>
      <c r="T13" s="92" t="inlineStr">
        <is>
          <t>RED 22 - 22/5/2019</t>
        </is>
      </c>
      <c r="U13" s="113" t="n">
        <v>43629</v>
      </c>
      <c r="V13" s="92" t="inlineStr">
        <is>
          <t>EDWARD 19/06/2019</t>
        </is>
      </c>
      <c r="W13" s="113" t="n">
        <v>43641</v>
      </c>
      <c r="X13" s="92" t="inlineStr">
        <is>
          <t>Textil Santanderina</t>
        </is>
      </c>
      <c r="Y13" s="109" t="inlineStr">
        <is>
          <t>7499 BURNT ORANGE - C33673</t>
        </is>
      </c>
      <c r="Z13" s="109" t="inlineStr">
        <is>
          <t>DELIVERD</t>
        </is>
      </c>
      <c r="AA13" s="107" t="n">
        <v>43598</v>
      </c>
      <c r="AB13" s="107" t="n">
        <v>43601</v>
      </c>
      <c r="AC13" s="92">
        <f>+WEEKNUM(AB13)</f>
        <v/>
      </c>
      <c r="AD13" s="93" t="n">
        <v>22.9</v>
      </c>
      <c r="AE13" s="92" t="inlineStr">
        <is>
          <t>TRUCK</t>
        </is>
      </c>
      <c r="AF13" s="108" t="n">
        <v>43546</v>
      </c>
      <c r="AG13" s="92">
        <f>+WEEKNUM(AF13)</f>
        <v/>
      </c>
      <c r="AH13" s="87" t="n">
        <v>43623</v>
      </c>
      <c r="AI13" s="92">
        <f>+WEEKNUM(AH13)</f>
        <v/>
      </c>
      <c r="AJ13" s="108" t="n">
        <v>43644</v>
      </c>
      <c r="AK13" s="92">
        <f>+WEEKNUM(AJ13)</f>
        <v/>
      </c>
      <c r="AL13" s="106" t="inlineStr">
        <is>
          <t>-</t>
        </is>
      </c>
    </row>
    <row customFormat="1" customHeight="1" ht="11.25" r="14" s="92">
      <c r="A14" s="92" t="inlineStr">
        <is>
          <t>K190707011 TEN</t>
        </is>
      </c>
      <c r="B14" s="92" t="inlineStr">
        <is>
          <t>Final</t>
        </is>
      </c>
      <c r="C14" s="108" t="n">
        <v>43623</v>
      </c>
      <c r="D14" s="92">
        <f>+WEEKNUM(C14)</f>
        <v/>
      </c>
      <c r="E14" s="105" t="n">
        <v>79</v>
      </c>
      <c r="F14" s="92" t="n">
        <v>60</v>
      </c>
      <c r="G14" s="92" t="inlineStr">
        <is>
          <t>AW19 KOI PROD</t>
        </is>
      </c>
      <c r="H14" s="106" t="n">
        <v>1</v>
      </c>
      <c r="I14" s="92" t="inlineStr">
        <is>
          <t>ZALANDO</t>
        </is>
      </c>
      <c r="J14" s="92" t="inlineStr">
        <is>
          <t>Womens</t>
        </is>
      </c>
      <c r="K14" s="92" t="inlineStr">
        <is>
          <t>Dress</t>
        </is>
      </c>
      <c r="L14" s="92" t="inlineStr">
        <is>
          <t>K190707011</t>
        </is>
      </c>
      <c r="M14" s="92" t="inlineStr">
        <is>
          <t>TEN</t>
        </is>
      </c>
      <c r="N14" s="92" t="inlineStr">
        <is>
          <t>BURNT ORANGE</t>
        </is>
      </c>
      <c r="O14" s="92" t="inlineStr">
        <is>
          <t>Bulgaria</t>
        </is>
      </c>
      <c r="P14" s="92" t="inlineStr">
        <is>
          <t>Uni Textiles</t>
        </is>
      </c>
      <c r="Q14" s="92" t="inlineStr">
        <is>
          <t>Edward Jeans</t>
        </is>
      </c>
      <c r="R14" s="92" t="inlineStr">
        <is>
          <t>EDWARD 14/6/2019</t>
        </is>
      </c>
      <c r="S14" s="113" t="n">
        <v>43633</v>
      </c>
      <c r="T14" s="92" t="inlineStr">
        <is>
          <t>RED 22 - 22/5/2019</t>
        </is>
      </c>
      <c r="U14" s="113" t="n">
        <v>43629</v>
      </c>
      <c r="V14" s="92" t="inlineStr">
        <is>
          <t>EDWARD 19/06/2019</t>
        </is>
      </c>
      <c r="W14" s="113" t="n">
        <v>43641</v>
      </c>
      <c r="X14" s="92" t="inlineStr">
        <is>
          <t>Textil Santanderina</t>
        </is>
      </c>
      <c r="Y14" s="109" t="inlineStr">
        <is>
          <t>7499 BURNT ORANGE - C33673</t>
        </is>
      </c>
      <c r="Z14" s="109" t="inlineStr">
        <is>
          <t>DELIVERD</t>
        </is>
      </c>
      <c r="AA14" s="107" t="n">
        <v>43598</v>
      </c>
      <c r="AB14" s="107" t="n">
        <v>43601</v>
      </c>
      <c r="AC14" s="92">
        <f>+WEEKNUM(AB14)</f>
        <v/>
      </c>
      <c r="AD14" s="93" t="n">
        <v>22.9</v>
      </c>
      <c r="AE14" s="92" t="inlineStr">
        <is>
          <t>TRUCK</t>
        </is>
      </c>
      <c r="AF14" s="108" t="n">
        <v>43546</v>
      </c>
      <c r="AG14" s="92">
        <f>+WEEKNUM(AF14)</f>
        <v/>
      </c>
      <c r="AH14" s="87" t="n">
        <v>43623</v>
      </c>
      <c r="AI14" s="92">
        <f>+WEEKNUM(AH14)</f>
        <v/>
      </c>
      <c r="AJ14" s="108" t="n">
        <v>43644</v>
      </c>
      <c r="AK14" s="92">
        <f>+WEEKNUM(AJ14)</f>
        <v/>
      </c>
      <c r="AL14" s="106" t="inlineStr">
        <is>
          <t>-</t>
        </is>
      </c>
    </row>
    <row customFormat="1" customHeight="1" ht="11.25" r="15" s="92">
      <c r="A15" s="92" t="inlineStr">
        <is>
          <t>K190707015 MAJESTA</t>
        </is>
      </c>
      <c r="B15" s="92" t="inlineStr">
        <is>
          <t>Final</t>
        </is>
      </c>
      <c r="C15" s="108" t="n">
        <v>43623</v>
      </c>
      <c r="D15" s="92">
        <f>+WEEKNUM(C15)</f>
        <v/>
      </c>
      <c r="E15" s="105" t="n">
        <v>79</v>
      </c>
      <c r="F15" s="92" t="n">
        <v>216</v>
      </c>
      <c r="G15" s="92" t="inlineStr">
        <is>
          <t>AW19 KOI PROD</t>
        </is>
      </c>
      <c r="H15" s="106" t="n">
        <v>2</v>
      </c>
      <c r="I15" s="92" t="inlineStr">
        <is>
          <t>BULK</t>
        </is>
      </c>
      <c r="J15" s="92" t="inlineStr">
        <is>
          <t>Womens</t>
        </is>
      </c>
      <c r="K15" s="92" t="inlineStr">
        <is>
          <t>Dress</t>
        </is>
      </c>
      <c r="L15" s="92" t="inlineStr">
        <is>
          <t>K190707015</t>
        </is>
      </c>
      <c r="M15" s="92" t="inlineStr">
        <is>
          <t>MAJESTA</t>
        </is>
      </c>
      <c r="N15" s="92" t="inlineStr">
        <is>
          <t>OLIVE DRAB</t>
        </is>
      </c>
      <c r="O15" s="92" t="inlineStr">
        <is>
          <t>Bulgaria</t>
        </is>
      </c>
      <c r="P15" s="92" t="inlineStr">
        <is>
          <t>Uni Textiles</t>
        </is>
      </c>
      <c r="Q15" s="92" t="inlineStr">
        <is>
          <t>Edward Jeans</t>
        </is>
      </c>
      <c r="R15" s="92" t="inlineStr">
        <is>
          <t>EDWARD 20/6/2019</t>
        </is>
      </c>
      <c r="S15" s="113" t="n">
        <v>43641</v>
      </c>
      <c r="T15" s="92" t="inlineStr">
        <is>
          <t>RED 22 - 29/5/2019</t>
        </is>
      </c>
      <c r="U15" s="113" t="n">
        <v>43634</v>
      </c>
      <c r="V15" s="92" t="inlineStr">
        <is>
          <t>EDWARD 26/06/2019</t>
        </is>
      </c>
      <c r="W15" s="113" t="n">
        <v>43644</v>
      </c>
      <c r="X15" s="92" t="inlineStr">
        <is>
          <t>Textil Santanderina</t>
        </is>
      </c>
      <c r="Y15" s="109" t="inlineStr">
        <is>
          <t>7499 OLIVE DRAB - C65012</t>
        </is>
      </c>
      <c r="Z15" s="109" t="inlineStr">
        <is>
          <t>DELIVERD</t>
        </is>
      </c>
      <c r="AA15" s="107" t="n">
        <v>43598</v>
      </c>
      <c r="AB15" s="107" t="n">
        <v>43601</v>
      </c>
      <c r="AC15" s="92">
        <f>+WEEKNUM(AB15)</f>
        <v/>
      </c>
      <c r="AD15" s="93" t="n">
        <v>25.5</v>
      </c>
      <c r="AE15" s="92" t="inlineStr">
        <is>
          <t>TRUCK</t>
        </is>
      </c>
      <c r="AF15" s="108" t="n">
        <v>43546</v>
      </c>
      <c r="AG15" s="92">
        <f>+WEEKNUM(AF15)</f>
        <v/>
      </c>
      <c r="AH15" s="87" t="n">
        <v>43623</v>
      </c>
      <c r="AI15" s="92">
        <f>+WEEKNUM(AH15)</f>
        <v/>
      </c>
      <c r="AJ15" s="108" t="n">
        <v>43651</v>
      </c>
      <c r="AK15" s="92">
        <f>+WEEKNUM(AJ15)</f>
        <v/>
      </c>
      <c r="AL15" s="106" t="inlineStr">
        <is>
          <t>-</t>
        </is>
      </c>
    </row>
    <row customFormat="1" customHeight="1" ht="11.25" r="16" s="92">
      <c r="A16" s="92" t="inlineStr">
        <is>
          <t>K190707015 MAJESTA</t>
        </is>
      </c>
      <c r="B16" s="92" t="inlineStr">
        <is>
          <t>Final</t>
        </is>
      </c>
      <c r="C16" s="108" t="n">
        <v>43623</v>
      </c>
      <c r="D16" s="92">
        <f>+WEEKNUM(C16)</f>
        <v/>
      </c>
      <c r="E16" s="105" t="n">
        <v>79</v>
      </c>
      <c r="F16" s="92" t="n">
        <v>60</v>
      </c>
      <c r="G16" s="92" t="inlineStr">
        <is>
          <t>AW19 KOI PROD</t>
        </is>
      </c>
      <c r="H16" s="106" t="n">
        <v>2</v>
      </c>
      <c r="I16" s="92" t="inlineStr">
        <is>
          <t>ZALANDO</t>
        </is>
      </c>
      <c r="J16" s="92" t="inlineStr">
        <is>
          <t>Womens</t>
        </is>
      </c>
      <c r="K16" s="92" t="inlineStr">
        <is>
          <t>Dress</t>
        </is>
      </c>
      <c r="L16" s="92" t="inlineStr">
        <is>
          <t>K190707015</t>
        </is>
      </c>
      <c r="M16" s="92" t="inlineStr">
        <is>
          <t>MAJESTA</t>
        </is>
      </c>
      <c r="N16" s="92" t="inlineStr">
        <is>
          <t>OLIVE DRAB</t>
        </is>
      </c>
      <c r="O16" s="92" t="inlineStr">
        <is>
          <t>Bulgaria</t>
        </is>
      </c>
      <c r="P16" s="92" t="inlineStr">
        <is>
          <t>Uni Textiles</t>
        </is>
      </c>
      <c r="Q16" s="92" t="inlineStr">
        <is>
          <t>Edward Jeans</t>
        </is>
      </c>
      <c r="R16" s="92" t="inlineStr">
        <is>
          <t>EDWARD 20/6/2019</t>
        </is>
      </c>
      <c r="S16" s="113" t="n">
        <v>43641</v>
      </c>
      <c r="T16" s="92" t="inlineStr">
        <is>
          <t>RED 22 - 29/5/2019</t>
        </is>
      </c>
      <c r="U16" s="113" t="n">
        <v>43634</v>
      </c>
      <c r="V16" s="92" t="inlineStr">
        <is>
          <t>EDWARD 26/06/2019</t>
        </is>
      </c>
      <c r="W16" s="113" t="n">
        <v>43644</v>
      </c>
      <c r="X16" s="92" t="inlineStr">
        <is>
          <t>Textil Santanderina</t>
        </is>
      </c>
      <c r="Y16" s="109" t="inlineStr">
        <is>
          <t>7499 OLIVE DRAB - C65012</t>
        </is>
      </c>
      <c r="Z16" s="109" t="inlineStr">
        <is>
          <t>DELIVERD</t>
        </is>
      </c>
      <c r="AA16" s="107" t="n">
        <v>43598</v>
      </c>
      <c r="AB16" s="107" t="n">
        <v>43601</v>
      </c>
      <c r="AC16" s="92">
        <f>+WEEKNUM(AB16)</f>
        <v/>
      </c>
      <c r="AD16" s="93" t="n">
        <v>25.5</v>
      </c>
      <c r="AE16" s="92" t="inlineStr">
        <is>
          <t>TRUCK</t>
        </is>
      </c>
      <c r="AF16" s="108" t="n">
        <v>43546</v>
      </c>
      <c r="AG16" s="92">
        <f>+WEEKNUM(AF16)</f>
        <v/>
      </c>
      <c r="AH16" s="87" t="n">
        <v>43623</v>
      </c>
      <c r="AI16" s="92">
        <f>+WEEKNUM(AH16)</f>
        <v/>
      </c>
      <c r="AJ16" s="108" t="n">
        <v>43651</v>
      </c>
      <c r="AK16" s="92">
        <f>+WEEKNUM(AJ16)</f>
        <v/>
      </c>
      <c r="AL16" s="106" t="inlineStr">
        <is>
          <t>-</t>
        </is>
      </c>
    </row>
    <row customFormat="1" customHeight="1" ht="11.25" r="17" s="92">
      <c r="A17" s="92" t="inlineStr">
        <is>
          <t>K190707016 MAJESTA</t>
        </is>
      </c>
      <c r="B17" s="92" t="inlineStr">
        <is>
          <t>Final</t>
        </is>
      </c>
      <c r="C17" s="108" t="n">
        <v>43623</v>
      </c>
      <c r="D17" s="92">
        <f>+WEEKNUM(C17)</f>
        <v/>
      </c>
      <c r="E17" s="105" t="n">
        <v>79</v>
      </c>
      <c r="F17" s="92" t="n">
        <v>152</v>
      </c>
      <c r="G17" s="92" t="inlineStr">
        <is>
          <t>AW19 KOI PROD</t>
        </is>
      </c>
      <c r="H17" s="106" t="n">
        <v>1</v>
      </c>
      <c r="J17" s="92" t="inlineStr">
        <is>
          <t>Womens</t>
        </is>
      </c>
      <c r="K17" s="92" t="inlineStr">
        <is>
          <t>Dress</t>
        </is>
      </c>
      <c r="L17" s="92" t="inlineStr">
        <is>
          <t>K190707016</t>
        </is>
      </c>
      <c r="M17" s="92" t="inlineStr">
        <is>
          <t>MAJESTA</t>
        </is>
      </c>
      <c r="N17" s="92" t="inlineStr">
        <is>
          <t>BLUE BLACK</t>
        </is>
      </c>
      <c r="O17" s="92" t="inlineStr">
        <is>
          <t>Bulgaria</t>
        </is>
      </c>
      <c r="P17" s="92" t="inlineStr">
        <is>
          <t>Uni Textiles</t>
        </is>
      </c>
      <c r="Q17" s="92" t="inlineStr">
        <is>
          <t>Edward Jeans</t>
        </is>
      </c>
      <c r="R17" s="92" t="inlineStr">
        <is>
          <t>EDWARD 20/6/2019</t>
        </is>
      </c>
      <c r="S17" s="113" t="n">
        <v>43641</v>
      </c>
      <c r="T17" s="92" t="inlineStr">
        <is>
          <t>RED 22 - 29/5/2019</t>
        </is>
      </c>
      <c r="U17" s="113" t="n">
        <v>43634</v>
      </c>
      <c r="V17" s="92" t="inlineStr">
        <is>
          <t>EDWARD 26/06/2019</t>
        </is>
      </c>
      <c r="W17" s="113" t="n">
        <v>43644</v>
      </c>
      <c r="X17" s="92" t="inlineStr">
        <is>
          <t>Textil Santanderina</t>
        </is>
      </c>
      <c r="Y17" s="109" t="inlineStr">
        <is>
          <t>11166 BLUE BLACK (COLOUR 901) : Lenzing certif. nr: 11608792</t>
        </is>
      </c>
      <c r="Z17" s="109" t="inlineStr">
        <is>
          <t>DELIVERD</t>
        </is>
      </c>
      <c r="AA17" s="107" t="n">
        <v>43598</v>
      </c>
      <c r="AB17" s="107" t="n">
        <v>43601</v>
      </c>
      <c r="AC17" s="92">
        <f>+WEEKNUM(AB17)</f>
        <v/>
      </c>
      <c r="AD17" s="93" t="n">
        <v>25.4</v>
      </c>
      <c r="AE17" s="92" t="inlineStr">
        <is>
          <t>TRUCK</t>
        </is>
      </c>
      <c r="AF17" s="108" t="n">
        <v>43546</v>
      </c>
      <c r="AG17" s="92">
        <f>+WEEKNUM(AF17)</f>
        <v/>
      </c>
      <c r="AH17" s="87" t="n">
        <v>43623</v>
      </c>
      <c r="AI17" s="92">
        <f>+WEEKNUM(AH17)</f>
        <v/>
      </c>
      <c r="AJ17" s="108" t="n">
        <v>43651</v>
      </c>
      <c r="AK17" s="92">
        <f>+WEEKNUM(AJ17)</f>
        <v/>
      </c>
      <c r="AL17" s="106" t="inlineStr">
        <is>
          <t>-</t>
        </is>
      </c>
    </row>
    <row customFormat="1" customHeight="1" ht="11.25" r="18" s="92">
      <c r="A18" s="92" t="inlineStr">
        <is>
          <t>K190707025 PRISCILLA</t>
        </is>
      </c>
      <c r="B18" s="92" t="inlineStr">
        <is>
          <t>Final</t>
        </is>
      </c>
      <c r="C18" s="108" t="n">
        <v>43623</v>
      </c>
      <c r="D18" s="92">
        <f>+WEEKNUM(C18)</f>
        <v/>
      </c>
      <c r="E18" s="105" t="n">
        <v>79</v>
      </c>
      <c r="F18" s="92" t="n">
        <v>201</v>
      </c>
      <c r="G18" s="92" t="inlineStr">
        <is>
          <t>AW19 KOI PROD</t>
        </is>
      </c>
      <c r="H18" s="106" t="n">
        <v>1</v>
      </c>
      <c r="J18" s="92" t="inlineStr">
        <is>
          <t>Womens</t>
        </is>
      </c>
      <c r="K18" s="92" t="inlineStr">
        <is>
          <t>Dress</t>
        </is>
      </c>
      <c r="L18" s="92" t="inlineStr">
        <is>
          <t>K190707025</t>
        </is>
      </c>
      <c r="M18" s="92" t="inlineStr">
        <is>
          <t>PRISCILLA</t>
        </is>
      </c>
      <c r="N18" s="92" t="inlineStr">
        <is>
          <t>RUST</t>
        </is>
      </c>
      <c r="O18" s="92" t="inlineStr">
        <is>
          <t>Bulgaria</t>
        </is>
      </c>
      <c r="P18" s="92" t="inlineStr">
        <is>
          <t>Uni Textiles</t>
        </is>
      </c>
      <c r="Q18" s="92" t="inlineStr">
        <is>
          <t>Edward Jeans</t>
        </is>
      </c>
      <c r="R18" s="92" t="inlineStr">
        <is>
          <t>EDWARD 20/6/2019</t>
        </is>
      </c>
      <c r="S18" s="113" t="n">
        <v>43641</v>
      </c>
      <c r="T18" s="92" t="inlineStr">
        <is>
          <t>RED 22 - 29/5/2019</t>
        </is>
      </c>
      <c r="U18" s="113" t="n">
        <v>43634</v>
      </c>
      <c r="V18" s="92" t="inlineStr">
        <is>
          <t>EDWARD 26/06/2019</t>
        </is>
      </c>
      <c r="W18" s="113" t="n">
        <v>43644</v>
      </c>
      <c r="X18" s="92" t="inlineStr">
        <is>
          <t>Textil Santanderina</t>
        </is>
      </c>
      <c r="Y18" s="109" t="inlineStr">
        <is>
          <t>7499 RUST - CF33674</t>
        </is>
      </c>
      <c r="Z18" s="109" t="inlineStr">
        <is>
          <t>DELIVERD</t>
        </is>
      </c>
      <c r="AA18" s="107" t="n">
        <v>43598</v>
      </c>
      <c r="AB18" s="107" t="n">
        <v>43601</v>
      </c>
      <c r="AC18" s="92">
        <f>+WEEKNUM(AB18)</f>
        <v/>
      </c>
      <c r="AD18" s="93" t="n">
        <v>31.5</v>
      </c>
      <c r="AE18" s="92" t="inlineStr">
        <is>
          <t>TRUCK</t>
        </is>
      </c>
      <c r="AF18" s="108" t="n">
        <v>43546</v>
      </c>
      <c r="AG18" s="92">
        <f>+WEEKNUM(AF18)</f>
        <v/>
      </c>
      <c r="AH18" s="87" t="n">
        <v>43623</v>
      </c>
      <c r="AI18" s="92">
        <f>+WEEKNUM(AH18)</f>
        <v/>
      </c>
      <c r="AJ18" s="108" t="n">
        <v>43651</v>
      </c>
      <c r="AK18" s="92">
        <f>+WEEKNUM(AJ18)</f>
        <v/>
      </c>
      <c r="AL18" s="106" t="inlineStr">
        <is>
          <t>-</t>
        </is>
      </c>
    </row>
    <row customFormat="1" customHeight="1" ht="11.25" r="19" s="92">
      <c r="A19" s="92" t="inlineStr">
        <is>
          <t>K190707026 PRISCILLA</t>
        </is>
      </c>
      <c r="B19" s="92" t="inlineStr">
        <is>
          <t>Final</t>
        </is>
      </c>
      <c r="C19" s="108" t="n">
        <v>43623</v>
      </c>
      <c r="D19" s="92">
        <f>+WEEKNUM(C19)</f>
        <v/>
      </c>
      <c r="E19" s="105" t="n">
        <v>79</v>
      </c>
      <c r="F19" s="92" t="n">
        <v>302</v>
      </c>
      <c r="G19" s="92" t="inlineStr">
        <is>
          <t>AW19 KOI PROD</t>
        </is>
      </c>
      <c r="H19" s="106" t="n">
        <v>1</v>
      </c>
      <c r="I19" s="92" t="inlineStr">
        <is>
          <t>BULK</t>
        </is>
      </c>
      <c r="J19" s="92" t="inlineStr">
        <is>
          <t>Womens</t>
        </is>
      </c>
      <c r="K19" s="92" t="inlineStr">
        <is>
          <t>Dress</t>
        </is>
      </c>
      <c r="L19" s="92" t="inlineStr">
        <is>
          <t>K190707026</t>
        </is>
      </c>
      <c r="M19" s="92" t="inlineStr">
        <is>
          <t>PRISCILLA</t>
        </is>
      </c>
      <c r="N19" s="92" t="inlineStr">
        <is>
          <t>BLUE BLACK</t>
        </is>
      </c>
      <c r="O19" s="92" t="inlineStr">
        <is>
          <t>Bulgaria</t>
        </is>
      </c>
      <c r="P19" s="92" t="inlineStr">
        <is>
          <t>Uni Textiles</t>
        </is>
      </c>
      <c r="Q19" s="92" t="inlineStr">
        <is>
          <t>Edward Jeans</t>
        </is>
      </c>
      <c r="R19" s="92" t="inlineStr">
        <is>
          <t>EDWARD 20/6/2019</t>
        </is>
      </c>
      <c r="S19" s="113" t="n">
        <v>43641</v>
      </c>
      <c r="T19" s="92" t="inlineStr">
        <is>
          <t>RED 22 - 29/5/2019</t>
        </is>
      </c>
      <c r="U19" s="113" t="n">
        <v>43634</v>
      </c>
      <c r="V19" s="92" t="inlineStr">
        <is>
          <t>EDWARD 26/06/2019</t>
        </is>
      </c>
      <c r="W19" s="113" t="n">
        <v>43644</v>
      </c>
      <c r="X19" s="92" t="inlineStr">
        <is>
          <t>Textil Santanderina</t>
        </is>
      </c>
      <c r="Y19" s="109" t="inlineStr">
        <is>
          <t>11166 BLUE BLACK (COLOUR 901) : Lenzing certif. nr: 11608792</t>
        </is>
      </c>
      <c r="Z19" s="109" t="inlineStr">
        <is>
          <t>DELIVERD</t>
        </is>
      </c>
      <c r="AA19" s="107" t="n">
        <v>43598</v>
      </c>
      <c r="AB19" s="107" t="n">
        <v>43601</v>
      </c>
      <c r="AC19" s="92">
        <f>+WEEKNUM(AB19)</f>
        <v/>
      </c>
      <c r="AD19" s="93" t="n">
        <v>32.4</v>
      </c>
      <c r="AE19" s="92" t="inlineStr">
        <is>
          <t>TRUCK</t>
        </is>
      </c>
      <c r="AF19" s="108" t="n">
        <v>43546</v>
      </c>
      <c r="AG19" s="92">
        <f>+WEEKNUM(AF19)</f>
        <v/>
      </c>
      <c r="AH19" s="87" t="n">
        <v>43623</v>
      </c>
      <c r="AI19" s="92">
        <f>+WEEKNUM(AH19)</f>
        <v/>
      </c>
      <c r="AJ19" s="108" t="n">
        <v>43651</v>
      </c>
      <c r="AK19" s="92">
        <f>+WEEKNUM(AJ19)</f>
        <v/>
      </c>
      <c r="AL19" s="106" t="inlineStr">
        <is>
          <t>-</t>
        </is>
      </c>
    </row>
    <row customFormat="1" customHeight="1" ht="11.25" r="20" s="92">
      <c r="A20" s="92" t="inlineStr">
        <is>
          <t>K190707026 PRISCILLA</t>
        </is>
      </c>
      <c r="B20" s="92" t="inlineStr">
        <is>
          <t>Final</t>
        </is>
      </c>
      <c r="C20" s="108" t="n">
        <v>43623</v>
      </c>
      <c r="D20" s="92">
        <f>+WEEKNUM(C20)</f>
        <v/>
      </c>
      <c r="E20" s="105" t="n">
        <v>79</v>
      </c>
      <c r="F20" s="92" t="n">
        <v>50</v>
      </c>
      <c r="G20" s="92" t="inlineStr">
        <is>
          <t>AW19 KOI PROD</t>
        </is>
      </c>
      <c r="H20" s="106" t="n">
        <v>1</v>
      </c>
      <c r="I20" s="92" t="inlineStr">
        <is>
          <t>ZALANDO</t>
        </is>
      </c>
      <c r="J20" s="92" t="inlineStr">
        <is>
          <t>Womens</t>
        </is>
      </c>
      <c r="K20" s="92" t="inlineStr">
        <is>
          <t>Dress</t>
        </is>
      </c>
      <c r="L20" s="92" t="inlineStr">
        <is>
          <t>K190707026</t>
        </is>
      </c>
      <c r="M20" s="92" t="inlineStr">
        <is>
          <t>PRISCILLA</t>
        </is>
      </c>
      <c r="N20" s="92" t="inlineStr">
        <is>
          <t>BLUE BLACK</t>
        </is>
      </c>
      <c r="O20" s="92" t="inlineStr">
        <is>
          <t>Bulgaria</t>
        </is>
      </c>
      <c r="P20" s="92" t="inlineStr">
        <is>
          <t>Uni Textiles</t>
        </is>
      </c>
      <c r="Q20" s="92" t="inlineStr">
        <is>
          <t>Edward Jeans</t>
        </is>
      </c>
      <c r="R20" s="92" t="inlineStr">
        <is>
          <t>EDWARD 20/6/2019</t>
        </is>
      </c>
      <c r="S20" s="113" t="n">
        <v>43641</v>
      </c>
      <c r="T20" s="92" t="inlineStr">
        <is>
          <t>RED 22 - 29/5/2019</t>
        </is>
      </c>
      <c r="U20" s="113" t="n">
        <v>43634</v>
      </c>
      <c r="V20" s="92" t="inlineStr">
        <is>
          <t>EDWARD 26/06/2019</t>
        </is>
      </c>
      <c r="W20" s="113" t="n">
        <v>43644</v>
      </c>
      <c r="X20" s="92" t="inlineStr">
        <is>
          <t>Textil Santanderina</t>
        </is>
      </c>
      <c r="Y20" s="109" t="inlineStr">
        <is>
          <t>11166 BLUE BLACK (COLOUR 901) : Lenzing certif. nr: 11608792</t>
        </is>
      </c>
      <c r="Z20" s="109" t="inlineStr">
        <is>
          <t>DELIVERD</t>
        </is>
      </c>
      <c r="AA20" s="107" t="n">
        <v>43598</v>
      </c>
      <c r="AB20" s="107" t="n">
        <v>43601</v>
      </c>
      <c r="AC20" s="92">
        <f>+WEEKNUM(AB20)</f>
        <v/>
      </c>
      <c r="AD20" s="93" t="n">
        <v>32.4</v>
      </c>
      <c r="AE20" s="92" t="inlineStr">
        <is>
          <t>TRUCK</t>
        </is>
      </c>
      <c r="AF20" s="108" t="n">
        <v>43546</v>
      </c>
      <c r="AG20" s="92">
        <f>+WEEKNUM(AF20)</f>
        <v/>
      </c>
      <c r="AH20" s="87" t="n">
        <v>43623</v>
      </c>
      <c r="AI20" s="92">
        <f>+WEEKNUM(AH20)</f>
        <v/>
      </c>
      <c r="AJ20" s="108" t="n">
        <v>43651</v>
      </c>
      <c r="AK20" s="92">
        <f>+WEEKNUM(AJ20)</f>
        <v/>
      </c>
      <c r="AL20" s="106" t="inlineStr">
        <is>
          <t>-</t>
        </is>
      </c>
    </row>
    <row customFormat="1" customHeight="1" ht="11.25" r="21" s="92">
      <c r="A21" s="92" t="inlineStr">
        <is>
          <t>K190752035 HANZAI</t>
        </is>
      </c>
      <c r="B21" s="92" t="inlineStr">
        <is>
          <t>Final</t>
        </is>
      </c>
      <c r="C21" s="108" t="n">
        <v>43623</v>
      </c>
      <c r="D21" s="92">
        <f>+WEEKNUM(C21)</f>
        <v/>
      </c>
      <c r="E21" s="105" t="n">
        <v>79</v>
      </c>
      <c r="F21" s="92" t="n">
        <v>45</v>
      </c>
      <c r="G21" s="92" t="inlineStr">
        <is>
          <t>AW19 KOI PROD</t>
        </is>
      </c>
      <c r="H21" s="106" t="n">
        <v>1</v>
      </c>
      <c r="J21" s="92" t="inlineStr">
        <is>
          <t>Mens</t>
        </is>
      </c>
      <c r="K21" s="92" t="inlineStr">
        <is>
          <t>Jacket</t>
        </is>
      </c>
      <c r="L21" s="92" t="inlineStr">
        <is>
          <t>K190752035</t>
        </is>
      </c>
      <c r="M21" s="92" t="inlineStr">
        <is>
          <t>HANZAI</t>
        </is>
      </c>
      <c r="N21" s="92" t="inlineStr">
        <is>
          <t xml:space="preserve">BLACK WESTERN </t>
        </is>
      </c>
      <c r="O21" s="92" t="inlineStr">
        <is>
          <t>Bulgaria</t>
        </is>
      </c>
      <c r="P21" s="92" t="inlineStr">
        <is>
          <t>Uni Textiles</t>
        </is>
      </c>
      <c r="Q21" s="92" t="inlineStr">
        <is>
          <t>Edward Jeans</t>
        </is>
      </c>
      <c r="R21" s="92" t="n"/>
      <c r="S21" s="92" t="n"/>
      <c r="T21" s="92" t="inlineStr">
        <is>
          <t>RED 22 -24/6/2019</t>
        </is>
      </c>
      <c r="U21" s="113" t="n">
        <v>43648</v>
      </c>
      <c r="V21" s="92" t="inlineStr">
        <is>
          <t>EDWARD 3/7/2019</t>
        </is>
      </c>
      <c r="W21" s="113" t="n">
        <v>43651</v>
      </c>
      <c r="X21" s="92" t="inlineStr">
        <is>
          <t>Kilim</t>
        </is>
      </c>
      <c r="Y21" s="109" t="inlineStr">
        <is>
          <t>23886 Episode organic</t>
        </is>
      </c>
      <c r="Z21" s="109" t="inlineStr">
        <is>
          <t>DELIVERD</t>
        </is>
      </c>
      <c r="AA21" s="107" t="inlineStr">
        <is>
          <t>-</t>
        </is>
      </c>
      <c r="AB21" s="107" t="n">
        <v>43594</v>
      </c>
      <c r="AC21" s="92">
        <f>+WEEKNUM(AB21)</f>
        <v/>
      </c>
      <c r="AD21" s="93" t="n">
        <v>64.90000000000001</v>
      </c>
      <c r="AE21" s="92" t="inlineStr">
        <is>
          <t>TRUCK</t>
        </is>
      </c>
      <c r="AF21" s="108" t="n">
        <v>43546</v>
      </c>
      <c r="AG21" s="92">
        <f>+WEEKNUM(AF21)</f>
        <v/>
      </c>
      <c r="AH21" s="87" t="n">
        <v>43623</v>
      </c>
      <c r="AI21" s="92">
        <f>+WEEKNUM(AH21)</f>
        <v/>
      </c>
      <c r="AJ21" s="108" t="n">
        <v>43658</v>
      </c>
      <c r="AK21" s="92">
        <f>+WEEKNUM(AJ21)</f>
        <v/>
      </c>
      <c r="AL21" s="81" t="inlineStr">
        <is>
          <t>M</t>
        </is>
      </c>
    </row>
    <row customFormat="1" customHeight="1" ht="11.25" r="22" s="92">
      <c r="A22" s="92" t="inlineStr">
        <is>
          <t>K190700005 RAPUNZEL</t>
        </is>
      </c>
      <c r="B22" s="92" t="inlineStr">
        <is>
          <t>Final</t>
        </is>
      </c>
      <c r="C22" s="108" t="n">
        <v>43623</v>
      </c>
      <c r="D22" s="92">
        <f>+WEEKNUM(C22)</f>
        <v/>
      </c>
      <c r="E22" s="105" t="n">
        <v>79</v>
      </c>
      <c r="F22" s="92" t="n">
        <v>395</v>
      </c>
      <c r="G22" s="92" t="inlineStr">
        <is>
          <t>AW19 KOI PROD</t>
        </is>
      </c>
      <c r="H22" s="106" t="n">
        <v>2</v>
      </c>
      <c r="I22" s="92" t="inlineStr">
        <is>
          <t>BULK</t>
        </is>
      </c>
      <c r="J22" s="92" t="inlineStr">
        <is>
          <t>Womens</t>
        </is>
      </c>
      <c r="K22" s="92" t="inlineStr">
        <is>
          <t>Pants</t>
        </is>
      </c>
      <c r="L22" s="92" t="inlineStr">
        <is>
          <t>K190700005</t>
        </is>
      </c>
      <c r="M22" s="92" t="inlineStr">
        <is>
          <t>RAPUNZEL</t>
        </is>
      </c>
      <c r="N22" s="92" t="inlineStr">
        <is>
          <t>OLIVE DRAB</t>
        </is>
      </c>
      <c r="O22" s="92" t="inlineStr">
        <is>
          <t>Bulgaria</t>
        </is>
      </c>
      <c r="P22" s="92" t="inlineStr">
        <is>
          <t>Uni Textiles</t>
        </is>
      </c>
      <c r="Q22" s="92" t="inlineStr">
        <is>
          <t>Edward Jeans</t>
        </is>
      </c>
      <c r="R22" s="92" t="inlineStr">
        <is>
          <t>EDWARD 16/7/2019</t>
        </is>
      </c>
      <c r="S22" s="113" t="n">
        <v>43663</v>
      </c>
      <c r="T22" s="113" t="inlineStr">
        <is>
          <t>RED22 18/6/2019</t>
        </is>
      </c>
      <c r="U22" s="114" t="inlineStr">
        <is>
          <t>15/072019</t>
        </is>
      </c>
      <c r="V22" s="92" t="inlineStr">
        <is>
          <t>EDWARD 17/07/2019</t>
        </is>
      </c>
      <c r="W22" s="113" t="n">
        <v>43665</v>
      </c>
      <c r="X22" s="92" t="inlineStr">
        <is>
          <t>Royo</t>
        </is>
      </c>
      <c r="Y22" s="92" t="inlineStr">
        <is>
          <t>Sweet-TOB (Sweet-M c. 91653)</t>
        </is>
      </c>
      <c r="Z22" s="92" t="inlineStr">
        <is>
          <t>TO SUPPLIER</t>
        </is>
      </c>
      <c r="AA22" s="107" t="inlineStr">
        <is>
          <t>tba</t>
        </is>
      </c>
      <c r="AB22" s="107" t="n"/>
      <c r="AC22" s="92">
        <f>+WEEKNUM(AB22)</f>
        <v/>
      </c>
      <c r="AD22" s="93" t="n">
        <v>32.9</v>
      </c>
      <c r="AE22" s="92" t="inlineStr">
        <is>
          <t>TRUCK</t>
        </is>
      </c>
      <c r="AF22" s="108" t="n">
        <v>43546</v>
      </c>
      <c r="AG22" s="92">
        <f>+WEEKNUM(AF22)</f>
        <v/>
      </c>
      <c r="AH22" s="87" t="n">
        <v>43644</v>
      </c>
      <c r="AI22" s="92">
        <f>+WEEKNUM(AH22)</f>
        <v/>
      </c>
      <c r="AJ22" s="90" t="n">
        <v>43679</v>
      </c>
      <c r="AL22" s="81" t="n">
        <v>26</v>
      </c>
    </row>
    <row customFormat="1" customHeight="1" ht="11.25" r="23" s="92">
      <c r="A23" s="92" t="inlineStr">
        <is>
          <t>K190700005 RAPUNZEL</t>
        </is>
      </c>
      <c r="B23" s="92" t="inlineStr">
        <is>
          <t>Final</t>
        </is>
      </c>
      <c r="C23" s="108" t="n">
        <v>43623</v>
      </c>
      <c r="D23" s="92">
        <f>+WEEKNUM(C23)</f>
        <v/>
      </c>
      <c r="E23" s="105" t="n">
        <v>79</v>
      </c>
      <c r="F23" s="92" t="n">
        <v>60</v>
      </c>
      <c r="G23" s="92" t="inlineStr">
        <is>
          <t>AW19 KOI PROD</t>
        </is>
      </c>
      <c r="H23" s="106" t="n">
        <v>2</v>
      </c>
      <c r="I23" s="92" t="inlineStr">
        <is>
          <t>ZALANDO</t>
        </is>
      </c>
      <c r="J23" s="92" t="inlineStr">
        <is>
          <t>Womens</t>
        </is>
      </c>
      <c r="K23" s="92" t="inlineStr">
        <is>
          <t>Pants</t>
        </is>
      </c>
      <c r="L23" s="92" t="inlineStr">
        <is>
          <t>K190700005</t>
        </is>
      </c>
      <c r="M23" s="92" t="inlineStr">
        <is>
          <t>RAPUNZEL</t>
        </is>
      </c>
      <c r="N23" s="92" t="inlineStr">
        <is>
          <t>OLIVE DRAB</t>
        </is>
      </c>
      <c r="O23" s="92" t="inlineStr">
        <is>
          <t>Bulgaria</t>
        </is>
      </c>
      <c r="P23" s="92" t="inlineStr">
        <is>
          <t>Uni Textiles</t>
        </is>
      </c>
      <c r="Q23" s="92" t="inlineStr">
        <is>
          <t>Edward Jeans</t>
        </is>
      </c>
      <c r="R23" s="92" t="inlineStr">
        <is>
          <t>EDWARD 16/7/2019</t>
        </is>
      </c>
      <c r="S23" s="113" t="n">
        <v>43663</v>
      </c>
      <c r="T23" s="113" t="inlineStr">
        <is>
          <t>RED22 18/6/2019</t>
        </is>
      </c>
      <c r="U23" s="114" t="inlineStr">
        <is>
          <t>15/072019</t>
        </is>
      </c>
      <c r="V23" s="92" t="inlineStr">
        <is>
          <t>EDWARD 17/07/2019</t>
        </is>
      </c>
      <c r="W23" s="113" t="n">
        <v>43665</v>
      </c>
      <c r="X23" s="92" t="inlineStr">
        <is>
          <t>Royo</t>
        </is>
      </c>
      <c r="Y23" s="92" t="inlineStr">
        <is>
          <t>Sweet-TOB (Sweet-M c. 91653)</t>
        </is>
      </c>
      <c r="Z23" s="92" t="inlineStr">
        <is>
          <t>TO SUPPLIER</t>
        </is>
      </c>
      <c r="AA23" s="107" t="inlineStr">
        <is>
          <t>tba</t>
        </is>
      </c>
      <c r="AB23" s="107" t="n"/>
      <c r="AC23" s="92">
        <f>+WEEKNUM(AB23)</f>
        <v/>
      </c>
      <c r="AD23" s="93" t="n">
        <v>32.9</v>
      </c>
      <c r="AE23" s="92" t="inlineStr">
        <is>
          <t>TRUCK</t>
        </is>
      </c>
      <c r="AF23" s="108" t="n">
        <v>43546</v>
      </c>
      <c r="AG23" s="92">
        <f>+WEEKNUM(AF23)</f>
        <v/>
      </c>
      <c r="AH23" s="87" t="n">
        <v>43644</v>
      </c>
      <c r="AI23" s="92">
        <f>+WEEKNUM(AH23)</f>
        <v/>
      </c>
      <c r="AJ23" s="90" t="n">
        <v>43679</v>
      </c>
      <c r="AL23" s="106" t="inlineStr">
        <is>
          <t>-</t>
        </is>
      </c>
    </row>
    <row customFormat="1" customHeight="1" ht="11.25" r="24" s="92">
      <c r="A24" s="92" t="inlineStr">
        <is>
          <t>K190703020 AIZEN</t>
        </is>
      </c>
      <c r="B24" s="92" t="inlineStr">
        <is>
          <t>Final</t>
        </is>
      </c>
      <c r="C24" s="108" t="n">
        <v>43623</v>
      </c>
      <c r="D24" s="92">
        <f>+WEEKNUM(C24)</f>
        <v/>
      </c>
      <c r="E24" s="105" t="n">
        <v>79</v>
      </c>
      <c r="F24" s="92" t="n">
        <v>200</v>
      </c>
      <c r="G24" s="92" t="inlineStr">
        <is>
          <t>AW19 KOI PROD</t>
        </is>
      </c>
      <c r="H24" s="106" t="n">
        <v>1</v>
      </c>
      <c r="J24" s="92" t="inlineStr">
        <is>
          <t>Womens</t>
        </is>
      </c>
      <c r="K24" s="92" t="inlineStr">
        <is>
          <t>Shirt L/S</t>
        </is>
      </c>
      <c r="L24" s="92" t="inlineStr">
        <is>
          <t>K190703020</t>
        </is>
      </c>
      <c r="M24" s="92" t="inlineStr">
        <is>
          <t>AIZEN</t>
        </is>
      </c>
      <c r="N24" s="92" t="inlineStr">
        <is>
          <t xml:space="preserve">BLUE FINE STRIPE </t>
        </is>
      </c>
      <c r="O24" s="92" t="inlineStr">
        <is>
          <t>Bulgaria</t>
        </is>
      </c>
      <c r="P24" s="92" t="inlineStr">
        <is>
          <t>Uni Textiles</t>
        </is>
      </c>
      <c r="Q24" s="92" t="inlineStr">
        <is>
          <t>Edward Jeans</t>
        </is>
      </c>
      <c r="R24" s="113" t="inlineStr">
        <is>
          <t>EDWARD 4/7/2019</t>
        </is>
      </c>
      <c r="S24" s="113" t="n">
        <v>43654</v>
      </c>
      <c r="T24" s="92" t="inlineStr">
        <is>
          <t>RED 22 - 7/6/2019</t>
        </is>
      </c>
      <c r="U24" s="113" t="n">
        <v>43648</v>
      </c>
      <c r="V24" s="92" t="inlineStr">
        <is>
          <t>EDWARD 09/07/2019</t>
        </is>
      </c>
      <c r="W24" s="113" t="n">
        <v>43658</v>
      </c>
      <c r="X24" s="92" t="inlineStr">
        <is>
          <t>Hemp Fortex</t>
        </is>
      </c>
      <c r="Y24" s="109" t="inlineStr">
        <is>
          <t>GH106C189C - C/O SS19</t>
        </is>
      </c>
      <c r="Z24" s="109" t="inlineStr">
        <is>
          <t>DELIVERD</t>
        </is>
      </c>
      <c r="AA24" s="107" t="inlineStr">
        <is>
          <t>24/5 - 31/5</t>
        </is>
      </c>
      <c r="AB24" s="107" t="inlineStr">
        <is>
          <t>23/May/19</t>
        </is>
      </c>
      <c r="AC24" s="92">
        <f>+WEEKNUM(AB24)</f>
        <v/>
      </c>
      <c r="AD24" s="93" t="n">
        <v>29</v>
      </c>
      <c r="AE24" s="92" t="inlineStr">
        <is>
          <t>TRUCK</t>
        </is>
      </c>
      <c r="AF24" s="108" t="n">
        <v>43546</v>
      </c>
      <c r="AG24" s="92">
        <f>+WEEKNUM(AF24)</f>
        <v/>
      </c>
      <c r="AH24" s="87" t="n">
        <v>43672</v>
      </c>
      <c r="AI24" s="92">
        <f>+WEEKNUM(AH24)</f>
        <v/>
      </c>
      <c r="AJ24" s="108" t="n">
        <v>43658</v>
      </c>
      <c r="AK24" s="92">
        <f>+WEEKNUM(AJ24)</f>
        <v/>
      </c>
      <c r="AL24" s="106" t="inlineStr">
        <is>
          <t>-</t>
        </is>
      </c>
    </row>
    <row customFormat="1" r="25" s="92">
      <c r="A25" s="92" t="inlineStr">
        <is>
          <t>K190703026 FANNY</t>
        </is>
      </c>
      <c r="B25" s="92" t="inlineStr">
        <is>
          <t>Final</t>
        </is>
      </c>
      <c r="C25" s="108" t="n">
        <v>43623</v>
      </c>
      <c r="D25" s="92">
        <f>+WEEKNUM(C25)</f>
        <v/>
      </c>
      <c r="E25" s="105" t="n">
        <v>79</v>
      </c>
      <c r="F25" s="92" t="n">
        <v>152</v>
      </c>
      <c r="G25" s="92" t="inlineStr">
        <is>
          <t>AW19 KOI PROD</t>
        </is>
      </c>
      <c r="H25" s="106" t="n">
        <v>1</v>
      </c>
      <c r="J25" s="92" t="inlineStr">
        <is>
          <t>Womens</t>
        </is>
      </c>
      <c r="K25" s="92" t="inlineStr">
        <is>
          <t>Shirt L/S</t>
        </is>
      </c>
      <c r="L25" s="92" t="inlineStr">
        <is>
          <t>K190703026</t>
        </is>
      </c>
      <c r="M25" s="92" t="inlineStr">
        <is>
          <t>FANNY</t>
        </is>
      </c>
      <c r="N25" s="92" t="inlineStr">
        <is>
          <t xml:space="preserve">WHITE </t>
        </is>
      </c>
      <c r="O25" s="92" t="inlineStr">
        <is>
          <t>Bulgaria</t>
        </is>
      </c>
      <c r="P25" s="92" t="inlineStr">
        <is>
          <t>Uni Textiles</t>
        </is>
      </c>
      <c r="Q25" s="92" t="inlineStr">
        <is>
          <t>Edward Jeans</t>
        </is>
      </c>
      <c r="R25" s="113" t="inlineStr">
        <is>
          <t>EDWARD 4/7/2019</t>
        </is>
      </c>
      <c r="S25" s="113" t="n">
        <v>43654</v>
      </c>
      <c r="T25" s="92" t="inlineStr">
        <is>
          <t>RED 22 - 7/6/2019</t>
        </is>
      </c>
      <c r="U25" s="113" t="n">
        <v>43648</v>
      </c>
      <c r="V25" s="92" t="inlineStr">
        <is>
          <t>EDWARD 09/07/2019</t>
        </is>
      </c>
      <c r="W25" s="113" t="n">
        <v>43658</v>
      </c>
      <c r="X25" s="92" t="inlineStr">
        <is>
          <t>Hemp Fortex</t>
        </is>
      </c>
      <c r="Y25" s="109" t="inlineStr">
        <is>
          <t>OG10164 GD-EW</t>
        </is>
      </c>
      <c r="Z25" s="109" t="inlineStr">
        <is>
          <t>DELIVERD</t>
        </is>
      </c>
      <c r="AA25" s="107" t="inlineStr">
        <is>
          <t>24/5 - 31/5</t>
        </is>
      </c>
      <c r="AB25" s="107" t="inlineStr">
        <is>
          <t>23/May/19</t>
        </is>
      </c>
      <c r="AC25" s="92">
        <f>+WEEKNUM(AB25)</f>
        <v/>
      </c>
      <c r="AD25" s="93" t="n">
        <v>34</v>
      </c>
      <c r="AE25" s="92" t="inlineStr">
        <is>
          <t>TRUCK</t>
        </is>
      </c>
      <c r="AF25" s="108" t="n">
        <v>43546</v>
      </c>
      <c r="AG25" s="92">
        <f>+WEEKNUM(AF25)</f>
        <v/>
      </c>
      <c r="AH25" s="87" t="n">
        <v>43672</v>
      </c>
      <c r="AI25" s="92">
        <f>+WEEKNUM(AH25)</f>
        <v/>
      </c>
      <c r="AJ25" s="108" t="n">
        <v>43658</v>
      </c>
      <c r="AK25" s="92">
        <f>+WEEKNUM(AJ25)</f>
        <v/>
      </c>
      <c r="AL25" s="106" t="inlineStr">
        <is>
          <t>-</t>
        </is>
      </c>
    </row>
    <row r="26">
      <c r="A26" s="92" t="n"/>
      <c r="B26" s="92" t="n"/>
      <c r="E26" s="92" t="n"/>
      <c r="F26" s="92" t="n"/>
      <c r="G26" s="92" t="n"/>
      <c r="H26" s="92" t="n"/>
      <c r="I26" s="92" t="n"/>
      <c r="J26" s="92" t="n"/>
    </row>
    <row r="27">
      <c r="A27" s="92" t="n"/>
      <c r="B27" s="92" t="n"/>
      <c r="E27" s="92" t="n"/>
      <c r="F27" s="92" t="n"/>
      <c r="G27" s="92" t="n"/>
      <c r="H27" s="92" t="n"/>
      <c r="I27" s="92" t="n"/>
      <c r="J27" s="92" t="n"/>
    </row>
    <row r="28">
      <c r="A28" s="92" t="n"/>
      <c r="B28" s="92" t="n"/>
      <c r="E28" s="92" t="n"/>
      <c r="F28" s="92" t="n"/>
      <c r="G28" s="92" t="n"/>
      <c r="H28" s="92" t="n"/>
      <c r="I28" s="92" t="n"/>
      <c r="J28" s="92" t="n"/>
    </row>
    <row r="29">
      <c r="A29" s="92" t="n"/>
      <c r="B29" s="92" t="n"/>
      <c r="E29" s="92" t="n"/>
      <c r="F29" s="92" t="n"/>
      <c r="G29" s="92" t="n"/>
      <c r="H29" s="92" t="n"/>
      <c r="I29" s="92" t="n"/>
      <c r="J29" s="92" t="n"/>
    </row>
    <row r="30">
      <c r="A30" s="92" t="n"/>
      <c r="B30" s="92" t="n"/>
      <c r="E30" s="92" t="n"/>
      <c r="F30" s="92" t="n"/>
      <c r="G30" s="92" t="n"/>
      <c r="H30" s="92" t="n"/>
      <c r="I30" s="92" t="n"/>
      <c r="J30" s="92" t="n"/>
    </row>
    <row r="31">
      <c r="A31" s="92" t="n"/>
      <c r="B31" s="92" t="n"/>
      <c r="E31" s="92" t="n"/>
      <c r="F31" s="92" t="n"/>
      <c r="G31" s="92" t="n"/>
      <c r="H31" s="92" t="n"/>
      <c r="I31" s="92" t="n"/>
      <c r="J31" s="92" t="n"/>
    </row>
    <row r="32">
      <c r="A32" s="92" t="n"/>
      <c r="B32" s="92" t="n"/>
      <c r="E32" s="92" t="n"/>
      <c r="F32" s="92" t="n"/>
      <c r="G32" s="92" t="n"/>
      <c r="H32" s="92" t="n"/>
      <c r="I32" s="92" t="n"/>
      <c r="J32" s="92" t="n"/>
    </row>
    <row r="33">
      <c r="A33" s="92" t="n"/>
      <c r="B33" s="92" t="n"/>
      <c r="E33" s="92" t="n"/>
      <c r="F33" s="92" t="n"/>
      <c r="G33" s="92" t="n"/>
      <c r="H33" s="92" t="n"/>
      <c r="I33" s="92" t="n"/>
      <c r="J33" s="92" t="n"/>
    </row>
    <row r="34">
      <c r="A34" s="92" t="n"/>
      <c r="B34" s="92" t="n"/>
      <c r="E34" s="92" t="n"/>
      <c r="F34" s="92" t="n"/>
      <c r="G34" s="92" t="n"/>
      <c r="H34" s="92" t="n"/>
      <c r="I34" s="92" t="n"/>
      <c r="J34" s="92" t="n"/>
    </row>
    <row r="35">
      <c r="A35" s="92" t="n"/>
      <c r="B35" s="92" t="n"/>
      <c r="E35" s="92" t="n"/>
      <c r="F35" s="92" t="n"/>
      <c r="G35" s="92" t="n"/>
      <c r="H35" s="92" t="n"/>
      <c r="I35" s="92" t="n"/>
      <c r="J35" s="92" t="n"/>
    </row>
    <row r="36">
      <c r="A36" s="92" t="n"/>
      <c r="B36" s="92" t="n"/>
      <c r="E36" s="92" t="n"/>
      <c r="F36" s="92" t="n"/>
      <c r="G36" s="92" t="n"/>
      <c r="H36" s="92" t="n"/>
      <c r="I36" s="92" t="n"/>
      <c r="J36" s="92" t="n"/>
    </row>
    <row r="37">
      <c r="A37" s="92" t="n"/>
      <c r="B37" s="92" t="n"/>
      <c r="E37" s="92" t="n"/>
      <c r="F37" s="92" t="n"/>
      <c r="G37" s="92" t="n"/>
      <c r="H37" s="92" t="n"/>
      <c r="I37" s="92" t="n"/>
      <c r="J37" s="92" t="n"/>
    </row>
    <row r="38">
      <c r="A38" s="92" t="n"/>
      <c r="B38" s="92" t="n"/>
      <c r="E38" s="92" t="n"/>
      <c r="F38" s="92" t="n"/>
      <c r="G38" s="92" t="n"/>
      <c r="H38" s="92" t="n"/>
      <c r="I38" s="92" t="n"/>
      <c r="J38" s="92" t="n"/>
    </row>
    <row r="39">
      <c r="A39" s="92" t="n"/>
      <c r="B39" s="92" t="n"/>
      <c r="E39" s="92" t="n"/>
      <c r="F39" s="92" t="n"/>
      <c r="G39" s="92" t="n"/>
      <c r="H39" s="92" t="n"/>
      <c r="I39" s="92" t="n"/>
      <c r="J39" s="92" t="n"/>
    </row>
  </sheetData>
  <autoFilter ref="A2:AV136">
    <sortState ref="A4:AV136">
      <sortCondition ref="AF2:AF129"/>
    </sortState>
  </autoFilter>
  <mergeCells count="5">
    <mergeCell ref="AL2:AO2"/>
    <mergeCell ref="A2:N2"/>
    <mergeCell ref="X2:AC2"/>
    <mergeCell ref="O2:W2"/>
    <mergeCell ref="AD2:AK2"/>
  </mergeCells>
  <pageMargins bottom="0.7480314960629921" footer="0.3149606299212598" header="0.3149606299212598" left="0.7086614173228347" right="0.7086614173228347" top="0.7480314960629921"/>
  <pageSetup orientation="landscape" paperSize="8" scale="3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32" sqref="G32:G33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 autoPageBreaks="0" fitToPage="1"/>
  </sheetPr>
  <dimension ref="A1:BB135"/>
  <sheetViews>
    <sheetView workbookViewId="0" zoomScale="75" zoomScaleNormal="75">
      <pane activePane="bottomRight" state="frozen" topLeftCell="R15" xSplit="7" ySplit="2"/>
      <selection activeCell="AX36" sqref="AX36"/>
      <selection activeCell="AX36" pane="topRight" sqref="AX36"/>
      <selection activeCell="AX36" pane="bottomLeft" sqref="AX36"/>
      <selection activeCell="AX36" pane="bottomRight" sqref="AX36"/>
    </sheetView>
  </sheetViews>
  <sheetFormatPr baseColWidth="8" defaultRowHeight="15"/>
  <cols>
    <col bestFit="1" customWidth="1" max="1" min="1" width="13.42578125"/>
    <col customWidth="1" hidden="1" max="2" min="2" width="6"/>
    <col customWidth="1" hidden="1" max="3" min="3" width="14.42578125"/>
    <col customWidth="1" max="4" min="4" width="19.85546875"/>
    <col customWidth="1" hidden="1" max="5" min="5" width="8.5703125"/>
    <col bestFit="1" customWidth="1" max="6" min="6" width="18.140625"/>
    <col bestFit="1" customWidth="1" max="7" min="7" width="26.28515625"/>
    <col customWidth="1" max="8" min="8" width="10.140625"/>
    <col customWidth="1" max="9" min="9" width="14.28515625"/>
    <col customWidth="1" max="10" min="10" width="11.42578125"/>
    <col customWidth="1" max="11" min="11" width="13.140625"/>
    <col customWidth="1" hidden="1" max="12" min="12" width="20.5703125"/>
    <col customWidth="1" hidden="1" max="13" min="13" style="15" width="57.28515625"/>
    <col customWidth="1" hidden="1" max="14" min="14" width="72.5703125"/>
    <col customWidth="1" hidden="1" max="15" min="15" style="12" width="14.7109375"/>
    <col customWidth="1" hidden="1" max="16" min="16" width="15.140625"/>
    <col customWidth="1" hidden="1" max="17" min="17" width="14"/>
    <col customWidth="1" max="18" min="18" style="3" width="8"/>
    <col customWidth="1" max="19" min="19" width="17.42578125"/>
    <col customWidth="1" max="20" min="20" style="3" width="12.42578125"/>
    <col customWidth="1" hidden="1" max="21" min="21" width="15.5703125"/>
    <col customWidth="1" hidden="1" max="22" min="22" width="10.42578125"/>
    <col customWidth="1" max="23" min="23" width="7.42578125"/>
    <col customWidth="1" hidden="1" max="24" min="24" style="12" width="14"/>
    <col customWidth="1" hidden="1" max="25" min="25" width="14.42578125"/>
    <col customWidth="1" hidden="1" max="26" min="26" style="12" width="12.28515625"/>
    <col customWidth="1" hidden="1" max="27" min="27" width="12.7109375"/>
    <col customWidth="1" hidden="1" max="28" min="28" style="12" width="20.7109375"/>
    <col customWidth="1" hidden="1" max="29" min="29" style="18" width="20.7109375"/>
    <col customWidth="1" hidden="1" max="30" min="30" style="12" width="20.7109375"/>
    <col customWidth="1" hidden="1" max="31" min="31" width="21.140625"/>
    <col customWidth="1" hidden="1" max="32" min="32" style="12" width="20.7109375"/>
    <col customWidth="1" hidden="1" max="33" min="33" width="21.140625"/>
    <col customWidth="1" hidden="1" max="35" min="34" width="21.85546875"/>
    <col customWidth="1" hidden="1" max="36" min="36" width="11.5703125"/>
    <col customWidth="1" hidden="1" max="37" min="37" width="12"/>
    <col customWidth="1" hidden="1" max="38" min="38" width="15.42578125"/>
    <col customWidth="1" hidden="1" max="39" min="39" width="24"/>
    <col customWidth="1" hidden="1" max="40" min="40" width="28.42578125"/>
    <col customWidth="1" hidden="1" max="41" min="41" width="16.7109375"/>
    <col customWidth="1" hidden="1" max="42" min="42" width="17.28515625"/>
    <col customWidth="1" hidden="1" max="43" min="43" width="22"/>
    <col customWidth="1" hidden="1" max="44" min="44" width="25.7109375"/>
    <col customWidth="1" hidden="1" max="45" min="45" style="2" width="23.85546875"/>
    <col customWidth="1" hidden="1" max="46" min="46" width="20.85546875"/>
    <col customWidth="1" hidden="1" max="47" min="47" width="19"/>
    <col customWidth="1" hidden="1" max="48" min="48" width="11.42578125"/>
    <col customWidth="1" max="50" min="50" width="13.7109375"/>
    <col customWidth="1" max="51" min="51" style="25" width="9.140625"/>
    <col customWidth="1" max="52" min="52" style="25" width="14.140625"/>
    <col customWidth="1" max="53" min="53" style="3" width="18.85546875"/>
    <col customWidth="1" max="54" min="54" style="2" width="18.28515625"/>
  </cols>
  <sheetData>
    <row r="1">
      <c r="A1" s="19" t="inlineStr">
        <is>
          <t>KOI AW15 DELIVERY OVERVIEW</t>
        </is>
      </c>
      <c r="B1" s="20" t="n"/>
      <c r="C1" s="20" t="n"/>
      <c r="D1" s="20" t="n"/>
      <c r="E1" s="20" t="n"/>
      <c r="F1" s="20" t="n"/>
      <c r="G1" s="20" t="n"/>
      <c r="H1" s="20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20" t="n"/>
      <c r="V1" s="20" t="n"/>
      <c r="W1" s="20" t="n"/>
      <c r="X1" s="20" t="n"/>
      <c r="Y1" s="20" t="n"/>
      <c r="Z1" s="20" t="n"/>
      <c r="AA1" s="20" t="n"/>
      <c r="AB1" s="20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20" t="n"/>
      <c r="AL1" s="20" t="n"/>
      <c r="AM1" s="20" t="n"/>
      <c r="AN1" s="20" t="n"/>
      <c r="AO1" s="20" t="n"/>
      <c r="AP1" s="20" t="n"/>
      <c r="AQ1" s="20" t="n"/>
      <c r="AR1" s="20" t="n"/>
      <c r="AS1" s="20" t="n"/>
      <c r="AT1" s="20" t="n"/>
      <c r="AU1" s="20" t="n"/>
      <c r="AV1" s="21" t="n"/>
    </row>
    <row customFormat="1" r="2" s="1">
      <c r="A2" s="4" t="inlineStr">
        <is>
          <t>ARTICLE CODE</t>
        </is>
      </c>
      <c r="B2" s="4" t="inlineStr">
        <is>
          <t>DROP</t>
        </is>
      </c>
      <c r="C2" s="4" t="inlineStr">
        <is>
          <t>KEY ACCOUNTS</t>
        </is>
      </c>
      <c r="D2" s="4" t="inlineStr">
        <is>
          <t>PRODUCT CATEGORY</t>
        </is>
      </c>
      <c r="E2" s="4" t="inlineStr">
        <is>
          <t>GENDER</t>
        </is>
      </c>
      <c r="F2" s="4" t="inlineStr">
        <is>
          <t>STYLE NAME</t>
        </is>
      </c>
      <c r="G2" s="4" t="inlineStr">
        <is>
          <t>WASH / COLOUR</t>
        </is>
      </c>
      <c r="H2" s="4" t="inlineStr">
        <is>
          <t xml:space="preserve">COUNTRY </t>
        </is>
      </c>
      <c r="I2" s="4" t="inlineStr">
        <is>
          <t>AGENT</t>
        </is>
      </c>
      <c r="J2" s="4" t="inlineStr">
        <is>
          <t>VENDOR</t>
        </is>
      </c>
      <c r="K2" s="4" t="inlineStr">
        <is>
          <t>LAUNDRY</t>
        </is>
      </c>
      <c r="L2" s="4" t="inlineStr">
        <is>
          <t>FABRIC SUPPLIER</t>
        </is>
      </c>
      <c r="M2" s="4" t="inlineStr">
        <is>
          <t>FABRIC</t>
        </is>
      </c>
      <c r="N2" s="4" t="inlineStr">
        <is>
          <t>FABRIC COMPOSITION</t>
        </is>
      </c>
      <c r="O2" s="10" t="inlineStr">
        <is>
          <t>FABRIC IH DATE</t>
        </is>
      </c>
      <c r="P2" s="4" t="inlineStr">
        <is>
          <t>FABRIC IH WEEK</t>
        </is>
      </c>
      <c r="Q2" s="4" t="inlineStr">
        <is>
          <t>WOVEN / KNIT</t>
        </is>
      </c>
      <c r="R2" s="5" t="inlineStr">
        <is>
          <t>FOB</t>
        </is>
      </c>
      <c r="S2" s="4" t="inlineStr">
        <is>
          <t>PO#</t>
        </is>
      </c>
      <c r="T2" s="5" t="inlineStr">
        <is>
          <t>PO AMOUNT</t>
        </is>
      </c>
      <c r="U2" s="4" t="inlineStr">
        <is>
          <t>PAYMENT TERM</t>
        </is>
      </c>
      <c r="V2" s="4" t="inlineStr">
        <is>
          <t>SHIPMODE</t>
        </is>
      </c>
      <c r="W2" s="4" t="inlineStr">
        <is>
          <t>PO QTY</t>
        </is>
      </c>
      <c r="X2" s="10" t="inlineStr">
        <is>
          <t>PO ISSUE DATE</t>
        </is>
      </c>
      <c r="Y2" s="4" t="inlineStr">
        <is>
          <t>PO ISSUE WEEK</t>
        </is>
      </c>
      <c r="Z2" s="10" t="inlineStr">
        <is>
          <t>PO ETD DATE</t>
        </is>
      </c>
      <c r="AA2" s="4" t="inlineStr">
        <is>
          <t>PO ETD WEEK</t>
        </is>
      </c>
      <c r="AB2" s="10" t="inlineStr">
        <is>
          <t>CONFIRMED TRANSFER DATE</t>
        </is>
      </c>
      <c r="AC2" s="16" t="inlineStr">
        <is>
          <t>CONFIRMED TRANSFER WEEK</t>
        </is>
      </c>
      <c r="AD2" s="10" t="inlineStr">
        <is>
          <t>CONFIRMED ETD DATE</t>
        </is>
      </c>
      <c r="AE2" s="4" t="inlineStr">
        <is>
          <t>CONFIRMED ETD WEEK</t>
        </is>
      </c>
      <c r="AF2" s="10" t="inlineStr">
        <is>
          <t>EXPECTED ETD DATE</t>
        </is>
      </c>
      <c r="AG2" s="4" t="inlineStr">
        <is>
          <t>EXPECTED ETD WEEK</t>
        </is>
      </c>
      <c r="AH2" s="4" t="inlineStr">
        <is>
          <t>EXPECTED PAY DATE</t>
        </is>
      </c>
      <c r="AI2" s="4" t="inlineStr">
        <is>
          <t>EXPECTED PAY WEEK</t>
        </is>
      </c>
      <c r="AJ2" s="4" t="inlineStr">
        <is>
          <t>EX FTY DATE</t>
        </is>
      </c>
      <c r="AK2" s="4" t="inlineStr">
        <is>
          <t>EX FTY WEEK</t>
        </is>
      </c>
      <c r="AL2" s="4" t="inlineStr">
        <is>
          <t>DELAY IN WEEKS</t>
        </is>
      </c>
      <c r="AM2" s="4" t="inlineStr">
        <is>
          <t>FABRIC IH - ETD LEADTIME</t>
        </is>
      </c>
      <c r="AN2" s="4" t="inlineStr">
        <is>
          <t>PO ISSUE DATE - ETD LEADTIME</t>
        </is>
      </c>
      <c r="AO2" s="4" t="inlineStr">
        <is>
          <t>ACTUAL ETA DATE</t>
        </is>
      </c>
      <c r="AP2" s="4" t="inlineStr">
        <is>
          <t>ACTUAL ETA WEEK</t>
        </is>
      </c>
      <c r="AQ2" s="4" t="inlineStr">
        <is>
          <t>ACTUAL DELIVERED QTY</t>
        </is>
      </c>
      <c r="AR2" s="4" t="inlineStr">
        <is>
          <t>OVER/UNDER DELIVERY PCS</t>
        </is>
      </c>
      <c r="AS2" s="6" t="inlineStr">
        <is>
          <t>OVER/UNDER DELIVERY %</t>
        </is>
      </c>
      <c r="AT2" s="4" t="inlineStr">
        <is>
          <t>EXPECTED DROP WEEK</t>
        </is>
      </c>
      <c r="AU2" s="4" t="inlineStr">
        <is>
          <t>ACTUAL DROP WEEK</t>
        </is>
      </c>
      <c r="AV2" s="4" t="inlineStr">
        <is>
          <t>COMMENTS</t>
        </is>
      </c>
      <c r="AY2" s="26" t="n"/>
      <c r="AZ2" s="26" t="n"/>
      <c r="BA2" s="27" t="n"/>
      <c r="BB2" s="28" t="n"/>
    </row>
    <row customHeight="1" ht="15" r="3">
      <c r="A3" s="7" t="inlineStr">
        <is>
          <t>K999901105</t>
        </is>
      </c>
      <c r="B3" s="7" t="n">
        <v>1</v>
      </c>
      <c r="C3" s="7" t="n"/>
      <c r="D3" s="7" t="inlineStr">
        <is>
          <t>jeans</t>
        </is>
      </c>
      <c r="E3" s="7" t="inlineStr">
        <is>
          <t>WOMEN</t>
        </is>
      </c>
      <c r="F3" s="7" t="inlineStr">
        <is>
          <t>JUNO</t>
        </is>
      </c>
      <c r="G3" s="7" t="inlineStr">
        <is>
          <t>Black Rinse</t>
        </is>
      </c>
      <c r="H3" s="7" t="inlineStr">
        <is>
          <t>TN</t>
        </is>
      </c>
      <c r="I3" s="7" t="inlineStr">
        <is>
          <t>CARTHAGO</t>
        </is>
      </c>
      <c r="J3" s="7" t="inlineStr">
        <is>
          <t>CARTHAGO</t>
        </is>
      </c>
      <c r="K3" s="7" t="inlineStr">
        <is>
          <t>Interwashing</t>
        </is>
      </c>
      <c r="L3" s="7" t="inlineStr">
        <is>
          <t>Gap</t>
        </is>
      </c>
      <c r="M3" s="14" t="inlineStr">
        <is>
          <t>D7924O022 Pinus</t>
        </is>
      </c>
      <c r="N3" s="7" t="inlineStr">
        <is>
          <t>97,8% Organic cotton / 2,2% Elastane</t>
        </is>
      </c>
      <c r="O3" s="11" t="n"/>
      <c r="P3" s="7">
        <f>+WEEKNUM(O3)</f>
        <v/>
      </c>
      <c r="Q3" s="7" t="inlineStr">
        <is>
          <t>WOVEN</t>
        </is>
      </c>
      <c r="R3" s="8" t="n">
        <v>19.79</v>
      </c>
      <c r="S3" t="inlineStr">
        <is>
          <t>300P000253</t>
        </is>
      </c>
      <c r="T3" s="8">
        <f>W3*R3</f>
        <v/>
      </c>
      <c r="U3" s="7" t="inlineStr">
        <is>
          <t>60 DAYS NETT</t>
        </is>
      </c>
      <c r="V3" s="7" t="inlineStr">
        <is>
          <t>TRUCK</t>
        </is>
      </c>
      <c r="W3" s="7" t="n">
        <v>461</v>
      </c>
      <c r="X3" s="11" t="n">
        <v>42080</v>
      </c>
      <c r="Y3" s="7">
        <f>+WEEKNUM(X3)</f>
        <v/>
      </c>
      <c r="Z3" s="11" t="n">
        <v>42154</v>
      </c>
      <c r="AA3" s="7">
        <f>+WEEKNUM(Z3)</f>
        <v/>
      </c>
      <c r="AB3" s="11" t="n">
        <v>42132</v>
      </c>
      <c r="AC3" s="17">
        <f>+WEEKNUM(AB3)</f>
        <v/>
      </c>
      <c r="AD3" s="11" t="n">
        <v>42154</v>
      </c>
      <c r="AE3" s="7">
        <f>+WEEKNUM(AD3)</f>
        <v/>
      </c>
      <c r="AF3" s="11" t="n">
        <v>42161</v>
      </c>
      <c r="AG3" s="7">
        <f>+WEEKNUM(AF3)</f>
        <v/>
      </c>
      <c r="AH3" s="11">
        <f>AB3+60</f>
        <v/>
      </c>
      <c r="AI3" s="7">
        <f>+WEEKNUM(AH3)</f>
        <v/>
      </c>
      <c r="AJ3" s="7" t="n"/>
      <c r="AK3" s="7">
        <f>+WEEKNUM(AJ3)</f>
        <v/>
      </c>
      <c r="AL3" s="7">
        <f>AE3-AK3</f>
        <v/>
      </c>
      <c r="AM3" s="7">
        <f>AK3-P3</f>
        <v/>
      </c>
      <c r="AN3" s="7">
        <f>AK3-Y3</f>
        <v/>
      </c>
      <c r="AO3" s="7" t="n"/>
      <c r="AP3" s="7">
        <f>+WEEKNUM(AO3)</f>
        <v/>
      </c>
      <c r="AQ3" s="7" t="n"/>
      <c r="AR3" s="7">
        <f>AQ3-W3</f>
        <v/>
      </c>
      <c r="AS3" s="9">
        <f>AQ3/W3-1</f>
        <v/>
      </c>
      <c r="AT3" s="7">
        <f>AE3+2</f>
        <v/>
      </c>
      <c r="AU3" s="7" t="n"/>
      <c r="AV3" s="7" t="n"/>
    </row>
    <row r="4">
      <c r="A4" s="7" t="inlineStr">
        <is>
          <t>K999901305</t>
        </is>
      </c>
      <c r="B4" s="7" t="n">
        <v>1</v>
      </c>
      <c r="C4" s="7" t="inlineStr">
        <is>
          <t>14OZ</t>
        </is>
      </c>
      <c r="D4" s="7" t="inlineStr">
        <is>
          <t>jeans</t>
        </is>
      </c>
      <c r="E4" s="7" t="inlineStr">
        <is>
          <t>WOMEN</t>
        </is>
      </c>
      <c r="F4" s="7" t="inlineStr">
        <is>
          <t>CHRISTINA</t>
        </is>
      </c>
      <c r="G4" s="7" t="inlineStr">
        <is>
          <t>Black Rinse</t>
        </is>
      </c>
      <c r="H4" s="7" t="inlineStr">
        <is>
          <t>TN</t>
        </is>
      </c>
      <c r="I4" s="7" t="inlineStr">
        <is>
          <t>CARTHAGO</t>
        </is>
      </c>
      <c r="J4" s="7" t="inlineStr">
        <is>
          <t>CARTHAGO</t>
        </is>
      </c>
      <c r="K4" s="7" t="inlineStr">
        <is>
          <t>Interwashing</t>
        </is>
      </c>
      <c r="L4" s="7" t="inlineStr">
        <is>
          <t>Gap</t>
        </is>
      </c>
      <c r="M4" s="14" t="inlineStr">
        <is>
          <t>D7924O022 Pinus</t>
        </is>
      </c>
      <c r="N4" s="7" t="inlineStr">
        <is>
          <t>97,8% Organic cotton / 2,2% Elastane</t>
        </is>
      </c>
      <c r="O4" s="11" t="n"/>
      <c r="P4" s="7">
        <f>+WEEKNUM(O4)</f>
        <v/>
      </c>
      <c r="Q4" s="7" t="inlineStr">
        <is>
          <t>WOVEN</t>
        </is>
      </c>
      <c r="R4" s="8" t="n">
        <v>19.79</v>
      </c>
      <c r="S4" t="inlineStr">
        <is>
          <t>300P000253</t>
        </is>
      </c>
      <c r="T4" s="8">
        <f>W4*R4</f>
        <v/>
      </c>
      <c r="U4" s="7" t="inlineStr">
        <is>
          <t>60 DAYS NETT</t>
        </is>
      </c>
      <c r="V4" s="7" t="inlineStr">
        <is>
          <t>TRUCK</t>
        </is>
      </c>
      <c r="W4" s="7" t="n">
        <v>372</v>
      </c>
      <c r="X4" s="11" t="n">
        <v>42080</v>
      </c>
      <c r="Y4" s="7">
        <f>+WEEKNUM(X4)</f>
        <v/>
      </c>
      <c r="Z4" s="11" t="n">
        <v>42154</v>
      </c>
      <c r="AA4" s="7">
        <f>+WEEKNUM(Z4)</f>
        <v/>
      </c>
      <c r="AB4" s="11" t="n">
        <v>42133</v>
      </c>
      <c r="AC4" s="17">
        <f>+WEEKNUM(AB4)</f>
        <v/>
      </c>
      <c r="AD4" s="11" t="n">
        <v>42154</v>
      </c>
      <c r="AE4" s="7">
        <f>+WEEKNUM(AD4)</f>
        <v/>
      </c>
      <c r="AF4" s="11" t="n">
        <v>42161</v>
      </c>
      <c r="AG4" s="7">
        <f>+WEEKNUM(AF4)</f>
        <v/>
      </c>
      <c r="AH4" s="11">
        <f>AB4+60</f>
        <v/>
      </c>
      <c r="AI4" s="7">
        <f>+WEEKNUM(AH4)</f>
        <v/>
      </c>
      <c r="AJ4" s="7" t="n"/>
      <c r="AK4" s="7">
        <f>+WEEKNUM(AJ4)</f>
        <v/>
      </c>
      <c r="AL4" s="7">
        <f>AE4-AK4</f>
        <v/>
      </c>
      <c r="AM4" s="7">
        <f>AK4-P4</f>
        <v/>
      </c>
      <c r="AN4" s="7">
        <f>AK4-Y4</f>
        <v/>
      </c>
      <c r="AO4" s="7" t="n"/>
      <c r="AP4" s="7">
        <f>+WEEKNUM(AO4)</f>
        <v/>
      </c>
      <c r="AQ4" s="7" t="n"/>
      <c r="AR4" s="7">
        <f>AQ4-W4</f>
        <v/>
      </c>
      <c r="AS4" s="9">
        <f>AQ4/W4-1</f>
        <v/>
      </c>
      <c r="AT4" s="7">
        <f>AE4+2</f>
        <v/>
      </c>
      <c r="AU4" s="7" t="n"/>
      <c r="AV4" s="7" t="n"/>
      <c r="AX4" s="142" t="inlineStr">
        <is>
          <t>SOURCING MIX (VOLUMES/ VALUES/ INTAKE MARGIN BY COUNTRY OF ORIGIN)</t>
        </is>
      </c>
      <c r="AY4" s="143" t="n"/>
      <c r="AZ4" s="143" t="n"/>
      <c r="BA4" s="143" t="n"/>
      <c r="BB4" s="144" t="n"/>
    </row>
    <row customHeight="1" ht="15" r="5">
      <c r="A5" s="7" t="inlineStr">
        <is>
          <t>K999951104</t>
        </is>
      </c>
      <c r="B5" s="7" t="n">
        <v>1</v>
      </c>
      <c r="C5" s="7" t="inlineStr">
        <is>
          <t>BK/ 14OZ</t>
        </is>
      </c>
      <c r="D5" s="7" t="inlineStr">
        <is>
          <t>jeans</t>
        </is>
      </c>
      <c r="E5" s="7" t="inlineStr">
        <is>
          <t>MEN</t>
        </is>
      </c>
      <c r="F5" s="7" t="inlineStr">
        <is>
          <t>JAMES</t>
        </is>
      </c>
      <c r="G5" s="7" t="inlineStr">
        <is>
          <t>Black Rinse</t>
        </is>
      </c>
      <c r="H5" s="7" t="inlineStr">
        <is>
          <t>TN</t>
        </is>
      </c>
      <c r="I5" s="7" t="inlineStr">
        <is>
          <t>CARTHAGO</t>
        </is>
      </c>
      <c r="J5" s="7" t="inlineStr">
        <is>
          <t>CARTHAGO</t>
        </is>
      </c>
      <c r="K5" s="7" t="inlineStr">
        <is>
          <t>Interwashing</t>
        </is>
      </c>
      <c r="L5" s="7" t="inlineStr">
        <is>
          <t>Gap</t>
        </is>
      </c>
      <c r="M5" s="14" t="inlineStr">
        <is>
          <t>D7924O022 Pinus</t>
        </is>
      </c>
      <c r="N5" s="7" t="inlineStr">
        <is>
          <t>97,8% Organic cotton / 2,2% Elastane</t>
        </is>
      </c>
      <c r="O5" s="11" t="n"/>
      <c r="P5" s="7">
        <f>+WEEKNUM(O5)</f>
        <v/>
      </c>
      <c r="Q5" s="7" t="inlineStr">
        <is>
          <t>WOVEN</t>
        </is>
      </c>
      <c r="R5" s="8" t="n">
        <v>20.89</v>
      </c>
      <c r="S5" t="inlineStr">
        <is>
          <t>300P000253</t>
        </is>
      </c>
      <c r="T5" s="8">
        <f>W5*R5</f>
        <v/>
      </c>
      <c r="U5" s="7" t="inlineStr">
        <is>
          <t>60 DAYS NETT</t>
        </is>
      </c>
      <c r="V5" s="7" t="inlineStr">
        <is>
          <t>TRUCK</t>
        </is>
      </c>
      <c r="W5" s="7" t="n">
        <v>805</v>
      </c>
      <c r="X5" s="11" t="n">
        <v>42080</v>
      </c>
      <c r="Y5" s="7">
        <f>+WEEKNUM(X5)</f>
        <v/>
      </c>
      <c r="Z5" s="11" t="n">
        <v>42154</v>
      </c>
      <c r="AA5" s="7">
        <f>+WEEKNUM(Z5)</f>
        <v/>
      </c>
      <c r="AB5" s="11" t="n">
        <v>42133</v>
      </c>
      <c r="AC5" s="17">
        <f>+WEEKNUM(AB5)</f>
        <v/>
      </c>
      <c r="AD5" s="11" t="n">
        <v>42154</v>
      </c>
      <c r="AE5" s="7">
        <f>+WEEKNUM(AD5)</f>
        <v/>
      </c>
      <c r="AF5" s="11" t="n">
        <v>42161</v>
      </c>
      <c r="AG5" s="7">
        <f>+WEEKNUM(AF5)</f>
        <v/>
      </c>
      <c r="AH5" s="11">
        <f>AB5+60</f>
        <v/>
      </c>
      <c r="AI5" s="7">
        <f>+WEEKNUM(AH5)</f>
        <v/>
      </c>
      <c r="AJ5" s="7" t="n"/>
      <c r="AK5" s="7">
        <f>+WEEKNUM(AJ5)</f>
        <v/>
      </c>
      <c r="AL5" s="7">
        <f>AE5-AK5</f>
        <v/>
      </c>
      <c r="AM5" s="7">
        <f>AK5-P5</f>
        <v/>
      </c>
      <c r="AN5" s="7">
        <f>AK5-Y5</f>
        <v/>
      </c>
      <c r="AO5" s="7" t="n"/>
      <c r="AP5" s="7">
        <f>+WEEKNUM(AO5)</f>
        <v/>
      </c>
      <c r="AQ5" s="7" t="n"/>
      <c r="AR5" s="7">
        <f>AQ5-W5</f>
        <v/>
      </c>
      <c r="AS5" s="9">
        <f>AQ5/W5-1</f>
        <v/>
      </c>
      <c r="AT5" s="7">
        <f>AE5+2</f>
        <v/>
      </c>
      <c r="AU5" s="7" t="n"/>
      <c r="AV5" s="7" t="n"/>
      <c r="AX5" s="145" t="n"/>
      <c r="AY5" s="143" t="n"/>
      <c r="AZ5" s="143" t="n"/>
      <c r="BA5" s="143" t="n"/>
      <c r="BB5" s="144" t="n"/>
    </row>
    <row customHeight="1" ht="15" r="6">
      <c r="A6" s="7" t="inlineStr">
        <is>
          <t>K999951204</t>
        </is>
      </c>
      <c r="B6" s="7" t="n">
        <v>1</v>
      </c>
      <c r="C6" s="7" t="n"/>
      <c r="D6" s="7" t="inlineStr">
        <is>
          <t>jeans</t>
        </is>
      </c>
      <c r="E6" s="7" t="inlineStr">
        <is>
          <t>MEN</t>
        </is>
      </c>
      <c r="F6" s="7" t="inlineStr">
        <is>
          <t>CHARLES</t>
        </is>
      </c>
      <c r="G6" s="7" t="inlineStr">
        <is>
          <t>Black Rinse</t>
        </is>
      </c>
      <c r="H6" s="7" t="inlineStr">
        <is>
          <t>TN</t>
        </is>
      </c>
      <c r="I6" s="7" t="inlineStr">
        <is>
          <t>CARTHAGO</t>
        </is>
      </c>
      <c r="J6" s="7" t="inlineStr">
        <is>
          <t>CARTHAGO</t>
        </is>
      </c>
      <c r="K6" s="7" t="inlineStr">
        <is>
          <t>Interwashing</t>
        </is>
      </c>
      <c r="L6" s="7" t="inlineStr">
        <is>
          <t>Gap</t>
        </is>
      </c>
      <c r="M6" s="14" t="inlineStr">
        <is>
          <t>D7924O022 Pinus</t>
        </is>
      </c>
      <c r="N6" s="7" t="inlineStr">
        <is>
          <t>97,8% Organic cotton / 2,2% Elastane</t>
        </is>
      </c>
      <c r="O6" s="11" t="n"/>
      <c r="P6" s="7">
        <f>+WEEKNUM(O6)</f>
        <v/>
      </c>
      <c r="Q6" s="7" t="inlineStr">
        <is>
          <t>WOVEN</t>
        </is>
      </c>
      <c r="R6" s="8" t="n">
        <v>20.89</v>
      </c>
      <c r="S6" t="inlineStr">
        <is>
          <t>300P000253</t>
        </is>
      </c>
      <c r="T6" s="8">
        <f>W6*R6</f>
        <v/>
      </c>
      <c r="U6" s="7" t="inlineStr">
        <is>
          <t>60 DAYS NETT</t>
        </is>
      </c>
      <c r="V6" s="7" t="inlineStr">
        <is>
          <t>TRUCK</t>
        </is>
      </c>
      <c r="W6" s="7" t="n">
        <v>670</v>
      </c>
      <c r="X6" s="11" t="n">
        <v>42080</v>
      </c>
      <c r="Y6" s="7">
        <f>+WEEKNUM(X6)</f>
        <v/>
      </c>
      <c r="Z6" s="11" t="n">
        <v>42154</v>
      </c>
      <c r="AA6" s="7">
        <f>+WEEKNUM(Z6)</f>
        <v/>
      </c>
      <c r="AB6" s="11" t="n">
        <v>42133</v>
      </c>
      <c r="AC6" s="17">
        <f>+WEEKNUM(AB6)</f>
        <v/>
      </c>
      <c r="AD6" s="11" t="n">
        <v>42154</v>
      </c>
      <c r="AE6" s="7">
        <f>+WEEKNUM(AD6)</f>
        <v/>
      </c>
      <c r="AF6" s="11" t="n">
        <v>42161</v>
      </c>
      <c r="AG6" s="7">
        <f>+WEEKNUM(AF6)</f>
        <v/>
      </c>
      <c r="AH6" s="11">
        <f>AB6+60</f>
        <v/>
      </c>
      <c r="AI6" s="7">
        <f>+WEEKNUM(AH6)</f>
        <v/>
      </c>
      <c r="AJ6" s="7" t="n"/>
      <c r="AK6" s="7">
        <f>+WEEKNUM(AJ6)</f>
        <v/>
      </c>
      <c r="AL6" s="7">
        <f>AE6-AK6</f>
        <v/>
      </c>
      <c r="AM6" s="7">
        <f>AK6-P6</f>
        <v/>
      </c>
      <c r="AN6" s="7">
        <f>AK6-Y6</f>
        <v/>
      </c>
      <c r="AO6" s="7" t="n"/>
      <c r="AP6" s="7">
        <f>+WEEKNUM(AO6)</f>
        <v/>
      </c>
      <c r="AQ6" s="7" t="n"/>
      <c r="AR6" s="7">
        <f>AQ6-W6</f>
        <v/>
      </c>
      <c r="AS6" s="9">
        <f>AQ6/W6-1</f>
        <v/>
      </c>
      <c r="AT6" s="7">
        <f>AE6+2</f>
        <v/>
      </c>
      <c r="AU6" s="7" t="n"/>
      <c r="AV6" s="7" t="n"/>
      <c r="AX6" s="33" t="n"/>
      <c r="AY6" s="34" t="inlineStr">
        <is>
          <t>STYLES</t>
        </is>
      </c>
      <c r="AZ6" s="34" t="inlineStr">
        <is>
          <t>VOLUMES</t>
        </is>
      </c>
      <c r="BA6" s="35" t="inlineStr">
        <is>
          <t>VALUES</t>
        </is>
      </c>
      <c r="BB6" s="32" t="inlineStr">
        <is>
          <t>INTAKE MARGIN %</t>
        </is>
      </c>
    </row>
    <row r="7">
      <c r="A7" s="7" t="inlineStr">
        <is>
          <t>K999951304</t>
        </is>
      </c>
      <c r="B7" s="7" t="n">
        <v>1</v>
      </c>
      <c r="C7" s="7" t="n"/>
      <c r="D7" s="7" t="inlineStr">
        <is>
          <t>jeans</t>
        </is>
      </c>
      <c r="E7" s="7" t="inlineStr">
        <is>
          <t>MEN</t>
        </is>
      </c>
      <c r="F7" s="7" t="inlineStr">
        <is>
          <t>JOHN</t>
        </is>
      </c>
      <c r="G7" s="7" t="inlineStr">
        <is>
          <t>Black Rinse</t>
        </is>
      </c>
      <c r="H7" s="7" t="inlineStr">
        <is>
          <t>TN</t>
        </is>
      </c>
      <c r="I7" s="7" t="inlineStr">
        <is>
          <t>CARTHAGO</t>
        </is>
      </c>
      <c r="J7" s="7" t="inlineStr">
        <is>
          <t>CARTHAGO</t>
        </is>
      </c>
      <c r="K7" s="7" t="inlineStr">
        <is>
          <t>Interwashing</t>
        </is>
      </c>
      <c r="L7" s="7" t="inlineStr">
        <is>
          <t>Gap</t>
        </is>
      </c>
      <c r="M7" s="14" t="inlineStr">
        <is>
          <t>D7924O022 Pinus</t>
        </is>
      </c>
      <c r="N7" s="7" t="inlineStr">
        <is>
          <t>97,8% Organic cotton / 2,2% Elastane</t>
        </is>
      </c>
      <c r="O7" s="11" t="n"/>
      <c r="P7" s="7">
        <f>+WEEKNUM(O7)</f>
        <v/>
      </c>
      <c r="Q7" s="7" t="inlineStr">
        <is>
          <t>WOVEN</t>
        </is>
      </c>
      <c r="R7" s="8" t="n">
        <v>20.89</v>
      </c>
      <c r="S7" t="inlineStr">
        <is>
          <t>300P000253</t>
        </is>
      </c>
      <c r="T7" s="8">
        <f>W7*R7</f>
        <v/>
      </c>
      <c r="U7" s="7" t="inlineStr">
        <is>
          <t>60 DAYS NETT</t>
        </is>
      </c>
      <c r="V7" s="7" t="inlineStr">
        <is>
          <t>TRUCK</t>
        </is>
      </c>
      <c r="W7" s="7" t="n">
        <v>334</v>
      </c>
      <c r="X7" s="11" t="n">
        <v>42080</v>
      </c>
      <c r="Y7" s="7">
        <f>+WEEKNUM(X7)</f>
        <v/>
      </c>
      <c r="Z7" s="11" t="n">
        <v>42154</v>
      </c>
      <c r="AA7" s="7">
        <f>+WEEKNUM(Z7)</f>
        <v/>
      </c>
      <c r="AB7" s="11" t="n">
        <v>42133</v>
      </c>
      <c r="AC7" s="17">
        <f>+WEEKNUM(AB7)</f>
        <v/>
      </c>
      <c r="AD7" s="11" t="n">
        <v>42154</v>
      </c>
      <c r="AE7" s="7">
        <f>+WEEKNUM(AD7)</f>
        <v/>
      </c>
      <c r="AF7" s="11" t="n">
        <v>42161</v>
      </c>
      <c r="AG7" s="7">
        <f>+WEEKNUM(AF7)</f>
        <v/>
      </c>
      <c r="AH7" s="11">
        <f>AB7+60</f>
        <v/>
      </c>
      <c r="AI7" s="7">
        <f>+WEEKNUM(AH7)</f>
        <v/>
      </c>
      <c r="AJ7" s="7" t="n"/>
      <c r="AK7" s="7">
        <f>+WEEKNUM(AJ7)</f>
        <v/>
      </c>
      <c r="AL7" s="7">
        <f>AE7-AK7</f>
        <v/>
      </c>
      <c r="AM7" s="7">
        <f>AK7-P7</f>
        <v/>
      </c>
      <c r="AN7" s="7">
        <f>AK7-Y7</f>
        <v/>
      </c>
      <c r="AO7" s="7" t="n"/>
      <c r="AP7" s="7">
        <f>+WEEKNUM(AO7)</f>
        <v/>
      </c>
      <c r="AQ7" s="7" t="n"/>
      <c r="AR7" s="7">
        <f>AQ7-W7</f>
        <v/>
      </c>
      <c r="AS7" s="9">
        <f>AQ7/W7-1</f>
        <v/>
      </c>
      <c r="AT7" s="7">
        <f>AE7+2</f>
        <v/>
      </c>
      <c r="AU7" s="7" t="n"/>
      <c r="AV7" s="7" t="n"/>
      <c r="AX7" s="33" t="inlineStr">
        <is>
          <t>TUNISIA</t>
        </is>
      </c>
      <c r="AY7" s="30">
        <f>67+9</f>
        <v/>
      </c>
      <c r="AZ7" s="30">
        <f>35782+1824</f>
        <v/>
      </c>
      <c r="BA7" s="31">
        <f>824514.72+54066.58</f>
        <v/>
      </c>
      <c r="BB7" s="32" t="n">
        <v>0.5741000000000001</v>
      </c>
    </row>
    <row r="8">
      <c r="A8" s="7" t="inlineStr">
        <is>
          <t>K999901101</t>
        </is>
      </c>
      <c r="B8" s="7" t="n">
        <v>1</v>
      </c>
      <c r="C8" s="7" t="n"/>
      <c r="D8" s="7" t="inlineStr">
        <is>
          <t>jeans</t>
        </is>
      </c>
      <c r="E8" s="7" t="inlineStr">
        <is>
          <t>WOMEN</t>
        </is>
      </c>
      <c r="F8" s="7" t="inlineStr">
        <is>
          <t>JUNO</t>
        </is>
      </c>
      <c r="G8" s="7" t="inlineStr">
        <is>
          <t>Rinse</t>
        </is>
      </c>
      <c r="H8" s="7" t="inlineStr">
        <is>
          <t>TN</t>
        </is>
      </c>
      <c r="I8" s="7" t="inlineStr">
        <is>
          <t>CARTHAGO</t>
        </is>
      </c>
      <c r="J8" s="7" t="inlineStr">
        <is>
          <t>CARTHAGO</t>
        </is>
      </c>
      <c r="K8" s="7" t="inlineStr">
        <is>
          <t>Interwashing</t>
        </is>
      </c>
      <c r="L8" s="7" t="inlineStr">
        <is>
          <t>Orta</t>
        </is>
      </c>
      <c r="M8" s="14" t="n">
        <v>9541</v>
      </c>
      <c r="N8" s="7" t="inlineStr">
        <is>
          <t>98% Organic Cotton / 2% Elastane</t>
        </is>
      </c>
      <c r="O8" s="11" t="n"/>
      <c r="P8" s="7">
        <f>+WEEKNUM(O8)</f>
        <v/>
      </c>
      <c r="Q8" s="7" t="inlineStr">
        <is>
          <t>WOVEN</t>
        </is>
      </c>
      <c r="R8" s="8" t="n">
        <v>17.03</v>
      </c>
      <c r="S8" t="inlineStr">
        <is>
          <t>300P000253</t>
        </is>
      </c>
      <c r="T8" s="8">
        <f>W8*R8</f>
        <v/>
      </c>
      <c r="U8" s="7" t="inlineStr">
        <is>
          <t>60 DAYS NETT</t>
        </is>
      </c>
      <c r="V8" s="7" t="inlineStr">
        <is>
          <t>TRUCK</t>
        </is>
      </c>
      <c r="W8" s="7" t="n">
        <v>441</v>
      </c>
      <c r="X8" s="11" t="n">
        <v>42080</v>
      </c>
      <c r="Y8" s="7">
        <f>+WEEKNUM(X8)</f>
        <v/>
      </c>
      <c r="Z8" s="11" t="n">
        <v>42154</v>
      </c>
      <c r="AA8" s="7">
        <f>+WEEKNUM(Z8)</f>
        <v/>
      </c>
      <c r="AB8" s="11" t="n">
        <v>42139</v>
      </c>
      <c r="AC8" s="17">
        <f>+WEEKNUM(AB8)</f>
        <v/>
      </c>
      <c r="AD8" s="11" t="n">
        <v>42154</v>
      </c>
      <c r="AE8" s="7">
        <f>+WEEKNUM(AD8)</f>
        <v/>
      </c>
      <c r="AF8" s="11" t="n">
        <v>42161</v>
      </c>
      <c r="AG8" s="7">
        <f>+WEEKNUM(AF8)</f>
        <v/>
      </c>
      <c r="AH8" s="11">
        <f>AB8+60</f>
        <v/>
      </c>
      <c r="AI8" s="7">
        <f>+WEEKNUM(AH8)</f>
        <v/>
      </c>
      <c r="AJ8" s="7" t="n"/>
      <c r="AK8" s="7">
        <f>+WEEKNUM(AJ8)</f>
        <v/>
      </c>
      <c r="AL8" s="7">
        <f>AE8-AK8</f>
        <v/>
      </c>
      <c r="AM8" s="7">
        <f>AK8-P8</f>
        <v/>
      </c>
      <c r="AN8" s="7">
        <f>AK8-Y8</f>
        <v/>
      </c>
      <c r="AO8" s="7" t="n"/>
      <c r="AP8" s="7">
        <f>+WEEKNUM(AO8)</f>
        <v/>
      </c>
      <c r="AQ8" s="7" t="n"/>
      <c r="AR8" s="7">
        <f>AQ8-W8</f>
        <v/>
      </c>
      <c r="AS8" s="9">
        <f>AQ8/W8-1</f>
        <v/>
      </c>
      <c r="AT8" s="7">
        <f>AE8+2</f>
        <v/>
      </c>
      <c r="AU8" s="7" t="n"/>
      <c r="AV8" s="7" t="n"/>
      <c r="AX8" s="33" t="inlineStr">
        <is>
          <t>GREECE</t>
        </is>
      </c>
      <c r="AY8" s="30" t="n">
        <v>16</v>
      </c>
      <c r="AZ8" s="30" t="n">
        <v>2327</v>
      </c>
      <c r="BA8" s="31" t="n">
        <v>33940.95</v>
      </c>
      <c r="BB8" s="32" t="n">
        <v>0.5602</v>
      </c>
    </row>
    <row r="9">
      <c r="A9" s="7" t="inlineStr">
        <is>
          <t>K999901201</t>
        </is>
      </c>
      <c r="B9" s="7" t="n">
        <v>1</v>
      </c>
      <c r="C9" s="7" t="n"/>
      <c r="D9" s="7" t="inlineStr">
        <is>
          <t>jeans</t>
        </is>
      </c>
      <c r="E9" s="7" t="inlineStr">
        <is>
          <t>WOMEN</t>
        </is>
      </c>
      <c r="F9" s="7" t="inlineStr">
        <is>
          <t>DIDO</t>
        </is>
      </c>
      <c r="G9" s="7" t="inlineStr">
        <is>
          <t>Rinse</t>
        </is>
      </c>
      <c r="H9" s="7" t="inlineStr">
        <is>
          <t>TN</t>
        </is>
      </c>
      <c r="I9" s="7" t="inlineStr">
        <is>
          <t>CARTHAGO</t>
        </is>
      </c>
      <c r="J9" s="7" t="inlineStr">
        <is>
          <t>CARTHAGO</t>
        </is>
      </c>
      <c r="K9" s="7" t="inlineStr">
        <is>
          <t>Interwashing</t>
        </is>
      </c>
      <c r="L9" s="7" t="inlineStr">
        <is>
          <t>Orta</t>
        </is>
      </c>
      <c r="M9" s="14" t="n">
        <v>9541</v>
      </c>
      <c r="N9" s="7" t="inlineStr">
        <is>
          <t>98% Organic Cotton / 2% Elastane</t>
        </is>
      </c>
      <c r="O9" s="11" t="n"/>
      <c r="P9" s="7">
        <f>+WEEKNUM(O9)</f>
        <v/>
      </c>
      <c r="Q9" s="7" t="inlineStr">
        <is>
          <t>WOVEN</t>
        </is>
      </c>
      <c r="R9" s="8" t="n">
        <v>17.5</v>
      </c>
      <c r="S9" t="inlineStr">
        <is>
          <t>300P000253</t>
        </is>
      </c>
      <c r="T9" s="8">
        <f>W9*R9</f>
        <v/>
      </c>
      <c r="U9" s="7" t="inlineStr">
        <is>
          <t>60 DAYS NETT</t>
        </is>
      </c>
      <c r="V9" s="7" t="inlineStr">
        <is>
          <t>TRUCK</t>
        </is>
      </c>
      <c r="W9" s="7" t="n">
        <v>372</v>
      </c>
      <c r="X9" s="11" t="n">
        <v>42080</v>
      </c>
      <c r="Y9" s="7">
        <f>+WEEKNUM(X9)</f>
        <v/>
      </c>
      <c r="Z9" s="11" t="n">
        <v>42154</v>
      </c>
      <c r="AA9" s="7">
        <f>+WEEKNUM(Z9)</f>
        <v/>
      </c>
      <c r="AB9" s="11" t="n">
        <v>42140</v>
      </c>
      <c r="AC9" s="17">
        <f>+WEEKNUM(AB9)</f>
        <v/>
      </c>
      <c r="AD9" s="11" t="n">
        <v>42154</v>
      </c>
      <c r="AE9" s="7">
        <f>+WEEKNUM(AD9)</f>
        <v/>
      </c>
      <c r="AF9" s="11" t="n">
        <v>42161</v>
      </c>
      <c r="AG9" s="7">
        <f>+WEEKNUM(AF9)</f>
        <v/>
      </c>
      <c r="AH9" s="11">
        <f>AB9+60</f>
        <v/>
      </c>
      <c r="AI9" s="7">
        <f>+WEEKNUM(AH9)</f>
        <v/>
      </c>
      <c r="AJ9" s="7" t="n"/>
      <c r="AK9" s="7">
        <f>+WEEKNUM(AJ9)</f>
        <v/>
      </c>
      <c r="AL9" s="7">
        <f>AE9-AK9</f>
        <v/>
      </c>
      <c r="AM9" s="7">
        <f>AK9-P9</f>
        <v/>
      </c>
      <c r="AN9" s="7">
        <f>AK9-Y9</f>
        <v/>
      </c>
      <c r="AO9" s="7" t="n"/>
      <c r="AP9" s="7">
        <f>+WEEKNUM(AO9)</f>
        <v/>
      </c>
      <c r="AQ9" s="7" t="n"/>
      <c r="AR9" s="7">
        <f>AQ9-W9</f>
        <v/>
      </c>
      <c r="AS9" s="9">
        <f>AQ9/W9-1</f>
        <v/>
      </c>
      <c r="AT9" s="7">
        <f>AE9+2</f>
        <v/>
      </c>
      <c r="AU9" s="7" t="n"/>
      <c r="AV9" s="7" t="n"/>
      <c r="AX9" s="33" t="inlineStr">
        <is>
          <t>INDIA</t>
        </is>
      </c>
      <c r="AY9" s="30" t="n">
        <v>8</v>
      </c>
      <c r="AZ9" s="30" t="n">
        <v>1185</v>
      </c>
      <c r="BA9" s="31" t="n">
        <v>29660.75</v>
      </c>
      <c r="BB9" s="32" t="n">
        <v>0.4432</v>
      </c>
    </row>
    <row customHeight="1" ht="15" r="10">
      <c r="A10" s="7" t="inlineStr">
        <is>
          <t>K999901301</t>
        </is>
      </c>
      <c r="B10" s="7" t="n">
        <v>1</v>
      </c>
      <c r="C10" s="7" t="inlineStr">
        <is>
          <t>MAW</t>
        </is>
      </c>
      <c r="D10" s="7" t="inlineStr">
        <is>
          <t>jeans</t>
        </is>
      </c>
      <c r="E10" s="7" t="inlineStr">
        <is>
          <t>WOMEN</t>
        </is>
      </c>
      <c r="F10" s="7" t="inlineStr">
        <is>
          <t>CHRISTINA</t>
        </is>
      </c>
      <c r="G10" s="7" t="inlineStr">
        <is>
          <t>Rinse</t>
        </is>
      </c>
      <c r="H10" s="7" t="inlineStr">
        <is>
          <t>TN</t>
        </is>
      </c>
      <c r="I10" s="7" t="inlineStr">
        <is>
          <t>CARTHAGO</t>
        </is>
      </c>
      <c r="J10" s="7" t="inlineStr">
        <is>
          <t>CARTHAGO</t>
        </is>
      </c>
      <c r="K10" s="7" t="inlineStr">
        <is>
          <t>Interwashing</t>
        </is>
      </c>
      <c r="L10" s="7" t="inlineStr">
        <is>
          <t>Orta</t>
        </is>
      </c>
      <c r="M10" s="14" t="n">
        <v>9541</v>
      </c>
      <c r="N10" s="7" t="inlineStr">
        <is>
          <t>98% Organic Cotton / 2% Elastane</t>
        </is>
      </c>
      <c r="O10" s="11" t="n"/>
      <c r="P10" s="7">
        <f>+WEEKNUM(O10)</f>
        <v/>
      </c>
      <c r="Q10" s="7" t="inlineStr">
        <is>
          <t>WOVEN</t>
        </is>
      </c>
      <c r="R10" s="8" t="n">
        <v>17.28</v>
      </c>
      <c r="S10" t="inlineStr">
        <is>
          <t>300P000253</t>
        </is>
      </c>
      <c r="T10" s="8">
        <f>W10*R10</f>
        <v/>
      </c>
      <c r="U10" s="7" t="inlineStr">
        <is>
          <t>60 DAYS NETT</t>
        </is>
      </c>
      <c r="V10" s="7" t="inlineStr">
        <is>
          <t>TRUCK</t>
        </is>
      </c>
      <c r="W10" s="7" t="n">
        <v>1106</v>
      </c>
      <c r="X10" s="11" t="n">
        <v>42080</v>
      </c>
      <c r="Y10" s="7">
        <f>+WEEKNUM(X10)</f>
        <v/>
      </c>
      <c r="Z10" s="11" t="n">
        <v>42154</v>
      </c>
      <c r="AA10" s="7">
        <f>+WEEKNUM(Z10)</f>
        <v/>
      </c>
      <c r="AB10" s="11" t="n">
        <v>42147</v>
      </c>
      <c r="AC10" s="17">
        <f>+WEEKNUM(AB10)</f>
        <v/>
      </c>
      <c r="AD10" s="11" t="n">
        <v>42154</v>
      </c>
      <c r="AE10" s="7">
        <f>+WEEKNUM(AD10)</f>
        <v/>
      </c>
      <c r="AF10" s="11" t="n">
        <v>42161</v>
      </c>
      <c r="AG10" s="7">
        <f>+WEEKNUM(AF10)</f>
        <v/>
      </c>
      <c r="AH10" s="11">
        <f>AB10+60</f>
        <v/>
      </c>
      <c r="AI10" s="7">
        <f>+WEEKNUM(AH10)</f>
        <v/>
      </c>
      <c r="AJ10" s="7" t="n"/>
      <c r="AK10" s="7">
        <f>+WEEKNUM(AJ10)</f>
        <v/>
      </c>
      <c r="AL10" s="7">
        <f>AE10-AK10</f>
        <v/>
      </c>
      <c r="AM10" s="7">
        <f>AK10-P10</f>
        <v/>
      </c>
      <c r="AN10" s="7">
        <f>AK10-Y10</f>
        <v/>
      </c>
      <c r="AO10" s="7" t="n"/>
      <c r="AP10" s="7">
        <f>+WEEKNUM(AO10)</f>
        <v/>
      </c>
      <c r="AQ10" s="7" t="n"/>
      <c r="AR10" s="7">
        <f>AQ10-W10</f>
        <v/>
      </c>
      <c r="AS10" s="9">
        <f>AQ10/W10-1</f>
        <v/>
      </c>
      <c r="AT10" s="7">
        <f>AE10+2</f>
        <v/>
      </c>
      <c r="AU10" s="7" t="n"/>
      <c r="AV10" s="7" t="n"/>
      <c r="AX10" s="33" t="inlineStr">
        <is>
          <t>TURKEY</t>
        </is>
      </c>
      <c r="AY10" s="30" t="n">
        <v>5</v>
      </c>
      <c r="AZ10" s="30" t="n">
        <v>1050</v>
      </c>
      <c r="BA10" s="31" t="n">
        <v>25550</v>
      </c>
      <c r="BB10" s="32" t="n">
        <v>0.5466</v>
      </c>
    </row>
    <row r="11">
      <c r="A11" s="7" t="inlineStr">
        <is>
          <t>K150701502</t>
        </is>
      </c>
      <c r="B11" s="7" t="n">
        <v>3</v>
      </c>
      <c r="C11" s="7" t="n"/>
      <c r="D11" s="7" t="inlineStr">
        <is>
          <t>jeans</t>
        </is>
      </c>
      <c r="E11" s="7" t="inlineStr">
        <is>
          <t>WOMEN</t>
        </is>
      </c>
      <c r="F11" s="7" t="inlineStr">
        <is>
          <t>EMMA</t>
        </is>
      </c>
      <c r="G11" s="7" t="inlineStr">
        <is>
          <t>Tinted Mid Worn</t>
        </is>
      </c>
      <c r="H11" s="7" t="inlineStr">
        <is>
          <t>TN</t>
        </is>
      </c>
      <c r="I11" s="7" t="inlineStr">
        <is>
          <t>CARTHAGO</t>
        </is>
      </c>
      <c r="J11" s="7" t="inlineStr">
        <is>
          <t>CARTHAGO</t>
        </is>
      </c>
      <c r="K11" s="7" t="inlineStr">
        <is>
          <t>Interwashing</t>
        </is>
      </c>
      <c r="L11" s="7" t="inlineStr">
        <is>
          <t>Bossa</t>
        </is>
      </c>
      <c r="M11" s="14" t="inlineStr">
        <is>
          <t>Khoi</t>
        </is>
      </c>
      <c r="N11" s="7" t="inlineStr">
        <is>
          <t>99% Organic Cotton / 1% Elastane</t>
        </is>
      </c>
      <c r="O11" s="11" t="n"/>
      <c r="P11" s="7">
        <f>+WEEKNUM(O11)</f>
        <v/>
      </c>
      <c r="Q11" s="7" t="inlineStr">
        <is>
          <t>WOVEN</t>
        </is>
      </c>
      <c r="R11" s="8" t="n">
        <v>23.86</v>
      </c>
      <c r="S11" t="inlineStr">
        <is>
          <t>300P000257</t>
        </is>
      </c>
      <c r="T11" s="8">
        <f>W11*R11</f>
        <v/>
      </c>
      <c r="U11" s="7" t="inlineStr">
        <is>
          <t>60 DAYS NETT</t>
        </is>
      </c>
      <c r="V11" s="7" t="inlineStr">
        <is>
          <t>TRUCK</t>
        </is>
      </c>
      <c r="W11" s="7" t="n">
        <v>388</v>
      </c>
      <c r="X11" s="11" t="n">
        <v>42083</v>
      </c>
      <c r="Y11" s="7">
        <f>+WEEKNUM(X11)</f>
        <v/>
      </c>
      <c r="Z11" s="11" t="n">
        <v>42154</v>
      </c>
      <c r="AA11" s="7">
        <f>+WEEKNUM(Z11)</f>
        <v/>
      </c>
      <c r="AB11" s="11" t="n">
        <v>42131</v>
      </c>
      <c r="AC11" s="17">
        <f>+WEEKNUM(AB11)</f>
        <v/>
      </c>
      <c r="AD11" s="11" t="n">
        <v>42161</v>
      </c>
      <c r="AE11" s="7">
        <f>+WEEKNUM(AD11)</f>
        <v/>
      </c>
      <c r="AF11" s="11" t="n">
        <v>42161</v>
      </c>
      <c r="AG11" s="7">
        <f>+WEEKNUM(AF11)</f>
        <v/>
      </c>
      <c r="AH11" s="11">
        <f>AB11+60</f>
        <v/>
      </c>
      <c r="AI11" s="7">
        <f>+WEEKNUM(AH11)</f>
        <v/>
      </c>
      <c r="AJ11" s="7" t="n"/>
      <c r="AK11" s="7">
        <f>+WEEKNUM(AJ11)</f>
        <v/>
      </c>
      <c r="AL11" s="7">
        <f>AE11-AK11</f>
        <v/>
      </c>
      <c r="AM11" s="7">
        <f>AK11-P11</f>
        <v/>
      </c>
      <c r="AN11" s="7">
        <f>AK11-Y11</f>
        <v/>
      </c>
      <c r="AO11" s="7" t="n"/>
      <c r="AP11" s="7">
        <f>+WEEKNUM(AO11)</f>
        <v/>
      </c>
      <c r="AQ11" s="7" t="n"/>
      <c r="AR11" s="7">
        <f>AQ11-W11</f>
        <v/>
      </c>
      <c r="AS11" s="9">
        <f>AQ11/W11-1</f>
        <v/>
      </c>
      <c r="AT11" s="7">
        <f>AE11+2</f>
        <v/>
      </c>
      <c r="AU11" s="7" t="n"/>
      <c r="AV11" s="7" t="n"/>
      <c r="AX11" s="33" t="inlineStr">
        <is>
          <t>ITALY</t>
        </is>
      </c>
      <c r="AY11" s="30" t="n">
        <v>6</v>
      </c>
      <c r="AZ11" s="30" t="n">
        <v>680</v>
      </c>
      <c r="BA11" s="31" t="n">
        <v>24918</v>
      </c>
      <c r="BB11" s="32" t="n">
        <v>0.4937</v>
      </c>
    </row>
    <row r="12">
      <c r="A12" s="7" t="inlineStr">
        <is>
          <t>K150751305</t>
        </is>
      </c>
      <c r="B12" s="7" t="n">
        <v>2</v>
      </c>
      <c r="C12" s="7" t="inlineStr">
        <is>
          <t>BK/ 14OZ/ BEN</t>
        </is>
      </c>
      <c r="D12" s="7" t="inlineStr">
        <is>
          <t>jeans</t>
        </is>
      </c>
      <c r="E12" s="7" t="inlineStr">
        <is>
          <t>MEN</t>
        </is>
      </c>
      <c r="F12" s="7" t="inlineStr">
        <is>
          <t>JOHN</t>
        </is>
      </c>
      <c r="G12" s="7" t="inlineStr">
        <is>
          <t>Glory Blue Worn</t>
        </is>
      </c>
      <c r="H12" s="7" t="inlineStr">
        <is>
          <t>TN</t>
        </is>
      </c>
      <c r="I12" s="7" t="inlineStr">
        <is>
          <t>CARTHAGO</t>
        </is>
      </c>
      <c r="J12" s="7" t="inlineStr">
        <is>
          <t>CARTHAGO</t>
        </is>
      </c>
      <c r="K12" s="7" t="inlineStr">
        <is>
          <t>Interwashing</t>
        </is>
      </c>
      <c r="L12" s="7" t="inlineStr">
        <is>
          <t>Orta</t>
        </is>
      </c>
      <c r="M12" s="14" t="n">
        <v>9540</v>
      </c>
      <c r="N12" s="7" t="inlineStr">
        <is>
          <t>98% Organic Cotton / 2% Elastane</t>
        </is>
      </c>
      <c r="O12" s="11" t="n"/>
      <c r="P12" s="7">
        <f>+WEEKNUM(O12)</f>
        <v/>
      </c>
      <c r="Q12" s="7" t="inlineStr">
        <is>
          <t>WOVEN</t>
        </is>
      </c>
      <c r="R12" s="8" t="n">
        <v>21.88</v>
      </c>
      <c r="S12" t="inlineStr">
        <is>
          <t>300P000261</t>
        </is>
      </c>
      <c r="T12" s="8">
        <f>W12*R12</f>
        <v/>
      </c>
      <c r="U12" s="7" t="inlineStr">
        <is>
          <t>60 DAYS NETT</t>
        </is>
      </c>
      <c r="V12" s="7" t="inlineStr">
        <is>
          <t>TRUCK</t>
        </is>
      </c>
      <c r="W12" s="7" t="n">
        <v>775</v>
      </c>
      <c r="X12" s="11" t="n">
        <v>42083</v>
      </c>
      <c r="Y12" s="7">
        <f>+WEEKNUM(X12)</f>
        <v/>
      </c>
      <c r="Z12" s="11" t="n">
        <v>42154</v>
      </c>
      <c r="AA12" s="7">
        <f>+WEEKNUM(Z12)</f>
        <v/>
      </c>
      <c r="AB12" s="11" t="n">
        <v>42132</v>
      </c>
      <c r="AC12" s="17">
        <f>+WEEKNUM(AB12)</f>
        <v/>
      </c>
      <c r="AD12" s="11" t="n">
        <v>42161</v>
      </c>
      <c r="AE12" s="7">
        <f>+WEEKNUM(AD12)</f>
        <v/>
      </c>
      <c r="AF12" s="11" t="n">
        <v>42161</v>
      </c>
      <c r="AG12" s="7">
        <f>+WEEKNUM(AF12)</f>
        <v/>
      </c>
      <c r="AH12" s="11">
        <f>AB12+60</f>
        <v/>
      </c>
      <c r="AI12" s="7">
        <f>+WEEKNUM(AH12)</f>
        <v/>
      </c>
      <c r="AJ12" s="7" t="n"/>
      <c r="AK12" s="7">
        <f>+WEEKNUM(AJ12)</f>
        <v/>
      </c>
      <c r="AL12" s="7">
        <f>AE12-AK12</f>
        <v/>
      </c>
      <c r="AM12" s="7">
        <f>AK12-P12</f>
        <v/>
      </c>
      <c r="AN12" s="7">
        <f>AK12-Y12</f>
        <v/>
      </c>
      <c r="AO12" s="7" t="n"/>
      <c r="AP12" s="7">
        <f>+WEEKNUM(AO12)</f>
        <v/>
      </c>
      <c r="AQ12" s="7" t="n"/>
      <c r="AR12" s="7">
        <f>AQ12-W12</f>
        <v/>
      </c>
      <c r="AS12" s="9">
        <f>AQ12/W12-1</f>
        <v/>
      </c>
      <c r="AT12" s="7">
        <f>AE12+2</f>
        <v/>
      </c>
      <c r="AU12" s="7" t="n"/>
      <c r="AV12" s="7" t="n"/>
      <c r="AX12" s="33" t="inlineStr">
        <is>
          <t>CHINA</t>
        </is>
      </c>
      <c r="AY12" s="30" t="n">
        <v>4</v>
      </c>
      <c r="AZ12" s="30" t="n">
        <v>650</v>
      </c>
      <c r="BA12" s="31" t="n">
        <v>29878.5</v>
      </c>
      <c r="BB12" s="32" t="n">
        <v>0.5036</v>
      </c>
    </row>
    <row r="13">
      <c r="A13" s="7" t="inlineStr">
        <is>
          <t>K150751307</t>
        </is>
      </c>
      <c r="B13" s="7" t="n">
        <v>3</v>
      </c>
      <c r="C13" s="7" t="inlineStr">
        <is>
          <t>SB/ MAW</t>
        </is>
      </c>
      <c r="D13" s="7" t="inlineStr">
        <is>
          <t>jeans</t>
        </is>
      </c>
      <c r="E13" s="7" t="inlineStr">
        <is>
          <t>MEN</t>
        </is>
      </c>
      <c r="F13" s="7" t="inlineStr">
        <is>
          <t>JOHN</t>
        </is>
      </c>
      <c r="G13" s="7" t="inlineStr">
        <is>
          <t>Green Used</t>
        </is>
      </c>
      <c r="H13" s="7" t="inlineStr">
        <is>
          <t>TN</t>
        </is>
      </c>
      <c r="I13" s="7" t="inlineStr">
        <is>
          <t>CARTHAGO</t>
        </is>
      </c>
      <c r="J13" s="7" t="inlineStr">
        <is>
          <t>CARTHAGO</t>
        </is>
      </c>
      <c r="K13" s="7" t="inlineStr">
        <is>
          <t>Interwashing</t>
        </is>
      </c>
      <c r="L13" s="7" t="inlineStr">
        <is>
          <t>Orta</t>
        </is>
      </c>
      <c r="M13" s="14" t="n">
        <v>9524</v>
      </c>
      <c r="N13" s="7" t="inlineStr">
        <is>
          <t>100% Organic Cotton</t>
        </is>
      </c>
      <c r="O13" s="11" t="n"/>
      <c r="P13" s="7">
        <f>+WEEKNUM(O13)</f>
        <v/>
      </c>
      <c r="Q13" s="7" t="inlineStr">
        <is>
          <t>WOVEN</t>
        </is>
      </c>
      <c r="R13" s="8" t="n">
        <v>24.43</v>
      </c>
      <c r="S13" t="inlineStr">
        <is>
          <t>300P000261</t>
        </is>
      </c>
      <c r="T13" s="8">
        <f>W13*R13</f>
        <v/>
      </c>
      <c r="U13" s="7" t="inlineStr">
        <is>
          <t>60 DAYS NETT</t>
        </is>
      </c>
      <c r="V13" s="7" t="inlineStr">
        <is>
          <t>TRUCK</t>
        </is>
      </c>
      <c r="W13" s="7" t="n">
        <v>1200</v>
      </c>
      <c r="X13" s="11" t="n">
        <v>42083</v>
      </c>
      <c r="Y13" s="7">
        <f>+WEEKNUM(X13)</f>
        <v/>
      </c>
      <c r="Z13" s="11" t="n">
        <v>42154</v>
      </c>
      <c r="AA13" s="7">
        <f>+WEEKNUM(Z13)</f>
        <v/>
      </c>
      <c r="AB13" s="11" t="n">
        <v>42132</v>
      </c>
      <c r="AC13" s="17">
        <f>+WEEKNUM(AB13)</f>
        <v/>
      </c>
      <c r="AD13" s="11" t="n">
        <v>42161</v>
      </c>
      <c r="AE13" s="7">
        <f>+WEEKNUM(AD13)</f>
        <v/>
      </c>
      <c r="AF13" s="11" t="n">
        <v>42161</v>
      </c>
      <c r="AG13" s="7">
        <f>+WEEKNUM(AF13)</f>
        <v/>
      </c>
      <c r="AH13" s="11">
        <f>AB13+60</f>
        <v/>
      </c>
      <c r="AI13" s="7">
        <f>+WEEKNUM(AH13)</f>
        <v/>
      </c>
      <c r="AJ13" s="7" t="n"/>
      <c r="AK13" s="7">
        <f>+WEEKNUM(AJ13)</f>
        <v/>
      </c>
      <c r="AL13" s="7">
        <f>AE13-AK13</f>
        <v/>
      </c>
      <c r="AM13" s="7">
        <f>AK13-P13</f>
        <v/>
      </c>
      <c r="AN13" s="7">
        <f>AK13-Y13</f>
        <v/>
      </c>
      <c r="AO13" s="7" t="n"/>
      <c r="AP13" s="7">
        <f>+WEEKNUM(AO13)</f>
        <v/>
      </c>
      <c r="AQ13" s="7" t="n"/>
      <c r="AR13" s="7">
        <f>AQ13-W13</f>
        <v/>
      </c>
      <c r="AS13" s="9">
        <f>AQ13/W13-1</f>
        <v/>
      </c>
      <c r="AT13" s="7">
        <f>AE13+2</f>
        <v/>
      </c>
      <c r="AU13" s="7" t="n"/>
      <c r="AV13" s="7" t="n"/>
      <c r="AX13" s="33" t="inlineStr">
        <is>
          <t xml:space="preserve">SPAIN </t>
        </is>
      </c>
      <c r="AY13" s="30" t="n">
        <v>3</v>
      </c>
      <c r="AZ13" s="30" t="n">
        <v>550</v>
      </c>
      <c r="BA13" s="31" t="n">
        <v>2876</v>
      </c>
      <c r="BB13" s="32" t="n">
        <v>0.6002999999999999</v>
      </c>
    </row>
    <row customHeight="1" ht="15" r="14">
      <c r="A14" s="7" t="inlineStr">
        <is>
          <t>K999951103</t>
        </is>
      </c>
      <c r="B14" s="7" t="n">
        <v>1</v>
      </c>
      <c r="C14" s="7" t="n"/>
      <c r="D14" s="7" t="inlineStr">
        <is>
          <t>jeans</t>
        </is>
      </c>
      <c r="E14" s="7" t="inlineStr">
        <is>
          <t>MEN</t>
        </is>
      </c>
      <c r="F14" s="7" t="inlineStr">
        <is>
          <t>JAMES</t>
        </is>
      </c>
      <c r="G14" s="7" t="inlineStr">
        <is>
          <t>Black Worn In</t>
        </is>
      </c>
      <c r="H14" s="7" t="inlineStr">
        <is>
          <t>TN</t>
        </is>
      </c>
      <c r="I14" s="7" t="inlineStr">
        <is>
          <t>CARTHAGO</t>
        </is>
      </c>
      <c r="J14" s="7" t="inlineStr">
        <is>
          <t>CARTHAGO</t>
        </is>
      </c>
      <c r="K14" s="7" t="inlineStr">
        <is>
          <t>Interwashing</t>
        </is>
      </c>
      <c r="L14" s="7" t="inlineStr">
        <is>
          <t>Gap</t>
        </is>
      </c>
      <c r="M14" s="14" t="inlineStr">
        <is>
          <t>D7924O022 Pinus</t>
        </is>
      </c>
      <c r="N14" s="7" t="inlineStr">
        <is>
          <t>97,8% Organic cotton / 2,2% Elastane</t>
        </is>
      </c>
      <c r="O14" s="11" t="n"/>
      <c r="P14" s="7">
        <f>+WEEKNUM(O14)</f>
        <v/>
      </c>
      <c r="Q14" s="7" t="inlineStr">
        <is>
          <t>WOVEN</t>
        </is>
      </c>
      <c r="R14" s="8" t="n">
        <v>23.65</v>
      </c>
      <c r="S14" t="inlineStr">
        <is>
          <t>300P000253</t>
        </is>
      </c>
      <c r="T14" s="8">
        <f>W14*R14</f>
        <v/>
      </c>
      <c r="U14" s="7" t="inlineStr">
        <is>
          <t>60 DAYS NETT</t>
        </is>
      </c>
      <c r="V14" s="7" t="inlineStr">
        <is>
          <t>TRUCK</t>
        </is>
      </c>
      <c r="W14" s="7" t="n">
        <v>354</v>
      </c>
      <c r="X14" s="11" t="n">
        <v>42080</v>
      </c>
      <c r="Y14" s="7">
        <f>+WEEKNUM(X14)</f>
        <v/>
      </c>
      <c r="Z14" s="11" t="n">
        <v>42154</v>
      </c>
      <c r="AA14" s="7">
        <f>+WEEKNUM(Z14)</f>
        <v/>
      </c>
      <c r="AB14" s="11" t="n">
        <v>42132</v>
      </c>
      <c r="AC14" s="17">
        <f>+WEEKNUM(AB14)</f>
        <v/>
      </c>
      <c r="AD14" s="11" t="n">
        <v>42161</v>
      </c>
      <c r="AE14" s="7">
        <f>+WEEKNUM(AD14)</f>
        <v/>
      </c>
      <c r="AF14" s="11" t="n">
        <v>42161</v>
      </c>
      <c r="AG14" s="7">
        <f>+WEEKNUM(AF14)</f>
        <v/>
      </c>
      <c r="AH14" s="11">
        <f>AB14+60</f>
        <v/>
      </c>
      <c r="AI14" s="7">
        <f>+WEEKNUM(AH14)</f>
        <v/>
      </c>
      <c r="AJ14" s="7" t="n"/>
      <c r="AK14" s="7">
        <f>+WEEKNUM(AJ14)</f>
        <v/>
      </c>
      <c r="AL14" s="7">
        <f>AE14-AK14</f>
        <v/>
      </c>
      <c r="AM14" s="7">
        <f>AK14-P14</f>
        <v/>
      </c>
      <c r="AN14" s="7">
        <f>AK14-Y14</f>
        <v/>
      </c>
      <c r="AO14" s="7" t="n"/>
      <c r="AP14" s="7">
        <f>+WEEKNUM(AO14)</f>
        <v/>
      </c>
      <c r="AQ14" s="7" t="n"/>
      <c r="AR14" s="7">
        <f>AQ14-W14</f>
        <v/>
      </c>
      <c r="AS14" s="9">
        <f>AQ14/W14-1</f>
        <v/>
      </c>
      <c r="AT14" s="7">
        <f>AE14+2</f>
        <v/>
      </c>
      <c r="AU14" s="7" t="n"/>
      <c r="AV14" s="7" t="n"/>
    </row>
    <row customHeight="1" ht="15" r="15">
      <c r="A15" s="7" t="inlineStr">
        <is>
          <t>K150701302</t>
        </is>
      </c>
      <c r="B15" s="7" t="n">
        <v>3</v>
      </c>
      <c r="C15" s="7" t="n"/>
      <c r="D15" s="7" t="inlineStr">
        <is>
          <t>jeans</t>
        </is>
      </c>
      <c r="E15" s="7" t="inlineStr">
        <is>
          <t>WOMEN</t>
        </is>
      </c>
      <c r="F15" s="7" t="inlineStr">
        <is>
          <t>CHRISTINA</t>
        </is>
      </c>
      <c r="G15" s="7" t="inlineStr">
        <is>
          <t>Rinse Tencel</t>
        </is>
      </c>
      <c r="H15" s="7" t="inlineStr">
        <is>
          <t>TN</t>
        </is>
      </c>
      <c r="I15" s="7" t="inlineStr">
        <is>
          <t>CARTHAGO</t>
        </is>
      </c>
      <c r="J15" s="7" t="inlineStr">
        <is>
          <t>CARTHAGO</t>
        </is>
      </c>
      <c r="K15" s="7" t="inlineStr">
        <is>
          <t>Interwashing</t>
        </is>
      </c>
      <c r="L15" s="7" t="inlineStr">
        <is>
          <t>Orta</t>
        </is>
      </c>
      <c r="M15" s="14" t="inlineStr">
        <is>
          <t>7771A-42</t>
        </is>
      </c>
      <c r="N15" s="7" t="inlineStr">
        <is>
          <t>44% Cotton / 42% Tencel / 12% Polyester / 2% Elastane</t>
        </is>
      </c>
      <c r="O15" s="11" t="n"/>
      <c r="P15" s="7">
        <f>+WEEKNUM(O15)</f>
        <v/>
      </c>
      <c r="Q15" s="7" t="inlineStr">
        <is>
          <t>WOVEN</t>
        </is>
      </c>
      <c r="R15" s="8" t="n">
        <v>18.72</v>
      </c>
      <c r="S15" t="inlineStr">
        <is>
          <t>300P000257</t>
        </is>
      </c>
      <c r="T15" s="8">
        <f>W15*R15</f>
        <v/>
      </c>
      <c r="U15" s="7" t="inlineStr">
        <is>
          <t>60 DAYS NETT</t>
        </is>
      </c>
      <c r="V15" s="7" t="inlineStr">
        <is>
          <t>TRUCK</t>
        </is>
      </c>
      <c r="W15" s="7" t="n">
        <v>198</v>
      </c>
      <c r="X15" s="11" t="n">
        <v>42083</v>
      </c>
      <c r="Y15" s="7">
        <f>+WEEKNUM(X15)</f>
        <v/>
      </c>
      <c r="Z15" s="11" t="n">
        <v>42154</v>
      </c>
      <c r="AA15" s="7">
        <f>+WEEKNUM(Z15)</f>
        <v/>
      </c>
      <c r="AB15" s="11" t="n">
        <v>42139</v>
      </c>
      <c r="AC15" s="17">
        <f>+WEEKNUM(AB15)</f>
        <v/>
      </c>
      <c r="AD15" s="11" t="n">
        <v>42161</v>
      </c>
      <c r="AE15" s="7">
        <f>+WEEKNUM(AD15)</f>
        <v/>
      </c>
      <c r="AF15" s="11" t="n">
        <v>42161</v>
      </c>
      <c r="AG15" s="7">
        <f>+WEEKNUM(AF15)</f>
        <v/>
      </c>
      <c r="AH15" s="11">
        <f>AB15+60</f>
        <v/>
      </c>
      <c r="AI15" s="7">
        <f>+WEEKNUM(AH15)</f>
        <v/>
      </c>
      <c r="AJ15" s="7" t="n"/>
      <c r="AK15" s="7">
        <f>+WEEKNUM(AJ15)</f>
        <v/>
      </c>
      <c r="AL15" s="7">
        <f>AE15-AK15</f>
        <v/>
      </c>
      <c r="AM15" s="7">
        <f>AK15-P15</f>
        <v/>
      </c>
      <c r="AN15" s="7">
        <f>AK15-Y15</f>
        <v/>
      </c>
      <c r="AO15" s="7" t="n"/>
      <c r="AP15" s="7">
        <f>+WEEKNUM(AO15)</f>
        <v/>
      </c>
      <c r="AQ15" s="7" t="n"/>
      <c r="AR15" s="7">
        <f>AQ15-W15</f>
        <v/>
      </c>
      <c r="AS15" s="9">
        <f>AQ15/W15-1</f>
        <v/>
      </c>
      <c r="AT15" s="7">
        <f>AE15+2</f>
        <v/>
      </c>
      <c r="AU15" s="7" t="n"/>
      <c r="AV15" s="7" t="n"/>
      <c r="AX15" s="142" t="inlineStr">
        <is>
          <t>SOURCING MIX (VOLUMES/ VALUES/ INTAKE MARGIN BY PRODUCT GROUP)</t>
        </is>
      </c>
      <c r="AY15" s="143" t="n"/>
      <c r="AZ15" s="143" t="n"/>
      <c r="BA15" s="143" t="n"/>
      <c r="BB15" s="144" t="n"/>
    </row>
    <row customHeight="1" ht="15" r="16">
      <c r="A16" s="7" t="inlineStr">
        <is>
          <t>K150751303</t>
        </is>
      </c>
      <c r="B16" s="7" t="n">
        <v>2</v>
      </c>
      <c r="C16" s="7" t="inlineStr">
        <is>
          <t>CON</t>
        </is>
      </c>
      <c r="D16" s="7" t="inlineStr">
        <is>
          <t>jeans</t>
        </is>
      </c>
      <c r="E16" s="7" t="inlineStr">
        <is>
          <t>MEN</t>
        </is>
      </c>
      <c r="F16" s="7" t="inlineStr">
        <is>
          <t>JOHN</t>
        </is>
      </c>
      <c r="G16" s="7" t="inlineStr">
        <is>
          <t>Electric Tied</t>
        </is>
      </c>
      <c r="H16" s="7" t="inlineStr">
        <is>
          <t>TN</t>
        </is>
      </c>
      <c r="I16" s="7" t="inlineStr">
        <is>
          <t>CARTHAGO</t>
        </is>
      </c>
      <c r="J16" s="7" t="inlineStr">
        <is>
          <t>CARTHAGO</t>
        </is>
      </c>
      <c r="K16" s="7" t="inlineStr">
        <is>
          <t>Interwashing</t>
        </is>
      </c>
      <c r="L16" s="7" t="inlineStr">
        <is>
          <t>Gap</t>
        </is>
      </c>
      <c r="M16" s="14" t="inlineStr">
        <is>
          <t>D7253O019 Rosemary</t>
        </is>
      </c>
      <c r="N16" s="7" t="inlineStr">
        <is>
          <t>96,55% Organic Cotton / 2,93% PBT / 0,52% Elastane</t>
        </is>
      </c>
      <c r="O16" s="11" t="n"/>
      <c r="P16" s="7">
        <f>+WEEKNUM(O16)</f>
        <v/>
      </c>
      <c r="Q16" s="7" t="inlineStr">
        <is>
          <t>WOVEN</t>
        </is>
      </c>
      <c r="R16" s="8" t="n">
        <v>25.86</v>
      </c>
      <c r="S16" t="inlineStr">
        <is>
          <t>300P000261</t>
        </is>
      </c>
      <c r="T16" s="8">
        <f>W16*R16</f>
        <v/>
      </c>
      <c r="U16" s="7" t="inlineStr">
        <is>
          <t>60 DAYS NETT</t>
        </is>
      </c>
      <c r="V16" s="7" t="inlineStr">
        <is>
          <t>TRUCK</t>
        </is>
      </c>
      <c r="W16" s="7" t="n">
        <v>253</v>
      </c>
      <c r="X16" s="11" t="n">
        <v>42083</v>
      </c>
      <c r="Y16" s="7">
        <f>+WEEKNUM(X16)</f>
        <v/>
      </c>
      <c r="Z16" s="11" t="n">
        <v>42154</v>
      </c>
      <c r="AA16" s="7">
        <f>+WEEKNUM(Z16)</f>
        <v/>
      </c>
      <c r="AB16" s="11" t="n">
        <v>42139</v>
      </c>
      <c r="AC16" s="17">
        <f>+WEEKNUM(AB16)</f>
        <v/>
      </c>
      <c r="AD16" s="11" t="n">
        <v>42161</v>
      </c>
      <c r="AE16" s="7">
        <f>+WEEKNUM(AD16)</f>
        <v/>
      </c>
      <c r="AF16" s="11" t="n">
        <v>42161</v>
      </c>
      <c r="AG16" s="7">
        <f>+WEEKNUM(AF16)</f>
        <v/>
      </c>
      <c r="AH16" s="11">
        <f>AB16+60</f>
        <v/>
      </c>
      <c r="AI16" s="7">
        <f>+WEEKNUM(AH16)</f>
        <v/>
      </c>
      <c r="AJ16" s="7" t="n"/>
      <c r="AK16" s="7">
        <f>+WEEKNUM(AJ16)</f>
        <v/>
      </c>
      <c r="AL16" s="7">
        <f>AE16-AK16</f>
        <v/>
      </c>
      <c r="AM16" s="7">
        <f>AK16-P16</f>
        <v/>
      </c>
      <c r="AN16" s="7">
        <f>AK16-Y16</f>
        <v/>
      </c>
      <c r="AO16" s="7" t="n"/>
      <c r="AP16" s="7">
        <f>+WEEKNUM(AO16)</f>
        <v/>
      </c>
      <c r="AQ16" s="7" t="n"/>
      <c r="AR16" s="7">
        <f>AQ16-W16</f>
        <v/>
      </c>
      <c r="AS16" s="9">
        <f>AQ16/W16-1</f>
        <v/>
      </c>
      <c r="AT16" s="7">
        <f>AE16+2</f>
        <v/>
      </c>
      <c r="AU16" s="7" t="n"/>
      <c r="AV16" s="7" t="n"/>
      <c r="AX16" s="145" t="n"/>
      <c r="AY16" s="143" t="n"/>
      <c r="AZ16" s="143" t="n"/>
      <c r="BA16" s="143" t="n"/>
      <c r="BB16" s="144" t="n"/>
    </row>
    <row customHeight="1" ht="15" r="17">
      <c r="A17" s="7" t="inlineStr">
        <is>
          <t>K999901304</t>
        </is>
      </c>
      <c r="B17" s="7" t="n">
        <v>1</v>
      </c>
      <c r="C17" s="7" t="n"/>
      <c r="D17" s="7" t="inlineStr">
        <is>
          <t>jeans</t>
        </is>
      </c>
      <c r="E17" s="7" t="inlineStr">
        <is>
          <t>WOMEN</t>
        </is>
      </c>
      <c r="F17" s="7" t="inlineStr">
        <is>
          <t>CHRISTINA</t>
        </is>
      </c>
      <c r="G17" s="7" t="inlineStr">
        <is>
          <t xml:space="preserve">Black Worn In </t>
        </is>
      </c>
      <c r="H17" s="7" t="inlineStr">
        <is>
          <t>TN</t>
        </is>
      </c>
      <c r="I17" s="7" t="inlineStr">
        <is>
          <t>CARTHAGO</t>
        </is>
      </c>
      <c r="J17" s="7" t="inlineStr">
        <is>
          <t>CARTHAGO</t>
        </is>
      </c>
      <c r="K17" s="7" t="inlineStr">
        <is>
          <t>Interwashing</t>
        </is>
      </c>
      <c r="L17" s="7" t="inlineStr">
        <is>
          <t>Gap</t>
        </is>
      </c>
      <c r="M17" s="14" t="inlineStr">
        <is>
          <t>D7924O022 Pinus</t>
        </is>
      </c>
      <c r="N17" s="7" t="inlineStr">
        <is>
          <t>97,8% Organic cotton / 2,2% Elastane</t>
        </is>
      </c>
      <c r="O17" s="11" t="n"/>
      <c r="P17" s="7">
        <f>+WEEKNUM(O17)</f>
        <v/>
      </c>
      <c r="Q17" s="7" t="inlineStr">
        <is>
          <t>WOVEN</t>
        </is>
      </c>
      <c r="R17" s="8" t="n">
        <v>23.41</v>
      </c>
      <c r="S17" t="inlineStr">
        <is>
          <t>300P000253</t>
        </is>
      </c>
      <c r="T17" s="8">
        <f>W17*R17</f>
        <v/>
      </c>
      <c r="U17" s="7" t="inlineStr">
        <is>
          <t>60 DAYS NETT</t>
        </is>
      </c>
      <c r="V17" s="7" t="inlineStr">
        <is>
          <t>TRUCK</t>
        </is>
      </c>
      <c r="W17" s="7" t="n">
        <v>252</v>
      </c>
      <c r="X17" s="11" t="n">
        <v>42080</v>
      </c>
      <c r="Y17" s="7">
        <f>+WEEKNUM(X17)</f>
        <v/>
      </c>
      <c r="Z17" s="11" t="n">
        <v>42154</v>
      </c>
      <c r="AA17" s="7">
        <f>+WEEKNUM(Z17)</f>
        <v/>
      </c>
      <c r="AB17" s="11" t="n">
        <v>42124</v>
      </c>
      <c r="AC17" s="17">
        <f>+WEEKNUM(AB17)</f>
        <v/>
      </c>
      <c r="AD17" s="11" t="n">
        <v>42168</v>
      </c>
      <c r="AE17" s="7">
        <f>+WEEKNUM(AD17)</f>
        <v/>
      </c>
      <c r="AF17" s="11" t="n">
        <v>42175</v>
      </c>
      <c r="AG17" s="7">
        <f>+WEEKNUM(AF17)</f>
        <v/>
      </c>
      <c r="AH17" s="11">
        <f>AB17+60</f>
        <v/>
      </c>
      <c r="AI17" s="7">
        <f>+WEEKNUM(AH17)</f>
        <v/>
      </c>
      <c r="AJ17" s="7" t="n"/>
      <c r="AK17" s="7">
        <f>+WEEKNUM(AJ17)</f>
        <v/>
      </c>
      <c r="AL17" s="7">
        <f>AE17-AK17</f>
        <v/>
      </c>
      <c r="AM17" s="7">
        <f>AK17-P17</f>
        <v/>
      </c>
      <c r="AN17" s="7">
        <f>AK17-Y17</f>
        <v/>
      </c>
      <c r="AO17" s="7" t="n"/>
      <c r="AP17" s="7">
        <f>+WEEKNUM(AO17)</f>
        <v/>
      </c>
      <c r="AQ17" s="7" t="n"/>
      <c r="AR17" s="7">
        <f>AQ17-W17</f>
        <v/>
      </c>
      <c r="AS17" s="9">
        <f>AQ17/W17-1</f>
        <v/>
      </c>
      <c r="AT17" s="7">
        <f>AE17+2</f>
        <v/>
      </c>
      <c r="AU17" s="7" t="n"/>
      <c r="AV17" s="7" t="n"/>
      <c r="AX17" s="33" t="n"/>
      <c r="AY17" s="34" t="inlineStr">
        <is>
          <t>STYLES</t>
        </is>
      </c>
      <c r="AZ17" s="34" t="inlineStr">
        <is>
          <t>VOLUMES</t>
        </is>
      </c>
      <c r="BA17" s="35" t="inlineStr">
        <is>
          <t>VALUES</t>
        </is>
      </c>
      <c r="BB17" s="32" t="inlineStr">
        <is>
          <t>INTAKE MARGIN %</t>
        </is>
      </c>
    </row>
    <row customHeight="1" ht="15" r="18">
      <c r="A18" s="7" t="inlineStr">
        <is>
          <t>K999901104</t>
        </is>
      </c>
      <c r="B18" s="7" t="n">
        <v>1</v>
      </c>
      <c r="C18" s="7" t="inlineStr">
        <is>
          <t>14OZ/ MAW</t>
        </is>
      </c>
      <c r="D18" s="7" t="inlineStr">
        <is>
          <t>jeans</t>
        </is>
      </c>
      <c r="E18" s="7" t="inlineStr">
        <is>
          <t>WOMEN</t>
        </is>
      </c>
      <c r="F18" s="7" t="inlineStr">
        <is>
          <t>JUNO</t>
        </is>
      </c>
      <c r="G18" s="7" t="inlineStr">
        <is>
          <t xml:space="preserve">Black Worn In </t>
        </is>
      </c>
      <c r="H18" s="7" t="inlineStr">
        <is>
          <t>TN</t>
        </is>
      </c>
      <c r="I18" s="7" t="inlineStr">
        <is>
          <t>CARTHAGO</t>
        </is>
      </c>
      <c r="J18" s="7" t="inlineStr">
        <is>
          <t>CARTHAGO</t>
        </is>
      </c>
      <c r="K18" s="7" t="inlineStr">
        <is>
          <t>Interwashing</t>
        </is>
      </c>
      <c r="L18" s="7" t="inlineStr">
        <is>
          <t>Gap</t>
        </is>
      </c>
      <c r="M18" s="14" t="inlineStr">
        <is>
          <t>D7924O022 Pinus</t>
        </is>
      </c>
      <c r="N18" s="7" t="inlineStr">
        <is>
          <t>97,8% Organic cotton / 2,2% Elastane</t>
        </is>
      </c>
      <c r="O18" s="11" t="n"/>
      <c r="P18" s="7">
        <f>+WEEKNUM(O18)</f>
        <v/>
      </c>
      <c r="Q18" s="7" t="inlineStr">
        <is>
          <t>WOVEN</t>
        </is>
      </c>
      <c r="R18" s="8" t="n">
        <v>24.61</v>
      </c>
      <c r="S18" t="inlineStr">
        <is>
          <t>300P000253</t>
        </is>
      </c>
      <c r="T18" s="8">
        <f>W18*R18</f>
        <v/>
      </c>
      <c r="U18" s="7" t="inlineStr">
        <is>
          <t>60 DAYS NETT</t>
        </is>
      </c>
      <c r="V18" s="7" t="inlineStr">
        <is>
          <t>TRUCK</t>
        </is>
      </c>
      <c r="W18" s="7" t="n">
        <v>1772</v>
      </c>
      <c r="X18" s="11" t="n">
        <v>42080</v>
      </c>
      <c r="Y18" s="7">
        <f>+WEEKNUM(X18)</f>
        <v/>
      </c>
      <c r="Z18" s="11" t="n">
        <v>42154</v>
      </c>
      <c r="AA18" s="7">
        <f>+WEEKNUM(Z18)</f>
        <v/>
      </c>
      <c r="AB18" s="11" t="n">
        <v>42131</v>
      </c>
      <c r="AC18" s="17">
        <f>+WEEKNUM(AB18)</f>
        <v/>
      </c>
      <c r="AD18" s="11" t="n">
        <v>42168</v>
      </c>
      <c r="AE18" s="7">
        <f>+WEEKNUM(AD18)</f>
        <v/>
      </c>
      <c r="AF18" s="11" t="n">
        <v>42175</v>
      </c>
      <c r="AG18" s="7">
        <f>+WEEKNUM(AF18)</f>
        <v/>
      </c>
      <c r="AH18" s="11">
        <f>AB18+60</f>
        <v/>
      </c>
      <c r="AI18" s="7">
        <f>+WEEKNUM(AH18)</f>
        <v/>
      </c>
      <c r="AJ18" s="7" t="n"/>
      <c r="AK18" s="7">
        <f>+WEEKNUM(AJ18)</f>
        <v/>
      </c>
      <c r="AL18" s="7">
        <f>AE18-AK18</f>
        <v/>
      </c>
      <c r="AM18" s="7">
        <f>AK18-P18</f>
        <v/>
      </c>
      <c r="AN18" s="7">
        <f>AK18-Y18</f>
        <v/>
      </c>
      <c r="AO18" s="7" t="n"/>
      <c r="AP18" s="7">
        <f>+WEEKNUM(AO18)</f>
        <v/>
      </c>
      <c r="AQ18" s="7" t="n"/>
      <c r="AR18" s="7">
        <f>AQ18-W18</f>
        <v/>
      </c>
      <c r="AS18" s="9">
        <f>AQ18/W18-1</f>
        <v/>
      </c>
      <c r="AT18" s="7">
        <f>AE18+2</f>
        <v/>
      </c>
      <c r="AU18" s="7" t="n"/>
      <c r="AV18" s="7" t="n"/>
      <c r="AX18" s="33" t="inlineStr">
        <is>
          <t>JEANS</t>
        </is>
      </c>
      <c r="AY18" s="30">
        <f>71+1</f>
        <v/>
      </c>
      <c r="AZ18" s="30">
        <f>36781+122</f>
        <v/>
      </c>
      <c r="BA18" s="31">
        <f>868150.82+2558.34</f>
        <v/>
      </c>
      <c r="BB18" s="32" t="n">
        <v>0.5738</v>
      </c>
    </row>
    <row customHeight="1" ht="15" r="19">
      <c r="A19" s="7" t="inlineStr">
        <is>
          <t>K150701102</t>
        </is>
      </c>
      <c r="B19" s="7" t="n">
        <v>2</v>
      </c>
      <c r="C19" s="7" t="n"/>
      <c r="D19" s="7" t="inlineStr">
        <is>
          <t>jeans</t>
        </is>
      </c>
      <c r="E19" s="7" t="inlineStr">
        <is>
          <t>WOMEN</t>
        </is>
      </c>
      <c r="F19" s="7" t="inlineStr">
        <is>
          <t>JUNO</t>
        </is>
      </c>
      <c r="G19" s="7" t="inlineStr">
        <is>
          <t>Rinse Tencel</t>
        </is>
      </c>
      <c r="H19" s="7" t="inlineStr">
        <is>
          <t>TN</t>
        </is>
      </c>
      <c r="I19" s="7" t="inlineStr">
        <is>
          <t>CARTHAGO</t>
        </is>
      </c>
      <c r="J19" s="7" t="inlineStr">
        <is>
          <t>CARTHAGO</t>
        </is>
      </c>
      <c r="K19" s="7" t="inlineStr">
        <is>
          <t>Interwashing</t>
        </is>
      </c>
      <c r="L19" s="7" t="inlineStr">
        <is>
          <t>Orta</t>
        </is>
      </c>
      <c r="M19" s="14" t="inlineStr">
        <is>
          <t>7771A-42</t>
        </is>
      </c>
      <c r="N19" s="7" t="inlineStr">
        <is>
          <t>44% Cotton / 42% Tencel / 12% Polyester / 2% Elastane</t>
        </is>
      </c>
      <c r="O19" s="11" t="n"/>
      <c r="P19" s="7">
        <f>+WEEKNUM(O19)</f>
        <v/>
      </c>
      <c r="Q19" s="7" t="inlineStr">
        <is>
          <t>WOVEN</t>
        </is>
      </c>
      <c r="R19" s="8" t="n">
        <v>18.83</v>
      </c>
      <c r="S19" t="inlineStr">
        <is>
          <t>300P000257</t>
        </is>
      </c>
      <c r="T19" s="8">
        <f>W19*R19</f>
        <v/>
      </c>
      <c r="U19" s="7" t="inlineStr">
        <is>
          <t>60 DAYS NETT</t>
        </is>
      </c>
      <c r="V19" s="7" t="inlineStr">
        <is>
          <t>TRUCK</t>
        </is>
      </c>
      <c r="W19" s="7" t="n">
        <v>396</v>
      </c>
      <c r="X19" s="11" t="n">
        <v>42083</v>
      </c>
      <c r="Y19" s="7">
        <f>+WEEKNUM(X19)</f>
        <v/>
      </c>
      <c r="Z19" s="11" t="n">
        <v>42154</v>
      </c>
      <c r="AA19" s="7">
        <f>+WEEKNUM(Z19)</f>
        <v/>
      </c>
      <c r="AB19" s="11" t="n">
        <v>42139</v>
      </c>
      <c r="AC19" s="17">
        <f>+WEEKNUM(AB19)</f>
        <v/>
      </c>
      <c r="AD19" s="11" t="n">
        <v>42168</v>
      </c>
      <c r="AE19" s="7">
        <f>+WEEKNUM(AD19)</f>
        <v/>
      </c>
      <c r="AF19" s="11" t="n">
        <v>42175</v>
      </c>
      <c r="AG19" s="7">
        <f>+WEEKNUM(AF19)</f>
        <v/>
      </c>
      <c r="AH19" s="11">
        <f>AB19+60</f>
        <v/>
      </c>
      <c r="AI19" s="7">
        <f>+WEEKNUM(AH19)</f>
        <v/>
      </c>
      <c r="AJ19" s="7" t="n"/>
      <c r="AK19" s="7">
        <f>+WEEKNUM(AJ19)</f>
        <v/>
      </c>
      <c r="AL19" s="7">
        <f>AE19-AK19</f>
        <v/>
      </c>
      <c r="AM19" s="7">
        <f>AK19-P19</f>
        <v/>
      </c>
      <c r="AN19" s="7">
        <f>AK19-Y19</f>
        <v/>
      </c>
      <c r="AO19" s="7" t="n"/>
      <c r="AP19" s="7">
        <f>+WEEKNUM(AO19)</f>
        <v/>
      </c>
      <c r="AQ19" s="7" t="n"/>
      <c r="AR19" s="7">
        <f>AQ19-W19</f>
        <v/>
      </c>
      <c r="AS19" s="9">
        <f>AQ19/W19-1</f>
        <v/>
      </c>
      <c r="AT19" s="7">
        <f>AE19+2</f>
        <v/>
      </c>
      <c r="AU19" s="7" t="n"/>
      <c r="AV19" s="7" t="n"/>
      <c r="AX19" s="33" t="inlineStr">
        <is>
          <t>TEE</t>
        </is>
      </c>
      <c r="AY19" s="30" t="n">
        <v>7</v>
      </c>
      <c r="AZ19" s="30" t="n">
        <v>1117</v>
      </c>
      <c r="BA19" s="31" t="n">
        <v>10588.45</v>
      </c>
      <c r="BB19" s="32" t="n">
        <v>0.5193</v>
      </c>
    </row>
    <row customHeight="1" ht="15" r="20">
      <c r="A20" s="7" t="inlineStr">
        <is>
          <t>K999951301</t>
        </is>
      </c>
      <c r="B20" s="7" t="n">
        <v>1</v>
      </c>
      <c r="C20" s="7" t="inlineStr">
        <is>
          <t>MAW</t>
        </is>
      </c>
      <c r="D20" s="7" t="inlineStr">
        <is>
          <t>jeans</t>
        </is>
      </c>
      <c r="E20" s="7" t="inlineStr">
        <is>
          <t>MEN</t>
        </is>
      </c>
      <c r="F20" s="7" t="inlineStr">
        <is>
          <t>JOHN</t>
        </is>
      </c>
      <c r="G20" s="7" t="inlineStr">
        <is>
          <t>Dark Worn</t>
        </is>
      </c>
      <c r="H20" s="7" t="inlineStr">
        <is>
          <t>TN</t>
        </is>
      </c>
      <c r="I20" s="7" t="inlineStr">
        <is>
          <t>CARTHAGO</t>
        </is>
      </c>
      <c r="J20" s="7" t="inlineStr">
        <is>
          <t>CARTHAGO</t>
        </is>
      </c>
      <c r="K20" s="7" t="inlineStr">
        <is>
          <t>Interwashing</t>
        </is>
      </c>
      <c r="L20" s="7" t="inlineStr">
        <is>
          <t>TRC (was Gap)</t>
        </is>
      </c>
      <c r="M20" s="14" t="inlineStr">
        <is>
          <t>RR7716 Elast Sioux Crispy (was D7855OB87 FIANA)</t>
        </is>
      </c>
      <c r="N20" s="7" t="inlineStr">
        <is>
          <t>98% Organic Cotton / 2% Elastane</t>
        </is>
      </c>
      <c r="O20" s="11" t="n"/>
      <c r="P20" s="7">
        <f>+WEEKNUM(O20)</f>
        <v/>
      </c>
      <c r="Q20" s="7" t="inlineStr">
        <is>
          <t>WOVEN</t>
        </is>
      </c>
      <c r="R20" s="8" t="n">
        <v>23.11</v>
      </c>
      <c r="S20" t="inlineStr">
        <is>
          <t>300P000253</t>
        </is>
      </c>
      <c r="T20" s="8">
        <f>W20*R20</f>
        <v/>
      </c>
      <c r="U20" s="7" t="inlineStr">
        <is>
          <t>60 DAYS NETT</t>
        </is>
      </c>
      <c r="V20" s="7" t="inlineStr">
        <is>
          <t>TRUCK</t>
        </is>
      </c>
      <c r="W20" s="7" t="n">
        <v>1517</v>
      </c>
      <c r="X20" s="11" t="n">
        <v>42080</v>
      </c>
      <c r="Y20" s="7">
        <f>+WEEKNUM(X20)</f>
        <v/>
      </c>
      <c r="Z20" s="11" t="n">
        <v>42154</v>
      </c>
      <c r="AA20" s="7">
        <f>+WEEKNUM(Z20)</f>
        <v/>
      </c>
      <c r="AB20" s="11" t="n">
        <v>42132</v>
      </c>
      <c r="AC20" s="17">
        <f>+WEEKNUM(AB20)</f>
        <v/>
      </c>
      <c r="AD20" s="11" t="n">
        <v>42175</v>
      </c>
      <c r="AE20" s="7">
        <f>+WEEKNUM(AD20)</f>
        <v/>
      </c>
      <c r="AF20" s="11" t="n">
        <v>42175</v>
      </c>
      <c r="AG20" s="7">
        <f>+WEEKNUM(AF20)</f>
        <v/>
      </c>
      <c r="AH20" s="11">
        <f>AB20+60</f>
        <v/>
      </c>
      <c r="AI20" s="7">
        <f>+WEEKNUM(AH20)</f>
        <v/>
      </c>
      <c r="AJ20" s="7" t="n"/>
      <c r="AK20" s="7">
        <f>+WEEKNUM(AJ20)</f>
        <v/>
      </c>
      <c r="AL20" s="7">
        <f>AE20-AK20</f>
        <v/>
      </c>
      <c r="AM20" s="7">
        <f>AK20-P20</f>
        <v/>
      </c>
      <c r="AN20" s="7">
        <f>AK20-Y20</f>
        <v/>
      </c>
      <c r="AO20" s="7" t="n"/>
      <c r="AP20" s="7">
        <f>+WEEKNUM(AO20)</f>
        <v/>
      </c>
      <c r="AQ20" s="7" t="n"/>
      <c r="AR20" s="7">
        <f>AQ20-W20</f>
        <v/>
      </c>
      <c r="AS20" s="9">
        <f>AQ20/W20-1</f>
        <v/>
      </c>
      <c r="AT20" s="7">
        <f>AE20+2</f>
        <v/>
      </c>
      <c r="AU20" s="7" t="n"/>
      <c r="AV20" s="7" t="n"/>
      <c r="AX20" s="33" t="inlineStr">
        <is>
          <t>SWEAT</t>
        </is>
      </c>
      <c r="AY20" s="30" t="n">
        <v>9</v>
      </c>
      <c r="AZ20" s="30" t="n">
        <v>1210</v>
      </c>
      <c r="BA20" s="31" t="n">
        <v>23352.5</v>
      </c>
      <c r="BB20" s="32" t="n">
        <v>0.5921</v>
      </c>
    </row>
    <row customHeight="1" ht="15" r="21">
      <c r="A21" s="7" t="inlineStr">
        <is>
          <t>K999951303</t>
        </is>
      </c>
      <c r="B21" s="7" t="n">
        <v>1</v>
      </c>
      <c r="C21" s="7" t="inlineStr">
        <is>
          <t>BK/ UO UK/ MAW</t>
        </is>
      </c>
      <c r="D21" s="7" t="inlineStr">
        <is>
          <t>jeans</t>
        </is>
      </c>
      <c r="E21" s="7" t="inlineStr">
        <is>
          <t>MEN</t>
        </is>
      </c>
      <c r="F21" s="7" t="inlineStr">
        <is>
          <t>JOHN</t>
        </is>
      </c>
      <c r="G21" s="7" t="inlineStr">
        <is>
          <t>Black Worn In</t>
        </is>
      </c>
      <c r="H21" s="7" t="inlineStr">
        <is>
          <t>TN</t>
        </is>
      </c>
      <c r="I21" s="7" t="inlineStr">
        <is>
          <t>CARTHAGO</t>
        </is>
      </c>
      <c r="J21" s="7" t="inlineStr">
        <is>
          <t>CARTHAGO</t>
        </is>
      </c>
      <c r="K21" s="7" t="inlineStr">
        <is>
          <t>Interwashing</t>
        </is>
      </c>
      <c r="L21" s="7" t="inlineStr">
        <is>
          <t>Gap</t>
        </is>
      </c>
      <c r="M21" s="14" t="inlineStr">
        <is>
          <t>D7924O022 Pinus</t>
        </is>
      </c>
      <c r="N21" s="7" t="inlineStr">
        <is>
          <t>97,8% Organic cotton / 2,2% Elastane</t>
        </is>
      </c>
      <c r="O21" s="11" t="n"/>
      <c r="P21" s="7">
        <f>+WEEKNUM(O21)</f>
        <v/>
      </c>
      <c r="Q21" s="7" t="inlineStr">
        <is>
          <t>WOVEN</t>
        </is>
      </c>
      <c r="R21" s="8" t="n">
        <v>24.65</v>
      </c>
      <c r="S21" t="inlineStr">
        <is>
          <t>300P000253</t>
        </is>
      </c>
      <c r="T21" s="8">
        <f>W21*R21</f>
        <v/>
      </c>
      <c r="U21" s="7" t="inlineStr">
        <is>
          <t>60 DAYS NETT</t>
        </is>
      </c>
      <c r="V21" s="7" t="inlineStr">
        <is>
          <t>TRUCK</t>
        </is>
      </c>
      <c r="W21" s="7" t="n">
        <v>2272</v>
      </c>
      <c r="X21" s="11" t="n">
        <v>42080</v>
      </c>
      <c r="Y21" s="7">
        <f>+WEEKNUM(X21)</f>
        <v/>
      </c>
      <c r="Z21" s="11" t="n">
        <v>42154</v>
      </c>
      <c r="AA21" s="7">
        <f>+WEEKNUM(Z21)</f>
        <v/>
      </c>
      <c r="AB21" s="11" t="n">
        <v>42132</v>
      </c>
      <c r="AC21" s="17">
        <f>+WEEKNUM(AB21)</f>
        <v/>
      </c>
      <c r="AD21" s="11" t="n">
        <v>42175</v>
      </c>
      <c r="AE21" s="7">
        <f>+WEEKNUM(AD21)</f>
        <v/>
      </c>
      <c r="AF21" s="11" t="n">
        <v>42175</v>
      </c>
      <c r="AG21" s="7">
        <f>+WEEKNUM(AF21)</f>
        <v/>
      </c>
      <c r="AH21" s="11">
        <f>AB21+60</f>
        <v/>
      </c>
      <c r="AI21" s="7">
        <f>+WEEKNUM(AH21)</f>
        <v/>
      </c>
      <c r="AJ21" s="7" t="n"/>
      <c r="AK21" s="7">
        <f>+WEEKNUM(AJ21)</f>
        <v/>
      </c>
      <c r="AL21" s="7">
        <f>AE21-AK21</f>
        <v/>
      </c>
      <c r="AM21" s="7">
        <f>AK21-P21</f>
        <v/>
      </c>
      <c r="AN21" s="7">
        <f>AK21-Y21</f>
        <v/>
      </c>
      <c r="AO21" s="7" t="n"/>
      <c r="AP21" s="7">
        <f>+WEEKNUM(AO21)</f>
        <v/>
      </c>
      <c r="AQ21" s="7" t="n"/>
      <c r="AR21" s="7">
        <f>AQ21-W21</f>
        <v/>
      </c>
      <c r="AS21" s="9">
        <f>AQ21/W21-1</f>
        <v/>
      </c>
      <c r="AT21" s="7">
        <f>AE21+2</f>
        <v/>
      </c>
      <c r="AU21" s="7" t="n"/>
      <c r="AV21" s="7" t="n"/>
      <c r="AX21" s="33" t="inlineStr">
        <is>
          <t>JACKET</t>
        </is>
      </c>
      <c r="AY21" s="30" t="n">
        <v>9</v>
      </c>
      <c r="AZ21" s="30" t="n">
        <v>1072</v>
      </c>
      <c r="BA21" s="31" t="n">
        <v>44622.64</v>
      </c>
      <c r="BB21" s="32" t="n">
        <v>0.5263</v>
      </c>
    </row>
    <row customHeight="1" ht="15" r="22">
      <c r="A22" s="7" t="inlineStr">
        <is>
          <t>K999951403</t>
        </is>
      </c>
      <c r="B22" s="7" t="n">
        <v>1</v>
      </c>
      <c r="C22" s="7" t="n"/>
      <c r="D22" s="7" t="inlineStr">
        <is>
          <t>jeans</t>
        </is>
      </c>
      <c r="E22" s="7" t="inlineStr">
        <is>
          <t>MEN</t>
        </is>
      </c>
      <c r="F22" s="7" t="inlineStr">
        <is>
          <t>RYAN</t>
        </is>
      </c>
      <c r="G22" s="7" t="inlineStr">
        <is>
          <t>Black Worn In</t>
        </is>
      </c>
      <c r="H22" s="7" t="inlineStr">
        <is>
          <t>TN</t>
        </is>
      </c>
      <c r="I22" s="7" t="inlineStr">
        <is>
          <t>CARTHAGO</t>
        </is>
      </c>
      <c r="J22" s="7" t="inlineStr">
        <is>
          <t>CARTHAGO</t>
        </is>
      </c>
      <c r="K22" s="7" t="inlineStr">
        <is>
          <t>Interwashing</t>
        </is>
      </c>
      <c r="L22" s="7" t="inlineStr">
        <is>
          <t>Gap</t>
        </is>
      </c>
      <c r="M22" s="14" t="inlineStr">
        <is>
          <t>D7924O022 Pinus</t>
        </is>
      </c>
      <c r="N22" s="7" t="inlineStr">
        <is>
          <t>97,8% Organic cotton / 2,2% Elastane</t>
        </is>
      </c>
      <c r="O22" s="11" t="n"/>
      <c r="P22" s="7">
        <f>+WEEKNUM(O22)</f>
        <v/>
      </c>
      <c r="Q22" s="7" t="inlineStr">
        <is>
          <t>WOVEN</t>
        </is>
      </c>
      <c r="R22" s="8" t="n">
        <v>23.79</v>
      </c>
      <c r="S22" t="inlineStr">
        <is>
          <t>300P000253</t>
        </is>
      </c>
      <c r="T22" s="8">
        <f>W22*R22</f>
        <v/>
      </c>
      <c r="U22" s="7" t="inlineStr">
        <is>
          <t>60 DAYS NETT</t>
        </is>
      </c>
      <c r="V22" s="7" t="inlineStr">
        <is>
          <t>TRUCK</t>
        </is>
      </c>
      <c r="W22" s="7" t="n">
        <v>340</v>
      </c>
      <c r="X22" s="11" t="n">
        <v>42080</v>
      </c>
      <c r="Y22" s="7">
        <f>+WEEKNUM(X22)</f>
        <v/>
      </c>
      <c r="Z22" s="11" t="n">
        <v>42154</v>
      </c>
      <c r="AA22" s="7">
        <f>+WEEKNUM(Z22)</f>
        <v/>
      </c>
      <c r="AB22" s="11" t="n">
        <v>42132</v>
      </c>
      <c r="AC22" s="17">
        <f>+WEEKNUM(AB22)</f>
        <v/>
      </c>
      <c r="AD22" s="11" t="n">
        <v>42175</v>
      </c>
      <c r="AE22" s="7">
        <f>+WEEKNUM(AD22)</f>
        <v/>
      </c>
      <c r="AF22" s="11" t="n">
        <v>42175</v>
      </c>
      <c r="AG22" s="7">
        <f>+WEEKNUM(AF22)</f>
        <v/>
      </c>
      <c r="AH22" s="11">
        <f>AB22+60</f>
        <v/>
      </c>
      <c r="AI22" s="7">
        <f>+WEEKNUM(AH22)</f>
        <v/>
      </c>
      <c r="AJ22" s="7" t="n"/>
      <c r="AK22" s="7">
        <f>+WEEKNUM(AJ22)</f>
        <v/>
      </c>
      <c r="AL22" s="7">
        <f>AE22-AK22</f>
        <v/>
      </c>
      <c r="AM22" s="7">
        <f>AK22-P22</f>
        <v/>
      </c>
      <c r="AN22" s="7">
        <f>AK22-Y22</f>
        <v/>
      </c>
      <c r="AO22" s="7" t="n"/>
      <c r="AP22" s="7">
        <f>+WEEKNUM(AO22)</f>
        <v/>
      </c>
      <c r="AQ22" s="7" t="n"/>
      <c r="AR22" s="7">
        <f>AQ22-W22</f>
        <v/>
      </c>
      <c r="AS22" s="9">
        <f>AQ22/W22-1</f>
        <v/>
      </c>
      <c r="AT22" s="7">
        <f>AE22+2</f>
        <v/>
      </c>
      <c r="AU22" s="7" t="n"/>
      <c r="AV22" s="7" t="n"/>
      <c r="AX22" s="33" t="inlineStr">
        <is>
          <t>ACCESSORIES</t>
        </is>
      </c>
      <c r="AY22" s="30" t="n">
        <v>5</v>
      </c>
      <c r="AZ22" s="30" t="n">
        <v>710</v>
      </c>
      <c r="BA22" s="31" t="n">
        <v>4177.75</v>
      </c>
      <c r="BB22" s="32" t="n">
        <v>0.5382</v>
      </c>
    </row>
    <row customHeight="1" ht="15" r="23">
      <c r="A23" s="7" t="inlineStr">
        <is>
          <t>K150702001</t>
        </is>
      </c>
      <c r="B23" s="7" t="n">
        <v>3</v>
      </c>
      <c r="C23" s="7" t="inlineStr">
        <is>
          <t>14OZ/ MAW</t>
        </is>
      </c>
      <c r="D23" s="7" t="inlineStr">
        <is>
          <t>jacket</t>
        </is>
      </c>
      <c r="E23" s="7" t="inlineStr">
        <is>
          <t>WOMEN</t>
        </is>
      </c>
      <c r="F23" s="7" t="inlineStr">
        <is>
          <t>SILVIA</t>
        </is>
      </c>
      <c r="G23" s="7" t="inlineStr">
        <is>
          <t>Camel</t>
        </is>
      </c>
      <c r="H23" s="7" t="inlineStr">
        <is>
          <t>CH</t>
        </is>
      </c>
      <c r="I23" s="7" t="inlineStr">
        <is>
          <t>Verge</t>
        </is>
      </c>
      <c r="J23" s="7" t="inlineStr">
        <is>
          <t>Verge</t>
        </is>
      </c>
      <c r="K23" s="7" t="n"/>
      <c r="L23" s="7" t="n"/>
      <c r="M23" s="7" t="inlineStr">
        <is>
          <t>DL0012</t>
        </is>
      </c>
      <c r="N23" s="7" t="inlineStr">
        <is>
          <t>shell: 50% Recycled Wool / 40% Polyester / 10% Others -- lining: 100% Recycled Polyester</t>
        </is>
      </c>
      <c r="O23" s="11" t="n"/>
      <c r="P23" s="7">
        <f>+WEEKNUM(O23)</f>
        <v/>
      </c>
      <c r="Q23" s="7" t="inlineStr">
        <is>
          <t>WOVEN</t>
        </is>
      </c>
      <c r="R23" s="8" t="n">
        <v>61.73</v>
      </c>
      <c r="S23" t="inlineStr">
        <is>
          <t>300P000269</t>
        </is>
      </c>
      <c r="T23" s="8">
        <f>W23*R23</f>
        <v/>
      </c>
      <c r="U23" s="7" t="inlineStr">
        <is>
          <t>10 DAYS NETT</t>
        </is>
      </c>
      <c r="V23" s="7" t="inlineStr">
        <is>
          <t>AIR</t>
        </is>
      </c>
      <c r="W23" s="7" t="n">
        <v>150</v>
      </c>
      <c r="X23" s="11" t="n">
        <v>42095</v>
      </c>
      <c r="Y23" s="7">
        <f>+WEEKNUM(X23)</f>
        <v/>
      </c>
      <c r="Z23" s="11" t="n">
        <v>42182</v>
      </c>
      <c r="AA23" s="7">
        <f>+WEEKNUM(Z23)</f>
        <v/>
      </c>
      <c r="AB23" s="11" t="n"/>
      <c r="AC23" s="17" t="n"/>
      <c r="AD23" s="11" t="n">
        <v>42182</v>
      </c>
      <c r="AE23" s="7">
        <f>+WEEKNUM(AD23)</f>
        <v/>
      </c>
      <c r="AF23" s="11" t="n">
        <v>42182</v>
      </c>
      <c r="AG23" s="7">
        <f>+WEEKNUM(AF23)</f>
        <v/>
      </c>
      <c r="AH23" s="11">
        <f>AD23+10</f>
        <v/>
      </c>
      <c r="AI23" s="7">
        <f>+WEEKNUM(AH23)</f>
        <v/>
      </c>
      <c r="AJ23" s="7" t="n"/>
      <c r="AK23" s="7">
        <f>+WEEKNUM(AJ23)</f>
        <v/>
      </c>
      <c r="AL23" s="7">
        <f>AE23-AK23</f>
        <v/>
      </c>
      <c r="AM23" s="7">
        <f>AK23-P23</f>
        <v/>
      </c>
      <c r="AN23" s="7">
        <f>AK23-Y23</f>
        <v/>
      </c>
      <c r="AO23" s="7" t="n"/>
      <c r="AP23" s="7">
        <f>+WEEKNUM(AO23)</f>
        <v/>
      </c>
      <c r="AQ23" s="7" t="n"/>
      <c r="AR23" s="7">
        <f>AQ23-W23</f>
        <v/>
      </c>
      <c r="AS23" s="9">
        <f>AQ23/W23-1</f>
        <v/>
      </c>
      <c r="AT23" s="7">
        <f>AE23+2</f>
        <v/>
      </c>
      <c r="AU23" s="7" t="n"/>
      <c r="AV23" s="7" t="n"/>
      <c r="AX23" s="33" t="inlineStr">
        <is>
          <t>FLAT KNIT</t>
        </is>
      </c>
      <c r="AY23" s="30" t="n">
        <v>6</v>
      </c>
      <c r="AZ23" s="30" t="n">
        <v>680</v>
      </c>
      <c r="BA23" s="31" t="n">
        <v>24918</v>
      </c>
      <c r="BB23" s="32" t="n">
        <v>0.4937</v>
      </c>
    </row>
    <row customHeight="1" ht="15" r="24">
      <c r="A24" s="7" t="inlineStr">
        <is>
          <t>K150703001</t>
        </is>
      </c>
      <c r="B24" s="7" t="n">
        <v>2</v>
      </c>
      <c r="C24" s="7" t="n"/>
      <c r="D24" s="7" t="inlineStr">
        <is>
          <t>shirt</t>
        </is>
      </c>
      <c r="E24" s="7" t="inlineStr">
        <is>
          <t>WOMEN</t>
        </is>
      </c>
      <c r="F24" s="7" t="inlineStr">
        <is>
          <t>AMINA</t>
        </is>
      </c>
      <c r="G24" s="7" t="inlineStr">
        <is>
          <t>Blue / Green Check</t>
        </is>
      </c>
      <c r="H24" s="7" t="inlineStr">
        <is>
          <t>IN</t>
        </is>
      </c>
      <c r="I24" s="7" t="inlineStr">
        <is>
          <t>IndyBlu</t>
        </is>
      </c>
      <c r="J24" s="7" t="inlineStr">
        <is>
          <t>KMC</t>
        </is>
      </c>
      <c r="K24" s="7" t="n"/>
      <c r="L24" s="7" t="n"/>
      <c r="M24" s="7" t="inlineStr">
        <is>
          <t>DI 11 - KOI-WOVEN-AW15-011</t>
        </is>
      </c>
      <c r="N24" s="7" t="inlineStr">
        <is>
          <t>100% Organic Cotton</t>
        </is>
      </c>
      <c r="O24" s="11" t="n"/>
      <c r="P24" s="7">
        <f>+WEEKNUM(O24)</f>
        <v/>
      </c>
      <c r="Q24" s="7" t="inlineStr">
        <is>
          <t>WOVEN</t>
        </is>
      </c>
      <c r="R24" s="8" t="n">
        <v>20.15</v>
      </c>
      <c r="S24" t="inlineStr">
        <is>
          <t>300P000256</t>
        </is>
      </c>
      <c r="T24" s="8">
        <f>W24*R24</f>
        <v/>
      </c>
      <c r="U24" s="7" t="inlineStr">
        <is>
          <t>15 DAYS NETT</t>
        </is>
      </c>
      <c r="V24" s="7" t="inlineStr">
        <is>
          <t>AIR</t>
        </is>
      </c>
      <c r="W24" s="7" t="n">
        <v>150</v>
      </c>
      <c r="X24" s="11" t="n">
        <v>42083</v>
      </c>
      <c r="Y24" s="7">
        <f>+WEEKNUM(X24)</f>
        <v/>
      </c>
      <c r="Z24" s="11" t="n">
        <v>42154</v>
      </c>
      <c r="AA24" s="7">
        <f>+WEEKNUM(Z24)</f>
        <v/>
      </c>
      <c r="AB24" s="11" t="n"/>
      <c r="AC24" s="17" t="n"/>
      <c r="AD24" s="11" t="n">
        <v>42182</v>
      </c>
      <c r="AE24" s="7">
        <f>+WEEKNUM(AD24)</f>
        <v/>
      </c>
      <c r="AF24" s="11" t="n">
        <v>42182</v>
      </c>
      <c r="AG24" s="7">
        <f>+WEEKNUM(AF24)</f>
        <v/>
      </c>
      <c r="AH24" s="11">
        <f>AD24+15</f>
        <v/>
      </c>
      <c r="AI24" s="7">
        <f>+WEEKNUM(AH24)</f>
        <v/>
      </c>
      <c r="AJ24" s="7" t="n"/>
      <c r="AK24" s="7">
        <f>+WEEKNUM(AJ24)</f>
        <v/>
      </c>
      <c r="AL24" s="7">
        <f>AE24-AK24</f>
        <v/>
      </c>
      <c r="AM24" s="7">
        <f>AK24-P24</f>
        <v/>
      </c>
      <c r="AN24" s="7">
        <f>AK24-Y24</f>
        <v/>
      </c>
      <c r="AO24" s="7" t="n"/>
      <c r="AP24" s="7">
        <f>+WEEKNUM(AO24)</f>
        <v/>
      </c>
      <c r="AQ24" s="7" t="n"/>
      <c r="AR24" s="7">
        <f>AQ24-W24</f>
        <v/>
      </c>
      <c r="AS24" s="9">
        <f>AQ24/W24-1</f>
        <v/>
      </c>
      <c r="AT24" s="7">
        <f>AE24+2</f>
        <v/>
      </c>
      <c r="AU24" s="7" t="n"/>
      <c r="AV24" s="7" t="n"/>
      <c r="AX24" s="33" t="inlineStr">
        <is>
          <t>SHIRT</t>
        </is>
      </c>
      <c r="AY24" s="30">
        <f>8+1</f>
        <v/>
      </c>
      <c r="AZ24" s="30">
        <f>1695+200</f>
        <v/>
      </c>
      <c r="BA24" s="31">
        <f>40437+6600</f>
        <v/>
      </c>
      <c r="BB24" s="32" t="n">
        <v>0.5014999999999999</v>
      </c>
    </row>
    <row customHeight="1" ht="15" r="25">
      <c r="A25" s="7" t="inlineStr">
        <is>
          <t>K150703002</t>
        </is>
      </c>
      <c r="B25" s="7" t="n">
        <v>2</v>
      </c>
      <c r="C25" s="7" t="inlineStr">
        <is>
          <t>SB</t>
        </is>
      </c>
      <c r="D25" s="7" t="inlineStr">
        <is>
          <t>shirt</t>
        </is>
      </c>
      <c r="E25" s="7" t="inlineStr">
        <is>
          <t>WOMEN</t>
        </is>
      </c>
      <c r="F25" s="7" t="inlineStr">
        <is>
          <t>TAMAR</t>
        </is>
      </c>
      <c r="G25" s="7" t="inlineStr">
        <is>
          <t>Jacquard</t>
        </is>
      </c>
      <c r="H25" s="7" t="inlineStr">
        <is>
          <t>IN</t>
        </is>
      </c>
      <c r="I25" s="7" t="inlineStr">
        <is>
          <t>IndyBlu</t>
        </is>
      </c>
      <c r="J25" s="7" t="inlineStr">
        <is>
          <t>KMC</t>
        </is>
      </c>
      <c r="K25" s="7" t="n"/>
      <c r="L25" s="7" t="n"/>
      <c r="M25" s="7" t="inlineStr">
        <is>
          <t xml:space="preserve">D12 </t>
        </is>
      </c>
      <c r="N25" s="7" t="inlineStr">
        <is>
          <t>100% Organic Cotton</t>
        </is>
      </c>
      <c r="O25" s="11" t="n"/>
      <c r="P25" s="7">
        <f>+WEEKNUM(O25)</f>
        <v/>
      </c>
      <c r="Q25" s="7" t="inlineStr">
        <is>
          <t>WOVEN</t>
        </is>
      </c>
      <c r="R25" s="8" t="n">
        <v>20.6</v>
      </c>
      <c r="S25" t="inlineStr">
        <is>
          <t>300P000256</t>
        </is>
      </c>
      <c r="T25" s="8">
        <f>W25*R25</f>
        <v/>
      </c>
      <c r="U25" s="7" t="inlineStr">
        <is>
          <t>15 DAYS NETT</t>
        </is>
      </c>
      <c r="V25" s="7" t="inlineStr">
        <is>
          <t>AIR</t>
        </is>
      </c>
      <c r="W25" s="7" t="n">
        <v>170</v>
      </c>
      <c r="X25" s="11" t="n">
        <v>42083</v>
      </c>
      <c r="Y25" s="7">
        <f>+WEEKNUM(X25)</f>
        <v/>
      </c>
      <c r="Z25" s="11" t="n">
        <v>42154</v>
      </c>
      <c r="AA25" s="7">
        <f>+WEEKNUM(Z25)</f>
        <v/>
      </c>
      <c r="AB25" s="11" t="n"/>
      <c r="AC25" s="17" t="n"/>
      <c r="AD25" s="11" t="n">
        <v>42182</v>
      </c>
      <c r="AE25" s="7">
        <f>+WEEKNUM(AD25)</f>
        <v/>
      </c>
      <c r="AF25" s="11" t="n">
        <v>42182</v>
      </c>
      <c r="AG25" s="7">
        <f>+WEEKNUM(AF25)</f>
        <v/>
      </c>
      <c r="AH25" s="11">
        <f>AD25+15</f>
        <v/>
      </c>
      <c r="AI25" s="7">
        <f>+WEEKNUM(AH25)</f>
        <v/>
      </c>
      <c r="AJ25" s="7" t="n"/>
      <c r="AK25" s="7">
        <f>+WEEKNUM(AJ25)</f>
        <v/>
      </c>
      <c r="AL25" s="7">
        <f>AE25-AK25</f>
        <v/>
      </c>
      <c r="AM25" s="7">
        <f>AK25-P25</f>
        <v/>
      </c>
      <c r="AN25" s="7">
        <f>AK25-Y25</f>
        <v/>
      </c>
      <c r="AO25" s="7" t="n"/>
      <c r="AP25" s="7">
        <f>+WEEKNUM(AO25)</f>
        <v/>
      </c>
      <c r="AQ25" s="7" t="n"/>
      <c r="AR25" s="7">
        <f>AQ25-W25</f>
        <v/>
      </c>
      <c r="AS25" s="9">
        <f>AQ25/W25-1</f>
        <v/>
      </c>
      <c r="AT25" s="7">
        <f>AE25+2</f>
        <v/>
      </c>
      <c r="AU25" s="7" t="n"/>
      <c r="AV25" s="7" t="n"/>
    </row>
    <row customHeight="1" ht="15" r="26">
      <c r="A26" s="7" t="inlineStr">
        <is>
          <t>K150703004</t>
        </is>
      </c>
      <c r="B26" s="7" t="n">
        <v>2</v>
      </c>
      <c r="C26" s="7" t="inlineStr">
        <is>
          <t>14OZ/ SB/ MAW</t>
        </is>
      </c>
      <c r="D26" s="7" t="inlineStr">
        <is>
          <t>shirt</t>
        </is>
      </c>
      <c r="E26" s="7" t="inlineStr">
        <is>
          <t>WOMEN</t>
        </is>
      </c>
      <c r="F26" s="7" t="inlineStr">
        <is>
          <t>BIRU</t>
        </is>
      </c>
      <c r="G26" s="7" t="inlineStr">
        <is>
          <t>Blue / Black</t>
        </is>
      </c>
      <c r="H26" s="7" t="inlineStr">
        <is>
          <t>TK</t>
        </is>
      </c>
      <c r="I26" s="7" t="inlineStr">
        <is>
          <t>Contex</t>
        </is>
      </c>
      <c r="J26" s="7" t="n"/>
      <c r="K26" s="7" t="n"/>
      <c r="L26" s="7" t="n"/>
      <c r="M26" s="7" t="n">
        <v>11166</v>
      </c>
      <c r="N26" s="7" t="inlineStr">
        <is>
          <t>100% Tencel</t>
        </is>
      </c>
      <c r="O26" s="11" t="n"/>
      <c r="P26" s="7">
        <f>+WEEKNUM(O26)</f>
        <v/>
      </c>
      <c r="Q26" s="7" t="inlineStr">
        <is>
          <t>WOVEN</t>
        </is>
      </c>
      <c r="R26" s="8" t="n">
        <v>23.75</v>
      </c>
      <c r="S26" t="inlineStr">
        <is>
          <t>300P000255</t>
        </is>
      </c>
      <c r="T26" s="8">
        <f>W26*R26</f>
        <v/>
      </c>
      <c r="U26" s="7" t="inlineStr">
        <is>
          <t>60 DAYS NETT</t>
        </is>
      </c>
      <c r="V26" s="7" t="inlineStr">
        <is>
          <t>TRUCK</t>
        </is>
      </c>
      <c r="W26" s="7" t="n">
        <v>200</v>
      </c>
      <c r="X26" s="11" t="n">
        <v>42083</v>
      </c>
      <c r="Y26" s="7">
        <f>+WEEKNUM(X26)</f>
        <v/>
      </c>
      <c r="Z26" s="11" t="n">
        <v>42154</v>
      </c>
      <c r="AA26" s="7">
        <f>+WEEKNUM(Z26)</f>
        <v/>
      </c>
      <c r="AB26" s="11" t="n"/>
      <c r="AC26" s="17" t="n"/>
      <c r="AD26" s="11" t="n">
        <v>42154</v>
      </c>
      <c r="AE26" s="7">
        <f>+WEEKNUM(AD26)</f>
        <v/>
      </c>
      <c r="AF26" s="11" t="n">
        <v>42154</v>
      </c>
      <c r="AG26" s="7">
        <f>+WEEKNUM(AF26)</f>
        <v/>
      </c>
      <c r="AH26" s="11">
        <f>AD26+60</f>
        <v/>
      </c>
      <c r="AI26" s="7">
        <f>+WEEKNUM(AH26)</f>
        <v/>
      </c>
      <c r="AJ26" s="7" t="n"/>
      <c r="AK26" s="7">
        <f>+WEEKNUM(AJ26)</f>
        <v/>
      </c>
      <c r="AL26" s="7">
        <f>AE26-AK26</f>
        <v/>
      </c>
      <c r="AM26" s="7">
        <f>AK26-P26</f>
        <v/>
      </c>
      <c r="AN26" s="7">
        <f>AK26-Y26</f>
        <v/>
      </c>
      <c r="AO26" s="7" t="n"/>
      <c r="AP26" s="7">
        <f>+WEEKNUM(AO26)</f>
        <v/>
      </c>
      <c r="AQ26" s="7" t="n"/>
      <c r="AR26" s="7">
        <f>AQ26-W26</f>
        <v/>
      </c>
      <c r="AS26" s="9">
        <f>AQ26/W26-1</f>
        <v/>
      </c>
      <c r="AT26" s="7">
        <f>AE26+2</f>
        <v/>
      </c>
      <c r="AU26" s="7" t="n"/>
      <c r="AV26" s="7" t="n"/>
      <c r="AX26" s="142" t="inlineStr">
        <is>
          <t>SUPPLIER OVERVIEW (VOLUMES/ VALUES/ INTAKE MARGIN BY COUNTRY OF ORIGIN)</t>
        </is>
      </c>
      <c r="AY26" s="143" t="n"/>
      <c r="AZ26" s="143" t="n"/>
      <c r="BA26" s="143" t="n"/>
      <c r="BB26" s="144" t="n"/>
    </row>
    <row customHeight="1" ht="15" r="27">
      <c r="A27" s="7" t="inlineStr">
        <is>
          <t>K150703005</t>
        </is>
      </c>
      <c r="B27" s="7" t="n">
        <v>2</v>
      </c>
      <c r="C27" s="7" t="inlineStr">
        <is>
          <t>14OZ/ SB/ MAW</t>
        </is>
      </c>
      <c r="D27" s="7" t="inlineStr">
        <is>
          <t>shirt</t>
        </is>
      </c>
      <c r="E27" s="7" t="inlineStr">
        <is>
          <t>WOMEN</t>
        </is>
      </c>
      <c r="F27" s="7" t="inlineStr">
        <is>
          <t>SIVALI</t>
        </is>
      </c>
      <c r="G27" s="7" t="inlineStr">
        <is>
          <t>Denim</t>
        </is>
      </c>
      <c r="H27" s="7" t="inlineStr">
        <is>
          <t>TK</t>
        </is>
      </c>
      <c r="I27" s="7" t="inlineStr">
        <is>
          <t>Contex</t>
        </is>
      </c>
      <c r="J27" s="7" t="n"/>
      <c r="K27" s="7" t="n"/>
      <c r="L27" s="7" t="n"/>
      <c r="M27" s="7" t="inlineStr">
        <is>
          <t>12108 / 15 TS CODE 16</t>
        </is>
      </c>
      <c r="N27" s="7" t="inlineStr">
        <is>
          <t>80% Cotton / 20% Linen</t>
        </is>
      </c>
      <c r="O27" s="11" t="n"/>
      <c r="P27" s="7">
        <f>+WEEKNUM(O27)</f>
        <v/>
      </c>
      <c r="Q27" s="7" t="inlineStr">
        <is>
          <t>WOVEN</t>
        </is>
      </c>
      <c r="R27" s="8" t="n">
        <v>19</v>
      </c>
      <c r="S27" t="inlineStr">
        <is>
          <t>300P000255</t>
        </is>
      </c>
      <c r="T27" s="8">
        <f>W27*R27</f>
        <v/>
      </c>
      <c r="U27" s="7" t="inlineStr">
        <is>
          <t>60 DAYS NETT</t>
        </is>
      </c>
      <c r="V27" s="7" t="inlineStr">
        <is>
          <t>TRUCK</t>
        </is>
      </c>
      <c r="W27" s="7" t="n">
        <v>200</v>
      </c>
      <c r="X27" s="11" t="n">
        <v>42083</v>
      </c>
      <c r="Y27" s="7">
        <f>+WEEKNUM(X27)</f>
        <v/>
      </c>
      <c r="Z27" s="11" t="n">
        <v>42154</v>
      </c>
      <c r="AA27" s="7">
        <f>+WEEKNUM(Z27)</f>
        <v/>
      </c>
      <c r="AB27" s="11" t="n"/>
      <c r="AC27" s="17" t="n"/>
      <c r="AD27" s="11" t="n">
        <v>42154</v>
      </c>
      <c r="AE27" s="7">
        <f>+WEEKNUM(AD27)</f>
        <v/>
      </c>
      <c r="AF27" s="11" t="n">
        <v>42154</v>
      </c>
      <c r="AG27" s="7">
        <f>+WEEKNUM(AF27)</f>
        <v/>
      </c>
      <c r="AH27" s="11">
        <f>AD27+60</f>
        <v/>
      </c>
      <c r="AI27" s="7">
        <f>+WEEKNUM(AH27)</f>
        <v/>
      </c>
      <c r="AJ27" s="7" t="n"/>
      <c r="AK27" s="7">
        <f>+WEEKNUM(AJ27)</f>
        <v/>
      </c>
      <c r="AL27" s="7">
        <f>AE27-AK27</f>
        <v/>
      </c>
      <c r="AM27" s="7">
        <f>AK27-P27</f>
        <v/>
      </c>
      <c r="AN27" s="7">
        <f>AK27-Y27</f>
        <v/>
      </c>
      <c r="AO27" s="7" t="n"/>
      <c r="AP27" s="7">
        <f>+WEEKNUM(AO27)</f>
        <v/>
      </c>
      <c r="AQ27" s="7" t="n"/>
      <c r="AR27" s="7">
        <f>AQ27-W27</f>
        <v/>
      </c>
      <c r="AS27" s="9">
        <f>AQ27/W27-1</f>
        <v/>
      </c>
      <c r="AT27" s="7">
        <f>AE27+2</f>
        <v/>
      </c>
      <c r="AU27" s="7" t="n"/>
      <c r="AV27" s="7" t="n"/>
      <c r="AX27" s="145" t="n"/>
      <c r="AY27" s="143" t="n"/>
      <c r="AZ27" s="143" t="n"/>
      <c r="BA27" s="143" t="n"/>
      <c r="BB27" s="144" t="n"/>
    </row>
    <row customHeight="1" ht="15" r="28">
      <c r="A28" s="7" t="inlineStr">
        <is>
          <t>K150704005</t>
        </is>
      </c>
      <c r="B28" s="7" t="n">
        <v>1</v>
      </c>
      <c r="C28" s="7" t="n"/>
      <c r="D28" s="7" t="inlineStr">
        <is>
          <t>tee</t>
        </is>
      </c>
      <c r="E28" s="7" t="inlineStr">
        <is>
          <t>WOMEN</t>
        </is>
      </c>
      <c r="F28" s="7" t="inlineStr">
        <is>
          <t>SOMA</t>
        </is>
      </c>
      <c r="G28" s="7" t="inlineStr">
        <is>
          <t>Off White Black Box</t>
        </is>
      </c>
      <c r="H28" s="7" t="inlineStr">
        <is>
          <t>GR</t>
        </is>
      </c>
      <c r="I28" s="7" t="inlineStr">
        <is>
          <t>Uni Textiles</t>
        </is>
      </c>
      <c r="J28" s="7" t="inlineStr">
        <is>
          <t>New Power</t>
        </is>
      </c>
      <c r="K28" s="7" t="n"/>
      <c r="L28" s="7" t="n"/>
      <c r="M28" s="7" t="inlineStr">
        <is>
          <t>light single jersey</t>
        </is>
      </c>
      <c r="N28" s="7" t="inlineStr">
        <is>
          <t>100% Tencel</t>
        </is>
      </c>
      <c r="O28" s="11" t="n"/>
      <c r="P28" s="7">
        <f>+WEEKNUM(O28)</f>
        <v/>
      </c>
      <c r="Q28" s="7" t="inlineStr">
        <is>
          <t>KNIT</t>
        </is>
      </c>
      <c r="R28" s="8" t="n">
        <v>7.4</v>
      </c>
      <c r="S28" t="inlineStr">
        <is>
          <t>300P000265</t>
        </is>
      </c>
      <c r="T28" s="8">
        <f>W28*R28</f>
        <v/>
      </c>
      <c r="U28" s="7" t="inlineStr">
        <is>
          <t>CAD</t>
        </is>
      </c>
      <c r="V28" s="7" t="inlineStr">
        <is>
          <t>TRUCK</t>
        </is>
      </c>
      <c r="W28" s="7" t="n">
        <v>100</v>
      </c>
      <c r="X28" s="11" t="n">
        <v>42083</v>
      </c>
      <c r="Y28" s="7">
        <f>+WEEKNUM(X28)</f>
        <v/>
      </c>
      <c r="Z28" s="11" t="n">
        <v>42154</v>
      </c>
      <c r="AA28" s="7">
        <f>+WEEKNUM(Z28)</f>
        <v/>
      </c>
      <c r="AB28" s="11" t="n"/>
      <c r="AC28" s="17" t="n"/>
      <c r="AD28" s="11" t="n">
        <v>42154</v>
      </c>
      <c r="AE28" s="7">
        <f>+WEEKNUM(AD28)</f>
        <v/>
      </c>
      <c r="AF28" s="11" t="n">
        <v>42154</v>
      </c>
      <c r="AG28" s="7">
        <f>+WEEKNUM(AF28)</f>
        <v/>
      </c>
      <c r="AH28" s="11">
        <f>AD28</f>
        <v/>
      </c>
      <c r="AI28" s="7">
        <f>+WEEKNUM(AH28)</f>
        <v/>
      </c>
      <c r="AJ28" s="7" t="n"/>
      <c r="AK28" s="7">
        <f>+WEEKNUM(AJ28)</f>
        <v/>
      </c>
      <c r="AL28" s="7">
        <f>AE28-AK28</f>
        <v/>
      </c>
      <c r="AM28" s="7">
        <f>AK28-P28</f>
        <v/>
      </c>
      <c r="AN28" s="7">
        <f>AK28-Y28</f>
        <v/>
      </c>
      <c r="AO28" s="7" t="n"/>
      <c r="AP28" s="7">
        <f>+WEEKNUM(AO28)</f>
        <v/>
      </c>
      <c r="AQ28" s="7" t="n"/>
      <c r="AR28" s="7">
        <f>AQ28-W28</f>
        <v/>
      </c>
      <c r="AS28" s="9">
        <f>AQ28/W28-1</f>
        <v/>
      </c>
      <c r="AT28" s="7">
        <f>AE28+2</f>
        <v/>
      </c>
      <c r="AU28" s="7" t="n"/>
      <c r="AV28" s="7" t="n"/>
      <c r="AX28" s="33" t="n"/>
      <c r="AY28" s="34" t="inlineStr">
        <is>
          <t>STYLES</t>
        </is>
      </c>
      <c r="AZ28" s="34" t="inlineStr">
        <is>
          <t>VOLUMES</t>
        </is>
      </c>
      <c r="BA28" s="35" t="inlineStr">
        <is>
          <t>VALUES</t>
        </is>
      </c>
      <c r="BB28" s="32" t="inlineStr">
        <is>
          <t>INTAKE MARGIN %</t>
        </is>
      </c>
    </row>
    <row customHeight="1" ht="15" r="29">
      <c r="A29" s="7" t="inlineStr">
        <is>
          <t>K150704006</t>
        </is>
      </c>
      <c r="B29" s="7" t="n">
        <v>1</v>
      </c>
      <c r="C29" s="7" t="n"/>
      <c r="D29" s="7" t="inlineStr">
        <is>
          <t>tee</t>
        </is>
      </c>
      <c r="E29" s="7" t="inlineStr">
        <is>
          <t>WOMEN</t>
        </is>
      </c>
      <c r="F29" s="7" t="inlineStr">
        <is>
          <t>SUNWONG</t>
        </is>
      </c>
      <c r="G29" s="7" t="inlineStr">
        <is>
          <t>Dark Green</t>
        </is>
      </c>
      <c r="H29" s="7" t="inlineStr">
        <is>
          <t>GR</t>
        </is>
      </c>
      <c r="I29" s="7" t="inlineStr">
        <is>
          <t>Uni Textiles</t>
        </is>
      </c>
      <c r="J29" s="7" t="inlineStr">
        <is>
          <t>New Power</t>
        </is>
      </c>
      <c r="K29" s="7" t="n"/>
      <c r="L29" s="7" t="n"/>
      <c r="M29" s="7" t="inlineStr">
        <is>
          <t>light single jersey printed</t>
        </is>
      </c>
      <c r="N29" s="7" t="inlineStr">
        <is>
          <t>100% Tencel</t>
        </is>
      </c>
      <c r="O29" s="11" t="n"/>
      <c r="P29" s="7">
        <f>+WEEKNUM(O29)</f>
        <v/>
      </c>
      <c r="Q29" s="7" t="inlineStr">
        <is>
          <t>KNIT</t>
        </is>
      </c>
      <c r="R29" s="8" t="n">
        <v>10.5</v>
      </c>
      <c r="S29" t="inlineStr">
        <is>
          <t>300P000265</t>
        </is>
      </c>
      <c r="T29" s="8">
        <f>W29*R29</f>
        <v/>
      </c>
      <c r="U29" s="7" t="inlineStr">
        <is>
          <t>CAD</t>
        </is>
      </c>
      <c r="V29" s="7" t="inlineStr">
        <is>
          <t>TRUCK</t>
        </is>
      </c>
      <c r="W29" s="7" t="n">
        <v>150</v>
      </c>
      <c r="X29" s="11" t="n">
        <v>42083</v>
      </c>
      <c r="Y29" s="7">
        <f>+WEEKNUM(X29)</f>
        <v/>
      </c>
      <c r="Z29" s="11" t="n">
        <v>42154</v>
      </c>
      <c r="AA29" s="7">
        <f>+WEEKNUM(Z29)</f>
        <v/>
      </c>
      <c r="AB29" s="11" t="n"/>
      <c r="AC29" s="17" t="n"/>
      <c r="AD29" s="11" t="n">
        <v>42154</v>
      </c>
      <c r="AE29" s="7">
        <f>+WEEKNUM(AD29)</f>
        <v/>
      </c>
      <c r="AF29" s="11" t="n">
        <v>42154</v>
      </c>
      <c r="AG29" s="7">
        <f>+WEEKNUM(AF29)</f>
        <v/>
      </c>
      <c r="AH29" s="11">
        <f>AD29</f>
        <v/>
      </c>
      <c r="AI29" s="7">
        <f>+WEEKNUM(AH29)</f>
        <v/>
      </c>
      <c r="AJ29" s="7" t="n"/>
      <c r="AK29" s="7">
        <f>+WEEKNUM(AJ29)</f>
        <v/>
      </c>
      <c r="AL29" s="7">
        <f>AE29-AK29</f>
        <v/>
      </c>
      <c r="AM29" s="7">
        <f>AK29-P29</f>
        <v/>
      </c>
      <c r="AN29" s="7">
        <f>AK29-Y29</f>
        <v/>
      </c>
      <c r="AO29" s="7" t="n"/>
      <c r="AP29" s="7">
        <f>+WEEKNUM(AO29)</f>
        <v/>
      </c>
      <c r="AQ29" s="7" t="n"/>
      <c r="AR29" s="7">
        <f>AQ29-W29</f>
        <v/>
      </c>
      <c r="AS29" s="9">
        <f>AQ29/W29-1</f>
        <v/>
      </c>
      <c r="AT29" s="7">
        <f>AE29+2</f>
        <v/>
      </c>
      <c r="AU29" s="7" t="n"/>
      <c r="AV29" s="7" t="n"/>
      <c r="AX29" s="29" t="inlineStr">
        <is>
          <t>TUNISIA</t>
        </is>
      </c>
      <c r="AY29" s="36">
        <f>67+9</f>
        <v/>
      </c>
      <c r="AZ29" s="36">
        <f>35782+1824</f>
        <v/>
      </c>
      <c r="BA29" s="37">
        <f>824514.72+54066.58</f>
        <v/>
      </c>
      <c r="BB29" s="38" t="n">
        <v>0.5741000000000001</v>
      </c>
    </row>
    <row customHeight="1" ht="15" r="30">
      <c r="A30" s="7" t="inlineStr">
        <is>
          <t>K150705001</t>
        </is>
      </c>
      <c r="B30" s="7" t="n">
        <v>2</v>
      </c>
      <c r="C30" s="7" t="n"/>
      <c r="D30" s="7" t="inlineStr">
        <is>
          <t>sweat</t>
        </is>
      </c>
      <c r="E30" s="7" t="inlineStr">
        <is>
          <t>WOMEN</t>
        </is>
      </c>
      <c r="F30" s="7" t="inlineStr">
        <is>
          <t>REINA</t>
        </is>
      </c>
      <c r="G30" s="7" t="inlineStr">
        <is>
          <t>Grey Melee Embroidery</t>
        </is>
      </c>
      <c r="H30" s="7" t="inlineStr">
        <is>
          <t>GR</t>
        </is>
      </c>
      <c r="I30" s="7" t="inlineStr">
        <is>
          <t>Uni Textiles</t>
        </is>
      </c>
      <c r="J30" s="7" t="inlineStr">
        <is>
          <t>New Power</t>
        </is>
      </c>
      <c r="K30" s="7" t="n"/>
      <c r="L30" s="7" t="n"/>
      <c r="M30" s="7" t="inlineStr">
        <is>
          <t>dark grey melee</t>
        </is>
      </c>
      <c r="N30" s="7" t="inlineStr">
        <is>
          <t>100% Organic Cotton</t>
        </is>
      </c>
      <c r="O30" s="11" t="n"/>
      <c r="P30" s="7">
        <f>+WEEKNUM(O30)</f>
        <v/>
      </c>
      <c r="Q30" s="7" t="inlineStr">
        <is>
          <t>KNIT</t>
        </is>
      </c>
      <c r="R30" s="8" t="n">
        <v>19.5</v>
      </c>
      <c r="S30" t="inlineStr">
        <is>
          <t>300P000266</t>
        </is>
      </c>
      <c r="T30" s="8">
        <f>W30*R30</f>
        <v/>
      </c>
      <c r="U30" s="7" t="inlineStr">
        <is>
          <t>CAD</t>
        </is>
      </c>
      <c r="V30" s="7" t="inlineStr">
        <is>
          <t>TRUCK</t>
        </is>
      </c>
      <c r="W30" s="7" t="n">
        <v>130</v>
      </c>
      <c r="X30" s="11" t="n">
        <v>42083</v>
      </c>
      <c r="Y30" s="7">
        <f>+WEEKNUM(X30)</f>
        <v/>
      </c>
      <c r="Z30" s="11" t="n">
        <v>42154</v>
      </c>
      <c r="AA30" s="7">
        <f>+WEEKNUM(Z30)</f>
        <v/>
      </c>
      <c r="AB30" s="11" t="n"/>
      <c r="AC30" s="17" t="n"/>
      <c r="AD30" s="11" t="n">
        <v>42154</v>
      </c>
      <c r="AE30" s="7">
        <f>+WEEKNUM(AD30)</f>
        <v/>
      </c>
      <c r="AF30" s="11" t="n">
        <v>42154</v>
      </c>
      <c r="AG30" s="7">
        <f>+WEEKNUM(AF30)</f>
        <v/>
      </c>
      <c r="AH30" s="11">
        <f>AD30</f>
        <v/>
      </c>
      <c r="AI30" s="7">
        <f>+WEEKNUM(AH30)</f>
        <v/>
      </c>
      <c r="AJ30" s="7" t="n"/>
      <c r="AK30" s="7">
        <f>+WEEKNUM(AJ30)</f>
        <v/>
      </c>
      <c r="AL30" s="7">
        <f>AE30-AK30</f>
        <v/>
      </c>
      <c r="AM30" s="7">
        <f>AK30-P30</f>
        <v/>
      </c>
      <c r="AN30" s="7">
        <f>AK30-Y30</f>
        <v/>
      </c>
      <c r="AO30" s="7" t="n"/>
      <c r="AP30" s="7">
        <f>+WEEKNUM(AO30)</f>
        <v/>
      </c>
      <c r="AQ30" s="7" t="n"/>
      <c r="AR30" s="7">
        <f>AQ30-W30</f>
        <v/>
      </c>
      <c r="AS30" s="9">
        <f>AQ30/W30-1</f>
        <v/>
      </c>
      <c r="AT30" s="7">
        <f>AE30+2</f>
        <v/>
      </c>
      <c r="AU30" s="7" t="n"/>
      <c r="AV30" s="7" t="n"/>
      <c r="AX30" s="33" t="inlineStr">
        <is>
          <t>* CARTHAGO</t>
        </is>
      </c>
      <c r="AY30" s="30">
        <f>67+9</f>
        <v/>
      </c>
      <c r="AZ30" s="30">
        <f>35782+1824</f>
        <v/>
      </c>
      <c r="BA30" s="31">
        <f>824514.72+54066.58</f>
        <v/>
      </c>
      <c r="BB30" s="32" t="n">
        <v>0.5741000000000001</v>
      </c>
    </row>
    <row customHeight="1" ht="15" r="31">
      <c r="A31" s="7" t="inlineStr">
        <is>
          <t>K150705002</t>
        </is>
      </c>
      <c r="B31" s="7" t="n">
        <v>2</v>
      </c>
      <c r="C31" s="7" t="inlineStr">
        <is>
          <t>14OZ/ SB/ MAW</t>
        </is>
      </c>
      <c r="D31" s="7" t="inlineStr">
        <is>
          <t>sweat</t>
        </is>
      </c>
      <c r="E31" s="7" t="inlineStr">
        <is>
          <t>WOMEN</t>
        </is>
      </c>
      <c r="F31" s="7" t="inlineStr">
        <is>
          <t>REINA</t>
        </is>
      </c>
      <c r="G31" s="7" t="inlineStr">
        <is>
          <t>Grey Melee ARIGATO</t>
        </is>
      </c>
      <c r="H31" s="7" t="inlineStr">
        <is>
          <t>GR</t>
        </is>
      </c>
      <c r="I31" s="7" t="inlineStr">
        <is>
          <t>Uni Textiles</t>
        </is>
      </c>
      <c r="J31" s="7" t="inlineStr">
        <is>
          <t>New Power</t>
        </is>
      </c>
      <c r="K31" s="7" t="n"/>
      <c r="L31" s="7" t="n"/>
      <c r="M31" s="7" t="inlineStr">
        <is>
          <t>dark grey melee</t>
        </is>
      </c>
      <c r="N31" s="7" t="inlineStr">
        <is>
          <t>100% Organic Cotton</t>
        </is>
      </c>
      <c r="O31" s="11" t="n"/>
      <c r="P31" s="7">
        <f>+WEEKNUM(O31)</f>
        <v/>
      </c>
      <c r="Q31" s="7" t="inlineStr">
        <is>
          <t>KNIT</t>
        </is>
      </c>
      <c r="R31" s="8" t="n">
        <v>10.5</v>
      </c>
      <c r="S31" t="inlineStr">
        <is>
          <t>300P000266</t>
        </is>
      </c>
      <c r="T31" s="8">
        <f>W31*R31</f>
        <v/>
      </c>
      <c r="U31" s="7" t="inlineStr">
        <is>
          <t>CAD</t>
        </is>
      </c>
      <c r="V31" s="7" t="inlineStr">
        <is>
          <t>TRUCK</t>
        </is>
      </c>
      <c r="W31" s="7" t="n">
        <v>130</v>
      </c>
      <c r="X31" s="11" t="n">
        <v>42083</v>
      </c>
      <c r="Y31" s="7">
        <f>+WEEKNUM(X31)</f>
        <v/>
      </c>
      <c r="Z31" s="11" t="n">
        <v>42154</v>
      </c>
      <c r="AA31" s="7">
        <f>+WEEKNUM(Z31)</f>
        <v/>
      </c>
      <c r="AB31" s="11" t="n"/>
      <c r="AC31" s="17" t="n"/>
      <c r="AD31" s="11" t="n">
        <v>42154</v>
      </c>
      <c r="AE31" s="7">
        <f>+WEEKNUM(AD31)</f>
        <v/>
      </c>
      <c r="AF31" s="11" t="n">
        <v>42154</v>
      </c>
      <c r="AG31" s="7">
        <f>+WEEKNUM(AF31)</f>
        <v/>
      </c>
      <c r="AH31" s="11">
        <f>AD31</f>
        <v/>
      </c>
      <c r="AI31" s="7">
        <f>+WEEKNUM(AH31)</f>
        <v/>
      </c>
      <c r="AJ31" s="7" t="n"/>
      <c r="AK31" s="7">
        <f>+WEEKNUM(AJ31)</f>
        <v/>
      </c>
      <c r="AL31" s="7">
        <f>AE31-AK31</f>
        <v/>
      </c>
      <c r="AM31" s="7">
        <f>AK31-P31</f>
        <v/>
      </c>
      <c r="AN31" s="7">
        <f>AK31-Y31</f>
        <v/>
      </c>
      <c r="AO31" s="7" t="n"/>
      <c r="AP31" s="7">
        <f>+WEEKNUM(AO31)</f>
        <v/>
      </c>
      <c r="AQ31" s="7" t="n"/>
      <c r="AR31" s="7">
        <f>AQ31-W31</f>
        <v/>
      </c>
      <c r="AS31" s="9">
        <f>AQ31/W31-1</f>
        <v/>
      </c>
      <c r="AT31" s="7">
        <f>AE31+2</f>
        <v/>
      </c>
      <c r="AU31" s="7" t="n"/>
      <c r="AV31" s="7" t="n"/>
      <c r="AX31" s="29" t="inlineStr">
        <is>
          <t>GREECE</t>
        </is>
      </c>
      <c r="AY31" s="36" t="n">
        <v>16</v>
      </c>
      <c r="AZ31" s="36" t="n">
        <v>2327</v>
      </c>
      <c r="BA31" s="37" t="n">
        <v>33940.95</v>
      </c>
      <c r="BB31" s="38" t="n">
        <v>0.5602</v>
      </c>
    </row>
    <row customHeight="1" ht="15" r="32">
      <c r="A32" s="7" t="inlineStr">
        <is>
          <t>K150705010</t>
        </is>
      </c>
      <c r="B32" s="7" t="n">
        <v>2</v>
      </c>
      <c r="C32" s="7" t="inlineStr">
        <is>
          <t>MAW</t>
        </is>
      </c>
      <c r="D32" s="7" t="inlineStr">
        <is>
          <t>knit</t>
        </is>
      </c>
      <c r="E32" s="7" t="inlineStr">
        <is>
          <t>WOMEN</t>
        </is>
      </c>
      <c r="F32" s="7" t="inlineStr">
        <is>
          <t>BERENICE</t>
        </is>
      </c>
      <c r="G32" s="7" t="inlineStr">
        <is>
          <t>Off White</t>
        </is>
      </c>
      <c r="H32" s="7" t="inlineStr">
        <is>
          <t>IT</t>
        </is>
      </c>
      <c r="I32" s="7" t="inlineStr">
        <is>
          <t>Salgari</t>
        </is>
      </c>
      <c r="J32" s="7" t="n"/>
      <c r="K32" s="7" t="n"/>
      <c r="L32" s="7" t="n"/>
      <c r="M32" s="7" t="inlineStr">
        <is>
          <t>BL139D</t>
        </is>
      </c>
      <c r="N32" s="7" t="inlineStr">
        <is>
          <t>38% Acrylic / 30% Mohair / 32% Polyamide</t>
        </is>
      </c>
      <c r="O32" s="11" t="n"/>
      <c r="P32" s="7">
        <f>+WEEKNUM(O32)</f>
        <v/>
      </c>
      <c r="Q32" s="7" t="inlineStr">
        <is>
          <t>KNIT</t>
        </is>
      </c>
      <c r="R32" s="8" t="n">
        <v>37.5</v>
      </c>
      <c r="S32" t="inlineStr">
        <is>
          <t>300P000259</t>
        </is>
      </c>
      <c r="T32" s="8">
        <f>W32*R32</f>
        <v/>
      </c>
      <c r="U32" s="7" t="inlineStr">
        <is>
          <t>30 DAYS NETT</t>
        </is>
      </c>
      <c r="V32" s="7" t="inlineStr">
        <is>
          <t>TRUCK</t>
        </is>
      </c>
      <c r="W32" s="7" t="n">
        <v>100</v>
      </c>
      <c r="X32" s="11" t="n">
        <v>42083</v>
      </c>
      <c r="Y32" s="7">
        <f>+WEEKNUM(X32)</f>
        <v/>
      </c>
      <c r="Z32" s="11" t="n">
        <v>42154</v>
      </c>
      <c r="AA32" s="7">
        <f>+WEEKNUM(Z32)</f>
        <v/>
      </c>
      <c r="AB32" s="11" t="n"/>
      <c r="AC32" s="17" t="n"/>
      <c r="AD32" s="11" t="n">
        <v>42154</v>
      </c>
      <c r="AE32" s="7">
        <f>+WEEKNUM(AD32)</f>
        <v/>
      </c>
      <c r="AF32" s="11" t="n">
        <v>42154</v>
      </c>
      <c r="AG32" s="7">
        <f>+WEEKNUM(AF32)</f>
        <v/>
      </c>
      <c r="AH32" s="11">
        <f>AD32+30</f>
        <v/>
      </c>
      <c r="AI32" s="7">
        <f>+WEEKNUM(AH32)</f>
        <v/>
      </c>
      <c r="AJ32" s="7" t="n"/>
      <c r="AK32" s="7">
        <f>+WEEKNUM(AJ32)</f>
        <v/>
      </c>
      <c r="AL32" s="7">
        <f>AE32-AK32</f>
        <v/>
      </c>
      <c r="AM32" s="7">
        <f>AK32-P32</f>
        <v/>
      </c>
      <c r="AN32" s="7">
        <f>AK32-Y32</f>
        <v/>
      </c>
      <c r="AO32" s="7" t="n"/>
      <c r="AP32" s="7">
        <f>+WEEKNUM(AO32)</f>
        <v/>
      </c>
      <c r="AQ32" s="7" t="n"/>
      <c r="AR32" s="7">
        <f>AQ32-W32</f>
        <v/>
      </c>
      <c r="AS32" s="9">
        <f>AQ32/W32-1</f>
        <v/>
      </c>
      <c r="AT32" s="7">
        <f>AE32+2</f>
        <v/>
      </c>
      <c r="AU32" s="7" t="n"/>
      <c r="AV32" s="7" t="n"/>
      <c r="AX32" s="33" t="inlineStr">
        <is>
          <t>* NEW POWER</t>
        </is>
      </c>
      <c r="AY32" s="30" t="n">
        <v>16</v>
      </c>
      <c r="AZ32" s="30" t="n">
        <v>2327</v>
      </c>
      <c r="BA32" s="31" t="n">
        <v>33940.95</v>
      </c>
      <c r="BB32" s="32" t="n">
        <v>0.5602</v>
      </c>
    </row>
    <row customHeight="1" ht="15" r="33">
      <c r="A33" s="7" t="inlineStr">
        <is>
          <t>K150705011</t>
        </is>
      </c>
      <c r="B33" s="7" t="n">
        <v>3</v>
      </c>
      <c r="C33" s="7" t="inlineStr">
        <is>
          <t>14OZ</t>
        </is>
      </c>
      <c r="D33" s="7" t="inlineStr">
        <is>
          <t>knit</t>
        </is>
      </c>
      <c r="E33" s="7" t="inlineStr">
        <is>
          <t>WOMEN</t>
        </is>
      </c>
      <c r="F33" s="7" t="inlineStr">
        <is>
          <t>ELEANOR</t>
        </is>
      </c>
      <c r="G33" s="7" t="inlineStr">
        <is>
          <t>Chamois</t>
        </is>
      </c>
      <c r="H33" s="7" t="inlineStr">
        <is>
          <t>IT</t>
        </is>
      </c>
      <c r="I33" s="7" t="inlineStr">
        <is>
          <t>Salgari</t>
        </is>
      </c>
      <c r="J33" s="7" t="n"/>
      <c r="K33" s="7" t="n"/>
      <c r="L33" s="7" t="n"/>
      <c r="M33" s="7" t="inlineStr">
        <is>
          <t>BL139D</t>
        </is>
      </c>
      <c r="N33" s="7" t="inlineStr">
        <is>
          <t>38% Acrylic / 30% Mohair / 32% Polyamide</t>
        </is>
      </c>
      <c r="O33" s="11" t="n"/>
      <c r="P33" s="7">
        <f>+WEEKNUM(O33)</f>
        <v/>
      </c>
      <c r="Q33" s="7" t="inlineStr">
        <is>
          <t>KNIT</t>
        </is>
      </c>
      <c r="R33" s="8" t="n">
        <v>27.8</v>
      </c>
      <c r="S33" t="inlineStr">
        <is>
          <t>300P000259</t>
        </is>
      </c>
      <c r="T33" s="8">
        <f>W33*R33</f>
        <v/>
      </c>
      <c r="U33" s="7" t="inlineStr">
        <is>
          <t>30 DAYS NETT</t>
        </is>
      </c>
      <c r="V33" s="7" t="inlineStr">
        <is>
          <t>TRUCK</t>
        </is>
      </c>
      <c r="W33" s="7" t="n">
        <v>100</v>
      </c>
      <c r="X33" s="11" t="n">
        <v>42083</v>
      </c>
      <c r="Y33" s="7">
        <f>+WEEKNUM(X33)</f>
        <v/>
      </c>
      <c r="Z33" s="11" t="n">
        <v>42154</v>
      </c>
      <c r="AA33" s="7">
        <f>+WEEKNUM(Z33)</f>
        <v/>
      </c>
      <c r="AB33" s="11" t="n"/>
      <c r="AC33" s="17" t="n"/>
      <c r="AD33" s="11" t="n">
        <v>42154</v>
      </c>
      <c r="AE33" s="7">
        <f>+WEEKNUM(AD33)</f>
        <v/>
      </c>
      <c r="AF33" s="11" t="n">
        <v>42154</v>
      </c>
      <c r="AG33" s="7">
        <f>+WEEKNUM(AF33)</f>
        <v/>
      </c>
      <c r="AH33" s="11">
        <f>AD33+30</f>
        <v/>
      </c>
      <c r="AI33" s="7">
        <f>+WEEKNUM(AH33)</f>
        <v/>
      </c>
      <c r="AJ33" s="7" t="n"/>
      <c r="AK33" s="7">
        <f>+WEEKNUM(AJ33)</f>
        <v/>
      </c>
      <c r="AL33" s="7">
        <f>AE33-AK33</f>
        <v/>
      </c>
      <c r="AM33" s="7">
        <f>AK33-P33</f>
        <v/>
      </c>
      <c r="AN33" s="7">
        <f>AK33-Y33</f>
        <v/>
      </c>
      <c r="AO33" s="7" t="n"/>
      <c r="AP33" s="7">
        <f>+WEEKNUM(AO33)</f>
        <v/>
      </c>
      <c r="AQ33" s="7" t="n"/>
      <c r="AR33" s="7">
        <f>AQ33-W33</f>
        <v/>
      </c>
      <c r="AS33" s="9">
        <f>AQ33/W33-1</f>
        <v/>
      </c>
      <c r="AT33" s="7">
        <f>AE33+2</f>
        <v/>
      </c>
      <c r="AU33" s="7" t="n"/>
      <c r="AV33" s="7" t="n"/>
      <c r="AX33" s="29" t="inlineStr">
        <is>
          <t>INDIA</t>
        </is>
      </c>
      <c r="AY33" s="36" t="n">
        <v>8</v>
      </c>
      <c r="AZ33" s="36" t="n">
        <v>1185</v>
      </c>
      <c r="BA33" s="37" t="n">
        <v>29660.75</v>
      </c>
      <c r="BB33" s="38" t="n">
        <v>0.4432</v>
      </c>
    </row>
    <row customHeight="1" ht="15" r="34">
      <c r="A34" s="7" t="inlineStr">
        <is>
          <t>K150705013</t>
        </is>
      </c>
      <c r="B34" s="7" t="n">
        <v>3</v>
      </c>
      <c r="C34" s="7" t="n"/>
      <c r="D34" s="7" t="inlineStr">
        <is>
          <t>knit</t>
        </is>
      </c>
      <c r="E34" s="7" t="inlineStr">
        <is>
          <t>WOMEN</t>
        </is>
      </c>
      <c r="F34" s="7" t="inlineStr">
        <is>
          <t>WEI</t>
        </is>
      </c>
      <c r="G34" s="7" t="inlineStr">
        <is>
          <t>Viridian</t>
        </is>
      </c>
      <c r="H34" s="7" t="inlineStr">
        <is>
          <t>IT</t>
        </is>
      </c>
      <c r="I34" s="7" t="inlineStr">
        <is>
          <t>Salgari</t>
        </is>
      </c>
      <c r="J34" s="7" t="n"/>
      <c r="K34" s="7" t="n"/>
      <c r="L34" s="7" t="n"/>
      <c r="M34" s="7" t="inlineStr">
        <is>
          <t>BL139D</t>
        </is>
      </c>
      <c r="N34" s="7" t="inlineStr">
        <is>
          <t>38% Acrylic / 30% Mohair / 32% Polyamide</t>
        </is>
      </c>
      <c r="O34" s="11" t="n"/>
      <c r="P34" s="7">
        <f>+WEEKNUM(O34)</f>
        <v/>
      </c>
      <c r="Q34" s="7" t="inlineStr">
        <is>
          <t>KNIT</t>
        </is>
      </c>
      <c r="R34" s="8" t="n">
        <v>31</v>
      </c>
      <c r="S34" t="inlineStr">
        <is>
          <t>300P000259</t>
        </is>
      </c>
      <c r="T34" s="8">
        <f>W34*R34</f>
        <v/>
      </c>
      <c r="U34" s="7" t="inlineStr">
        <is>
          <t>30 DAYS NETT</t>
        </is>
      </c>
      <c r="V34" s="7" t="inlineStr">
        <is>
          <t>TRUCK</t>
        </is>
      </c>
      <c r="W34" s="7" t="n">
        <v>100</v>
      </c>
      <c r="X34" s="11" t="n">
        <v>42083</v>
      </c>
      <c r="Y34" s="7">
        <f>+WEEKNUM(X34)</f>
        <v/>
      </c>
      <c r="Z34" s="11" t="n">
        <v>42154</v>
      </c>
      <c r="AA34" s="7">
        <f>+WEEKNUM(Z34)</f>
        <v/>
      </c>
      <c r="AB34" s="11" t="n"/>
      <c r="AC34" s="17" t="n"/>
      <c r="AD34" s="11" t="n">
        <v>42154</v>
      </c>
      <c r="AE34" s="7">
        <f>+WEEKNUM(AD34)</f>
        <v/>
      </c>
      <c r="AF34" s="11" t="n">
        <v>42154</v>
      </c>
      <c r="AG34" s="7">
        <f>+WEEKNUM(AF34)</f>
        <v/>
      </c>
      <c r="AH34" s="11">
        <f>AD34+30</f>
        <v/>
      </c>
      <c r="AI34" s="7">
        <f>+WEEKNUM(AH34)</f>
        <v/>
      </c>
      <c r="AJ34" s="7" t="n"/>
      <c r="AK34" s="7">
        <f>+WEEKNUM(AJ34)</f>
        <v/>
      </c>
      <c r="AL34" s="7">
        <f>AE34-AK34</f>
        <v/>
      </c>
      <c r="AM34" s="7">
        <f>AK34-P34</f>
        <v/>
      </c>
      <c r="AN34" s="7">
        <f>AK34-Y34</f>
        <v/>
      </c>
      <c r="AO34" s="7" t="n"/>
      <c r="AP34" s="7">
        <f>+WEEKNUM(AO34)</f>
        <v/>
      </c>
      <c r="AQ34" s="7" t="n"/>
      <c r="AR34" s="7">
        <f>AQ34-W34</f>
        <v/>
      </c>
      <c r="AS34" s="9">
        <f>AQ34/W34-1</f>
        <v/>
      </c>
      <c r="AT34" s="7">
        <f>AE34+2</f>
        <v/>
      </c>
      <c r="AU34" s="7" t="n"/>
      <c r="AV34" s="7" t="n"/>
      <c r="AX34" s="33" t="inlineStr">
        <is>
          <t>* KMC</t>
        </is>
      </c>
      <c r="AY34" s="30" t="n">
        <v>5</v>
      </c>
      <c r="AZ34" s="30" t="n">
        <v>705</v>
      </c>
      <c r="BA34" s="31" t="n">
        <v>13788.75</v>
      </c>
      <c r="BB34" s="32" t="n">
        <v>0.4426</v>
      </c>
    </row>
    <row customHeight="1" ht="15" r="35">
      <c r="A35" s="7" t="inlineStr">
        <is>
          <t>K150709002</t>
        </is>
      </c>
      <c r="B35" s="7" t="n">
        <v>2</v>
      </c>
      <c r="C35" s="7" t="inlineStr">
        <is>
          <t>SB/ MAW</t>
        </is>
      </c>
      <c r="D35" s="7" t="inlineStr">
        <is>
          <t>jumpsuit</t>
        </is>
      </c>
      <c r="E35" s="7" t="inlineStr">
        <is>
          <t>WOMEN</t>
        </is>
      </c>
      <c r="F35" s="7" t="inlineStr">
        <is>
          <t>DOROTHEA</t>
        </is>
      </c>
      <c r="G35" s="7" t="inlineStr">
        <is>
          <t>Blue / Black</t>
        </is>
      </c>
      <c r="H35" s="7" t="inlineStr">
        <is>
          <t>TK</t>
        </is>
      </c>
      <c r="I35" s="7" t="inlineStr">
        <is>
          <t>Contex</t>
        </is>
      </c>
      <c r="J35" s="7" t="n"/>
      <c r="K35" s="7" t="n"/>
      <c r="L35" s="7" t="n"/>
      <c r="M35" s="7" t="n">
        <v>11166</v>
      </c>
      <c r="N35" s="7" t="inlineStr">
        <is>
          <t>100% Tencel</t>
        </is>
      </c>
      <c r="O35" s="11" t="n"/>
      <c r="P35" s="7">
        <f>+WEEKNUM(O35)</f>
        <v/>
      </c>
      <c r="Q35" s="7" t="inlineStr">
        <is>
          <t>WOVEN</t>
        </is>
      </c>
      <c r="R35" s="8" t="n">
        <v>33</v>
      </c>
      <c r="S35" t="inlineStr">
        <is>
          <t>300P000255</t>
        </is>
      </c>
      <c r="T35" s="8">
        <f>W35*R35</f>
        <v/>
      </c>
      <c r="U35" s="7" t="inlineStr">
        <is>
          <t>60 DAYS NETT</t>
        </is>
      </c>
      <c r="V35" s="7" t="inlineStr">
        <is>
          <t>TRUCK</t>
        </is>
      </c>
      <c r="W35" s="7" t="n">
        <v>200</v>
      </c>
      <c r="X35" s="11" t="n">
        <v>42083</v>
      </c>
      <c r="Y35" s="7">
        <f>+WEEKNUM(X35)</f>
        <v/>
      </c>
      <c r="Z35" s="11" t="n">
        <v>42154</v>
      </c>
      <c r="AA35" s="7">
        <f>+WEEKNUM(Z35)</f>
        <v/>
      </c>
      <c r="AB35" s="11" t="n"/>
      <c r="AC35" s="17" t="n"/>
      <c r="AD35" s="11" t="n">
        <v>42154</v>
      </c>
      <c r="AE35" s="7">
        <f>+WEEKNUM(AD35)</f>
        <v/>
      </c>
      <c r="AF35" s="11" t="n">
        <v>42154</v>
      </c>
      <c r="AG35" s="7">
        <f>+WEEKNUM(AF35)</f>
        <v/>
      </c>
      <c r="AH35" s="11">
        <f>AD35+60</f>
        <v/>
      </c>
      <c r="AI35" s="7">
        <f>+WEEKNUM(AH35)</f>
        <v/>
      </c>
      <c r="AJ35" s="7" t="n"/>
      <c r="AK35" s="7">
        <f>+WEEKNUM(AJ35)</f>
        <v/>
      </c>
      <c r="AL35" s="7">
        <f>AE35-AK35</f>
        <v/>
      </c>
      <c r="AM35" s="7">
        <f>AK35-P35</f>
        <v/>
      </c>
      <c r="AN35" s="7">
        <f>AK35-Y35</f>
        <v/>
      </c>
      <c r="AO35" s="7" t="n"/>
      <c r="AP35" s="7">
        <f>+WEEKNUM(AO35)</f>
        <v/>
      </c>
      <c r="AQ35" s="7" t="n"/>
      <c r="AR35" s="7">
        <f>AQ35-W35</f>
        <v/>
      </c>
      <c r="AS35" s="9">
        <f>AQ35/W35-1</f>
        <v/>
      </c>
      <c r="AT35" s="7">
        <f>AE35+2</f>
        <v/>
      </c>
      <c r="AU35" s="7" t="n"/>
      <c r="AV35" s="7" t="n"/>
      <c r="AX35" s="33" t="inlineStr">
        <is>
          <t>* BHARTIYA</t>
        </is>
      </c>
      <c r="AY35" s="30" t="n">
        <v>3</v>
      </c>
      <c r="AZ35" s="30" t="n">
        <v>480</v>
      </c>
      <c r="BA35" s="31" t="n">
        <v>15872</v>
      </c>
      <c r="BB35" s="32" t="n">
        <v>0.4804</v>
      </c>
    </row>
    <row customHeight="1" ht="15" r="36">
      <c r="A36" s="7" t="inlineStr">
        <is>
          <t>K150709004</t>
        </is>
      </c>
      <c r="B36" s="7" t="n">
        <v>3</v>
      </c>
      <c r="C36" s="7" t="inlineStr">
        <is>
          <t>14OZ/ MAW</t>
        </is>
      </c>
      <c r="D36" s="7" t="inlineStr">
        <is>
          <t>jacket</t>
        </is>
      </c>
      <c r="E36" s="7" t="inlineStr">
        <is>
          <t>WOMEN</t>
        </is>
      </c>
      <c r="F36" s="7" t="inlineStr">
        <is>
          <t>SHOTOKU</t>
        </is>
      </c>
      <c r="G36" s="7" t="inlineStr">
        <is>
          <t>Natural Indigo</t>
        </is>
      </c>
      <c r="H36" s="7" t="inlineStr">
        <is>
          <t>IN</t>
        </is>
      </c>
      <c r="I36" s="7" t="inlineStr">
        <is>
          <t>IndyBlu</t>
        </is>
      </c>
      <c r="J36" s="7" t="inlineStr">
        <is>
          <t>BHA</t>
        </is>
      </c>
      <c r="K36" s="7" t="n"/>
      <c r="L36" s="7" t="n"/>
      <c r="M36" s="7" t="inlineStr">
        <is>
          <t>KOI-WOVEN-SS15-031</t>
        </is>
      </c>
      <c r="N36" s="7" t="inlineStr">
        <is>
          <t>100% Organic Cotton</t>
        </is>
      </c>
      <c r="O36" s="11" t="n"/>
      <c r="P36" s="7">
        <f>+WEEKNUM(O36)</f>
        <v/>
      </c>
      <c r="Q36" s="7" t="inlineStr">
        <is>
          <t>WOVEN</t>
        </is>
      </c>
      <c r="R36" s="8" t="n">
        <v>46.15</v>
      </c>
      <c r="S36" t="inlineStr">
        <is>
          <t>300P000258</t>
        </is>
      </c>
      <c r="T36" s="8">
        <f>W36*R36</f>
        <v/>
      </c>
      <c r="U36" s="7" t="inlineStr">
        <is>
          <t>30 DAYS NETT</t>
        </is>
      </c>
      <c r="V36" s="7" t="inlineStr">
        <is>
          <t>AIR</t>
        </is>
      </c>
      <c r="W36" s="7" t="n">
        <v>80</v>
      </c>
      <c r="X36" s="11" t="n">
        <v>42083</v>
      </c>
      <c r="Y36" s="7">
        <f>+WEEKNUM(X36)</f>
        <v/>
      </c>
      <c r="Z36" s="11" t="n">
        <v>42154</v>
      </c>
      <c r="AA36" s="7">
        <f>+WEEKNUM(Z36)</f>
        <v/>
      </c>
      <c r="AB36" s="11" t="n"/>
      <c r="AC36" s="17" t="n"/>
      <c r="AD36" s="11" t="n">
        <v>42205</v>
      </c>
      <c r="AE36" s="7">
        <f>+WEEKNUM(AD36)</f>
        <v/>
      </c>
      <c r="AF36" s="11" t="n">
        <v>42205</v>
      </c>
      <c r="AG36" s="7">
        <f>+WEEKNUM(AF36)</f>
        <v/>
      </c>
      <c r="AH36" s="11">
        <f>AD36+30</f>
        <v/>
      </c>
      <c r="AI36" s="7">
        <f>+WEEKNUM(AH36)</f>
        <v/>
      </c>
      <c r="AJ36" s="7" t="n"/>
      <c r="AK36" s="7">
        <f>+WEEKNUM(AJ36)</f>
        <v/>
      </c>
      <c r="AL36" s="7">
        <f>AE36-AK36</f>
        <v/>
      </c>
      <c r="AM36" s="7">
        <f>AK36-P36</f>
        <v/>
      </c>
      <c r="AN36" s="7">
        <f>AK36-Y36</f>
        <v/>
      </c>
      <c r="AO36" s="7" t="n"/>
      <c r="AP36" s="7">
        <f>+WEEKNUM(AO36)</f>
        <v/>
      </c>
      <c r="AQ36" s="7" t="n"/>
      <c r="AR36" s="7">
        <f>AQ36-W36</f>
        <v/>
      </c>
      <c r="AS36" s="9">
        <f>AQ36/W36-1</f>
        <v/>
      </c>
      <c r="AT36" s="7">
        <f>AE36+2</f>
        <v/>
      </c>
      <c r="AU36" s="7" t="n"/>
      <c r="AV36" s="7" t="n"/>
      <c r="AX36" s="29" t="inlineStr">
        <is>
          <t>TURKEY</t>
        </is>
      </c>
      <c r="AY36" s="36" t="n">
        <v>5</v>
      </c>
      <c r="AZ36" s="36" t="n">
        <v>1050</v>
      </c>
      <c r="BA36" s="37" t="n">
        <v>25550</v>
      </c>
      <c r="BB36" s="38" t="n">
        <v>0.5466</v>
      </c>
    </row>
    <row customHeight="1" ht="15" r="37">
      <c r="A37" s="7" t="inlineStr">
        <is>
          <t>K999951203</t>
        </is>
      </c>
      <c r="B37" s="7" t="n">
        <v>1</v>
      </c>
      <c r="C37" s="7" t="inlineStr">
        <is>
          <t>BEN</t>
        </is>
      </c>
      <c r="D37" s="7" t="inlineStr">
        <is>
          <t>jeans</t>
        </is>
      </c>
      <c r="E37" s="7" t="inlineStr">
        <is>
          <t>MEN</t>
        </is>
      </c>
      <c r="F37" s="7" t="inlineStr">
        <is>
          <t>CHARLES</t>
        </is>
      </c>
      <c r="G37" s="7" t="inlineStr">
        <is>
          <t>Black Worn In</t>
        </is>
      </c>
      <c r="H37" s="7" t="inlineStr">
        <is>
          <t>TN</t>
        </is>
      </c>
      <c r="I37" s="7" t="inlineStr">
        <is>
          <t>CARTHAGO</t>
        </is>
      </c>
      <c r="J37" s="7" t="inlineStr">
        <is>
          <t>CARTHAGO</t>
        </is>
      </c>
      <c r="K37" s="7" t="inlineStr">
        <is>
          <t>Interwashing</t>
        </is>
      </c>
      <c r="L37" s="7" t="inlineStr">
        <is>
          <t>Gap</t>
        </is>
      </c>
      <c r="M37" s="14" t="inlineStr">
        <is>
          <t>D7924O022 Pinus</t>
        </is>
      </c>
      <c r="N37" s="7" t="inlineStr">
        <is>
          <t>97,8% Organic cotton / 2,2% Elastane</t>
        </is>
      </c>
      <c r="O37" s="11" t="n"/>
      <c r="P37" s="7">
        <f>+WEEKNUM(O37)</f>
        <v/>
      </c>
      <c r="Q37" s="7" t="inlineStr">
        <is>
          <t>WOVEN</t>
        </is>
      </c>
      <c r="R37" s="8" t="n">
        <v>23.45</v>
      </c>
      <c r="S37" t="inlineStr">
        <is>
          <t>300P000253</t>
        </is>
      </c>
      <c r="T37" s="8">
        <f>W37*R37</f>
        <v/>
      </c>
      <c r="U37" s="7" t="inlineStr">
        <is>
          <t>60 DAYS NETT</t>
        </is>
      </c>
      <c r="V37" s="7" t="inlineStr">
        <is>
          <t>TRUCK</t>
        </is>
      </c>
      <c r="W37" s="7" t="n">
        <v>515</v>
      </c>
      <c r="X37" s="11" t="n">
        <v>42080</v>
      </c>
      <c r="Y37" s="7">
        <f>+WEEKNUM(X37)</f>
        <v/>
      </c>
      <c r="Z37" s="11" t="n">
        <v>42154</v>
      </c>
      <c r="AA37" s="7">
        <f>+WEEKNUM(Z37)</f>
        <v/>
      </c>
      <c r="AB37" s="11" t="n">
        <v>42133</v>
      </c>
      <c r="AC37" s="17">
        <f>+WEEKNUM(AB37)</f>
        <v/>
      </c>
      <c r="AD37" s="11" t="n">
        <v>42175</v>
      </c>
      <c r="AE37" s="7">
        <f>+WEEKNUM(AD37)</f>
        <v/>
      </c>
      <c r="AF37" s="11" t="n">
        <v>42175</v>
      </c>
      <c r="AG37" s="7">
        <f>+WEEKNUM(AF37)</f>
        <v/>
      </c>
      <c r="AH37" s="11">
        <f>AB37+60</f>
        <v/>
      </c>
      <c r="AI37" s="7">
        <f>+WEEKNUM(AH37)</f>
        <v/>
      </c>
      <c r="AJ37" s="7" t="n"/>
      <c r="AK37" s="7">
        <f>+WEEKNUM(AJ37)</f>
        <v/>
      </c>
      <c r="AL37" s="7">
        <f>AE37-AK37</f>
        <v/>
      </c>
      <c r="AM37" s="7">
        <f>AK37-P37</f>
        <v/>
      </c>
      <c r="AN37" s="7">
        <f>AK37-Y37</f>
        <v/>
      </c>
      <c r="AO37" s="7" t="n"/>
      <c r="AP37" s="7">
        <f>+WEEKNUM(AO37)</f>
        <v/>
      </c>
      <c r="AQ37" s="7" t="n"/>
      <c r="AR37" s="7">
        <f>AQ37-W37</f>
        <v/>
      </c>
      <c r="AS37" s="9">
        <f>AQ37/W37-1</f>
        <v/>
      </c>
      <c r="AT37" s="7">
        <f>AE37+2</f>
        <v/>
      </c>
      <c r="AU37" s="7" t="n"/>
      <c r="AV37" s="7" t="n"/>
      <c r="AX37" s="33" t="inlineStr">
        <is>
          <t>* CONTEX</t>
        </is>
      </c>
      <c r="AY37" s="30" t="n">
        <v>5</v>
      </c>
      <c r="AZ37" s="30" t="n">
        <v>1050</v>
      </c>
      <c r="BA37" s="31" t="n">
        <v>25550</v>
      </c>
      <c r="BB37" s="32" t="n">
        <v>0.5466</v>
      </c>
    </row>
    <row customHeight="1" ht="15" r="38">
      <c r="A38" s="7" t="inlineStr">
        <is>
          <t>K150701402</t>
        </is>
      </c>
      <c r="B38" s="7" t="n">
        <v>2</v>
      </c>
      <c r="C38" s="7" t="n"/>
      <c r="D38" s="7" t="inlineStr">
        <is>
          <t>jeans</t>
        </is>
      </c>
      <c r="E38" s="7" t="inlineStr">
        <is>
          <t>WOMEN</t>
        </is>
      </c>
      <c r="F38" s="7" t="inlineStr">
        <is>
          <t>RANI</t>
        </is>
      </c>
      <c r="G38" s="7" t="inlineStr">
        <is>
          <t>Black Worn In</t>
        </is>
      </c>
      <c r="H38" s="7" t="inlineStr">
        <is>
          <t>TN</t>
        </is>
      </c>
      <c r="I38" s="7" t="inlineStr">
        <is>
          <t>CARTHAGO</t>
        </is>
      </c>
      <c r="J38" s="7" t="inlineStr">
        <is>
          <t>CARTHAGO</t>
        </is>
      </c>
      <c r="K38" s="7" t="inlineStr">
        <is>
          <t>Interwashing</t>
        </is>
      </c>
      <c r="L38" s="7" t="inlineStr">
        <is>
          <t>Gap</t>
        </is>
      </c>
      <c r="M38" s="14" t="inlineStr">
        <is>
          <t>D7924O022 Pinus</t>
        </is>
      </c>
      <c r="N38" s="7" t="inlineStr">
        <is>
          <t>97,8% Organic cotton / 2,2% Elastane</t>
        </is>
      </c>
      <c r="O38" s="11" t="n"/>
      <c r="P38" s="7">
        <f>+WEEKNUM(O38)</f>
        <v/>
      </c>
      <c r="Q38" s="7" t="inlineStr">
        <is>
          <t>WOVEN</t>
        </is>
      </c>
      <c r="R38" s="8" t="n">
        <v>22.79</v>
      </c>
      <c r="S38" t="inlineStr">
        <is>
          <t>300P000257</t>
        </is>
      </c>
      <c r="T38" s="8">
        <f>W38*R38</f>
        <v/>
      </c>
      <c r="U38" s="7" t="inlineStr">
        <is>
          <t>60 DAYS NETT</t>
        </is>
      </c>
      <c r="V38" s="7" t="inlineStr">
        <is>
          <t>TRUCK</t>
        </is>
      </c>
      <c r="W38" s="7" t="n">
        <v>202</v>
      </c>
      <c r="X38" s="11" t="n">
        <v>42083</v>
      </c>
      <c r="Y38" s="7">
        <f>+WEEKNUM(X38)</f>
        <v/>
      </c>
      <c r="Z38" s="11" t="n">
        <v>42154</v>
      </c>
      <c r="AA38" s="7">
        <f>+WEEKNUM(Z38)</f>
        <v/>
      </c>
      <c r="AB38" s="11" t="n">
        <v>42139</v>
      </c>
      <c r="AC38" s="17">
        <f>+WEEKNUM(AB38)</f>
        <v/>
      </c>
      <c r="AD38" s="11" t="n">
        <v>42175</v>
      </c>
      <c r="AE38" s="7">
        <f>+WEEKNUM(AD38)</f>
        <v/>
      </c>
      <c r="AF38" s="11" t="n">
        <v>42175</v>
      </c>
      <c r="AG38" s="7">
        <f>+WEEKNUM(AF38)</f>
        <v/>
      </c>
      <c r="AH38" s="11">
        <f>AB38+60</f>
        <v/>
      </c>
      <c r="AI38" s="7">
        <f>+WEEKNUM(AH38)</f>
        <v/>
      </c>
      <c r="AJ38" s="7" t="n"/>
      <c r="AK38" s="7">
        <f>+WEEKNUM(AJ38)</f>
        <v/>
      </c>
      <c r="AL38" s="7">
        <f>AE38-AK38</f>
        <v/>
      </c>
      <c r="AM38" s="7">
        <f>AK38-P38</f>
        <v/>
      </c>
      <c r="AN38" s="7">
        <f>AK38-Y38</f>
        <v/>
      </c>
      <c r="AO38" s="7" t="n"/>
      <c r="AP38" s="7">
        <f>+WEEKNUM(AO38)</f>
        <v/>
      </c>
      <c r="AQ38" s="7" t="n"/>
      <c r="AR38" s="7">
        <f>AQ38-W38</f>
        <v/>
      </c>
      <c r="AS38" s="9">
        <f>AQ38/W38-1</f>
        <v/>
      </c>
      <c r="AT38" s="7">
        <f>AE38+2</f>
        <v/>
      </c>
      <c r="AU38" s="7" t="n"/>
      <c r="AV38" s="7" t="n"/>
      <c r="AX38" s="29" t="inlineStr">
        <is>
          <t>ITALY</t>
        </is>
      </c>
      <c r="AY38" s="36" t="n">
        <v>6</v>
      </c>
      <c r="AZ38" s="36" t="n">
        <v>680</v>
      </c>
      <c r="BA38" s="37" t="n">
        <v>24918</v>
      </c>
      <c r="BB38" s="38" t="n">
        <v>0.4937</v>
      </c>
    </row>
    <row customHeight="1" ht="15" r="39">
      <c r="A39" s="7" t="inlineStr">
        <is>
          <t>K150751403</t>
        </is>
      </c>
      <c r="B39" s="7" t="n">
        <v>2</v>
      </c>
      <c r="C39" s="7" t="inlineStr">
        <is>
          <t>BK</t>
        </is>
      </c>
      <c r="D39" s="7" t="inlineStr">
        <is>
          <t>jeans</t>
        </is>
      </c>
      <c r="E39" s="7" t="inlineStr">
        <is>
          <t>MEN</t>
        </is>
      </c>
      <c r="F39" s="7" t="inlineStr">
        <is>
          <t>RYAN</t>
        </is>
      </c>
      <c r="G39" s="7" t="inlineStr">
        <is>
          <t>Electric Blue</t>
        </is>
      </c>
      <c r="H39" s="7" t="inlineStr">
        <is>
          <t>TN</t>
        </is>
      </c>
      <c r="I39" s="7" t="inlineStr">
        <is>
          <t>CARTHAGO</t>
        </is>
      </c>
      <c r="J39" s="7" t="inlineStr">
        <is>
          <t>CARTHAGO</t>
        </is>
      </c>
      <c r="K39" s="7" t="inlineStr">
        <is>
          <t>Interwashing</t>
        </is>
      </c>
      <c r="L39" s="7" t="inlineStr">
        <is>
          <t>Gap</t>
        </is>
      </c>
      <c r="M39" s="14" t="inlineStr">
        <is>
          <t>D7253O019 Rosemary</t>
        </is>
      </c>
      <c r="N39" s="7" t="inlineStr">
        <is>
          <t>96,55% Organic Cotton / 2,93% PBT / 0,52% Elastane</t>
        </is>
      </c>
      <c r="O39" s="11" t="n"/>
      <c r="P39" s="7">
        <f>+WEEKNUM(O39)</f>
        <v/>
      </c>
      <c r="Q39" s="7" t="inlineStr">
        <is>
          <t>WOVEN</t>
        </is>
      </c>
      <c r="R39" s="8" t="n">
        <v>23.88</v>
      </c>
      <c r="S39" t="inlineStr">
        <is>
          <t>300P000261</t>
        </is>
      </c>
      <c r="T39" s="8">
        <f>W39*R39</f>
        <v/>
      </c>
      <c r="U39" s="7" t="inlineStr">
        <is>
          <t>60 DAYS NETT</t>
        </is>
      </c>
      <c r="V39" s="7" t="inlineStr">
        <is>
          <t>TRUCK</t>
        </is>
      </c>
      <c r="W39" s="7" t="n">
        <v>638</v>
      </c>
      <c r="X39" s="11" t="n">
        <v>42083</v>
      </c>
      <c r="Y39" s="7">
        <f>+WEEKNUM(X39)</f>
        <v/>
      </c>
      <c r="Z39" s="11" t="n">
        <v>42154</v>
      </c>
      <c r="AA39" s="7">
        <f>+WEEKNUM(Z39)</f>
        <v/>
      </c>
      <c r="AB39" s="11" t="n">
        <v>42139</v>
      </c>
      <c r="AC39" s="17">
        <f>+WEEKNUM(AB39)</f>
        <v/>
      </c>
      <c r="AD39" s="11" t="n">
        <v>42175</v>
      </c>
      <c r="AE39" s="7">
        <f>+WEEKNUM(AD39)</f>
        <v/>
      </c>
      <c r="AF39" s="11" t="n">
        <v>42175</v>
      </c>
      <c r="AG39" s="7">
        <f>+WEEKNUM(AF39)</f>
        <v/>
      </c>
      <c r="AH39" s="11">
        <f>AB39+60</f>
        <v/>
      </c>
      <c r="AI39" s="7">
        <f>+WEEKNUM(AH39)</f>
        <v/>
      </c>
      <c r="AJ39" s="7" t="n"/>
      <c r="AK39" s="7">
        <f>+WEEKNUM(AJ39)</f>
        <v/>
      </c>
      <c r="AL39" s="7">
        <f>AE39-AK39</f>
        <v/>
      </c>
      <c r="AM39" s="7">
        <f>AK39-P39</f>
        <v/>
      </c>
      <c r="AN39" s="7">
        <f>AK39-Y39</f>
        <v/>
      </c>
      <c r="AO39" s="7" t="n"/>
      <c r="AP39" s="7">
        <f>+WEEKNUM(AO39)</f>
        <v/>
      </c>
      <c r="AQ39" s="7" t="n"/>
      <c r="AR39" s="7">
        <f>AQ39-W39</f>
        <v/>
      </c>
      <c r="AS39" s="9">
        <f>AQ39/W39-1</f>
        <v/>
      </c>
      <c r="AT39" s="7">
        <f>AE39+2</f>
        <v/>
      </c>
      <c r="AU39" s="7" t="n"/>
      <c r="AV39" s="7" t="n"/>
      <c r="AX39" s="33" t="inlineStr">
        <is>
          <t>* SALGARI</t>
        </is>
      </c>
      <c r="AY39" s="30" t="n">
        <v>6</v>
      </c>
      <c r="AZ39" s="30" t="n">
        <v>680</v>
      </c>
      <c r="BA39" s="31" t="n">
        <v>24918</v>
      </c>
      <c r="BB39" s="32" t="n">
        <v>0.4937</v>
      </c>
    </row>
    <row customHeight="1" ht="15" r="40">
      <c r="A40" s="7" t="inlineStr">
        <is>
          <t>K999951302</t>
        </is>
      </c>
      <c r="B40" s="7" t="n">
        <v>1</v>
      </c>
      <c r="C40" s="7" t="inlineStr">
        <is>
          <t>MAW</t>
        </is>
      </c>
      <c r="D40" s="7" t="inlineStr">
        <is>
          <t>jeans</t>
        </is>
      </c>
      <c r="E40" s="7" t="inlineStr">
        <is>
          <t>MEN</t>
        </is>
      </c>
      <c r="F40" s="7" t="inlineStr">
        <is>
          <t>JOHN</t>
        </is>
      </c>
      <c r="G40" s="7" t="inlineStr">
        <is>
          <t>Mid Indigo</t>
        </is>
      </c>
      <c r="H40" s="7" t="inlineStr">
        <is>
          <t>TN</t>
        </is>
      </c>
      <c r="I40" s="7" t="inlineStr">
        <is>
          <t>CARTHAGO</t>
        </is>
      </c>
      <c r="J40" s="7" t="inlineStr">
        <is>
          <t>CARTHAGO</t>
        </is>
      </c>
      <c r="K40" s="7" t="inlineStr">
        <is>
          <t>Interwashing</t>
        </is>
      </c>
      <c r="L40" s="7" t="inlineStr">
        <is>
          <t>TRC (was Gap)</t>
        </is>
      </c>
      <c r="M40" s="14" t="inlineStr">
        <is>
          <t>RR7716 Elast Sioux Crispy (was D7855OB87 FIANA)</t>
        </is>
      </c>
      <c r="N40" s="7" t="inlineStr">
        <is>
          <t>98% Organic Cotton / 2% Elastane</t>
        </is>
      </c>
      <c r="O40" s="11" t="n"/>
      <c r="P40" s="7">
        <f>+WEEKNUM(O40)</f>
        <v/>
      </c>
      <c r="Q40" s="7" t="inlineStr">
        <is>
          <t>WOVEN</t>
        </is>
      </c>
      <c r="R40" s="8" t="n">
        <v>22.74</v>
      </c>
      <c r="S40" t="inlineStr">
        <is>
          <t>300P000253</t>
        </is>
      </c>
      <c r="T40" s="8">
        <f>W40*R40</f>
        <v/>
      </c>
      <c r="U40" s="7" t="inlineStr">
        <is>
          <t>60 DAYS NETT</t>
        </is>
      </c>
      <c r="V40" s="7" t="inlineStr">
        <is>
          <t>TRUCK</t>
        </is>
      </c>
      <c r="W40" s="7" t="n">
        <v>1570</v>
      </c>
      <c r="X40" s="11" t="n">
        <v>42080</v>
      </c>
      <c r="Y40" s="7">
        <f>+WEEKNUM(X40)</f>
        <v/>
      </c>
      <c r="Z40" s="11" t="n">
        <v>42154</v>
      </c>
      <c r="AA40" s="7">
        <f>+WEEKNUM(Z40)</f>
        <v/>
      </c>
      <c r="AB40" s="11" t="n">
        <v>42139</v>
      </c>
      <c r="AC40" s="17">
        <f>+WEEKNUM(AB40)</f>
        <v/>
      </c>
      <c r="AD40" s="11" t="n">
        <v>42175</v>
      </c>
      <c r="AE40" s="7">
        <f>+WEEKNUM(AD40)</f>
        <v/>
      </c>
      <c r="AF40" s="11" t="n">
        <v>42175</v>
      </c>
      <c r="AG40" s="7">
        <f>+WEEKNUM(AF40)</f>
        <v/>
      </c>
      <c r="AH40" s="11">
        <f>AB40+60</f>
        <v/>
      </c>
      <c r="AI40" s="7">
        <f>+WEEKNUM(AH40)</f>
        <v/>
      </c>
      <c r="AJ40" s="7" t="n"/>
      <c r="AK40" s="7">
        <f>+WEEKNUM(AJ40)</f>
        <v/>
      </c>
      <c r="AL40" s="7">
        <f>AE40-AK40</f>
        <v/>
      </c>
      <c r="AM40" s="7">
        <f>AK40-P40</f>
        <v/>
      </c>
      <c r="AN40" s="7">
        <f>AK40-Y40</f>
        <v/>
      </c>
      <c r="AO40" s="7" t="n"/>
      <c r="AP40" s="7">
        <f>+WEEKNUM(AO40)</f>
        <v/>
      </c>
      <c r="AQ40" s="7" t="n"/>
      <c r="AR40" s="7">
        <f>AQ40-W40</f>
        <v/>
      </c>
      <c r="AS40" s="9">
        <f>AQ40/W40-1</f>
        <v/>
      </c>
      <c r="AT40" s="7">
        <f>AE40+2</f>
        <v/>
      </c>
      <c r="AU40" s="7" t="n"/>
      <c r="AV40" s="7" t="n"/>
      <c r="AX40" s="29" t="inlineStr">
        <is>
          <t>CHINA</t>
        </is>
      </c>
      <c r="AY40" s="36" t="n">
        <v>4</v>
      </c>
      <c r="AZ40" s="36" t="n">
        <v>650</v>
      </c>
      <c r="BA40" s="37" t="n">
        <v>29878.5</v>
      </c>
      <c r="BB40" s="38" t="n">
        <v>0.5036</v>
      </c>
    </row>
    <row customHeight="1" ht="15" r="41">
      <c r="A41" s="7" t="inlineStr">
        <is>
          <t>K999951401</t>
        </is>
      </c>
      <c r="B41" s="7" t="n">
        <v>1</v>
      </c>
      <c r="C41" s="7" t="n"/>
      <c r="D41" s="7" t="inlineStr">
        <is>
          <t>jeans</t>
        </is>
      </c>
      <c r="E41" s="7" t="inlineStr">
        <is>
          <t>MEN</t>
        </is>
      </c>
      <c r="F41" s="7" t="inlineStr">
        <is>
          <t>RYAN</t>
        </is>
      </c>
      <c r="G41" s="7" t="inlineStr">
        <is>
          <t>Dark Worn</t>
        </is>
      </c>
      <c r="H41" s="7" t="inlineStr">
        <is>
          <t>TN</t>
        </is>
      </c>
      <c r="I41" s="7" t="inlineStr">
        <is>
          <t>CARTHAGO</t>
        </is>
      </c>
      <c r="J41" s="7" t="inlineStr">
        <is>
          <t>CARTHAGO</t>
        </is>
      </c>
      <c r="K41" s="7" t="inlineStr">
        <is>
          <t>Interwashing</t>
        </is>
      </c>
      <c r="L41" s="7" t="inlineStr">
        <is>
          <t>TRC (was Gap)</t>
        </is>
      </c>
      <c r="M41" s="14" t="inlineStr">
        <is>
          <t>RR7716 Elast Sioux Crispy (was D7855OB87 FIANA)</t>
        </is>
      </c>
      <c r="N41" s="7" t="inlineStr">
        <is>
          <t>98% Organic Cotton / 2% Elastane</t>
        </is>
      </c>
      <c r="O41" s="11" t="n"/>
      <c r="P41" s="7">
        <f>+WEEKNUM(O41)</f>
        <v/>
      </c>
      <c r="Q41" s="7" t="inlineStr">
        <is>
          <t>WOVEN</t>
        </is>
      </c>
      <c r="R41" s="8" t="n">
        <v>23.68</v>
      </c>
      <c r="S41" t="inlineStr">
        <is>
          <t>300P000253</t>
        </is>
      </c>
      <c r="T41" s="8">
        <f>W41*R41</f>
        <v/>
      </c>
      <c r="U41" s="7" t="inlineStr">
        <is>
          <t>60 DAYS NETT</t>
        </is>
      </c>
      <c r="V41" s="7" t="inlineStr">
        <is>
          <t>TRUCK</t>
        </is>
      </c>
      <c r="W41" s="7" t="n">
        <v>810</v>
      </c>
      <c r="X41" s="11" t="n">
        <v>42080</v>
      </c>
      <c r="Y41" s="7">
        <f>+WEEKNUM(X41)</f>
        <v/>
      </c>
      <c r="Z41" s="11" t="n">
        <v>42154</v>
      </c>
      <c r="AA41" s="7">
        <f>+WEEKNUM(Z41)</f>
        <v/>
      </c>
      <c r="AB41" s="11" t="n">
        <v>42139</v>
      </c>
      <c r="AC41" s="17">
        <f>+WEEKNUM(AB41)</f>
        <v/>
      </c>
      <c r="AD41" s="11" t="n">
        <v>42175</v>
      </c>
      <c r="AE41" s="7">
        <f>+WEEKNUM(AD41)</f>
        <v/>
      </c>
      <c r="AF41" s="11" t="n">
        <v>42175</v>
      </c>
      <c r="AG41" s="7">
        <f>+WEEKNUM(AF41)</f>
        <v/>
      </c>
      <c r="AH41" s="11">
        <f>AB41+60</f>
        <v/>
      </c>
      <c r="AI41" s="7">
        <f>+WEEKNUM(AH41)</f>
        <v/>
      </c>
      <c r="AJ41" s="7" t="n"/>
      <c r="AK41" s="7">
        <f>+WEEKNUM(AJ41)</f>
        <v/>
      </c>
      <c r="AL41" s="7">
        <f>AE41-AK41</f>
        <v/>
      </c>
      <c r="AM41" s="7">
        <f>AK41-P41</f>
        <v/>
      </c>
      <c r="AN41" s="7">
        <f>AK41-Y41</f>
        <v/>
      </c>
      <c r="AO41" s="7" t="n"/>
      <c r="AP41" s="7">
        <f>+WEEKNUM(AO41)</f>
        <v/>
      </c>
      <c r="AQ41" s="7" t="n"/>
      <c r="AR41" s="7">
        <f>AQ41-W41</f>
        <v/>
      </c>
      <c r="AS41" s="9">
        <f>AQ41/W41-1</f>
        <v/>
      </c>
      <c r="AT41" s="7">
        <f>AE41+2</f>
        <v/>
      </c>
      <c r="AU41" s="7" t="n"/>
      <c r="AV41" s="7" t="n"/>
      <c r="AX41" s="33" t="inlineStr">
        <is>
          <t>* VERGE</t>
        </is>
      </c>
      <c r="AY41" s="30" t="n">
        <v>4</v>
      </c>
      <c r="AZ41" s="30" t="n">
        <v>650</v>
      </c>
      <c r="BA41" s="31" t="n">
        <v>29878.5</v>
      </c>
      <c r="BB41" s="32" t="n">
        <v>0.5036</v>
      </c>
    </row>
    <row customHeight="1" ht="15" r="42">
      <c r="A42" s="7" t="inlineStr">
        <is>
          <t>K999951402</t>
        </is>
      </c>
      <c r="B42" s="7" t="n">
        <v>1</v>
      </c>
      <c r="C42" s="7" t="n"/>
      <c r="D42" s="7" t="inlineStr">
        <is>
          <t>jeans</t>
        </is>
      </c>
      <c r="E42" s="7" t="inlineStr">
        <is>
          <t>MEN</t>
        </is>
      </c>
      <c r="F42" s="7" t="inlineStr">
        <is>
          <t>RYAN</t>
        </is>
      </c>
      <c r="G42" s="7" t="inlineStr">
        <is>
          <t>Mid Indigo</t>
        </is>
      </c>
      <c r="H42" s="7" t="inlineStr">
        <is>
          <t>TN</t>
        </is>
      </c>
      <c r="I42" s="7" t="inlineStr">
        <is>
          <t>CARTHAGO</t>
        </is>
      </c>
      <c r="J42" s="7" t="inlineStr">
        <is>
          <t>CARTHAGO</t>
        </is>
      </c>
      <c r="K42" s="7" t="inlineStr">
        <is>
          <t>Interwashing</t>
        </is>
      </c>
      <c r="L42" s="7" t="inlineStr">
        <is>
          <t>TRC (was Gap)</t>
        </is>
      </c>
      <c r="M42" s="14" t="inlineStr">
        <is>
          <t>RR7716 Elast Sioux Crispy (was D7855OB87 FIANA)</t>
        </is>
      </c>
      <c r="N42" s="7" t="inlineStr">
        <is>
          <t>98% Organic Cotton / 2% Elastane</t>
        </is>
      </c>
      <c r="O42" s="11" t="n"/>
      <c r="P42" s="7">
        <f>+WEEKNUM(O42)</f>
        <v/>
      </c>
      <c r="Q42" s="7" t="inlineStr">
        <is>
          <t>WOVEN</t>
        </is>
      </c>
      <c r="R42" s="8" t="n">
        <v>23.17</v>
      </c>
      <c r="S42" t="inlineStr">
        <is>
          <t>300P000253</t>
        </is>
      </c>
      <c r="T42" s="8">
        <f>W42*R42</f>
        <v/>
      </c>
      <c r="U42" s="7" t="inlineStr">
        <is>
          <t>60 DAYS NETT</t>
        </is>
      </c>
      <c r="V42" s="7" t="inlineStr">
        <is>
          <t>TRUCK</t>
        </is>
      </c>
      <c r="W42" s="7" t="n">
        <v>414</v>
      </c>
      <c r="X42" s="11" t="n">
        <v>42080</v>
      </c>
      <c r="Y42" s="7">
        <f>+WEEKNUM(X42)</f>
        <v/>
      </c>
      <c r="Z42" s="11" t="n">
        <v>42154</v>
      </c>
      <c r="AA42" s="7">
        <f>+WEEKNUM(Z42)</f>
        <v/>
      </c>
      <c r="AB42" s="11" t="n">
        <v>42139</v>
      </c>
      <c r="AC42" s="17">
        <f>+WEEKNUM(AB42)</f>
        <v/>
      </c>
      <c r="AD42" s="11" t="n">
        <v>42175</v>
      </c>
      <c r="AE42" s="7">
        <f>+WEEKNUM(AD42)</f>
        <v/>
      </c>
      <c r="AF42" s="11" t="n">
        <v>42175</v>
      </c>
      <c r="AG42" s="7">
        <f>+WEEKNUM(AF42)</f>
        <v/>
      </c>
      <c r="AH42" s="11">
        <f>AB42+60</f>
        <v/>
      </c>
      <c r="AI42" s="7">
        <f>+WEEKNUM(AH42)</f>
        <v/>
      </c>
      <c r="AJ42" s="7" t="n"/>
      <c r="AK42" s="7">
        <f>+WEEKNUM(AJ42)</f>
        <v/>
      </c>
      <c r="AL42" s="7">
        <f>AE42-AK42</f>
        <v/>
      </c>
      <c r="AM42" s="7">
        <f>AK42-P42</f>
        <v/>
      </c>
      <c r="AN42" s="7">
        <f>AK42-Y42</f>
        <v/>
      </c>
      <c r="AO42" s="7" t="n"/>
      <c r="AP42" s="7">
        <f>+WEEKNUM(AO42)</f>
        <v/>
      </c>
      <c r="AQ42" s="7" t="n"/>
      <c r="AR42" s="7">
        <f>AQ42-W42</f>
        <v/>
      </c>
      <c r="AS42" s="9">
        <f>AQ42/W42-1</f>
        <v/>
      </c>
      <c r="AT42" s="7">
        <f>AE42+2</f>
        <v/>
      </c>
      <c r="AU42" s="7" t="n"/>
      <c r="AV42" s="7" t="n"/>
      <c r="AX42" s="29" t="inlineStr">
        <is>
          <t xml:space="preserve">SPAIN </t>
        </is>
      </c>
      <c r="AY42" s="36" t="n">
        <v>3</v>
      </c>
      <c r="AZ42" s="36" t="n">
        <v>550</v>
      </c>
      <c r="BA42" s="37" t="n">
        <v>2876</v>
      </c>
      <c r="BB42" s="38" t="n">
        <v>0.6002999999999999</v>
      </c>
    </row>
    <row customHeight="1" ht="15" r="43">
      <c r="A43" s="7" t="inlineStr">
        <is>
          <t>K150701103</t>
        </is>
      </c>
      <c r="B43" s="7" t="n">
        <v>3</v>
      </c>
      <c r="C43" s="7" t="n"/>
      <c r="D43" s="7" t="inlineStr">
        <is>
          <t>jeans</t>
        </is>
      </c>
      <c r="E43" s="7" t="inlineStr">
        <is>
          <t>WOMEN</t>
        </is>
      </c>
      <c r="F43" s="7" t="inlineStr">
        <is>
          <t>JUNO</t>
        </is>
      </c>
      <c r="G43" s="7" t="inlineStr">
        <is>
          <t>Easy Wear</t>
        </is>
      </c>
      <c r="H43" s="7" t="inlineStr">
        <is>
          <t>TN</t>
        </is>
      </c>
      <c r="I43" s="7" t="inlineStr">
        <is>
          <t>CARTHAGO</t>
        </is>
      </c>
      <c r="J43" s="7" t="inlineStr">
        <is>
          <t>CARTHAGO</t>
        </is>
      </c>
      <c r="K43" s="7" t="inlineStr">
        <is>
          <t>Interwashing</t>
        </is>
      </c>
      <c r="L43" s="7" t="inlineStr">
        <is>
          <t>Orta</t>
        </is>
      </c>
      <c r="M43" s="14" t="inlineStr">
        <is>
          <t>7771A-42</t>
        </is>
      </c>
      <c r="N43" s="7" t="inlineStr">
        <is>
          <t>44% Cotton / 42% Tencel / 12% Polyester / 2% Elastane</t>
        </is>
      </c>
      <c r="O43" s="11" t="n"/>
      <c r="P43" s="7">
        <f>+WEEKNUM(O43)</f>
        <v/>
      </c>
      <c r="Q43" s="7" t="inlineStr">
        <is>
          <t>WOVEN</t>
        </is>
      </c>
      <c r="R43" s="8" t="n">
        <v>24.17</v>
      </c>
      <c r="S43" t="inlineStr">
        <is>
          <t>300P000257</t>
        </is>
      </c>
      <c r="T43" s="8">
        <f>W43*R43</f>
        <v/>
      </c>
      <c r="U43" s="7" t="inlineStr">
        <is>
          <t>60 DAYS NETT</t>
        </is>
      </c>
      <c r="V43" s="7" t="inlineStr">
        <is>
          <t>TRUCK</t>
        </is>
      </c>
      <c r="W43" s="7" t="n">
        <v>261</v>
      </c>
      <c r="X43" s="11" t="n">
        <v>42083</v>
      </c>
      <c r="Y43" s="7">
        <f>+WEEKNUM(X43)</f>
        <v/>
      </c>
      <c r="Z43" s="11" t="n">
        <v>42154</v>
      </c>
      <c r="AA43" s="7">
        <f>+WEEKNUM(Z43)</f>
        <v/>
      </c>
      <c r="AB43" s="11" t="n">
        <v>42147</v>
      </c>
      <c r="AC43" s="17">
        <f>+WEEKNUM(AB43)</f>
        <v/>
      </c>
      <c r="AD43" s="11" t="n">
        <v>42175</v>
      </c>
      <c r="AE43" s="7">
        <f>+WEEKNUM(AD43)</f>
        <v/>
      </c>
      <c r="AF43" s="11" t="n">
        <v>42175</v>
      </c>
      <c r="AG43" s="7">
        <f>+WEEKNUM(AF43)</f>
        <v/>
      </c>
      <c r="AH43" s="11">
        <f>AB43+60</f>
        <v/>
      </c>
      <c r="AI43" s="7">
        <f>+WEEKNUM(AH43)</f>
        <v/>
      </c>
      <c r="AJ43" s="7" t="n"/>
      <c r="AK43" s="7">
        <f>+WEEKNUM(AJ43)</f>
        <v/>
      </c>
      <c r="AL43" s="7">
        <f>AE43-AK43</f>
        <v/>
      </c>
      <c r="AM43" s="7">
        <f>AK43-P43</f>
        <v/>
      </c>
      <c r="AN43" s="7">
        <f>AK43-Y43</f>
        <v/>
      </c>
      <c r="AO43" s="7" t="n"/>
      <c r="AP43" s="7">
        <f>+WEEKNUM(AO43)</f>
        <v/>
      </c>
      <c r="AQ43" s="7" t="n"/>
      <c r="AR43" s="7">
        <f>AQ43-W43</f>
        <v/>
      </c>
      <c r="AS43" s="9">
        <f>AQ43/W43-1</f>
        <v/>
      </c>
      <c r="AT43" s="7">
        <f>AE43+2</f>
        <v/>
      </c>
      <c r="AU43" s="7" t="n"/>
      <c r="AV43" s="7" t="n"/>
      <c r="AX43" s="33" t="inlineStr">
        <is>
          <t>* JAUME</t>
        </is>
      </c>
      <c r="AY43" s="30" t="n">
        <v>3</v>
      </c>
      <c r="AZ43" s="30" t="n">
        <v>550</v>
      </c>
      <c r="BA43" s="31" t="n">
        <v>2876</v>
      </c>
      <c r="BB43" s="32" t="n">
        <v>0.6002999999999999</v>
      </c>
    </row>
    <row customHeight="1" ht="15" r="44">
      <c r="A44" s="7" t="inlineStr">
        <is>
          <t>K150701401</t>
        </is>
      </c>
      <c r="B44" s="7" t="n">
        <v>2</v>
      </c>
      <c r="C44" s="7" t="n"/>
      <c r="D44" s="7" t="inlineStr">
        <is>
          <t>jeans</t>
        </is>
      </c>
      <c r="E44" s="7" t="inlineStr">
        <is>
          <t>WOMEN</t>
        </is>
      </c>
      <c r="F44" s="7" t="inlineStr">
        <is>
          <t>RANI</t>
        </is>
      </c>
      <c r="G44" s="7" t="inlineStr">
        <is>
          <t>Rinse Tencel</t>
        </is>
      </c>
      <c r="H44" s="7" t="inlineStr">
        <is>
          <t>TN</t>
        </is>
      </c>
      <c r="I44" s="7" t="inlineStr">
        <is>
          <t>CARTHAGO</t>
        </is>
      </c>
      <c r="J44" s="7" t="inlineStr">
        <is>
          <t>CARTHAGO</t>
        </is>
      </c>
      <c r="K44" s="7" t="inlineStr">
        <is>
          <t>Interwashing</t>
        </is>
      </c>
      <c r="L44" s="7" t="inlineStr">
        <is>
          <t>Orta</t>
        </is>
      </c>
      <c r="M44" s="14" t="inlineStr">
        <is>
          <t>7771A-42</t>
        </is>
      </c>
      <c r="N44" s="7" t="inlineStr">
        <is>
          <t>44% Cotton / 42% Tencel / 12% Polyester / 2% Elastane</t>
        </is>
      </c>
      <c r="O44" s="11" t="n"/>
      <c r="P44" s="7">
        <f>+WEEKNUM(O44)</f>
        <v/>
      </c>
      <c r="Q44" s="7" t="inlineStr">
        <is>
          <t>WOVEN</t>
        </is>
      </c>
      <c r="R44" s="8" t="n">
        <v>19.07</v>
      </c>
      <c r="S44" t="inlineStr">
        <is>
          <t>300P000257</t>
        </is>
      </c>
      <c r="T44" s="8">
        <f>W44*R44</f>
        <v/>
      </c>
      <c r="U44" s="7" t="inlineStr">
        <is>
          <t>60 DAYS NETT</t>
        </is>
      </c>
      <c r="V44" s="7" t="inlineStr">
        <is>
          <t>TRUCK</t>
        </is>
      </c>
      <c r="W44" s="7" t="n">
        <v>137</v>
      </c>
      <c r="X44" s="11" t="n">
        <v>42083</v>
      </c>
      <c r="Y44" s="7">
        <f>+WEEKNUM(X44)</f>
        <v/>
      </c>
      <c r="Z44" s="11" t="n">
        <v>42154</v>
      </c>
      <c r="AA44" s="7">
        <f>+WEEKNUM(Z44)</f>
        <v/>
      </c>
      <c r="AB44" s="11" t="n">
        <v>42147</v>
      </c>
      <c r="AC44" s="17">
        <f>+WEEKNUM(AB44)</f>
        <v/>
      </c>
      <c r="AD44" s="11" t="n">
        <v>42175</v>
      </c>
      <c r="AE44" s="7">
        <f>+WEEKNUM(AD44)</f>
        <v/>
      </c>
      <c r="AF44" s="11" t="n">
        <v>42175</v>
      </c>
      <c r="AG44" s="7">
        <f>+WEEKNUM(AF44)</f>
        <v/>
      </c>
      <c r="AH44" s="11">
        <f>AB44+60</f>
        <v/>
      </c>
      <c r="AI44" s="7">
        <f>+WEEKNUM(AH44)</f>
        <v/>
      </c>
      <c r="AJ44" s="7" t="n"/>
      <c r="AK44" s="7">
        <f>+WEEKNUM(AJ44)</f>
        <v/>
      </c>
      <c r="AL44" s="7">
        <f>AE44-AK44</f>
        <v/>
      </c>
      <c r="AM44" s="7">
        <f>AK44-P44</f>
        <v/>
      </c>
      <c r="AN44" s="7">
        <f>AK44-Y44</f>
        <v/>
      </c>
      <c r="AO44" s="7" t="n"/>
      <c r="AP44" s="7">
        <f>+WEEKNUM(AO44)</f>
        <v/>
      </c>
      <c r="AQ44" s="7" t="n"/>
      <c r="AR44" s="7">
        <f>AQ44-W44</f>
        <v/>
      </c>
      <c r="AS44" s="9">
        <f>AQ44/W44-1</f>
        <v/>
      </c>
      <c r="AT44" s="7">
        <f>AE44+2</f>
        <v/>
      </c>
      <c r="AU44" s="7" t="n"/>
      <c r="AV44" s="7" t="n"/>
    </row>
    <row customHeight="1" ht="15" r="45">
      <c r="A45" s="7" t="inlineStr">
        <is>
          <t>K150751504</t>
        </is>
      </c>
      <c r="B45" s="7" t="n">
        <v>2</v>
      </c>
      <c r="C45" s="7" t="n"/>
      <c r="D45" s="7" t="inlineStr">
        <is>
          <t>jeans</t>
        </is>
      </c>
      <c r="E45" s="7" t="inlineStr">
        <is>
          <t>MEN</t>
        </is>
      </c>
      <c r="F45" s="7" t="inlineStr">
        <is>
          <t>LOUIS</t>
        </is>
      </c>
      <c r="G45" s="7" t="inlineStr">
        <is>
          <t>Medium Used</t>
        </is>
      </c>
      <c r="H45" s="7" t="inlineStr">
        <is>
          <t>TN</t>
        </is>
      </c>
      <c r="I45" s="7" t="inlineStr">
        <is>
          <t>CARTHAGO</t>
        </is>
      </c>
      <c r="J45" s="7" t="inlineStr">
        <is>
          <t>CARTHAGO</t>
        </is>
      </c>
      <c r="K45" s="7" t="inlineStr">
        <is>
          <t>Interwashing</t>
        </is>
      </c>
      <c r="L45" s="7" t="inlineStr">
        <is>
          <t>TRC Candiani</t>
        </is>
      </c>
      <c r="M45" s="14" t="inlineStr">
        <is>
          <t>RR2773 Old Preshrunk</t>
        </is>
      </c>
      <c r="N45" s="7" t="inlineStr">
        <is>
          <t>100% Organic Cotton</t>
        </is>
      </c>
      <c r="O45" s="11" t="n"/>
      <c r="P45" s="7">
        <f>+WEEKNUM(O45)</f>
        <v/>
      </c>
      <c r="Q45" s="7" t="inlineStr">
        <is>
          <t>WOVEN</t>
        </is>
      </c>
      <c r="R45" s="8" t="n">
        <v>21.95</v>
      </c>
      <c r="S45" t="inlineStr">
        <is>
          <t>300P000261</t>
        </is>
      </c>
      <c r="T45" s="8">
        <f>W45*R45</f>
        <v/>
      </c>
      <c r="U45" s="7" t="inlineStr">
        <is>
          <t>60 DAYS NETT</t>
        </is>
      </c>
      <c r="V45" s="7" t="inlineStr">
        <is>
          <t>TRUCK</t>
        </is>
      </c>
      <c r="W45" s="7" t="n">
        <v>425</v>
      </c>
      <c r="X45" s="11" t="n">
        <v>42083</v>
      </c>
      <c r="Y45" s="7">
        <f>+WEEKNUM(X45)</f>
        <v/>
      </c>
      <c r="Z45" s="11" t="n">
        <v>42154</v>
      </c>
      <c r="AA45" s="7">
        <f>+WEEKNUM(Z45)</f>
        <v/>
      </c>
      <c r="AB45" s="11" t="n">
        <v>42147</v>
      </c>
      <c r="AC45" s="17">
        <f>+WEEKNUM(AB45)</f>
        <v/>
      </c>
      <c r="AD45" s="11" t="n">
        <v>42175</v>
      </c>
      <c r="AE45" s="7">
        <f>+WEEKNUM(AD45)</f>
        <v/>
      </c>
      <c r="AF45" s="11" t="n">
        <v>42175</v>
      </c>
      <c r="AG45" s="7">
        <f>+WEEKNUM(AF45)</f>
        <v/>
      </c>
      <c r="AH45" s="11">
        <f>AB45+60</f>
        <v/>
      </c>
      <c r="AI45" s="7">
        <f>+WEEKNUM(AH45)</f>
        <v/>
      </c>
      <c r="AJ45" s="7" t="n"/>
      <c r="AK45" s="7">
        <f>+WEEKNUM(AJ45)</f>
        <v/>
      </c>
      <c r="AL45" s="7">
        <f>AE45-AK45</f>
        <v/>
      </c>
      <c r="AM45" s="7">
        <f>AK45-P45</f>
        <v/>
      </c>
      <c r="AN45" s="7">
        <f>AK45-Y45</f>
        <v/>
      </c>
      <c r="AO45" s="7" t="n"/>
      <c r="AP45" s="7">
        <f>+WEEKNUM(AO45)</f>
        <v/>
      </c>
      <c r="AQ45" s="7" t="n"/>
      <c r="AR45" s="7">
        <f>AQ45-W45</f>
        <v/>
      </c>
      <c r="AS45" s="9">
        <f>AQ45/W45-1</f>
        <v/>
      </c>
      <c r="AT45" s="7">
        <f>AE45+2</f>
        <v/>
      </c>
      <c r="AU45" s="7" t="n"/>
      <c r="AV45" s="7" t="n"/>
    </row>
    <row customHeight="1" ht="15" r="46">
      <c r="A46" s="7" t="inlineStr">
        <is>
          <t>K999901102</t>
        </is>
      </c>
      <c r="B46" s="7" t="n">
        <v>1</v>
      </c>
      <c r="C46" s="7" t="n"/>
      <c r="D46" s="7" t="inlineStr">
        <is>
          <t>jeans</t>
        </is>
      </c>
      <c r="E46" s="7" t="inlineStr">
        <is>
          <t>WOMEN</t>
        </is>
      </c>
      <c r="F46" s="7" t="inlineStr">
        <is>
          <t>JUNO</t>
        </is>
      </c>
      <c r="G46" s="7" t="inlineStr">
        <is>
          <t>Dark Worn</t>
        </is>
      </c>
      <c r="H46" s="7" t="inlineStr">
        <is>
          <t>TN</t>
        </is>
      </c>
      <c r="I46" s="7" t="inlineStr">
        <is>
          <t>CARTHAGO</t>
        </is>
      </c>
      <c r="J46" s="7" t="inlineStr">
        <is>
          <t>CARTHAGO</t>
        </is>
      </c>
      <c r="K46" s="7" t="inlineStr">
        <is>
          <t>Interwashing</t>
        </is>
      </c>
      <c r="L46" s="7" t="inlineStr">
        <is>
          <t>Orta</t>
        </is>
      </c>
      <c r="M46" s="14" t="n">
        <v>9541</v>
      </c>
      <c r="N46" s="7" t="inlineStr">
        <is>
          <t>98% Organic Cotton / 2% Elastane</t>
        </is>
      </c>
      <c r="O46" s="11" t="n"/>
      <c r="P46" s="7">
        <f>+WEEKNUM(O46)</f>
        <v/>
      </c>
      <c r="Q46" s="7" t="inlineStr">
        <is>
          <t>WOVEN</t>
        </is>
      </c>
      <c r="R46" s="8" t="n">
        <v>22.38</v>
      </c>
      <c r="S46" t="inlineStr">
        <is>
          <t>300P000253</t>
        </is>
      </c>
      <c r="T46" s="8">
        <f>W46*R46</f>
        <v/>
      </c>
      <c r="U46" s="7" t="inlineStr">
        <is>
          <t>60 DAYS NETT</t>
        </is>
      </c>
      <c r="V46" s="7" t="inlineStr">
        <is>
          <t>TRUCK</t>
        </is>
      </c>
      <c r="W46" s="7" t="n">
        <v>707</v>
      </c>
      <c r="X46" s="11" t="n">
        <v>42080</v>
      </c>
      <c r="Y46" s="7">
        <f>+WEEKNUM(X46)</f>
        <v/>
      </c>
      <c r="Z46" s="11" t="n">
        <v>42154</v>
      </c>
      <c r="AA46" s="7">
        <f>+WEEKNUM(Z46)</f>
        <v/>
      </c>
      <c r="AB46" s="11" t="n">
        <v>42147</v>
      </c>
      <c r="AC46" s="17">
        <f>+WEEKNUM(AB46)</f>
        <v/>
      </c>
      <c r="AD46" s="11" t="n">
        <v>42175</v>
      </c>
      <c r="AE46" s="7">
        <f>+WEEKNUM(AD46)</f>
        <v/>
      </c>
      <c r="AF46" s="11" t="n">
        <v>42175</v>
      </c>
      <c r="AG46" s="7">
        <f>+WEEKNUM(AF46)</f>
        <v/>
      </c>
      <c r="AH46" s="11">
        <f>AB46+60</f>
        <v/>
      </c>
      <c r="AI46" s="7">
        <f>+WEEKNUM(AH46)</f>
        <v/>
      </c>
      <c r="AJ46" s="7" t="n"/>
      <c r="AK46" s="7">
        <f>+WEEKNUM(AJ46)</f>
        <v/>
      </c>
      <c r="AL46" s="7">
        <f>AE46-AK46</f>
        <v/>
      </c>
      <c r="AM46" s="7">
        <f>AK46-P46</f>
        <v/>
      </c>
      <c r="AN46" s="7">
        <f>AK46-Y46</f>
        <v/>
      </c>
      <c r="AO46" s="7" t="n"/>
      <c r="AP46" s="7">
        <f>+WEEKNUM(AO46)</f>
        <v/>
      </c>
      <c r="AQ46" s="7" t="n"/>
      <c r="AR46" s="7">
        <f>AQ46-W46</f>
        <v/>
      </c>
      <c r="AS46" s="9">
        <f>AQ46/W46-1</f>
        <v/>
      </c>
      <c r="AT46" s="7">
        <f>AE46+2</f>
        <v/>
      </c>
      <c r="AU46" s="7" t="n"/>
      <c r="AV46" s="7" t="n"/>
    </row>
    <row customHeight="1" ht="15" r="47">
      <c r="A47" s="7" t="inlineStr">
        <is>
          <t>K999901103</t>
        </is>
      </c>
      <c r="B47" s="7" t="n">
        <v>1</v>
      </c>
      <c r="C47" s="7" t="inlineStr">
        <is>
          <t>MAW</t>
        </is>
      </c>
      <c r="D47" s="7" t="inlineStr">
        <is>
          <t>jeans</t>
        </is>
      </c>
      <c r="E47" s="7" t="inlineStr">
        <is>
          <t>WOMEN</t>
        </is>
      </c>
      <c r="F47" s="7" t="inlineStr">
        <is>
          <t>JUNO</t>
        </is>
      </c>
      <c r="G47" s="7" t="inlineStr">
        <is>
          <t>Mid Indigo</t>
        </is>
      </c>
      <c r="H47" s="7" t="inlineStr">
        <is>
          <t>TN</t>
        </is>
      </c>
      <c r="I47" s="7" t="inlineStr">
        <is>
          <t>CARTHAGO</t>
        </is>
      </c>
      <c r="J47" s="7" t="inlineStr">
        <is>
          <t>CARTHAGO</t>
        </is>
      </c>
      <c r="K47" s="7" t="inlineStr">
        <is>
          <t>Interwashing</t>
        </is>
      </c>
      <c r="L47" s="7" t="inlineStr">
        <is>
          <t>Orta</t>
        </is>
      </c>
      <c r="M47" s="14" t="n">
        <v>9541</v>
      </c>
      <c r="N47" s="7" t="inlineStr">
        <is>
          <t>98% Organic Cotton / 2% Elastane</t>
        </is>
      </c>
      <c r="O47" s="11" t="n"/>
      <c r="P47" s="7">
        <f>+WEEKNUM(O47)</f>
        <v/>
      </c>
      <c r="Q47" s="7" t="inlineStr">
        <is>
          <t>WOVEN</t>
        </is>
      </c>
      <c r="R47" s="8" t="n">
        <v>21.96</v>
      </c>
      <c r="S47" t="inlineStr">
        <is>
          <t>300P000253</t>
        </is>
      </c>
      <c r="T47" s="8">
        <f>W47*R47</f>
        <v/>
      </c>
      <c r="U47" s="7" t="inlineStr">
        <is>
          <t>60 DAYS NETT</t>
        </is>
      </c>
      <c r="V47" s="7" t="inlineStr">
        <is>
          <t>TRUCK</t>
        </is>
      </c>
      <c r="W47" s="7" t="n">
        <v>1317</v>
      </c>
      <c r="X47" s="11" t="n">
        <v>42080</v>
      </c>
      <c r="Y47" s="7">
        <f>+WEEKNUM(X47)</f>
        <v/>
      </c>
      <c r="Z47" s="11" t="n">
        <v>42154</v>
      </c>
      <c r="AA47" s="7">
        <f>+WEEKNUM(Z47)</f>
        <v/>
      </c>
      <c r="AB47" s="11" t="n">
        <v>42147</v>
      </c>
      <c r="AC47" s="17">
        <f>+WEEKNUM(AB47)</f>
        <v/>
      </c>
      <c r="AD47" s="11" t="n">
        <v>42175</v>
      </c>
      <c r="AE47" s="7">
        <f>+WEEKNUM(AD47)</f>
        <v/>
      </c>
      <c r="AF47" s="11" t="n">
        <v>42175</v>
      </c>
      <c r="AG47" s="7">
        <f>+WEEKNUM(AF47)</f>
        <v/>
      </c>
      <c r="AH47" s="11">
        <f>AB47+60</f>
        <v/>
      </c>
      <c r="AI47" s="7">
        <f>+WEEKNUM(AH47)</f>
        <v/>
      </c>
      <c r="AJ47" s="7" t="n"/>
      <c r="AK47" s="7">
        <f>+WEEKNUM(AJ47)</f>
        <v/>
      </c>
      <c r="AL47" s="7">
        <f>AE47-AK47</f>
        <v/>
      </c>
      <c r="AM47" s="7">
        <f>AK47-P47</f>
        <v/>
      </c>
      <c r="AN47" s="7">
        <f>AK47-Y47</f>
        <v/>
      </c>
      <c r="AO47" s="7" t="n"/>
      <c r="AP47" s="7">
        <f>+WEEKNUM(AO47)</f>
        <v/>
      </c>
      <c r="AQ47" s="7" t="n"/>
      <c r="AR47" s="7">
        <f>AQ47-W47</f>
        <v/>
      </c>
      <c r="AS47" s="9">
        <f>AQ47/W47-1</f>
        <v/>
      </c>
      <c r="AT47" s="7">
        <f>AE47+2</f>
        <v/>
      </c>
      <c r="AU47" s="7" t="n"/>
      <c r="AV47" s="7" t="n"/>
    </row>
    <row customHeight="1" ht="15" r="48">
      <c r="A48" s="7" t="inlineStr">
        <is>
          <t>K999901203</t>
        </is>
      </c>
      <c r="B48" s="7" t="n">
        <v>1</v>
      </c>
      <c r="C48" s="7" t="n"/>
      <c r="D48" s="7" t="inlineStr">
        <is>
          <t>jeans</t>
        </is>
      </c>
      <c r="E48" s="7" t="inlineStr">
        <is>
          <t>WOMEN</t>
        </is>
      </c>
      <c r="F48" s="7" t="inlineStr">
        <is>
          <t>DIDO</t>
        </is>
      </c>
      <c r="G48" s="7" t="inlineStr">
        <is>
          <t>Mid Indigo</t>
        </is>
      </c>
      <c r="H48" s="7" t="inlineStr">
        <is>
          <t>TN</t>
        </is>
      </c>
      <c r="I48" s="7" t="inlineStr">
        <is>
          <t>CARTHAGO</t>
        </is>
      </c>
      <c r="J48" s="7" t="inlineStr">
        <is>
          <t>CARTHAGO</t>
        </is>
      </c>
      <c r="K48" s="7" t="inlineStr">
        <is>
          <t>Interwashing</t>
        </is>
      </c>
      <c r="L48" s="7" t="inlineStr">
        <is>
          <t>Orta</t>
        </is>
      </c>
      <c r="M48" s="14" t="n">
        <v>9541</v>
      </c>
      <c r="N48" s="7" t="inlineStr">
        <is>
          <t>98% Organic Cotton / 2% Elastane</t>
        </is>
      </c>
      <c r="O48" s="11" t="n"/>
      <c r="P48" s="7">
        <f>+WEEKNUM(O48)</f>
        <v/>
      </c>
      <c r="Q48" s="7" t="inlineStr">
        <is>
          <t>WOVEN</t>
        </is>
      </c>
      <c r="R48" s="8" t="n">
        <v>22.45</v>
      </c>
      <c r="S48" t="inlineStr">
        <is>
          <t>300P000253</t>
        </is>
      </c>
      <c r="T48" s="8">
        <f>W48*R48</f>
        <v/>
      </c>
      <c r="U48" s="7" t="inlineStr">
        <is>
          <t>60 DAYS NETT</t>
        </is>
      </c>
      <c r="V48" s="7" t="inlineStr">
        <is>
          <t>TRUCK</t>
        </is>
      </c>
      <c r="W48" s="7" t="n">
        <v>300</v>
      </c>
      <c r="X48" s="11" t="n">
        <v>42080</v>
      </c>
      <c r="Y48" s="7">
        <f>+WEEKNUM(X48)</f>
        <v/>
      </c>
      <c r="Z48" s="11" t="n">
        <v>42154</v>
      </c>
      <c r="AA48" s="7">
        <f>+WEEKNUM(Z48)</f>
        <v/>
      </c>
      <c r="AB48" s="11" t="n">
        <v>42147</v>
      </c>
      <c r="AC48" s="17">
        <f>+WEEKNUM(AB48)</f>
        <v/>
      </c>
      <c r="AD48" s="11" t="n">
        <v>42175</v>
      </c>
      <c r="AE48" s="7">
        <f>+WEEKNUM(AD48)</f>
        <v/>
      </c>
      <c r="AF48" s="11" t="n">
        <v>42175</v>
      </c>
      <c r="AG48" s="7">
        <f>+WEEKNUM(AF48)</f>
        <v/>
      </c>
      <c r="AH48" s="11">
        <f>AB48+60</f>
        <v/>
      </c>
      <c r="AI48" s="7">
        <f>+WEEKNUM(AH48)</f>
        <v/>
      </c>
      <c r="AJ48" s="7" t="n"/>
      <c r="AK48" s="7">
        <f>+WEEKNUM(AJ48)</f>
        <v/>
      </c>
      <c r="AL48" s="7">
        <f>AE48-AK48</f>
        <v/>
      </c>
      <c r="AM48" s="7">
        <f>AK48-P48</f>
        <v/>
      </c>
      <c r="AN48" s="7">
        <f>AK48-Y48</f>
        <v/>
      </c>
      <c r="AO48" s="7" t="n"/>
      <c r="AP48" s="7">
        <f>+WEEKNUM(AO48)</f>
        <v/>
      </c>
      <c r="AQ48" s="7" t="n"/>
      <c r="AR48" s="7">
        <f>AQ48-W48</f>
        <v/>
      </c>
      <c r="AS48" s="9">
        <f>AQ48/W48-1</f>
        <v/>
      </c>
      <c r="AT48" s="7">
        <f>AE48+2</f>
        <v/>
      </c>
      <c r="AU48" s="7" t="n"/>
      <c r="AV48" s="7" t="n"/>
    </row>
    <row customHeight="1" ht="15" r="49">
      <c r="A49" s="7" t="inlineStr">
        <is>
          <t>K999951102</t>
        </is>
      </c>
      <c r="B49" s="7" t="n">
        <v>1</v>
      </c>
      <c r="C49" s="7" t="n"/>
      <c r="D49" s="7" t="inlineStr">
        <is>
          <t>jeans</t>
        </is>
      </c>
      <c r="E49" s="7" t="inlineStr">
        <is>
          <t>MEN</t>
        </is>
      </c>
      <c r="F49" s="7" t="inlineStr">
        <is>
          <t>JAMES</t>
        </is>
      </c>
      <c r="G49" s="7" t="inlineStr">
        <is>
          <t>Mid Indigo</t>
        </is>
      </c>
      <c r="H49" s="7" t="inlineStr">
        <is>
          <t>TN</t>
        </is>
      </c>
      <c r="I49" s="7" t="inlineStr">
        <is>
          <t>CARTHAGO</t>
        </is>
      </c>
      <c r="J49" s="7" t="inlineStr">
        <is>
          <t>CARTHAGO</t>
        </is>
      </c>
      <c r="K49" s="7" t="inlineStr">
        <is>
          <t>Interwashing</t>
        </is>
      </c>
      <c r="L49" s="7" t="inlineStr">
        <is>
          <t>TRC (was Gap)</t>
        </is>
      </c>
      <c r="M49" s="14" t="inlineStr">
        <is>
          <t>RR7716 Elast Sioux Crispy (was D7855OB87 FIANA)</t>
        </is>
      </c>
      <c r="N49" s="7" t="inlineStr">
        <is>
          <t>98% Organic Cotton / 2% Elastane</t>
        </is>
      </c>
      <c r="O49" s="11" t="n"/>
      <c r="P49" s="7">
        <f>+WEEKNUM(O49)</f>
        <v/>
      </c>
      <c r="Q49" s="7" t="inlineStr">
        <is>
          <t>WOVEN</t>
        </is>
      </c>
      <c r="R49" s="8" t="n">
        <v>22.96</v>
      </c>
      <c r="S49" t="inlineStr">
        <is>
          <t>300P000253</t>
        </is>
      </c>
      <c r="T49" s="8">
        <f>W49*R49</f>
        <v/>
      </c>
      <c r="U49" s="7" t="inlineStr">
        <is>
          <t>60 DAYS NETT</t>
        </is>
      </c>
      <c r="V49" s="7" t="inlineStr">
        <is>
          <t>TRUCK</t>
        </is>
      </c>
      <c r="W49" s="7" t="n">
        <v>381</v>
      </c>
      <c r="X49" s="11" t="n">
        <v>42080</v>
      </c>
      <c r="Y49" s="7">
        <f>+WEEKNUM(X49)</f>
        <v/>
      </c>
      <c r="Z49" s="11" t="n">
        <v>42154</v>
      </c>
      <c r="AA49" s="7">
        <f>+WEEKNUM(Z49)</f>
        <v/>
      </c>
      <c r="AB49" s="11" t="n">
        <v>42147</v>
      </c>
      <c r="AC49" s="17">
        <f>+WEEKNUM(AB49)</f>
        <v/>
      </c>
      <c r="AD49" s="11" t="n">
        <v>42175</v>
      </c>
      <c r="AE49" s="7">
        <f>+WEEKNUM(AD49)</f>
        <v/>
      </c>
      <c r="AF49" s="11" t="n">
        <v>42175</v>
      </c>
      <c r="AG49" s="7">
        <f>+WEEKNUM(AF49)</f>
        <v/>
      </c>
      <c r="AH49" s="11">
        <f>AB49+60</f>
        <v/>
      </c>
      <c r="AI49" s="7">
        <f>+WEEKNUM(AH49)</f>
        <v/>
      </c>
      <c r="AJ49" s="7" t="n"/>
      <c r="AK49" s="7">
        <f>+WEEKNUM(AJ49)</f>
        <v/>
      </c>
      <c r="AL49" s="7">
        <f>AE49-AK49</f>
        <v/>
      </c>
      <c r="AM49" s="7">
        <f>AK49-P49</f>
        <v/>
      </c>
      <c r="AN49" s="7">
        <f>AK49-Y49</f>
        <v/>
      </c>
      <c r="AO49" s="7" t="n"/>
      <c r="AP49" s="7">
        <f>+WEEKNUM(AO49)</f>
        <v/>
      </c>
      <c r="AQ49" s="7" t="n"/>
      <c r="AR49" s="7">
        <f>AQ49-W49</f>
        <v/>
      </c>
      <c r="AS49" s="9">
        <f>AQ49/W49-1</f>
        <v/>
      </c>
      <c r="AT49" s="7">
        <f>AE49+2</f>
        <v/>
      </c>
      <c r="AU49" s="7" t="n"/>
      <c r="AV49" s="7" t="n"/>
    </row>
    <row customHeight="1" ht="15" r="50">
      <c r="A50" s="7" t="inlineStr">
        <is>
          <t>K999951201</t>
        </is>
      </c>
      <c r="B50" s="7" t="n">
        <v>1</v>
      </c>
      <c r="C50" s="7" t="n"/>
      <c r="D50" s="7" t="inlineStr">
        <is>
          <t>jeans</t>
        </is>
      </c>
      <c r="E50" s="7" t="inlineStr">
        <is>
          <t>MEN</t>
        </is>
      </c>
      <c r="F50" s="7" t="inlineStr">
        <is>
          <t>CHARLES</t>
        </is>
      </c>
      <c r="G50" s="7" t="inlineStr">
        <is>
          <t>Dark Worn</t>
        </is>
      </c>
      <c r="H50" s="7" t="inlineStr">
        <is>
          <t>TN</t>
        </is>
      </c>
      <c r="I50" s="7" t="inlineStr">
        <is>
          <t>CARTHAGO</t>
        </is>
      </c>
      <c r="J50" s="7" t="inlineStr">
        <is>
          <t>CARTHAGO</t>
        </is>
      </c>
      <c r="K50" s="7" t="inlineStr">
        <is>
          <t>Interwashing</t>
        </is>
      </c>
      <c r="L50" s="7" t="inlineStr">
        <is>
          <t>TRC (was Gap)</t>
        </is>
      </c>
      <c r="M50" s="14" t="inlineStr">
        <is>
          <t>RR7716 Elast Sioux Crispy (was D7855OB87 FIANA)</t>
        </is>
      </c>
      <c r="N50" s="7" t="inlineStr">
        <is>
          <t>98% Organic Cotton / 2% Elastane</t>
        </is>
      </c>
      <c r="O50" s="11" t="n"/>
      <c r="P50" s="7">
        <f>+WEEKNUM(O50)</f>
        <v/>
      </c>
      <c r="Q50" s="7" t="inlineStr">
        <is>
          <t>WOVEN</t>
        </is>
      </c>
      <c r="R50" s="8" t="n">
        <v>23.16</v>
      </c>
      <c r="S50" t="inlineStr">
        <is>
          <t>300P000253</t>
        </is>
      </c>
      <c r="T50" s="8">
        <f>W50*R50</f>
        <v/>
      </c>
      <c r="U50" s="7" t="inlineStr">
        <is>
          <t>60 DAYS NETT</t>
        </is>
      </c>
      <c r="V50" s="7" t="inlineStr">
        <is>
          <t>TRUCK</t>
        </is>
      </c>
      <c r="W50" s="7" t="n">
        <v>914</v>
      </c>
      <c r="X50" s="11" t="n">
        <v>42080</v>
      </c>
      <c r="Y50" s="7">
        <f>+WEEKNUM(X50)</f>
        <v/>
      </c>
      <c r="Z50" s="11" t="n">
        <v>42154</v>
      </c>
      <c r="AA50" s="7">
        <f>+WEEKNUM(Z50)</f>
        <v/>
      </c>
      <c r="AB50" s="11" t="n">
        <v>42147</v>
      </c>
      <c r="AC50" s="17">
        <f>+WEEKNUM(AB50)</f>
        <v/>
      </c>
      <c r="AD50" s="11" t="n">
        <v>42175</v>
      </c>
      <c r="AE50" s="7">
        <f>+WEEKNUM(AD50)</f>
        <v/>
      </c>
      <c r="AF50" s="11" t="n">
        <v>42175</v>
      </c>
      <c r="AG50" s="7">
        <f>+WEEKNUM(AF50)</f>
        <v/>
      </c>
      <c r="AH50" s="11">
        <f>AB50+60</f>
        <v/>
      </c>
      <c r="AI50" s="7">
        <f>+WEEKNUM(AH50)</f>
        <v/>
      </c>
      <c r="AJ50" s="7" t="n"/>
      <c r="AK50" s="7">
        <f>+WEEKNUM(AJ50)</f>
        <v/>
      </c>
      <c r="AL50" s="7">
        <f>AE50-AK50</f>
        <v/>
      </c>
      <c r="AM50" s="7">
        <f>AK50-P50</f>
        <v/>
      </c>
      <c r="AN50" s="7">
        <f>AK50-Y50</f>
        <v/>
      </c>
      <c r="AO50" s="7" t="n"/>
      <c r="AP50" s="7">
        <f>+WEEKNUM(AO50)</f>
        <v/>
      </c>
      <c r="AQ50" s="7" t="n"/>
      <c r="AR50" s="7">
        <f>AQ50-W50</f>
        <v/>
      </c>
      <c r="AS50" s="9">
        <f>AQ50/W50-1</f>
        <v/>
      </c>
      <c r="AT50" s="7">
        <f>AE50+2</f>
        <v/>
      </c>
      <c r="AU50" s="7" t="n"/>
      <c r="AV50" s="7" t="n"/>
    </row>
    <row customHeight="1" ht="15" r="51">
      <c r="A51" s="7" t="inlineStr">
        <is>
          <t>K999951202</t>
        </is>
      </c>
      <c r="B51" s="7" t="n">
        <v>1</v>
      </c>
      <c r="C51" s="7" t="n"/>
      <c r="D51" s="7" t="inlineStr">
        <is>
          <t>jeans</t>
        </is>
      </c>
      <c r="E51" s="7" t="inlineStr">
        <is>
          <t>MEN</t>
        </is>
      </c>
      <c r="F51" s="7" t="inlineStr">
        <is>
          <t>CHARLES</t>
        </is>
      </c>
      <c r="G51" s="7" t="inlineStr">
        <is>
          <t>Mid Indigo</t>
        </is>
      </c>
      <c r="H51" s="7" t="inlineStr">
        <is>
          <t>TN</t>
        </is>
      </c>
      <c r="I51" s="7" t="inlineStr">
        <is>
          <t>CARTHAGO</t>
        </is>
      </c>
      <c r="J51" s="7" t="inlineStr">
        <is>
          <t>CARTHAGO</t>
        </is>
      </c>
      <c r="K51" s="7" t="inlineStr">
        <is>
          <t>Interwashing</t>
        </is>
      </c>
      <c r="L51" s="7" t="inlineStr">
        <is>
          <t>TRC (was Gap)</t>
        </is>
      </c>
      <c r="M51" s="14" t="inlineStr">
        <is>
          <t>RR7716 Elast Sioux Crispy (was D7855OB87 FIANA)</t>
        </is>
      </c>
      <c r="N51" s="7" t="inlineStr">
        <is>
          <t>98% Organic Cotton / 2% Elastane</t>
        </is>
      </c>
      <c r="O51" s="11" t="n"/>
      <c r="P51" s="7">
        <f>+WEEKNUM(O51)</f>
        <v/>
      </c>
      <c r="Q51" s="7" t="inlineStr">
        <is>
          <t>WOVEN</t>
        </is>
      </c>
      <c r="R51" s="8" t="n">
        <v>22.74</v>
      </c>
      <c r="S51" t="inlineStr">
        <is>
          <t>300P000253</t>
        </is>
      </c>
      <c r="T51" s="8">
        <f>W51*R51</f>
        <v/>
      </c>
      <c r="U51" s="7" t="inlineStr">
        <is>
          <t>60 DAYS NETT</t>
        </is>
      </c>
      <c r="V51" s="7" t="inlineStr">
        <is>
          <t>TRUCK</t>
        </is>
      </c>
      <c r="W51" s="7" t="n">
        <v>1071</v>
      </c>
      <c r="X51" s="11" t="n">
        <v>42080</v>
      </c>
      <c r="Y51" s="7">
        <f>+WEEKNUM(X51)</f>
        <v/>
      </c>
      <c r="Z51" s="11" t="n">
        <v>42154</v>
      </c>
      <c r="AA51" s="7">
        <f>+WEEKNUM(Z51)</f>
        <v/>
      </c>
      <c r="AB51" s="11" t="n">
        <v>42147</v>
      </c>
      <c r="AC51" s="17">
        <f>+WEEKNUM(AB51)</f>
        <v/>
      </c>
      <c r="AD51" s="11" t="n">
        <v>42175</v>
      </c>
      <c r="AE51" s="7">
        <f>+WEEKNUM(AD51)</f>
        <v/>
      </c>
      <c r="AF51" s="11" t="n">
        <v>42175</v>
      </c>
      <c r="AG51" s="7">
        <f>+WEEKNUM(AF51)</f>
        <v/>
      </c>
      <c r="AH51" s="11">
        <f>AB51+60</f>
        <v/>
      </c>
      <c r="AI51" s="7">
        <f>+WEEKNUM(AH51)</f>
        <v/>
      </c>
      <c r="AJ51" s="7" t="n"/>
      <c r="AK51" s="7">
        <f>+WEEKNUM(AJ51)</f>
        <v/>
      </c>
      <c r="AL51" s="7">
        <f>AE51-AK51</f>
        <v/>
      </c>
      <c r="AM51" s="7">
        <f>AK51-P51</f>
        <v/>
      </c>
      <c r="AN51" s="7">
        <f>AK51-Y51</f>
        <v/>
      </c>
      <c r="AO51" s="7" t="n"/>
      <c r="AP51" s="7">
        <f>+WEEKNUM(AO51)</f>
        <v/>
      </c>
      <c r="AQ51" s="7" t="n"/>
      <c r="AR51" s="7">
        <f>AQ51-W51</f>
        <v/>
      </c>
      <c r="AS51" s="9">
        <f>AQ51/W51-1</f>
        <v/>
      </c>
      <c r="AT51" s="7">
        <f>AE51+2</f>
        <v/>
      </c>
      <c r="AU51" s="7" t="n"/>
      <c r="AV51" s="7" t="n"/>
    </row>
    <row customHeight="1" ht="15" r="52">
      <c r="A52" s="7" t="inlineStr">
        <is>
          <t>K150701205</t>
        </is>
      </c>
      <c r="B52" s="7" t="n">
        <v>3</v>
      </c>
      <c r="C52" s="7" t="n"/>
      <c r="D52" s="7" t="inlineStr">
        <is>
          <t>jeans</t>
        </is>
      </c>
      <c r="E52" s="7" t="inlineStr">
        <is>
          <t>WOMEN</t>
        </is>
      </c>
      <c r="F52" s="7" t="inlineStr">
        <is>
          <t>DIDO</t>
        </is>
      </c>
      <c r="G52" s="7" t="inlineStr">
        <is>
          <t>Garage Used</t>
        </is>
      </c>
      <c r="H52" s="7" t="inlineStr">
        <is>
          <t>TN</t>
        </is>
      </c>
      <c r="I52" s="7" t="inlineStr">
        <is>
          <t>CARTHAGO</t>
        </is>
      </c>
      <c r="J52" s="7" t="inlineStr">
        <is>
          <t>CARTHAGO</t>
        </is>
      </c>
      <c r="K52" s="7" t="inlineStr">
        <is>
          <t>Interwashing</t>
        </is>
      </c>
      <c r="L52" s="7" t="inlineStr">
        <is>
          <t>Orta</t>
        </is>
      </c>
      <c r="M52" s="14" t="n">
        <v>9541</v>
      </c>
      <c r="N52" s="7" t="inlineStr">
        <is>
          <t>98% Organic Cotton / 2% Elastane</t>
        </is>
      </c>
      <c r="O52" s="11" t="n"/>
      <c r="P52" s="7">
        <f>+WEEKNUM(O52)</f>
        <v/>
      </c>
      <c r="Q52" s="7" t="inlineStr">
        <is>
          <t>WOVEN</t>
        </is>
      </c>
      <c r="R52" s="8" t="n">
        <v>25.65</v>
      </c>
      <c r="S52" t="inlineStr">
        <is>
          <t>300P000257</t>
        </is>
      </c>
      <c r="T52" s="8">
        <f>W52*R52</f>
        <v/>
      </c>
      <c r="U52" s="7" t="inlineStr">
        <is>
          <t>60 DAYS NETT</t>
        </is>
      </c>
      <c r="V52" s="7" t="inlineStr">
        <is>
          <t>TRUCK</t>
        </is>
      </c>
      <c r="W52" s="7" t="n">
        <v>336</v>
      </c>
      <c r="X52" s="11" t="n">
        <v>42083</v>
      </c>
      <c r="Y52" s="7">
        <f>+WEEKNUM(X52)</f>
        <v/>
      </c>
      <c r="Z52" s="11" t="n">
        <v>42154</v>
      </c>
      <c r="AA52" s="7">
        <f>+WEEKNUM(Z52)</f>
        <v/>
      </c>
      <c r="AB52" s="11" t="n">
        <v>42154</v>
      </c>
      <c r="AC52" s="17">
        <f>+WEEKNUM(AB52)</f>
        <v/>
      </c>
      <c r="AD52" s="11" t="n">
        <v>42175</v>
      </c>
      <c r="AE52" s="7">
        <f>+WEEKNUM(AD52)</f>
        <v/>
      </c>
      <c r="AF52" s="11" t="n">
        <v>42175</v>
      </c>
      <c r="AG52" s="7">
        <f>+WEEKNUM(AF52)</f>
        <v/>
      </c>
      <c r="AH52" s="11">
        <f>AB52+60</f>
        <v/>
      </c>
      <c r="AI52" s="7">
        <f>+WEEKNUM(AH52)</f>
        <v/>
      </c>
      <c r="AJ52" s="7" t="n"/>
      <c r="AK52" s="7">
        <f>+WEEKNUM(AJ52)</f>
        <v/>
      </c>
      <c r="AL52" s="7">
        <f>AE52-AK52</f>
        <v/>
      </c>
      <c r="AM52" s="7">
        <f>AK52-P52</f>
        <v/>
      </c>
      <c r="AN52" s="7">
        <f>AK52-Y52</f>
        <v/>
      </c>
      <c r="AO52" s="7" t="n"/>
      <c r="AP52" s="7">
        <f>+WEEKNUM(AO52)</f>
        <v/>
      </c>
      <c r="AQ52" s="7" t="n"/>
      <c r="AR52" s="7">
        <f>AQ52-W52</f>
        <v/>
      </c>
      <c r="AS52" s="9">
        <f>AQ52/W52-1</f>
        <v/>
      </c>
      <c r="AT52" s="7">
        <f>AE52+2</f>
        <v/>
      </c>
      <c r="AU52" s="7" t="n"/>
      <c r="AV52" s="7" t="n"/>
    </row>
    <row customHeight="1" ht="15" r="53">
      <c r="A53" s="7" t="inlineStr">
        <is>
          <t>K150701303</t>
        </is>
      </c>
      <c r="B53" s="7" t="n">
        <v>2</v>
      </c>
      <c r="C53" s="7" t="inlineStr">
        <is>
          <t>MAW</t>
        </is>
      </c>
      <c r="D53" s="7" t="inlineStr">
        <is>
          <t>jeans</t>
        </is>
      </c>
      <c r="E53" s="7" t="inlineStr">
        <is>
          <t>WOMEN</t>
        </is>
      </c>
      <c r="F53" s="7" t="inlineStr">
        <is>
          <t>CHRISTINA</t>
        </is>
      </c>
      <c r="G53" s="7" t="inlineStr">
        <is>
          <t>Laser Crackle</t>
        </is>
      </c>
      <c r="H53" s="7" t="inlineStr">
        <is>
          <t>IT</t>
        </is>
      </c>
      <c r="I53" s="7" t="inlineStr">
        <is>
          <t>CARTHAGO</t>
        </is>
      </c>
      <c r="J53" s="7" t="inlineStr">
        <is>
          <t>CARTHAGO</t>
        </is>
      </c>
      <c r="K53" s="7" t="inlineStr">
        <is>
          <t>Martelli</t>
        </is>
      </c>
      <c r="L53" s="7" t="inlineStr">
        <is>
          <t>Orta</t>
        </is>
      </c>
      <c r="M53" s="7" t="inlineStr">
        <is>
          <t>9554  (organic 8148)</t>
        </is>
      </c>
      <c r="N53" s="7" t="inlineStr">
        <is>
          <t>98% Organic Cotton / 2% Elastane</t>
        </is>
      </c>
      <c r="O53" s="11" t="n"/>
      <c r="P53" s="7">
        <f>+WEEKNUM(O53)</f>
        <v/>
      </c>
      <c r="Q53" s="7" t="inlineStr">
        <is>
          <t>WOVEN</t>
        </is>
      </c>
      <c r="R53" s="8" t="n">
        <v>30.74</v>
      </c>
      <c r="S53" t="inlineStr">
        <is>
          <t>300P000264</t>
        </is>
      </c>
      <c r="T53" s="8">
        <f>W53*R53</f>
        <v/>
      </c>
      <c r="U53" s="7" t="inlineStr">
        <is>
          <t>60 DAYS NETT</t>
        </is>
      </c>
      <c r="V53" s="7" t="inlineStr">
        <is>
          <t>TRUCK</t>
        </is>
      </c>
      <c r="W53" s="7" t="n">
        <v>500</v>
      </c>
      <c r="X53" s="11" t="n">
        <v>42083</v>
      </c>
      <c r="Y53" s="7">
        <f>+WEEKNUM(X53)</f>
        <v/>
      </c>
      <c r="Z53" s="11" t="n">
        <v>42154</v>
      </c>
      <c r="AA53" s="7">
        <f>+WEEKNUM(Z53)</f>
        <v/>
      </c>
      <c r="AB53" s="11" t="n">
        <v>42161</v>
      </c>
      <c r="AC53" s="17">
        <f>+WEEKNUM(AB53)</f>
        <v/>
      </c>
      <c r="AD53" s="11" t="n"/>
      <c r="AE53" s="7">
        <f>+WEEKNUM(AD53)</f>
        <v/>
      </c>
      <c r="AF53" s="11" t="n">
        <v>42191</v>
      </c>
      <c r="AG53" s="7">
        <f>+WEEKNUM(AF53)</f>
        <v/>
      </c>
      <c r="AH53" s="11">
        <f>AB53+60</f>
        <v/>
      </c>
      <c r="AI53" s="7">
        <f>+WEEKNUM(AH53)</f>
        <v/>
      </c>
      <c r="AJ53" s="7" t="n"/>
      <c r="AK53" s="7">
        <f>+WEEKNUM(AJ53)</f>
        <v/>
      </c>
      <c r="AL53" s="7">
        <f>AE53-AK53</f>
        <v/>
      </c>
      <c r="AM53" s="7">
        <f>AK53-P53</f>
        <v/>
      </c>
      <c r="AN53" s="7">
        <f>AK53-Y53</f>
        <v/>
      </c>
      <c r="AO53" s="7" t="n"/>
      <c r="AP53" s="7">
        <f>+WEEKNUM(AO53)</f>
        <v/>
      </c>
      <c r="AQ53" s="7" t="n"/>
      <c r="AR53" s="7">
        <f>AQ53-W53</f>
        <v/>
      </c>
      <c r="AS53" s="9">
        <f>AQ53/W53-1</f>
        <v/>
      </c>
      <c r="AT53" s="7">
        <f>AE53+2</f>
        <v/>
      </c>
      <c r="AU53" s="7" t="n"/>
      <c r="AV53" s="7" t="n"/>
    </row>
    <row customHeight="1" ht="15" r="54">
      <c r="A54" s="7" t="inlineStr">
        <is>
          <t>K150751207</t>
        </is>
      </c>
      <c r="B54" s="7" t="n">
        <v>3</v>
      </c>
      <c r="C54" s="7" t="inlineStr">
        <is>
          <t>SB</t>
        </is>
      </c>
      <c r="D54" s="7" t="inlineStr">
        <is>
          <t>jeans</t>
        </is>
      </c>
      <c r="E54" s="7" t="inlineStr">
        <is>
          <t>MEN</t>
        </is>
      </c>
      <c r="F54" s="7" t="inlineStr">
        <is>
          <t>CHARLES</t>
        </is>
      </c>
      <c r="G54" s="7" t="inlineStr">
        <is>
          <t>Laser 3 D</t>
        </is>
      </c>
      <c r="H54" s="7" t="inlineStr">
        <is>
          <t>IT</t>
        </is>
      </c>
      <c r="I54" s="7" t="inlineStr">
        <is>
          <t>CARTHAGO</t>
        </is>
      </c>
      <c r="J54" s="7" t="inlineStr">
        <is>
          <t>CARTHAGO</t>
        </is>
      </c>
      <c r="K54" s="7" t="inlineStr">
        <is>
          <t>Martelli</t>
        </is>
      </c>
      <c r="L54" s="7" t="inlineStr">
        <is>
          <t>TRC Candiani</t>
        </is>
      </c>
      <c r="M54" s="7" t="inlineStr">
        <is>
          <t>RR2812 N-Semble Recycled</t>
        </is>
      </c>
      <c r="N54" s="7" t="inlineStr">
        <is>
          <t>78% Cotton / 22% Recycled Cotton</t>
        </is>
      </c>
      <c r="O54" s="11" t="n"/>
      <c r="P54" s="7">
        <f>+WEEKNUM(O54)</f>
        <v/>
      </c>
      <c r="Q54" s="7" t="inlineStr">
        <is>
          <t>WOVEN</t>
        </is>
      </c>
      <c r="R54" s="8" t="n">
        <v>29.72</v>
      </c>
      <c r="S54" t="inlineStr">
        <is>
          <t>300P000264</t>
        </is>
      </c>
      <c r="T54" s="8">
        <f>W54*R54</f>
        <v/>
      </c>
      <c r="U54" s="7" t="inlineStr">
        <is>
          <t>60 DAYS NETT</t>
        </is>
      </c>
      <c r="V54" s="7" t="inlineStr">
        <is>
          <t>TRUCK</t>
        </is>
      </c>
      <c r="W54" s="7" t="n">
        <v>554</v>
      </c>
      <c r="X54" s="11" t="n">
        <v>42083</v>
      </c>
      <c r="Y54" s="7">
        <f>+WEEKNUM(X54)</f>
        <v/>
      </c>
      <c r="Z54" s="11" t="n">
        <v>42154</v>
      </c>
      <c r="AA54" s="7">
        <f>+WEEKNUM(Z54)</f>
        <v/>
      </c>
      <c r="AB54" s="11" t="n">
        <v>42161</v>
      </c>
      <c r="AC54" s="17">
        <f>+WEEKNUM(AB54)</f>
        <v/>
      </c>
      <c r="AD54" s="11" t="n"/>
      <c r="AE54" s="7">
        <f>+WEEKNUM(AD54)</f>
        <v/>
      </c>
      <c r="AF54" s="11" t="n">
        <v>42191</v>
      </c>
      <c r="AG54" s="7">
        <f>+WEEKNUM(AF54)</f>
        <v/>
      </c>
      <c r="AH54" s="11">
        <f>AB54+60</f>
        <v/>
      </c>
      <c r="AI54" s="7">
        <f>+WEEKNUM(AH54)</f>
        <v/>
      </c>
      <c r="AJ54" s="7" t="n"/>
      <c r="AK54" s="7">
        <f>+WEEKNUM(AJ54)</f>
        <v/>
      </c>
      <c r="AL54" s="7">
        <f>AE54-AK54</f>
        <v/>
      </c>
      <c r="AM54" s="7">
        <f>AK54-P54</f>
        <v/>
      </c>
      <c r="AN54" s="7">
        <f>AK54-Y54</f>
        <v/>
      </c>
      <c r="AO54" s="7" t="n"/>
      <c r="AP54" s="7">
        <f>+WEEKNUM(AO54)</f>
        <v/>
      </c>
      <c r="AQ54" s="7" t="n"/>
      <c r="AR54" s="7">
        <f>AQ54-W54</f>
        <v/>
      </c>
      <c r="AS54" s="9">
        <f>AQ54/W54-1</f>
        <v/>
      </c>
      <c r="AT54" s="7">
        <f>AE54+2</f>
        <v/>
      </c>
      <c r="AU54" s="7" t="n"/>
      <c r="AV54" s="7" t="n"/>
    </row>
    <row customHeight="1" ht="15" r="55">
      <c r="A55" s="7" t="inlineStr">
        <is>
          <t>K150751202</t>
        </is>
      </c>
      <c r="B55" s="7" t="n">
        <v>2</v>
      </c>
      <c r="C55" s="7" t="inlineStr">
        <is>
          <t>UO UK</t>
        </is>
      </c>
      <c r="D55" s="7" t="inlineStr">
        <is>
          <t>jeans</t>
        </is>
      </c>
      <c r="E55" s="7" t="inlineStr">
        <is>
          <t>MEN</t>
        </is>
      </c>
      <c r="F55" s="7" t="inlineStr">
        <is>
          <t>CHARLES SELVAGE</t>
        </is>
      </c>
      <c r="G55" s="7" t="inlineStr">
        <is>
          <t>12.5 oz. Dry</t>
        </is>
      </c>
      <c r="H55" s="7" t="inlineStr">
        <is>
          <t>TN</t>
        </is>
      </c>
      <c r="I55" s="7" t="inlineStr">
        <is>
          <t>CARTHAGO</t>
        </is>
      </c>
      <c r="J55" s="7" t="inlineStr">
        <is>
          <t>CARTHAGO</t>
        </is>
      </c>
      <c r="K55" s="7" t="inlineStr">
        <is>
          <t>n/a</t>
        </is>
      </c>
      <c r="L55" s="7" t="inlineStr">
        <is>
          <t>Orta</t>
        </is>
      </c>
      <c r="M55" s="14" t="inlineStr">
        <is>
          <t>9527A-40</t>
        </is>
      </c>
      <c r="N55" s="7" t="inlineStr">
        <is>
          <t>100% Organic Cotton</t>
        </is>
      </c>
      <c r="O55" s="11" t="n"/>
      <c r="P55" s="7">
        <f>+WEEKNUM(O55)</f>
        <v/>
      </c>
      <c r="Q55" s="7" t="inlineStr">
        <is>
          <t>WOVEN</t>
        </is>
      </c>
      <c r="R55" s="8" t="n">
        <v>25.76</v>
      </c>
      <c r="S55" t="inlineStr">
        <is>
          <t>300P000263</t>
        </is>
      </c>
      <c r="T55" s="8">
        <f>W55*R55</f>
        <v/>
      </c>
      <c r="U55" s="7" t="inlineStr">
        <is>
          <t>60 DAYS NETT</t>
        </is>
      </c>
      <c r="V55" s="7" t="inlineStr">
        <is>
          <t>TRUCK</t>
        </is>
      </c>
      <c r="W55" s="7" t="n">
        <v>201</v>
      </c>
      <c r="X55" s="11" t="n">
        <v>42083</v>
      </c>
      <c r="Y55" s="7">
        <f>+WEEKNUM(X55)</f>
        <v/>
      </c>
      <c r="Z55" s="11" t="n">
        <v>42154</v>
      </c>
      <c r="AA55" s="7">
        <f>+WEEKNUM(Z55)</f>
        <v/>
      </c>
      <c r="AB55" s="11" t="n"/>
      <c r="AC55" s="17">
        <f>+WEEKNUM(AB55)</f>
        <v/>
      </c>
      <c r="AD55" s="11" t="n">
        <v>42161</v>
      </c>
      <c r="AE55" s="7">
        <f>+WEEKNUM(AD55)</f>
        <v/>
      </c>
      <c r="AF55" s="11" t="n">
        <v>42191</v>
      </c>
      <c r="AG55" s="7">
        <f>+WEEKNUM(AF55)</f>
        <v/>
      </c>
      <c r="AH55" s="11">
        <f>AB55+60</f>
        <v/>
      </c>
      <c r="AI55" s="7">
        <f>+WEEKNUM(AH55)</f>
        <v/>
      </c>
      <c r="AJ55" s="7" t="n"/>
      <c r="AK55" s="7">
        <f>+WEEKNUM(AJ55)</f>
        <v/>
      </c>
      <c r="AL55" s="7">
        <f>AE55-AK55</f>
        <v/>
      </c>
      <c r="AM55" s="7">
        <f>AK55-P55</f>
        <v/>
      </c>
      <c r="AN55" s="7">
        <f>AK55-Y55</f>
        <v/>
      </c>
      <c r="AO55" s="7" t="n"/>
      <c r="AP55" s="7">
        <f>+WEEKNUM(AO55)</f>
        <v/>
      </c>
      <c r="AQ55" s="7" t="n"/>
      <c r="AR55" s="7">
        <f>AQ55-W55</f>
        <v/>
      </c>
      <c r="AS55" s="9">
        <f>AQ55/W55-1</f>
        <v/>
      </c>
      <c r="AT55" s="7">
        <f>AE55+2</f>
        <v/>
      </c>
      <c r="AU55" s="7" t="n"/>
      <c r="AV55" s="7" t="n"/>
    </row>
    <row customHeight="1" ht="15" r="56">
      <c r="A56" s="7" t="inlineStr">
        <is>
          <t>K150751401</t>
        </is>
      </c>
      <c r="B56" s="7" t="n">
        <v>2</v>
      </c>
      <c r="C56" s="7" t="n"/>
      <c r="D56" s="7" t="inlineStr">
        <is>
          <t>jeans</t>
        </is>
      </c>
      <c r="E56" s="7" t="inlineStr">
        <is>
          <t>MEN</t>
        </is>
      </c>
      <c r="F56" s="7" t="inlineStr">
        <is>
          <t>RYAN</t>
        </is>
      </c>
      <c r="G56" s="7" t="inlineStr">
        <is>
          <t>15 oz. Dry</t>
        </is>
      </c>
      <c r="H56" s="7" t="inlineStr">
        <is>
          <t>TN</t>
        </is>
      </c>
      <c r="I56" s="7" t="inlineStr">
        <is>
          <t>CARTHAGO</t>
        </is>
      </c>
      <c r="J56" s="7" t="inlineStr">
        <is>
          <t>CARTHAGO</t>
        </is>
      </c>
      <c r="K56" s="7" t="inlineStr">
        <is>
          <t>n/a</t>
        </is>
      </c>
      <c r="L56" s="7" t="inlineStr">
        <is>
          <t>Orta</t>
        </is>
      </c>
      <c r="M56" s="14" t="inlineStr">
        <is>
          <t>9560A-50 (was 5616)</t>
        </is>
      </c>
      <c r="N56" s="7" t="inlineStr">
        <is>
          <t>100% Organic Cotton</t>
        </is>
      </c>
      <c r="O56" s="11" t="n"/>
      <c r="P56" s="7">
        <f>+WEEKNUM(O56)</f>
        <v/>
      </c>
      <c r="Q56" s="7" t="inlineStr">
        <is>
          <t>WOVEN</t>
        </is>
      </c>
      <c r="R56" s="8" t="n">
        <v>17.17</v>
      </c>
      <c r="S56" t="inlineStr">
        <is>
          <t>300P000263</t>
        </is>
      </c>
      <c r="T56" s="8">
        <f>W56*R56</f>
        <v/>
      </c>
      <c r="U56" s="7" t="inlineStr">
        <is>
          <t>60 DAYS NETT</t>
        </is>
      </c>
      <c r="V56" s="7" t="inlineStr">
        <is>
          <t>TRUCK</t>
        </is>
      </c>
      <c r="W56" s="7" t="n">
        <v>384</v>
      </c>
      <c r="X56" s="11" t="n">
        <v>42083</v>
      </c>
      <c r="Y56" s="7">
        <f>+WEEKNUM(X56)</f>
        <v/>
      </c>
      <c r="Z56" s="11" t="n">
        <v>42154</v>
      </c>
      <c r="AA56" s="7">
        <f>+WEEKNUM(Z56)</f>
        <v/>
      </c>
      <c r="AB56" s="11" t="n"/>
      <c r="AC56" s="17">
        <f>+WEEKNUM(AB56)</f>
        <v/>
      </c>
      <c r="AD56" s="11" t="n">
        <v>42161</v>
      </c>
      <c r="AE56" s="7">
        <f>+WEEKNUM(AD56)</f>
        <v/>
      </c>
      <c r="AF56" s="11" t="n">
        <v>42191</v>
      </c>
      <c r="AG56" s="7">
        <f>+WEEKNUM(AF56)</f>
        <v/>
      </c>
      <c r="AH56" s="11">
        <f>AB56+60</f>
        <v/>
      </c>
      <c r="AI56" s="7">
        <f>+WEEKNUM(AH56)</f>
        <v/>
      </c>
      <c r="AJ56" s="7" t="n"/>
      <c r="AK56" s="7">
        <f>+WEEKNUM(AJ56)</f>
        <v/>
      </c>
      <c r="AL56" s="7">
        <f>AE56-AK56</f>
        <v/>
      </c>
      <c r="AM56" s="7">
        <f>AK56-P56</f>
        <v/>
      </c>
      <c r="AN56" s="7">
        <f>AK56-Y56</f>
        <v/>
      </c>
      <c r="AO56" s="7" t="n"/>
      <c r="AP56" s="7">
        <f>+WEEKNUM(AO56)</f>
        <v/>
      </c>
      <c r="AQ56" s="7" t="n"/>
      <c r="AR56" s="7">
        <f>AQ56-W56</f>
        <v/>
      </c>
      <c r="AS56" s="9">
        <f>AQ56/W56-1</f>
        <v/>
      </c>
      <c r="AT56" s="7">
        <f>AE56+2</f>
        <v/>
      </c>
      <c r="AU56" s="7" t="n"/>
      <c r="AV56" s="7" t="n"/>
    </row>
    <row customHeight="1" ht="15" r="57">
      <c r="A57" s="7" t="inlineStr">
        <is>
          <t>K150751201</t>
        </is>
      </c>
      <c r="B57" s="7" t="n">
        <v>3</v>
      </c>
      <c r="C57" s="7" t="inlineStr">
        <is>
          <t>UO UK</t>
        </is>
      </c>
      <c r="D57" s="7" t="inlineStr">
        <is>
          <t>jeans</t>
        </is>
      </c>
      <c r="E57" s="7" t="inlineStr">
        <is>
          <t>MEN</t>
        </is>
      </c>
      <c r="F57" s="7" t="inlineStr">
        <is>
          <t>CHARLES SELVAGE</t>
        </is>
      </c>
      <c r="G57" s="7" t="inlineStr">
        <is>
          <t>13 oz. Dry Black</t>
        </is>
      </c>
      <c r="H57" s="7" t="inlineStr">
        <is>
          <t>TN</t>
        </is>
      </c>
      <c r="I57" s="7" t="inlineStr">
        <is>
          <t>CARTHAGO</t>
        </is>
      </c>
      <c r="J57" s="7" t="inlineStr">
        <is>
          <t>CARTHAGO</t>
        </is>
      </c>
      <c r="K57" s="7" t="inlineStr">
        <is>
          <t>n/a</t>
        </is>
      </c>
      <c r="L57" s="7" t="inlineStr">
        <is>
          <t>Candiani (was Bossa)</t>
        </is>
      </c>
      <c r="M57" s="14" t="inlineStr">
        <is>
          <t>SL7274-N-Pitch appeal-preshrunk (was Clare)</t>
        </is>
      </c>
      <c r="N57" s="7" t="inlineStr">
        <is>
          <t>100% Organic Cotton</t>
        </is>
      </c>
      <c r="O57" s="11" t="n"/>
      <c r="P57" s="7">
        <f>+WEEKNUM(O57)</f>
        <v/>
      </c>
      <c r="Q57" s="7" t="inlineStr">
        <is>
          <t>WOVEN</t>
        </is>
      </c>
      <c r="R57" s="8" t="n">
        <v>26.35</v>
      </c>
      <c r="S57" t="inlineStr">
        <is>
          <t>300P000263</t>
        </is>
      </c>
      <c r="T57" s="8">
        <f>W57*R57</f>
        <v/>
      </c>
      <c r="U57" s="7" t="inlineStr">
        <is>
          <t>60 DAYS NETT</t>
        </is>
      </c>
      <c r="V57" s="7" t="inlineStr">
        <is>
          <t>TRUCK</t>
        </is>
      </c>
      <c r="W57" s="7" t="n">
        <v>201</v>
      </c>
      <c r="X57" s="11" t="n">
        <v>42083</v>
      </c>
      <c r="Y57" s="7">
        <f>+WEEKNUM(X57)</f>
        <v/>
      </c>
      <c r="Z57" s="11" t="n">
        <v>42154</v>
      </c>
      <c r="AA57" s="7">
        <f>+WEEKNUM(Z57)</f>
        <v/>
      </c>
      <c r="AB57" s="11" t="n"/>
      <c r="AC57" s="17">
        <f>+WEEKNUM(AB57)</f>
        <v/>
      </c>
      <c r="AD57" s="11" t="n">
        <v>42161</v>
      </c>
      <c r="AE57" s="7">
        <f>+WEEKNUM(AD57)</f>
        <v/>
      </c>
      <c r="AF57" s="11" t="n">
        <v>42191</v>
      </c>
      <c r="AG57" s="7">
        <f>+WEEKNUM(AF57)</f>
        <v/>
      </c>
      <c r="AH57" s="11">
        <f>AB57+60</f>
        <v/>
      </c>
      <c r="AI57" s="7">
        <f>+WEEKNUM(AH57)</f>
        <v/>
      </c>
      <c r="AJ57" s="7" t="n"/>
      <c r="AK57" s="7">
        <f>+WEEKNUM(AJ57)</f>
        <v/>
      </c>
      <c r="AL57" s="7">
        <f>AE57-AK57</f>
        <v/>
      </c>
      <c r="AM57" s="7">
        <f>AK57-P57</f>
        <v/>
      </c>
      <c r="AN57" s="7">
        <f>AK57-Y57</f>
        <v/>
      </c>
      <c r="AO57" s="7" t="n"/>
      <c r="AP57" s="7">
        <f>+WEEKNUM(AO57)</f>
        <v/>
      </c>
      <c r="AQ57" s="7" t="n"/>
      <c r="AR57" s="7">
        <f>AQ57-W57</f>
        <v/>
      </c>
      <c r="AS57" s="9">
        <f>AQ57/W57-1</f>
        <v/>
      </c>
      <c r="AT57" s="7">
        <f>AE57+2</f>
        <v/>
      </c>
      <c r="AU57" s="7" t="n"/>
      <c r="AV57" s="7" t="n"/>
    </row>
    <row customHeight="1" ht="15" r="58">
      <c r="A58" s="7" t="inlineStr">
        <is>
          <t>K999901202</t>
        </is>
      </c>
      <c r="B58" s="7" t="n">
        <v>1</v>
      </c>
      <c r="C58" s="7" t="n"/>
      <c r="D58" s="7" t="inlineStr">
        <is>
          <t>jeans</t>
        </is>
      </c>
      <c r="E58" s="7" t="inlineStr">
        <is>
          <t>WOMEN</t>
        </is>
      </c>
      <c r="F58" s="7" t="inlineStr">
        <is>
          <t>DIDO</t>
        </is>
      </c>
      <c r="G58" s="7" t="inlineStr">
        <is>
          <t>Dark Worn</t>
        </is>
      </c>
      <c r="H58" s="7" t="inlineStr">
        <is>
          <t>TN</t>
        </is>
      </c>
      <c r="I58" s="7" t="inlineStr">
        <is>
          <t>CARTHAGO</t>
        </is>
      </c>
      <c r="J58" s="7" t="inlineStr">
        <is>
          <t>CARTHAGO</t>
        </is>
      </c>
      <c r="K58" s="7" t="inlineStr">
        <is>
          <t>Interwashing</t>
        </is>
      </c>
      <c r="L58" s="7" t="inlineStr">
        <is>
          <t>Orta</t>
        </is>
      </c>
      <c r="M58" s="14" t="n">
        <v>9541</v>
      </c>
      <c r="N58" s="7" t="inlineStr">
        <is>
          <t>98% Organic Cotton / 2% Elastane</t>
        </is>
      </c>
      <c r="O58" s="11" t="n"/>
      <c r="P58" s="7">
        <f>+WEEKNUM(O58)</f>
        <v/>
      </c>
      <c r="Q58" s="7" t="inlineStr">
        <is>
          <t>WOVEN</t>
        </is>
      </c>
      <c r="R58" s="8" t="n">
        <v>22.85</v>
      </c>
      <c r="S58" t="inlineStr">
        <is>
          <t>300P000253</t>
        </is>
      </c>
      <c r="T58" s="8">
        <f>W58*R58</f>
        <v/>
      </c>
      <c r="U58" s="7" t="inlineStr">
        <is>
          <t>60 DAYS NETT</t>
        </is>
      </c>
      <c r="V58" s="7" t="inlineStr">
        <is>
          <t>TRUCK</t>
        </is>
      </c>
      <c r="W58" s="7" t="n">
        <v>384</v>
      </c>
      <c r="X58" s="11" t="n">
        <v>42080</v>
      </c>
      <c r="Y58" s="7">
        <f>+WEEKNUM(X58)</f>
        <v/>
      </c>
      <c r="Z58" s="11" t="n">
        <v>42154</v>
      </c>
      <c r="AA58" s="7">
        <f>+WEEKNUM(Z58)</f>
        <v/>
      </c>
      <c r="AB58" s="11" t="n">
        <v>42147</v>
      </c>
      <c r="AC58" s="17">
        <f>+WEEKNUM(AB58)</f>
        <v/>
      </c>
      <c r="AD58" s="11" t="n"/>
      <c r="AE58" s="7">
        <f>+WEEKNUM(AD58)</f>
        <v/>
      </c>
      <c r="AF58" s="11" t="n">
        <v>42196</v>
      </c>
      <c r="AG58" s="7">
        <f>+WEEKNUM(AF58)</f>
        <v/>
      </c>
      <c r="AH58" s="11">
        <f>AB58+60</f>
        <v/>
      </c>
      <c r="AI58" s="7">
        <f>+WEEKNUM(AH58)</f>
        <v/>
      </c>
      <c r="AJ58" s="7" t="n"/>
      <c r="AK58" s="7">
        <f>+WEEKNUM(AJ58)</f>
        <v/>
      </c>
      <c r="AL58" s="7">
        <f>AE58-AK58</f>
        <v/>
      </c>
      <c r="AM58" s="7">
        <f>AK58-P58</f>
        <v/>
      </c>
      <c r="AN58" s="7">
        <f>AK58-Y58</f>
        <v/>
      </c>
      <c r="AO58" s="7" t="n"/>
      <c r="AP58" s="7">
        <f>+WEEKNUM(AO58)</f>
        <v/>
      </c>
      <c r="AQ58" s="7" t="n"/>
      <c r="AR58" s="7">
        <f>AQ58-W58</f>
        <v/>
      </c>
      <c r="AS58" s="9">
        <f>AQ58/W58-1</f>
        <v/>
      </c>
      <c r="AT58" s="7">
        <f>AE58+2</f>
        <v/>
      </c>
      <c r="AU58" s="7" t="n"/>
      <c r="AV58" s="7" t="n"/>
    </row>
    <row customHeight="1" ht="15" r="59">
      <c r="A59" s="7" t="inlineStr">
        <is>
          <t>K999901302</t>
        </is>
      </c>
      <c r="B59" s="7" t="n">
        <v>1</v>
      </c>
      <c r="C59" s="7" t="n"/>
      <c r="D59" s="7" t="inlineStr">
        <is>
          <t>jeans</t>
        </is>
      </c>
      <c r="E59" s="7" t="inlineStr">
        <is>
          <t>WOMEN</t>
        </is>
      </c>
      <c r="F59" s="7" t="inlineStr">
        <is>
          <t>CHRISTINA</t>
        </is>
      </c>
      <c r="G59" s="7" t="inlineStr">
        <is>
          <t>Dark Worn</t>
        </is>
      </c>
      <c r="H59" s="7" t="inlineStr">
        <is>
          <t>TN</t>
        </is>
      </c>
      <c r="I59" s="7" t="inlineStr">
        <is>
          <t>CARTHAGO</t>
        </is>
      </c>
      <c r="J59" s="7" t="inlineStr">
        <is>
          <t>CARTHAGO</t>
        </is>
      </c>
      <c r="K59" s="7" t="inlineStr">
        <is>
          <t>Interwashing</t>
        </is>
      </c>
      <c r="L59" s="7" t="inlineStr">
        <is>
          <t>Orta</t>
        </is>
      </c>
      <c r="M59" s="14" t="n">
        <v>9541</v>
      </c>
      <c r="N59" s="7" t="inlineStr">
        <is>
          <t>98% Organic Cotton / 2% Elastane</t>
        </is>
      </c>
      <c r="O59" s="11" t="n"/>
      <c r="P59" s="7">
        <f>+WEEKNUM(O59)</f>
        <v/>
      </c>
      <c r="Q59" s="7" t="inlineStr">
        <is>
          <t>WOVEN</t>
        </is>
      </c>
      <c r="R59" s="8" t="n">
        <v>22.63</v>
      </c>
      <c r="S59" t="inlineStr">
        <is>
          <t>300P000253</t>
        </is>
      </c>
      <c r="T59" s="8">
        <f>W59*R59</f>
        <v/>
      </c>
      <c r="U59" s="7" t="inlineStr">
        <is>
          <t>60 DAYS NETT</t>
        </is>
      </c>
      <c r="V59" s="7" t="inlineStr">
        <is>
          <t>TRUCK</t>
        </is>
      </c>
      <c r="W59" s="7" t="n">
        <v>300</v>
      </c>
      <c r="X59" s="11" t="n">
        <v>42080</v>
      </c>
      <c r="Y59" s="7">
        <f>+WEEKNUM(X59)</f>
        <v/>
      </c>
      <c r="Z59" s="11" t="n">
        <v>42154</v>
      </c>
      <c r="AA59" s="7">
        <f>+WEEKNUM(Z59)</f>
        <v/>
      </c>
      <c r="AB59" s="11" t="n">
        <v>42147</v>
      </c>
      <c r="AC59" s="17">
        <f>+WEEKNUM(AB59)</f>
        <v/>
      </c>
      <c r="AD59" s="11" t="n">
        <v>42182</v>
      </c>
      <c r="AE59" s="7">
        <f>+WEEKNUM(AD59)</f>
        <v/>
      </c>
      <c r="AF59" s="11" t="n">
        <v>42196</v>
      </c>
      <c r="AG59" s="7">
        <f>+WEEKNUM(AF59)</f>
        <v/>
      </c>
      <c r="AH59" s="11">
        <f>AB59+60</f>
        <v/>
      </c>
      <c r="AI59" s="7">
        <f>+WEEKNUM(AH59)</f>
        <v/>
      </c>
      <c r="AJ59" s="7" t="n"/>
      <c r="AK59" s="7">
        <f>+WEEKNUM(AJ59)</f>
        <v/>
      </c>
      <c r="AL59" s="7">
        <f>AE59-AK59</f>
        <v/>
      </c>
      <c r="AM59" s="7">
        <f>AK59-P59</f>
        <v/>
      </c>
      <c r="AN59" s="7">
        <f>AK59-Y59</f>
        <v/>
      </c>
      <c r="AO59" s="7" t="n"/>
      <c r="AP59" s="7">
        <f>+WEEKNUM(AO59)</f>
        <v/>
      </c>
      <c r="AQ59" s="7" t="n"/>
      <c r="AR59" s="7">
        <f>AQ59-W59</f>
        <v/>
      </c>
      <c r="AS59" s="9">
        <f>AQ59/W59-1</f>
        <v/>
      </c>
      <c r="AT59" s="7">
        <f>AE59+2</f>
        <v/>
      </c>
      <c r="AU59" s="7" t="n"/>
      <c r="AV59" s="7" t="n"/>
    </row>
    <row customHeight="1" ht="15" r="60">
      <c r="A60" s="7" t="inlineStr">
        <is>
          <t>K150751309</t>
        </is>
      </c>
      <c r="B60" s="7" t="n">
        <v>2</v>
      </c>
      <c r="C60" s="7" t="inlineStr">
        <is>
          <t>BK/ UO UK/ SB/ BEN</t>
        </is>
      </c>
      <c r="D60" s="7" t="inlineStr">
        <is>
          <t>jeans</t>
        </is>
      </c>
      <c r="E60" s="7" t="inlineStr">
        <is>
          <t>MEN</t>
        </is>
      </c>
      <c r="F60" s="7" t="inlineStr">
        <is>
          <t>JOHN</t>
        </is>
      </c>
      <c r="G60" s="7" t="inlineStr">
        <is>
          <t>Garage Used</t>
        </is>
      </c>
      <c r="H60" s="7" t="inlineStr">
        <is>
          <t>TN</t>
        </is>
      </c>
      <c r="I60" s="7" t="inlineStr">
        <is>
          <t>CARTHAGO</t>
        </is>
      </c>
      <c r="J60" s="7" t="inlineStr">
        <is>
          <t>CARTHAGO</t>
        </is>
      </c>
      <c r="K60" s="7" t="inlineStr">
        <is>
          <t>Interwashing</t>
        </is>
      </c>
      <c r="L60" s="7" t="inlineStr">
        <is>
          <t>Orta</t>
        </is>
      </c>
      <c r="M60" s="14" t="n">
        <v>9541</v>
      </c>
      <c r="N60" s="7" t="inlineStr">
        <is>
          <t>98% Organic Cotton / 2% Elastane</t>
        </is>
      </c>
      <c r="O60" s="11" t="n"/>
      <c r="P60" s="7">
        <f>+WEEKNUM(O60)</f>
        <v/>
      </c>
      <c r="Q60" s="7" t="inlineStr">
        <is>
          <t>WOVEN</t>
        </is>
      </c>
      <c r="R60" s="8" t="n">
        <v>25.76</v>
      </c>
      <c r="S60" t="inlineStr">
        <is>
          <t>300P000261</t>
        </is>
      </c>
      <c r="T60" s="8">
        <f>W60*R60</f>
        <v/>
      </c>
      <c r="U60" s="7" t="inlineStr">
        <is>
          <t>60 DAYS NETT</t>
        </is>
      </c>
      <c r="V60" s="7" t="inlineStr">
        <is>
          <t>TRUCK</t>
        </is>
      </c>
      <c r="W60" s="7" t="n">
        <v>1059</v>
      </c>
      <c r="X60" s="11" t="n">
        <v>42083</v>
      </c>
      <c r="Y60" s="7">
        <f>+WEEKNUM(X60)</f>
        <v/>
      </c>
      <c r="Z60" s="11" t="n">
        <v>42154</v>
      </c>
      <c r="AA60" s="7">
        <f>+WEEKNUM(Z60)</f>
        <v/>
      </c>
      <c r="AB60" s="11" t="n">
        <v>42154</v>
      </c>
      <c r="AC60" s="17">
        <f>+WEEKNUM(AB60)</f>
        <v/>
      </c>
      <c r="AD60" s="11" t="n">
        <v>42182</v>
      </c>
      <c r="AE60" s="7">
        <f>+WEEKNUM(AD60)</f>
        <v/>
      </c>
      <c r="AF60" s="11" t="n">
        <v>42196</v>
      </c>
      <c r="AG60" s="7">
        <f>+WEEKNUM(AF60)</f>
        <v/>
      </c>
      <c r="AH60" s="11">
        <f>AB60+60</f>
        <v/>
      </c>
      <c r="AI60" s="7">
        <f>+WEEKNUM(AH60)</f>
        <v/>
      </c>
      <c r="AJ60" s="7" t="n"/>
      <c r="AK60" s="7">
        <f>+WEEKNUM(AJ60)</f>
        <v/>
      </c>
      <c r="AL60" s="7">
        <f>AE60-AK60</f>
        <v/>
      </c>
      <c r="AM60" s="7">
        <f>AK60-P60</f>
        <v/>
      </c>
      <c r="AN60" s="7">
        <f>AK60-Y60</f>
        <v/>
      </c>
      <c r="AO60" s="7" t="n"/>
      <c r="AP60" s="7">
        <f>+WEEKNUM(AO60)</f>
        <v/>
      </c>
      <c r="AQ60" s="7" t="n"/>
      <c r="AR60" s="7">
        <f>AQ60-W60</f>
        <v/>
      </c>
      <c r="AS60" s="9">
        <f>AQ60/W60-1</f>
        <v/>
      </c>
      <c r="AT60" s="7">
        <f>AE60+2</f>
        <v/>
      </c>
      <c r="AU60" s="7" t="n"/>
      <c r="AV60" s="7" t="n"/>
    </row>
    <row customHeight="1" ht="15" r="61">
      <c r="A61" s="7" t="inlineStr">
        <is>
          <t>K150701603</t>
        </is>
      </c>
      <c r="B61" s="7" t="n">
        <v>2</v>
      </c>
      <c r="C61" s="7" t="inlineStr">
        <is>
          <t>14OZ</t>
        </is>
      </c>
      <c r="D61" s="7" t="inlineStr">
        <is>
          <t>jeans</t>
        </is>
      </c>
      <c r="E61" s="7" t="inlineStr">
        <is>
          <t>WOMEN</t>
        </is>
      </c>
      <c r="F61" s="7" t="inlineStr">
        <is>
          <t>VIRGINIA</t>
        </is>
      </c>
      <c r="G61" s="7" t="inlineStr">
        <is>
          <t>Well Used</t>
        </is>
      </c>
      <c r="H61" s="7" t="inlineStr">
        <is>
          <t>TN</t>
        </is>
      </c>
      <c r="I61" s="7" t="inlineStr">
        <is>
          <t>CARTHAGO</t>
        </is>
      </c>
      <c r="J61" s="7" t="inlineStr">
        <is>
          <t>CARTHAGO</t>
        </is>
      </c>
      <c r="K61" s="7" t="inlineStr">
        <is>
          <t>Interwashing</t>
        </is>
      </c>
      <c r="L61" s="7" t="inlineStr">
        <is>
          <t>Orta</t>
        </is>
      </c>
      <c r="M61" s="14" t="n">
        <v>9006</v>
      </c>
      <c r="N61" s="7" t="inlineStr">
        <is>
          <t>100% Organic Cotton (50% Vegetable Dyed)</t>
        </is>
      </c>
      <c r="O61" s="11" t="n"/>
      <c r="P61" s="7">
        <f>+WEEKNUM(O61)</f>
        <v/>
      </c>
      <c r="Q61" s="7" t="inlineStr">
        <is>
          <t>WOVEN</t>
        </is>
      </c>
      <c r="R61" s="8" t="n">
        <v>24.3</v>
      </c>
      <c r="S61" t="inlineStr">
        <is>
          <t>300P000257</t>
        </is>
      </c>
      <c r="T61" s="8">
        <f>W61*R61</f>
        <v/>
      </c>
      <c r="U61" s="7" t="inlineStr">
        <is>
          <t>60 DAYS NETT</t>
        </is>
      </c>
      <c r="V61" s="7" t="inlineStr">
        <is>
          <t>TRUCK</t>
        </is>
      </c>
      <c r="W61" s="7" t="n">
        <v>148</v>
      </c>
      <c r="X61" s="11" t="n">
        <v>42083</v>
      </c>
      <c r="Y61" s="7">
        <f>+WEEKNUM(X61)</f>
        <v/>
      </c>
      <c r="Z61" s="11" t="n">
        <v>42154</v>
      </c>
      <c r="AA61" s="7">
        <f>+WEEKNUM(Z61)</f>
        <v/>
      </c>
      <c r="AB61" s="11" t="n"/>
      <c r="AC61" s="17">
        <f>+WEEKNUM(AB61)</f>
        <v/>
      </c>
      <c r="AD61" s="11" t="n">
        <v>42182</v>
      </c>
      <c r="AE61" s="7">
        <f>+WEEKNUM(AD61)</f>
        <v/>
      </c>
      <c r="AF61" s="11" t="n">
        <v>42196</v>
      </c>
      <c r="AG61" s="7">
        <f>+WEEKNUM(AF61)</f>
        <v/>
      </c>
      <c r="AH61" s="11" t="n"/>
      <c r="AI61" s="7">
        <f>+WEEKNUM(AH61)</f>
        <v/>
      </c>
      <c r="AJ61" s="7" t="n"/>
      <c r="AK61" s="7">
        <f>+WEEKNUM(AJ61)</f>
        <v/>
      </c>
      <c r="AL61" s="7">
        <f>AE61-AK61</f>
        <v/>
      </c>
      <c r="AM61" s="7">
        <f>AK61-P61</f>
        <v/>
      </c>
      <c r="AN61" s="7">
        <f>AK61-Y61</f>
        <v/>
      </c>
      <c r="AO61" s="7" t="n"/>
      <c r="AP61" s="7">
        <f>+WEEKNUM(AO61)</f>
        <v/>
      </c>
      <c r="AQ61" s="7" t="n"/>
      <c r="AR61" s="7">
        <f>AQ61-W61</f>
        <v/>
      </c>
      <c r="AS61" s="9">
        <f>AQ61/W61-1</f>
        <v/>
      </c>
      <c r="AT61" s="7">
        <f>AE61+2</f>
        <v/>
      </c>
      <c r="AU61" s="7" t="n"/>
      <c r="AV61" s="7" t="n"/>
    </row>
    <row customHeight="1" ht="15" r="62">
      <c r="A62" s="7" t="inlineStr">
        <is>
          <t>K150701107</t>
        </is>
      </c>
      <c r="B62" s="7" t="n">
        <v>2</v>
      </c>
      <c r="C62" s="7" t="inlineStr">
        <is>
          <t>14OZ/ SB</t>
        </is>
      </c>
      <c r="D62" s="7" t="inlineStr">
        <is>
          <t>jeans</t>
        </is>
      </c>
      <c r="E62" s="7" t="inlineStr">
        <is>
          <t>WOMEN</t>
        </is>
      </c>
      <c r="F62" s="7" t="inlineStr">
        <is>
          <t>JUNO</t>
        </is>
      </c>
      <c r="G62" s="7" t="inlineStr">
        <is>
          <t>Glory Blue Worn</t>
        </is>
      </c>
      <c r="H62" s="7" t="inlineStr">
        <is>
          <t>TN</t>
        </is>
      </c>
      <c r="I62" s="7" t="inlineStr">
        <is>
          <t>CARTHAGO</t>
        </is>
      </c>
      <c r="J62" s="7" t="inlineStr">
        <is>
          <t>CARTHAGO</t>
        </is>
      </c>
      <c r="K62" s="7" t="inlineStr">
        <is>
          <t>Interwashing</t>
        </is>
      </c>
      <c r="L62" s="7" t="inlineStr">
        <is>
          <t>Orta</t>
        </is>
      </c>
      <c r="M62" s="14" t="n">
        <v>9540</v>
      </c>
      <c r="N62" s="7" t="inlineStr">
        <is>
          <t>98% Organic Cotton / 2% Elastane</t>
        </is>
      </c>
      <c r="O62" s="11" t="n"/>
      <c r="P62" s="7">
        <f>+WEEKNUM(O62)</f>
        <v/>
      </c>
      <c r="Q62" s="7" t="inlineStr">
        <is>
          <t>WOVEN</t>
        </is>
      </c>
      <c r="R62" s="8" t="n">
        <v>21.4</v>
      </c>
      <c r="S62" t="inlineStr">
        <is>
          <t>300P000257</t>
        </is>
      </c>
      <c r="T62" s="8">
        <f>W62*R62</f>
        <v/>
      </c>
      <c r="U62" s="7" t="inlineStr">
        <is>
          <t>60 DAYS NETT</t>
        </is>
      </c>
      <c r="V62" s="7" t="inlineStr">
        <is>
          <t>TRUCK</t>
        </is>
      </c>
      <c r="W62" s="7" t="n">
        <v>497</v>
      </c>
      <c r="X62" s="11" t="n">
        <v>42083</v>
      </c>
      <c r="Y62" s="7">
        <f>+WEEKNUM(X62)</f>
        <v/>
      </c>
      <c r="Z62" s="11" t="n">
        <v>42154</v>
      </c>
      <c r="AA62" s="7">
        <f>+WEEKNUM(Z62)</f>
        <v/>
      </c>
      <c r="AB62" s="11" t="n">
        <v>42139</v>
      </c>
      <c r="AC62" s="17">
        <f>+WEEKNUM(AB62)</f>
        <v/>
      </c>
      <c r="AD62" s="11" t="n">
        <v>42196</v>
      </c>
      <c r="AE62" s="7">
        <f>+WEEKNUM(AD62)</f>
        <v/>
      </c>
      <c r="AF62" s="11" t="n">
        <v>42196</v>
      </c>
      <c r="AG62" s="7">
        <f>+WEEKNUM(AF62)</f>
        <v/>
      </c>
      <c r="AH62" s="11">
        <f>AB62+60</f>
        <v/>
      </c>
      <c r="AI62" s="7">
        <f>+WEEKNUM(AH62)</f>
        <v/>
      </c>
      <c r="AJ62" s="7" t="n"/>
      <c r="AK62" s="7">
        <f>+WEEKNUM(AJ62)</f>
        <v/>
      </c>
      <c r="AL62" s="7">
        <f>AE62-AK62</f>
        <v/>
      </c>
      <c r="AM62" s="7">
        <f>AK62-P62</f>
        <v/>
      </c>
      <c r="AN62" s="7">
        <f>AK62-Y62</f>
        <v/>
      </c>
      <c r="AO62" s="7" t="n"/>
      <c r="AP62" s="7">
        <f>+WEEKNUM(AO62)</f>
        <v/>
      </c>
      <c r="AQ62" s="7" t="n"/>
      <c r="AR62" s="7">
        <f>AQ62-W62</f>
        <v/>
      </c>
      <c r="AS62" s="9">
        <f>AQ62/W62-1</f>
        <v/>
      </c>
      <c r="AT62" s="7">
        <f>AE62+2</f>
        <v/>
      </c>
      <c r="AU62" s="7" t="n"/>
      <c r="AV62" s="7" t="n"/>
    </row>
    <row customHeight="1" ht="15" r="63">
      <c r="A63" s="7" t="inlineStr">
        <is>
          <t>K150752010</t>
        </is>
      </c>
      <c r="B63" s="7" t="n">
        <v>2</v>
      </c>
      <c r="C63" s="7" t="inlineStr">
        <is>
          <t>MAW</t>
        </is>
      </c>
      <c r="D63" s="7" t="inlineStr">
        <is>
          <t>jacket</t>
        </is>
      </c>
      <c r="E63" s="7" t="inlineStr">
        <is>
          <t>MEN</t>
        </is>
      </c>
      <c r="F63" s="7" t="inlineStr">
        <is>
          <t>GARETH</t>
        </is>
      </c>
      <c r="G63" s="7" t="inlineStr">
        <is>
          <t>Black Embroidery</t>
        </is>
      </c>
      <c r="H63" s="7" t="inlineStr">
        <is>
          <t>IN</t>
        </is>
      </c>
      <c r="I63" s="7" t="inlineStr">
        <is>
          <t>IndyBlu</t>
        </is>
      </c>
      <c r="J63" s="7" t="inlineStr">
        <is>
          <t>BHA</t>
        </is>
      </c>
      <c r="K63" s="7" t="inlineStr">
        <is>
          <t>n/a</t>
        </is>
      </c>
      <c r="L63" s="7" t="n"/>
      <c r="M63" s="7" t="inlineStr">
        <is>
          <t>KOI-WOVEN-SS15-007</t>
        </is>
      </c>
      <c r="N63" s="7" t="inlineStr">
        <is>
          <t>100% Organic Cotton</t>
        </is>
      </c>
      <c r="O63" s="11" t="n"/>
      <c r="P63" s="7">
        <f>+WEEKNUM(O63)</f>
        <v/>
      </c>
      <c r="Q63" s="7" t="inlineStr">
        <is>
          <t>WOVEN</t>
        </is>
      </c>
      <c r="R63" s="8" t="n">
        <v>31.8</v>
      </c>
      <c r="S63" t="inlineStr">
        <is>
          <t>300P000258</t>
        </is>
      </c>
      <c r="T63" s="8">
        <f>W63*R63</f>
        <v/>
      </c>
      <c r="U63" s="7" t="inlineStr">
        <is>
          <t>30 DAYS NETT</t>
        </is>
      </c>
      <c r="V63" s="7" t="inlineStr">
        <is>
          <t>AIR</t>
        </is>
      </c>
      <c r="W63" s="7" t="n">
        <v>100</v>
      </c>
      <c r="X63" s="11" t="n">
        <v>42083</v>
      </c>
      <c r="Y63" s="7">
        <f>+WEEKNUM(X63)</f>
        <v/>
      </c>
      <c r="Z63" s="11" t="n">
        <v>42154</v>
      </c>
      <c r="AA63" s="7">
        <f>+WEEKNUM(Z63)</f>
        <v/>
      </c>
      <c r="AB63" s="11" t="n"/>
      <c r="AC63" s="17" t="n"/>
      <c r="AD63" s="11" t="n">
        <v>42182</v>
      </c>
      <c r="AE63" s="7">
        <f>+WEEKNUM(AD63)</f>
        <v/>
      </c>
      <c r="AF63" s="11" t="n">
        <v>42182</v>
      </c>
      <c r="AG63" s="7">
        <f>+WEEKNUM(AF63)</f>
        <v/>
      </c>
      <c r="AH63" s="11">
        <f>AD63+30</f>
        <v/>
      </c>
      <c r="AI63" s="7">
        <f>+WEEKNUM(AH63)</f>
        <v/>
      </c>
      <c r="AJ63" s="7" t="n"/>
      <c r="AK63" s="7">
        <f>+WEEKNUM(AJ63)</f>
        <v/>
      </c>
      <c r="AL63" s="7">
        <f>AE63-AK63</f>
        <v/>
      </c>
      <c r="AM63" s="7">
        <f>AK63-P63</f>
        <v/>
      </c>
      <c r="AN63" s="7">
        <f>AK63-Y63</f>
        <v/>
      </c>
      <c r="AO63" s="7" t="n"/>
      <c r="AP63" s="7">
        <f>+WEEKNUM(AO63)</f>
        <v/>
      </c>
      <c r="AQ63" s="7" t="n"/>
      <c r="AR63" s="7">
        <f>AQ63-W63</f>
        <v/>
      </c>
      <c r="AS63" s="9">
        <f>AQ63/W63-1</f>
        <v/>
      </c>
      <c r="AT63" s="7">
        <f>AE63+2</f>
        <v/>
      </c>
      <c r="AU63" s="7" t="n"/>
      <c r="AV63" s="7" t="n"/>
    </row>
    <row customHeight="1" ht="15" r="64">
      <c r="A64" s="7" t="inlineStr">
        <is>
          <t>K150752040</t>
        </is>
      </c>
      <c r="B64" s="7" t="n">
        <v>2</v>
      </c>
      <c r="C64" s="7" t="inlineStr">
        <is>
          <t>14OZ/ BEN</t>
        </is>
      </c>
      <c r="D64" s="7" t="inlineStr">
        <is>
          <t>jacket</t>
        </is>
      </c>
      <c r="E64" s="7" t="inlineStr">
        <is>
          <t>MEN</t>
        </is>
      </c>
      <c r="F64" s="7" t="inlineStr">
        <is>
          <t>CERDIC</t>
        </is>
      </c>
      <c r="G64" s="7" t="inlineStr">
        <is>
          <t>Navy</t>
        </is>
      </c>
      <c r="H64" s="7" t="inlineStr">
        <is>
          <t>CH</t>
        </is>
      </c>
      <c r="I64" s="7" t="inlineStr">
        <is>
          <t>Verge</t>
        </is>
      </c>
      <c r="J64" s="7" t="inlineStr">
        <is>
          <t>Verge</t>
        </is>
      </c>
      <c r="K64" s="7" t="n"/>
      <c r="L64" s="7" t="n"/>
      <c r="M64" s="7" t="n"/>
      <c r="N64" s="7" t="inlineStr">
        <is>
          <t>100% Organic Cotton</t>
        </is>
      </c>
      <c r="O64" s="11" t="n"/>
      <c r="P64" s="7">
        <f>+WEEKNUM(O64)</f>
        <v/>
      </c>
      <c r="Q64" s="7" t="inlineStr">
        <is>
          <t>WOVEN</t>
        </is>
      </c>
      <c r="R64" s="8" t="n">
        <v>43.89</v>
      </c>
      <c r="S64" t="inlineStr">
        <is>
          <t>300P000269</t>
        </is>
      </c>
      <c r="T64" s="8">
        <f>W64*R64</f>
        <v/>
      </c>
      <c r="U64" s="7" t="inlineStr">
        <is>
          <t>10 DAYS NETT</t>
        </is>
      </c>
      <c r="V64" s="7" t="inlineStr">
        <is>
          <t>AIR</t>
        </is>
      </c>
      <c r="W64" s="7" t="n">
        <v>200</v>
      </c>
      <c r="X64" s="11" t="n">
        <v>42095</v>
      </c>
      <c r="Y64" s="7">
        <f>+WEEKNUM(X64)</f>
        <v/>
      </c>
      <c r="Z64" s="11" t="n">
        <v>42182</v>
      </c>
      <c r="AA64" s="7">
        <f>+WEEKNUM(Z64)</f>
        <v/>
      </c>
      <c r="AB64" s="11" t="n"/>
      <c r="AC64" s="17" t="n"/>
      <c r="AD64" s="11" t="n">
        <v>42182</v>
      </c>
      <c r="AE64" s="7">
        <f>+WEEKNUM(AD64)</f>
        <v/>
      </c>
      <c r="AF64" s="11" t="n">
        <v>42182</v>
      </c>
      <c r="AG64" s="7">
        <f>+WEEKNUM(AF64)</f>
        <v/>
      </c>
      <c r="AH64" s="11">
        <f>AD64+10</f>
        <v/>
      </c>
      <c r="AI64" s="7">
        <f>+WEEKNUM(AH64)</f>
        <v/>
      </c>
      <c r="AJ64" s="7" t="n"/>
      <c r="AK64" s="7">
        <f>+WEEKNUM(AJ64)</f>
        <v/>
      </c>
      <c r="AL64" s="7">
        <f>AE64-AK64</f>
        <v/>
      </c>
      <c r="AM64" s="7">
        <f>AK64-P64</f>
        <v/>
      </c>
      <c r="AN64" s="7">
        <f>AK64-Y64</f>
        <v/>
      </c>
      <c r="AO64" s="7" t="n"/>
      <c r="AP64" s="7">
        <f>+WEEKNUM(AO64)</f>
        <v/>
      </c>
      <c r="AQ64" s="7" t="n"/>
      <c r="AR64" s="7">
        <f>AQ64-W64</f>
        <v/>
      </c>
      <c r="AS64" s="9">
        <f>AQ64/W64-1</f>
        <v/>
      </c>
      <c r="AT64" s="7">
        <f>AE64+2</f>
        <v/>
      </c>
      <c r="AU64" s="7" t="n"/>
      <c r="AV64" s="7" t="n"/>
    </row>
    <row customHeight="1" ht="15" r="65">
      <c r="A65" s="7" t="inlineStr">
        <is>
          <t>K150752060</t>
        </is>
      </c>
      <c r="B65" s="7" t="n">
        <v>2</v>
      </c>
      <c r="C65" s="7" t="inlineStr">
        <is>
          <t>SB/ MAW/ BEN</t>
        </is>
      </c>
      <c r="D65" s="7" t="inlineStr">
        <is>
          <t>jacket</t>
        </is>
      </c>
      <c r="E65" s="7" t="inlineStr">
        <is>
          <t>MEN</t>
        </is>
      </c>
      <c r="F65" s="7" t="inlineStr">
        <is>
          <t>AGIS</t>
        </is>
      </c>
      <c r="G65" s="7" t="inlineStr">
        <is>
          <t>Army Green</t>
        </is>
      </c>
      <c r="H65" s="7" t="inlineStr">
        <is>
          <t>CH</t>
        </is>
      </c>
      <c r="I65" s="7" t="inlineStr">
        <is>
          <t>Verge</t>
        </is>
      </c>
      <c r="J65" s="7" t="inlineStr">
        <is>
          <t>Verge</t>
        </is>
      </c>
      <c r="K65" s="7" t="n"/>
      <c r="L65" s="7" t="n"/>
      <c r="M65" s="7" t="n"/>
      <c r="N65" s="7" t="inlineStr">
        <is>
          <t>shell: 100% Recycled Polyester -- lining: 100% Recycled Polyester -- filling: 100% Recycled Polyester</t>
        </is>
      </c>
      <c r="O65" s="11" t="n"/>
      <c r="P65" s="7">
        <f>+WEEKNUM(O65)</f>
        <v/>
      </c>
      <c r="Q65" s="7" t="inlineStr">
        <is>
          <t>WOVEN</t>
        </is>
      </c>
      <c r="R65" s="8" t="n">
        <v>39.47</v>
      </c>
      <c r="S65" t="inlineStr">
        <is>
          <t>300P000269</t>
        </is>
      </c>
      <c r="T65" s="8">
        <f>W65*R65</f>
        <v/>
      </c>
      <c r="U65" s="7" t="inlineStr">
        <is>
          <t>10 DAYS NETT</t>
        </is>
      </c>
      <c r="V65" s="7" t="inlineStr">
        <is>
          <t>AIR</t>
        </is>
      </c>
      <c r="W65" s="7" t="n">
        <v>200</v>
      </c>
      <c r="X65" s="11" t="n">
        <v>42095</v>
      </c>
      <c r="Y65" s="7">
        <f>+WEEKNUM(X65)</f>
        <v/>
      </c>
      <c r="Z65" s="11" t="n">
        <v>42182</v>
      </c>
      <c r="AA65" s="7">
        <f>+WEEKNUM(Z65)</f>
        <v/>
      </c>
      <c r="AB65" s="11" t="n"/>
      <c r="AC65" s="17" t="n"/>
      <c r="AD65" s="11" t="n">
        <v>42182</v>
      </c>
      <c r="AE65" s="7">
        <f>+WEEKNUM(AD65)</f>
        <v/>
      </c>
      <c r="AF65" s="11" t="n">
        <v>42182</v>
      </c>
      <c r="AG65" s="7">
        <f>+WEEKNUM(AF65)</f>
        <v/>
      </c>
      <c r="AH65" s="11">
        <f>AD65+10</f>
        <v/>
      </c>
      <c r="AI65" s="7">
        <f>+WEEKNUM(AH65)</f>
        <v/>
      </c>
      <c r="AJ65" s="7" t="n"/>
      <c r="AK65" s="7">
        <f>+WEEKNUM(AJ65)</f>
        <v/>
      </c>
      <c r="AL65" s="7">
        <f>AE65-AK65</f>
        <v/>
      </c>
      <c r="AM65" s="7">
        <f>AK65-P65</f>
        <v/>
      </c>
      <c r="AN65" s="7">
        <f>AK65-Y65</f>
        <v/>
      </c>
      <c r="AO65" s="7" t="n"/>
      <c r="AP65" s="7">
        <f>+WEEKNUM(AO65)</f>
        <v/>
      </c>
      <c r="AQ65" s="7" t="n"/>
      <c r="AR65" s="7">
        <f>AQ65-W65</f>
        <v/>
      </c>
      <c r="AS65" s="9">
        <f>AQ65/W65-1</f>
        <v/>
      </c>
      <c r="AT65" s="7">
        <f>AE65+2</f>
        <v/>
      </c>
      <c r="AU65" s="7" t="n"/>
      <c r="AV65" s="7" t="n"/>
    </row>
    <row customHeight="1" ht="15" r="66">
      <c r="A66" s="7" t="inlineStr">
        <is>
          <t>K150752061</t>
        </is>
      </c>
      <c r="B66" s="7" t="n">
        <v>2</v>
      </c>
      <c r="C66" s="7" t="inlineStr">
        <is>
          <t>MAW/ BEN</t>
        </is>
      </c>
      <c r="D66" s="7" t="inlineStr">
        <is>
          <t>jacket</t>
        </is>
      </c>
      <c r="E66" s="7" t="inlineStr">
        <is>
          <t>MEN</t>
        </is>
      </c>
      <c r="F66" s="7" t="inlineStr">
        <is>
          <t>AGIS</t>
        </is>
      </c>
      <c r="G66" s="7" t="inlineStr">
        <is>
          <t>Blue Bandana</t>
        </is>
      </c>
      <c r="H66" s="7" t="inlineStr">
        <is>
          <t>CH</t>
        </is>
      </c>
      <c r="I66" s="7" t="inlineStr">
        <is>
          <t>Verge</t>
        </is>
      </c>
      <c r="J66" s="7" t="inlineStr">
        <is>
          <t>Verge</t>
        </is>
      </c>
      <c r="K66" s="7" t="n"/>
      <c r="L66" s="7" t="n"/>
      <c r="M66" s="7" t="n"/>
      <c r="N66" s="7" t="inlineStr">
        <is>
          <t>shell: 100% Recycled Polyester -- lining: 100% Recycled Polyester -- filling: 100% Recycled Polyester</t>
        </is>
      </c>
      <c r="O66" s="11" t="n"/>
      <c r="P66" s="7">
        <f>+WEEKNUM(O66)</f>
        <v/>
      </c>
      <c r="Q66" s="7" t="inlineStr">
        <is>
          <t>WOVEN</t>
        </is>
      </c>
      <c r="R66" s="8" t="n">
        <v>39.47</v>
      </c>
      <c r="S66" t="inlineStr">
        <is>
          <t>300P000269</t>
        </is>
      </c>
      <c r="T66" s="8">
        <f>W66*R66</f>
        <v/>
      </c>
      <c r="U66" s="7" t="inlineStr">
        <is>
          <t>10 DAYS NETT</t>
        </is>
      </c>
      <c r="V66" s="7" t="inlineStr">
        <is>
          <t>AIR</t>
        </is>
      </c>
      <c r="W66" s="7" t="n">
        <v>100</v>
      </c>
      <c r="X66" s="11" t="n">
        <v>42095</v>
      </c>
      <c r="Y66" s="7">
        <f>+WEEKNUM(X66)</f>
        <v/>
      </c>
      <c r="Z66" s="11" t="n">
        <v>42182</v>
      </c>
      <c r="AA66" s="7">
        <f>+WEEKNUM(Z66)</f>
        <v/>
      </c>
      <c r="AB66" s="11" t="n"/>
      <c r="AC66" s="17" t="n"/>
      <c r="AD66" s="11" t="n">
        <v>42182</v>
      </c>
      <c r="AE66" s="7">
        <f>+WEEKNUM(AD66)</f>
        <v/>
      </c>
      <c r="AF66" s="11" t="n">
        <v>42182</v>
      </c>
      <c r="AG66" s="7">
        <f>+WEEKNUM(AF66)</f>
        <v/>
      </c>
      <c r="AH66" s="11">
        <f>AD66+10</f>
        <v/>
      </c>
      <c r="AI66" s="7">
        <f>+WEEKNUM(AH66)</f>
        <v/>
      </c>
      <c r="AJ66" s="7" t="n"/>
      <c r="AK66" s="7">
        <f>+WEEKNUM(AJ66)</f>
        <v/>
      </c>
      <c r="AL66" s="7">
        <f>AE66-AK66</f>
        <v/>
      </c>
      <c r="AM66" s="7">
        <f>AK66-P66</f>
        <v/>
      </c>
      <c r="AN66" s="7">
        <f>AK66-Y66</f>
        <v/>
      </c>
      <c r="AO66" s="7" t="n"/>
      <c r="AP66" s="7">
        <f>+WEEKNUM(AO66)</f>
        <v/>
      </c>
      <c r="AQ66" s="7" t="n"/>
      <c r="AR66" s="7">
        <f>AQ66-W66</f>
        <v/>
      </c>
      <c r="AS66" s="9">
        <f>AQ66/W66-1</f>
        <v/>
      </c>
      <c r="AT66" s="7">
        <f>AE66+2</f>
        <v/>
      </c>
      <c r="AU66" s="7" t="n"/>
      <c r="AV66" s="7" t="n"/>
    </row>
    <row customHeight="1" ht="15" r="67">
      <c r="A67" s="7" t="inlineStr">
        <is>
          <t>K150751505</t>
        </is>
      </c>
      <c r="B67" s="7" t="n">
        <v>3</v>
      </c>
      <c r="C67" s="7" t="n"/>
      <c r="D67" s="7" t="inlineStr">
        <is>
          <t>jeans</t>
        </is>
      </c>
      <c r="E67" s="7" t="inlineStr">
        <is>
          <t>MEN</t>
        </is>
      </c>
      <c r="F67" s="7" t="inlineStr">
        <is>
          <t>LOUIS</t>
        </is>
      </c>
      <c r="G67" s="7" t="inlineStr">
        <is>
          <t>Vintage Black</t>
        </is>
      </c>
      <c r="H67" s="7" t="inlineStr">
        <is>
          <t>TN</t>
        </is>
      </c>
      <c r="I67" s="7" t="inlineStr">
        <is>
          <t>CARTHAGO</t>
        </is>
      </c>
      <c r="J67" s="7" t="inlineStr">
        <is>
          <t>CARTHAGO</t>
        </is>
      </c>
      <c r="K67" s="7" t="inlineStr">
        <is>
          <t>Interwashing</t>
        </is>
      </c>
      <c r="L67" s="7" t="inlineStr">
        <is>
          <t>TRC Candiani</t>
        </is>
      </c>
      <c r="M67" s="14" t="inlineStr">
        <is>
          <t>RR2812 N-Pitch Recycled</t>
        </is>
      </c>
      <c r="N67" s="7" t="inlineStr">
        <is>
          <t>78% Cotton / 22% Recycled Cotton</t>
        </is>
      </c>
      <c r="O67" s="11" t="n"/>
      <c r="P67" s="7">
        <f>+WEEKNUM(O67)</f>
        <v/>
      </c>
      <c r="Q67" s="7" t="inlineStr">
        <is>
          <t>WOVEN</t>
        </is>
      </c>
      <c r="R67" s="8" t="n">
        <v>25.24</v>
      </c>
      <c r="S67" t="inlineStr">
        <is>
          <t>300P000261</t>
        </is>
      </c>
      <c r="T67" s="8">
        <f>W67*R67</f>
        <v/>
      </c>
      <c r="U67" s="7" t="inlineStr">
        <is>
          <t>60 DAYS NETT</t>
        </is>
      </c>
      <c r="V67" s="7" t="inlineStr">
        <is>
          <t>TRUCK</t>
        </is>
      </c>
      <c r="W67" s="7" t="n">
        <v>118</v>
      </c>
      <c r="X67" s="11" t="n">
        <v>42083</v>
      </c>
      <c r="Y67" s="7">
        <f>+WEEKNUM(X67)</f>
        <v/>
      </c>
      <c r="Z67" s="11" t="n">
        <v>42154</v>
      </c>
      <c r="AA67" s="7">
        <f>+WEEKNUM(Z67)</f>
        <v/>
      </c>
      <c r="AB67" s="11" t="n">
        <v>42139</v>
      </c>
      <c r="AC67" s="17">
        <f>+WEEKNUM(AB67)</f>
        <v/>
      </c>
      <c r="AD67" s="11" t="n">
        <v>42196</v>
      </c>
      <c r="AE67" s="7">
        <f>+WEEKNUM(AD67)</f>
        <v/>
      </c>
      <c r="AF67" s="11" t="n">
        <v>42196</v>
      </c>
      <c r="AG67" s="7">
        <f>+WEEKNUM(AF67)</f>
        <v/>
      </c>
      <c r="AH67" s="11">
        <f>AB67+60</f>
        <v/>
      </c>
      <c r="AI67" s="7">
        <f>+WEEKNUM(AH67)</f>
        <v/>
      </c>
      <c r="AJ67" s="7" t="n"/>
      <c r="AK67" s="7">
        <f>+WEEKNUM(AJ67)</f>
        <v/>
      </c>
      <c r="AL67" s="7">
        <f>AE67-AK67</f>
        <v/>
      </c>
      <c r="AM67" s="7">
        <f>AK67-P67</f>
        <v/>
      </c>
      <c r="AN67" s="7">
        <f>AK67-Y67</f>
        <v/>
      </c>
      <c r="AO67" s="7" t="n"/>
      <c r="AP67" s="7">
        <f>+WEEKNUM(AO67)</f>
        <v/>
      </c>
      <c r="AQ67" s="7" t="n"/>
      <c r="AR67" s="7">
        <f>AQ67-W67</f>
        <v/>
      </c>
      <c r="AS67" s="9">
        <f>AQ67/W67-1</f>
        <v/>
      </c>
      <c r="AT67" s="7">
        <f>AE67+2</f>
        <v/>
      </c>
      <c r="AU67" s="7" t="n"/>
      <c r="AV67" s="7" t="n"/>
    </row>
    <row customHeight="1" ht="15" r="68">
      <c r="A68" s="7" t="inlineStr">
        <is>
          <t>K150701110</t>
        </is>
      </c>
      <c r="B68" s="7" t="n">
        <v>2</v>
      </c>
      <c r="C68" s="7" t="n"/>
      <c r="D68" s="7" t="inlineStr">
        <is>
          <t>jeans</t>
        </is>
      </c>
      <c r="E68" s="7" t="inlineStr">
        <is>
          <t>WOMEN</t>
        </is>
      </c>
      <c r="F68" s="7" t="inlineStr">
        <is>
          <t>JUNO</t>
        </is>
      </c>
      <c r="G68" s="7" t="inlineStr">
        <is>
          <t>Blue Marble</t>
        </is>
      </c>
      <c r="H68" s="7" t="inlineStr">
        <is>
          <t>TN</t>
        </is>
      </c>
      <c r="I68" s="7" t="inlineStr">
        <is>
          <t>CARTHAGO</t>
        </is>
      </c>
      <c r="J68" s="7" t="inlineStr">
        <is>
          <t>CARTHAGO</t>
        </is>
      </c>
      <c r="K68" s="7" t="inlineStr">
        <is>
          <t>Interwashing</t>
        </is>
      </c>
      <c r="L68" s="7" t="inlineStr">
        <is>
          <t>Orta (was Royo)</t>
        </is>
      </c>
      <c r="M68" s="14" t="inlineStr">
        <is>
          <t>9554  (organic 8148)8148 (was 8149 08210)</t>
        </is>
      </c>
      <c r="N68" s="7" t="inlineStr">
        <is>
          <t>98% Organic Cotton / 2% Elastane</t>
        </is>
      </c>
      <c r="O68" s="11" t="n"/>
      <c r="P68" s="7">
        <f>+WEEKNUM(O68)</f>
        <v/>
      </c>
      <c r="Q68" s="7" t="inlineStr">
        <is>
          <t>WOVEN</t>
        </is>
      </c>
      <c r="R68" s="8" t="n">
        <v>20.12</v>
      </c>
      <c r="S68" t="inlineStr">
        <is>
          <t>300P000257</t>
        </is>
      </c>
      <c r="T68" s="8">
        <f>W68*R68</f>
        <v/>
      </c>
      <c r="U68" s="7" t="inlineStr">
        <is>
          <t>60 DAYS NETT</t>
        </is>
      </c>
      <c r="V68" s="7" t="inlineStr">
        <is>
          <t>TRUCK</t>
        </is>
      </c>
      <c r="W68" s="7" t="n">
        <v>161</v>
      </c>
      <c r="X68" s="11" t="n">
        <v>42083</v>
      </c>
      <c r="Y68" s="7">
        <f>+WEEKNUM(X68)</f>
        <v/>
      </c>
      <c r="Z68" s="11" t="n">
        <v>42154</v>
      </c>
      <c r="AA68" s="7">
        <f>+WEEKNUM(Z68)</f>
        <v/>
      </c>
      <c r="AB68" s="11" t="n">
        <v>42147</v>
      </c>
      <c r="AC68" s="17">
        <f>+WEEKNUM(AB68)</f>
        <v/>
      </c>
      <c r="AD68" s="11" t="n">
        <v>42196</v>
      </c>
      <c r="AE68" s="7">
        <f>+WEEKNUM(AD68)</f>
        <v/>
      </c>
      <c r="AF68" s="11" t="n">
        <v>42196</v>
      </c>
      <c r="AG68" s="7">
        <f>+WEEKNUM(AF68)</f>
        <v/>
      </c>
      <c r="AH68" s="11">
        <f>AB68+60</f>
        <v/>
      </c>
      <c r="AI68" s="7">
        <f>+WEEKNUM(AH68)</f>
        <v/>
      </c>
      <c r="AJ68" s="7" t="n"/>
      <c r="AK68" s="7">
        <f>+WEEKNUM(AJ68)</f>
        <v/>
      </c>
      <c r="AL68" s="7">
        <f>AE68-AK68</f>
        <v/>
      </c>
      <c r="AM68" s="7">
        <f>AK68-P68</f>
        <v/>
      </c>
      <c r="AN68" s="7">
        <f>AK68-Y68</f>
        <v/>
      </c>
      <c r="AO68" s="7" t="n"/>
      <c r="AP68" s="7">
        <f>+WEEKNUM(AO68)</f>
        <v/>
      </c>
      <c r="AQ68" s="7" t="n"/>
      <c r="AR68" s="7">
        <f>AQ68-W68</f>
        <v/>
      </c>
      <c r="AS68" s="9">
        <f>AQ68/W68-1</f>
        <v/>
      </c>
      <c r="AT68" s="7">
        <f>AE68+2</f>
        <v/>
      </c>
      <c r="AU68" s="7" t="n"/>
      <c r="AV68" s="7" t="n"/>
    </row>
    <row customHeight="1" ht="15" r="69">
      <c r="A69" s="7" t="inlineStr">
        <is>
          <t>K150709005</t>
        </is>
      </c>
      <c r="B69" s="7" t="n">
        <v>2</v>
      </c>
      <c r="C69" s="7" t="inlineStr">
        <is>
          <t>SB</t>
        </is>
      </c>
      <c r="D69" s="7" t="inlineStr">
        <is>
          <t>skirt</t>
        </is>
      </c>
      <c r="E69" s="7" t="inlineStr">
        <is>
          <t>WOMEN</t>
        </is>
      </c>
      <c r="F69" s="7" t="inlineStr">
        <is>
          <t>VICTORIA</t>
        </is>
      </c>
      <c r="G69" s="7" t="inlineStr">
        <is>
          <t>Blue Marble</t>
        </is>
      </c>
      <c r="H69" s="7" t="inlineStr">
        <is>
          <t>TN</t>
        </is>
      </c>
      <c r="I69" s="7" t="inlineStr">
        <is>
          <t>CARTHAGO</t>
        </is>
      </c>
      <c r="J69" s="7" t="inlineStr">
        <is>
          <t>CARTHAGO</t>
        </is>
      </c>
      <c r="K69" s="7" t="inlineStr">
        <is>
          <t>Interwashing</t>
        </is>
      </c>
      <c r="L69" s="7" t="inlineStr">
        <is>
          <t>Orta (was Royo)</t>
        </is>
      </c>
      <c r="M69" s="14" t="inlineStr">
        <is>
          <t>9554  (organic 8148)8148 (was 8149 08210)</t>
        </is>
      </c>
      <c r="N69" s="7" t="inlineStr">
        <is>
          <t>98% Organic Cotton / 2% Elastane</t>
        </is>
      </c>
      <c r="O69" s="11" t="n"/>
      <c r="P69" s="7">
        <f>+WEEKNUM(O69)</f>
        <v/>
      </c>
      <c r="Q69" s="7" t="inlineStr">
        <is>
          <t>WOVEN</t>
        </is>
      </c>
      <c r="R69" s="8" t="n">
        <v>20.97</v>
      </c>
      <c r="S69" t="inlineStr">
        <is>
          <t>300P000257</t>
        </is>
      </c>
      <c r="T69" s="8">
        <f>W69*R69</f>
        <v/>
      </c>
      <c r="U69" s="7" t="inlineStr">
        <is>
          <t>60 DAYS NETT</t>
        </is>
      </c>
      <c r="V69" s="7" t="inlineStr">
        <is>
          <t>TRUCK</t>
        </is>
      </c>
      <c r="W69" s="7" t="n">
        <v>122</v>
      </c>
      <c r="X69" s="11" t="n">
        <v>42083</v>
      </c>
      <c r="Y69" s="7">
        <f>+WEEKNUM(X69)</f>
        <v/>
      </c>
      <c r="Z69" s="11" t="n">
        <v>42154</v>
      </c>
      <c r="AA69" s="7">
        <f>+WEEKNUM(Z69)</f>
        <v/>
      </c>
      <c r="AB69" s="11" t="n">
        <v>42147</v>
      </c>
      <c r="AC69" s="17">
        <f>+WEEKNUM(AB69)</f>
        <v/>
      </c>
      <c r="AD69" s="11" t="n">
        <v>42196</v>
      </c>
      <c r="AE69" s="7">
        <f>+WEEKNUM(AD69)</f>
        <v/>
      </c>
      <c r="AF69" s="11" t="n">
        <v>42196</v>
      </c>
      <c r="AG69" s="7">
        <f>+WEEKNUM(AF69)</f>
        <v/>
      </c>
      <c r="AH69" s="11">
        <f>AB69+60</f>
        <v/>
      </c>
      <c r="AI69" s="7">
        <f>+WEEKNUM(AH69)</f>
        <v/>
      </c>
      <c r="AJ69" s="7" t="n"/>
      <c r="AK69" s="7">
        <f>+WEEKNUM(AJ69)</f>
        <v/>
      </c>
      <c r="AL69" s="7">
        <f>AE69-AK69</f>
        <v/>
      </c>
      <c r="AM69" s="7">
        <f>AK69-P69</f>
        <v/>
      </c>
      <c r="AN69" s="7">
        <f>AK69-Y69</f>
        <v/>
      </c>
      <c r="AO69" s="7" t="n"/>
      <c r="AP69" s="7">
        <f>+WEEKNUM(AO69)</f>
        <v/>
      </c>
      <c r="AQ69" s="7" t="n"/>
      <c r="AR69" s="7">
        <f>AQ69-W69</f>
        <v/>
      </c>
      <c r="AS69" s="9">
        <f>AQ69/W69-1</f>
        <v/>
      </c>
      <c r="AT69" s="7">
        <f>AE69+2</f>
        <v/>
      </c>
      <c r="AU69" s="7" t="n"/>
      <c r="AV69" s="7" t="n"/>
    </row>
    <row customHeight="1" ht="15" r="70">
      <c r="A70" s="7" t="inlineStr">
        <is>
          <t>K150753011</t>
        </is>
      </c>
      <c r="B70" s="7" t="n">
        <v>3</v>
      </c>
      <c r="C70" s="7" t="n"/>
      <c r="D70" s="7" t="inlineStr">
        <is>
          <t>shirt</t>
        </is>
      </c>
      <c r="E70" s="7" t="inlineStr">
        <is>
          <t>MEN</t>
        </is>
      </c>
      <c r="F70" s="7" t="inlineStr">
        <is>
          <t>ELROY</t>
        </is>
      </c>
      <c r="G70" s="7" t="inlineStr">
        <is>
          <t>Off White / Navy Stripe</t>
        </is>
      </c>
      <c r="H70" s="7" t="inlineStr">
        <is>
          <t>IN</t>
        </is>
      </c>
      <c r="I70" s="7" t="inlineStr">
        <is>
          <t>IndyBlu</t>
        </is>
      </c>
      <c r="J70" s="7" t="inlineStr">
        <is>
          <t>KMC</t>
        </is>
      </c>
      <c r="K70" s="7" t="inlineStr">
        <is>
          <t>n/a</t>
        </is>
      </c>
      <c r="L70" s="7" t="n"/>
      <c r="M70" s="7" t="inlineStr">
        <is>
          <t>DI 10</t>
        </is>
      </c>
      <c r="N70" s="7" t="inlineStr">
        <is>
          <t>100% Organic Cotton</t>
        </is>
      </c>
      <c r="O70" s="11" t="n"/>
      <c r="P70" s="7">
        <f>+WEEKNUM(O70)</f>
        <v/>
      </c>
      <c r="Q70" s="7" t="inlineStr">
        <is>
          <t>WOVEN</t>
        </is>
      </c>
      <c r="R70" s="8" t="n">
        <v>26.5</v>
      </c>
      <c r="S70" t="inlineStr">
        <is>
          <t>300P000256</t>
        </is>
      </c>
      <c r="T70" s="8">
        <f>W70*R70</f>
        <v/>
      </c>
      <c r="U70" s="7" t="inlineStr">
        <is>
          <t>15 DAYS NETT</t>
        </is>
      </c>
      <c r="V70" s="7" t="inlineStr">
        <is>
          <t>AIR</t>
        </is>
      </c>
      <c r="W70" s="7" t="n">
        <v>225</v>
      </c>
      <c r="X70" s="11" t="n">
        <v>42083</v>
      </c>
      <c r="Y70" s="7">
        <f>+WEEKNUM(X70)</f>
        <v/>
      </c>
      <c r="Z70" s="11" t="n">
        <v>42154</v>
      </c>
      <c r="AA70" s="7">
        <f>+WEEKNUM(Z70)</f>
        <v/>
      </c>
      <c r="AB70" s="11" t="n"/>
      <c r="AC70" s="17" t="n"/>
      <c r="AD70" s="11" t="n">
        <v>42205</v>
      </c>
      <c r="AE70" s="7">
        <f>+WEEKNUM(AD70)</f>
        <v/>
      </c>
      <c r="AF70" s="11" t="n">
        <v>42205</v>
      </c>
      <c r="AG70" s="7">
        <f>+WEEKNUM(AF70)</f>
        <v/>
      </c>
      <c r="AH70" s="11">
        <f>AD70+15</f>
        <v/>
      </c>
      <c r="AI70" s="7">
        <f>+WEEKNUM(AH70)</f>
        <v/>
      </c>
      <c r="AJ70" s="7" t="n"/>
      <c r="AK70" s="7">
        <f>+WEEKNUM(AJ70)</f>
        <v/>
      </c>
      <c r="AL70" s="7">
        <f>AE70-AK70</f>
        <v/>
      </c>
      <c r="AM70" s="7">
        <f>AK70-P70</f>
        <v/>
      </c>
      <c r="AN70" s="7">
        <f>AK70-Y70</f>
        <v/>
      </c>
      <c r="AO70" s="7" t="n"/>
      <c r="AP70" s="7">
        <f>+WEEKNUM(AO70)</f>
        <v/>
      </c>
      <c r="AQ70" s="7" t="n"/>
      <c r="AR70" s="7">
        <f>AQ70-W70</f>
        <v/>
      </c>
      <c r="AS70" s="9">
        <f>AQ70/W70-1</f>
        <v/>
      </c>
      <c r="AT70" s="7">
        <f>AE70+2</f>
        <v/>
      </c>
      <c r="AU70" s="7" t="n"/>
      <c r="AV70" s="7" t="n"/>
    </row>
    <row customHeight="1" ht="15" r="71">
      <c r="A71" s="7" t="inlineStr">
        <is>
          <t>K150753020</t>
        </is>
      </c>
      <c r="B71" s="7" t="n">
        <v>1</v>
      </c>
      <c r="C71" s="7" t="n"/>
      <c r="D71" s="7" t="inlineStr">
        <is>
          <t>shirt</t>
        </is>
      </c>
      <c r="E71" s="7" t="inlineStr">
        <is>
          <t>MEN</t>
        </is>
      </c>
      <c r="F71" s="7" t="inlineStr">
        <is>
          <t>ANGUS</t>
        </is>
      </c>
      <c r="G71" s="7" t="inlineStr">
        <is>
          <t>Denim</t>
        </is>
      </c>
      <c r="H71" s="7" t="inlineStr">
        <is>
          <t>TK</t>
        </is>
      </c>
      <c r="I71" s="7" t="inlineStr">
        <is>
          <t>Contex</t>
        </is>
      </c>
      <c r="J71" s="7" t="n"/>
      <c r="K71" s="7" t="n"/>
      <c r="L71" s="7" t="inlineStr">
        <is>
          <t>Bossa</t>
        </is>
      </c>
      <c r="M71" s="7" t="inlineStr">
        <is>
          <t>Ozzy</t>
        </is>
      </c>
      <c r="N71" s="7" t="inlineStr">
        <is>
          <t>99% Organic Cotton / 1% Elastane</t>
        </is>
      </c>
      <c r="O71" s="11" t="n"/>
      <c r="P71" s="7">
        <f>+WEEKNUM(O71)</f>
        <v/>
      </c>
      <c r="Q71" s="7" t="inlineStr">
        <is>
          <t>WOVEN</t>
        </is>
      </c>
      <c r="R71" s="8" t="n">
        <v>24</v>
      </c>
      <c r="S71" t="inlineStr">
        <is>
          <t>300P000255</t>
        </is>
      </c>
      <c r="T71" s="8">
        <f>W71*R71</f>
        <v/>
      </c>
      <c r="U71" s="7" t="inlineStr">
        <is>
          <t>60 DAYS NETT</t>
        </is>
      </c>
      <c r="V71" s="7" t="inlineStr">
        <is>
          <t>TRUCK</t>
        </is>
      </c>
      <c r="W71" s="7" t="n">
        <v>200</v>
      </c>
      <c r="X71" s="11" t="n">
        <v>42083</v>
      </c>
      <c r="Y71" s="7">
        <f>+WEEKNUM(X71)</f>
        <v/>
      </c>
      <c r="Z71" s="11" t="n">
        <v>42154</v>
      </c>
      <c r="AA71" s="7">
        <f>+WEEKNUM(Z71)</f>
        <v/>
      </c>
      <c r="AB71" s="11" t="n"/>
      <c r="AC71" s="17" t="n"/>
      <c r="AD71" s="11" t="n">
        <v>42154</v>
      </c>
      <c r="AE71" s="7">
        <f>+WEEKNUM(AD71)</f>
        <v/>
      </c>
      <c r="AF71" s="11" t="n">
        <v>42154</v>
      </c>
      <c r="AG71" s="7">
        <f>+WEEKNUM(AF71)</f>
        <v/>
      </c>
      <c r="AH71" s="11">
        <f>AD71+60</f>
        <v/>
      </c>
      <c r="AI71" s="7">
        <f>+WEEKNUM(AH71)</f>
        <v/>
      </c>
      <c r="AJ71" s="7" t="n"/>
      <c r="AK71" s="7">
        <f>+WEEKNUM(AJ71)</f>
        <v/>
      </c>
      <c r="AL71" s="7">
        <f>AE71-AK71</f>
        <v/>
      </c>
      <c r="AM71" s="7">
        <f>AK71-P71</f>
        <v/>
      </c>
      <c r="AN71" s="7">
        <f>AK71-Y71</f>
        <v/>
      </c>
      <c r="AO71" s="7" t="n"/>
      <c r="AP71" s="7">
        <f>+WEEKNUM(AO71)</f>
        <v/>
      </c>
      <c r="AQ71" s="7" t="n"/>
      <c r="AR71" s="7">
        <f>AQ71-W71</f>
        <v/>
      </c>
      <c r="AS71" s="9">
        <f>AQ71/W71-1</f>
        <v/>
      </c>
      <c r="AT71" s="7">
        <f>AE71+2</f>
        <v/>
      </c>
      <c r="AU71" s="7" t="n"/>
      <c r="AV71" s="7" t="n"/>
    </row>
    <row customHeight="1" ht="15" r="72">
      <c r="A72" s="7" t="inlineStr">
        <is>
          <t>K150753030</t>
        </is>
      </c>
      <c r="B72" s="7" t="n">
        <v>1</v>
      </c>
      <c r="C72" s="7" t="inlineStr">
        <is>
          <t>14OZ</t>
        </is>
      </c>
      <c r="D72" s="7" t="inlineStr">
        <is>
          <t>shirt</t>
        </is>
      </c>
      <c r="E72" s="7" t="inlineStr">
        <is>
          <t>MEN</t>
        </is>
      </c>
      <c r="F72" s="7" t="inlineStr">
        <is>
          <t>HENRY</t>
        </is>
      </c>
      <c r="G72" s="7" t="inlineStr">
        <is>
          <t>Chambray</t>
        </is>
      </c>
      <c r="H72" s="7" t="inlineStr">
        <is>
          <t>TK</t>
        </is>
      </c>
      <c r="I72" s="7" t="inlineStr">
        <is>
          <t>Contex</t>
        </is>
      </c>
      <c r="J72" s="7" t="n"/>
      <c r="K72" s="7" t="n"/>
      <c r="L72" s="7" t="inlineStr">
        <is>
          <t>Orta</t>
        </is>
      </c>
      <c r="M72" s="7" t="n">
        <v>9519</v>
      </c>
      <c r="N72" s="7" t="inlineStr">
        <is>
          <t>100% Organic Cotton</t>
        </is>
      </c>
      <c r="O72" s="11" t="n"/>
      <c r="P72" s="7">
        <f>+WEEKNUM(O72)</f>
        <v/>
      </c>
      <c r="Q72" s="7" t="inlineStr">
        <is>
          <t>WOVEN</t>
        </is>
      </c>
      <c r="R72" s="8" t="n">
        <v>22.4</v>
      </c>
      <c r="S72" t="inlineStr">
        <is>
          <t>300P000255</t>
        </is>
      </c>
      <c r="T72" s="8">
        <f>W72*R72</f>
        <v/>
      </c>
      <c r="U72" s="7" t="inlineStr">
        <is>
          <t>60 DAYS NETT</t>
        </is>
      </c>
      <c r="V72" s="7" t="inlineStr">
        <is>
          <t>TRUCK</t>
        </is>
      </c>
      <c r="W72" s="7" t="n">
        <v>250</v>
      </c>
      <c r="X72" s="11" t="n">
        <v>42083</v>
      </c>
      <c r="Y72" s="7">
        <f>+WEEKNUM(X72)</f>
        <v/>
      </c>
      <c r="Z72" s="11" t="n">
        <v>42154</v>
      </c>
      <c r="AA72" s="7">
        <f>+WEEKNUM(Z72)</f>
        <v/>
      </c>
      <c r="AB72" s="11" t="n"/>
      <c r="AC72" s="17" t="n"/>
      <c r="AD72" s="11" t="n">
        <v>42154</v>
      </c>
      <c r="AE72" s="7">
        <f>+WEEKNUM(AD72)</f>
        <v/>
      </c>
      <c r="AF72" s="11" t="n">
        <v>42154</v>
      </c>
      <c r="AG72" s="7">
        <f>+WEEKNUM(AF72)</f>
        <v/>
      </c>
      <c r="AH72" s="11">
        <f>AD72+60</f>
        <v/>
      </c>
      <c r="AI72" s="7">
        <f>+WEEKNUM(AH72)</f>
        <v/>
      </c>
      <c r="AJ72" s="7" t="n"/>
      <c r="AK72" s="7">
        <f>+WEEKNUM(AJ72)</f>
        <v/>
      </c>
      <c r="AL72" s="7">
        <f>AE72-AK72</f>
        <v/>
      </c>
      <c r="AM72" s="7">
        <f>AK72-P72</f>
        <v/>
      </c>
      <c r="AN72" s="7">
        <f>AK72-Y72</f>
        <v/>
      </c>
      <c r="AO72" s="7" t="n"/>
      <c r="AP72" s="7">
        <f>+WEEKNUM(AO72)</f>
        <v/>
      </c>
      <c r="AQ72" s="7" t="n"/>
      <c r="AR72" s="7">
        <f>AQ72-W72</f>
        <v/>
      </c>
      <c r="AS72" s="9">
        <f>AQ72/W72-1</f>
        <v/>
      </c>
      <c r="AT72" s="7">
        <f>AE72+2</f>
        <v/>
      </c>
      <c r="AU72" s="7" t="n"/>
      <c r="AV72" s="7" t="n"/>
    </row>
    <row customHeight="1" ht="15" r="73">
      <c r="A73" s="7" t="inlineStr">
        <is>
          <t>K150753040</t>
        </is>
      </c>
      <c r="B73" s="7" t="n">
        <v>3</v>
      </c>
      <c r="C73" s="7" t="inlineStr">
        <is>
          <t>14OZ/ MAW</t>
        </is>
      </c>
      <c r="D73" s="7" t="inlineStr">
        <is>
          <t>shirt</t>
        </is>
      </c>
      <c r="E73" s="7" t="inlineStr">
        <is>
          <t>MEN</t>
        </is>
      </c>
      <c r="F73" s="7" t="inlineStr">
        <is>
          <t>ANGUS</t>
        </is>
      </c>
      <c r="G73" s="7" t="inlineStr">
        <is>
          <t>Army Green</t>
        </is>
      </c>
      <c r="H73" s="7" t="inlineStr">
        <is>
          <t>IN</t>
        </is>
      </c>
      <c r="I73" s="7" t="inlineStr">
        <is>
          <t>IndyBlu</t>
        </is>
      </c>
      <c r="J73" s="7" t="inlineStr">
        <is>
          <t>BHA</t>
        </is>
      </c>
      <c r="K73" s="7" t="inlineStr">
        <is>
          <t>n/a</t>
        </is>
      </c>
      <c r="L73" s="7" t="n"/>
      <c r="M73" s="7" t="n"/>
      <c r="N73" s="7" t="inlineStr">
        <is>
          <t>70% Recycled Wool / 30% Nylon</t>
        </is>
      </c>
      <c r="O73" s="11" t="n"/>
      <c r="P73" s="7">
        <f>+WEEKNUM(O73)</f>
        <v/>
      </c>
      <c r="Q73" s="7" t="inlineStr">
        <is>
          <t>WOVEN</t>
        </is>
      </c>
      <c r="R73" s="8" t="n">
        <v>30</v>
      </c>
      <c r="S73" t="inlineStr">
        <is>
          <t>300P000258</t>
        </is>
      </c>
      <c r="T73" s="8">
        <f>W73*R73</f>
        <v/>
      </c>
      <c r="U73" s="7" t="inlineStr">
        <is>
          <t>30 DAYS NETT</t>
        </is>
      </c>
      <c r="V73" s="7" t="inlineStr">
        <is>
          <t>AIR</t>
        </is>
      </c>
      <c r="W73" s="7" t="n">
        <v>300</v>
      </c>
      <c r="X73" s="11" t="n">
        <v>42083</v>
      </c>
      <c r="Y73" s="7">
        <f>+WEEKNUM(X73)</f>
        <v/>
      </c>
      <c r="Z73" s="11" t="n">
        <v>42154</v>
      </c>
      <c r="AA73" s="7">
        <f>+WEEKNUM(Z73)</f>
        <v/>
      </c>
      <c r="AB73" s="11" t="n"/>
      <c r="AC73" s="17" t="n"/>
      <c r="AD73" s="11" t="n">
        <v>42205</v>
      </c>
      <c r="AE73" s="7">
        <f>+WEEKNUM(AD73)</f>
        <v/>
      </c>
      <c r="AF73" s="11" t="n">
        <v>42205</v>
      </c>
      <c r="AG73" s="7">
        <f>+WEEKNUM(AF73)</f>
        <v/>
      </c>
      <c r="AH73" s="11">
        <f>AD73+30</f>
        <v/>
      </c>
      <c r="AI73" s="7">
        <f>+WEEKNUM(AH73)</f>
        <v/>
      </c>
      <c r="AJ73" s="7" t="n"/>
      <c r="AK73" s="7">
        <f>+WEEKNUM(AJ73)</f>
        <v/>
      </c>
      <c r="AL73" s="7">
        <f>AE73-AK73</f>
        <v/>
      </c>
      <c r="AM73" s="7">
        <f>AK73-P73</f>
        <v/>
      </c>
      <c r="AN73" s="7">
        <f>AK73-Y73</f>
        <v/>
      </c>
      <c r="AO73" s="7" t="n"/>
      <c r="AP73" s="7">
        <f>+WEEKNUM(AO73)</f>
        <v/>
      </c>
      <c r="AQ73" s="7" t="n"/>
      <c r="AR73" s="7">
        <f>AQ73-W73</f>
        <v/>
      </c>
      <c r="AS73" s="9">
        <f>AQ73/W73-1</f>
        <v/>
      </c>
      <c r="AT73" s="7">
        <f>AE73+2</f>
        <v/>
      </c>
      <c r="AU73" s="7" t="n"/>
      <c r="AV73" s="7" t="n"/>
    </row>
    <row customHeight="1" ht="15" r="74">
      <c r="A74" s="7" t="inlineStr">
        <is>
          <t>K150754011</t>
        </is>
      </c>
      <c r="B74" s="7" t="n">
        <v>1</v>
      </c>
      <c r="C74" s="7" t="inlineStr">
        <is>
          <t>BEN</t>
        </is>
      </c>
      <c r="D74" s="7" t="inlineStr">
        <is>
          <t>tee</t>
        </is>
      </c>
      <c r="E74" s="7" t="inlineStr">
        <is>
          <t>MEN</t>
        </is>
      </c>
      <c r="F74" s="7" t="inlineStr">
        <is>
          <t>DARIUS</t>
        </is>
      </c>
      <c r="G74" s="7" t="inlineStr">
        <is>
          <t>Off White Denim Crazies</t>
        </is>
      </c>
      <c r="H74" s="7" t="inlineStr">
        <is>
          <t>GR</t>
        </is>
      </c>
      <c r="I74" s="7" t="inlineStr">
        <is>
          <t>Uni Textiles</t>
        </is>
      </c>
      <c r="J74" s="7" t="inlineStr">
        <is>
          <t>New Power</t>
        </is>
      </c>
      <c r="K74" s="7" t="n"/>
      <c r="L74" s="7" t="n"/>
      <c r="M74" s="7" t="inlineStr">
        <is>
          <t>180G single jersey</t>
        </is>
      </c>
      <c r="N74" s="7" t="inlineStr">
        <is>
          <t>100% Organic Cotton</t>
        </is>
      </c>
      <c r="O74" s="11" t="n"/>
      <c r="P74" s="7">
        <f>+WEEKNUM(O74)</f>
        <v/>
      </c>
      <c r="Q74" s="7" t="inlineStr">
        <is>
          <t>KNIT</t>
        </is>
      </c>
      <c r="R74" s="8" t="n">
        <v>8.949999999999999</v>
      </c>
      <c r="S74" t="inlineStr">
        <is>
          <t>300P000265</t>
        </is>
      </c>
      <c r="T74" s="8">
        <f>W74*R74</f>
        <v/>
      </c>
      <c r="U74" s="7" t="inlineStr">
        <is>
          <t>CAD</t>
        </is>
      </c>
      <c r="V74" s="7" t="inlineStr">
        <is>
          <t>TRUCK</t>
        </is>
      </c>
      <c r="W74" s="7" t="n">
        <v>153</v>
      </c>
      <c r="X74" s="11" t="n">
        <v>42083</v>
      </c>
      <c r="Y74" s="7">
        <f>+WEEKNUM(X74)</f>
        <v/>
      </c>
      <c r="Z74" s="11" t="n">
        <v>42154</v>
      </c>
      <c r="AA74" s="7">
        <f>+WEEKNUM(Z74)</f>
        <v/>
      </c>
      <c r="AB74" s="11" t="n"/>
      <c r="AC74" s="17" t="n"/>
      <c r="AD74" s="11" t="n">
        <v>42154</v>
      </c>
      <c r="AE74" s="7">
        <f>+WEEKNUM(AD74)</f>
        <v/>
      </c>
      <c r="AF74" s="11" t="n">
        <v>42154</v>
      </c>
      <c r="AG74" s="7">
        <f>+WEEKNUM(AF74)</f>
        <v/>
      </c>
      <c r="AH74" s="11">
        <f>AD74</f>
        <v/>
      </c>
      <c r="AI74" s="7">
        <f>+WEEKNUM(AH74)</f>
        <v/>
      </c>
      <c r="AJ74" s="7" t="n"/>
      <c r="AK74" s="7">
        <f>+WEEKNUM(AJ74)</f>
        <v/>
      </c>
      <c r="AL74" s="7">
        <f>AE74-AK74</f>
        <v/>
      </c>
      <c r="AM74" s="7">
        <f>AK74-P74</f>
        <v/>
      </c>
      <c r="AN74" s="7">
        <f>AK74-Y74</f>
        <v/>
      </c>
      <c r="AO74" s="7" t="n"/>
      <c r="AP74" s="7">
        <f>+WEEKNUM(AO74)</f>
        <v/>
      </c>
      <c r="AQ74" s="7" t="n"/>
      <c r="AR74" s="7">
        <f>AQ74-W74</f>
        <v/>
      </c>
      <c r="AS74" s="9">
        <f>AQ74/W74-1</f>
        <v/>
      </c>
      <c r="AT74" s="7">
        <f>AE74+2</f>
        <v/>
      </c>
      <c r="AU74" s="7" t="n"/>
      <c r="AV74" s="7" t="n"/>
    </row>
    <row customHeight="1" ht="15" r="75">
      <c r="A75" s="7" t="inlineStr">
        <is>
          <t>K150754014</t>
        </is>
      </c>
      <c r="B75" s="7" t="n">
        <v>1</v>
      </c>
      <c r="C75" s="7" t="inlineStr">
        <is>
          <t>MAW</t>
        </is>
      </c>
      <c r="D75" s="7" t="inlineStr">
        <is>
          <t>tee</t>
        </is>
      </c>
      <c r="E75" s="7" t="inlineStr">
        <is>
          <t>MEN</t>
        </is>
      </c>
      <c r="F75" s="7" t="inlineStr">
        <is>
          <t>DARIUS</t>
        </is>
      </c>
      <c r="G75" s="7" t="inlineStr">
        <is>
          <t>Black Kings of Indigo</t>
        </is>
      </c>
      <c r="H75" s="7" t="inlineStr">
        <is>
          <t>GR</t>
        </is>
      </c>
      <c r="I75" s="7" t="inlineStr">
        <is>
          <t>Uni Textiles</t>
        </is>
      </c>
      <c r="J75" s="7" t="inlineStr">
        <is>
          <t>New Power</t>
        </is>
      </c>
      <c r="K75" s="7" t="n"/>
      <c r="L75" s="7" t="n"/>
      <c r="M75" s="7" t="inlineStr">
        <is>
          <t>180G single jersey</t>
        </is>
      </c>
      <c r="N75" s="7" t="inlineStr">
        <is>
          <t>100% Organic Cotton</t>
        </is>
      </c>
      <c r="O75" s="11" t="n"/>
      <c r="P75" s="7">
        <f>+WEEKNUM(O75)</f>
        <v/>
      </c>
      <c r="Q75" s="7" t="inlineStr">
        <is>
          <t>KNIT</t>
        </is>
      </c>
      <c r="R75" s="8" t="n">
        <v>8.75</v>
      </c>
      <c r="S75" t="inlineStr">
        <is>
          <t>300P000265</t>
        </is>
      </c>
      <c r="T75" s="8">
        <f>W75*R75</f>
        <v/>
      </c>
      <c r="U75" s="7" t="inlineStr">
        <is>
          <t>CAD</t>
        </is>
      </c>
      <c r="V75" s="7" t="inlineStr">
        <is>
          <t>TRUCK</t>
        </is>
      </c>
      <c r="W75" s="7" t="n">
        <v>230</v>
      </c>
      <c r="X75" s="11" t="n">
        <v>42083</v>
      </c>
      <c r="Y75" s="7">
        <f>+WEEKNUM(X75)</f>
        <v/>
      </c>
      <c r="Z75" s="11" t="n">
        <v>42154</v>
      </c>
      <c r="AA75" s="7">
        <f>+WEEKNUM(Z75)</f>
        <v/>
      </c>
      <c r="AB75" s="11" t="n"/>
      <c r="AC75" s="17" t="n"/>
      <c r="AD75" s="11" t="n">
        <v>42154</v>
      </c>
      <c r="AE75" s="7">
        <f>+WEEKNUM(AD75)</f>
        <v/>
      </c>
      <c r="AF75" s="11" t="n">
        <v>42154</v>
      </c>
      <c r="AG75" s="7">
        <f>+WEEKNUM(AF75)</f>
        <v/>
      </c>
      <c r="AH75" s="11">
        <f>AD75</f>
        <v/>
      </c>
      <c r="AI75" s="7">
        <f>+WEEKNUM(AH75)</f>
        <v/>
      </c>
      <c r="AJ75" s="7" t="n"/>
      <c r="AK75" s="7">
        <f>+WEEKNUM(AJ75)</f>
        <v/>
      </c>
      <c r="AL75" s="7">
        <f>AE75-AK75</f>
        <v/>
      </c>
      <c r="AM75" s="7">
        <f>AK75-P75</f>
        <v/>
      </c>
      <c r="AN75" s="7">
        <f>AK75-Y75</f>
        <v/>
      </c>
      <c r="AO75" s="7" t="n"/>
      <c r="AP75" s="7">
        <f>+WEEKNUM(AO75)</f>
        <v/>
      </c>
      <c r="AQ75" s="7" t="n"/>
      <c r="AR75" s="7">
        <f>AQ75-W75</f>
        <v/>
      </c>
      <c r="AS75" s="9">
        <f>AQ75/W75-1</f>
        <v/>
      </c>
      <c r="AT75" s="7">
        <f>AE75+2</f>
        <v/>
      </c>
      <c r="AU75" s="7" t="n"/>
      <c r="AV75" s="7" t="n"/>
    </row>
    <row customHeight="1" ht="15" r="76">
      <c r="A76" s="7" t="inlineStr">
        <is>
          <t>K150754015</t>
        </is>
      </c>
      <c r="B76" s="7" t="n">
        <v>1</v>
      </c>
      <c r="C76" s="7" t="inlineStr">
        <is>
          <t>MAW</t>
        </is>
      </c>
      <c r="D76" s="7" t="inlineStr">
        <is>
          <t>tee</t>
        </is>
      </c>
      <c r="E76" s="7" t="inlineStr">
        <is>
          <t>MEN</t>
        </is>
      </c>
      <c r="F76" s="7" t="inlineStr">
        <is>
          <t>DARIUS</t>
        </is>
      </c>
      <c r="G76" s="7" t="inlineStr">
        <is>
          <t>White Tipi AOP</t>
        </is>
      </c>
      <c r="H76" s="7" t="inlineStr">
        <is>
          <t>GR</t>
        </is>
      </c>
      <c r="I76" s="7" t="inlineStr">
        <is>
          <t>Uni Textiles</t>
        </is>
      </c>
      <c r="J76" s="7" t="inlineStr">
        <is>
          <t>New Power</t>
        </is>
      </c>
      <c r="K76" s="7" t="n"/>
      <c r="L76" s="7" t="n"/>
      <c r="M76" s="7" t="inlineStr">
        <is>
          <t>180G single jersey</t>
        </is>
      </c>
      <c r="N76" s="7" t="inlineStr">
        <is>
          <t>100% Organic Cotton</t>
        </is>
      </c>
      <c r="O76" s="11" t="n"/>
      <c r="P76" s="7">
        <f>+WEEKNUM(O76)</f>
        <v/>
      </c>
      <c r="Q76" s="7" t="inlineStr">
        <is>
          <t>KNIT</t>
        </is>
      </c>
      <c r="R76" s="8" t="n">
        <v>9.9</v>
      </c>
      <c r="S76" t="inlineStr">
        <is>
          <t>300P000265</t>
        </is>
      </c>
      <c r="T76" s="8">
        <f>W76*R76</f>
        <v/>
      </c>
      <c r="U76" s="7" t="inlineStr">
        <is>
          <t>CAD</t>
        </is>
      </c>
      <c r="V76" s="7" t="inlineStr">
        <is>
          <t>TRUCK</t>
        </is>
      </c>
      <c r="W76" s="7" t="n">
        <v>222</v>
      </c>
      <c r="X76" s="11" t="n">
        <v>42083</v>
      </c>
      <c r="Y76" s="7">
        <f>+WEEKNUM(X76)</f>
        <v/>
      </c>
      <c r="Z76" s="11" t="n">
        <v>42154</v>
      </c>
      <c r="AA76" s="7">
        <f>+WEEKNUM(Z76)</f>
        <v/>
      </c>
      <c r="AB76" s="11" t="n"/>
      <c r="AC76" s="17" t="n"/>
      <c r="AD76" s="11" t="n">
        <v>42154</v>
      </c>
      <c r="AE76" s="7">
        <f>+WEEKNUM(AD76)</f>
        <v/>
      </c>
      <c r="AF76" s="11" t="n">
        <v>42154</v>
      </c>
      <c r="AG76" s="7">
        <f>+WEEKNUM(AF76)</f>
        <v/>
      </c>
      <c r="AH76" s="11">
        <f>AD76</f>
        <v/>
      </c>
      <c r="AI76" s="7">
        <f>+WEEKNUM(AH76)</f>
        <v/>
      </c>
      <c r="AJ76" s="7" t="n"/>
      <c r="AK76" s="7">
        <f>+WEEKNUM(AJ76)</f>
        <v/>
      </c>
      <c r="AL76" s="7">
        <f>AE76-AK76</f>
        <v/>
      </c>
      <c r="AM76" s="7">
        <f>AK76-P76</f>
        <v/>
      </c>
      <c r="AN76" s="7">
        <f>AK76-Y76</f>
        <v/>
      </c>
      <c r="AO76" s="7" t="n"/>
      <c r="AP76" s="7">
        <f>+WEEKNUM(AO76)</f>
        <v/>
      </c>
      <c r="AQ76" s="7" t="n"/>
      <c r="AR76" s="7">
        <f>AQ76-W76</f>
        <v/>
      </c>
      <c r="AS76" s="9">
        <f>AQ76/W76-1</f>
        <v/>
      </c>
      <c r="AT76" s="7">
        <f>AE76+2</f>
        <v/>
      </c>
      <c r="AU76" s="7" t="n"/>
      <c r="AV76" s="7" t="n"/>
    </row>
    <row customHeight="1" ht="15" r="77">
      <c r="A77" s="7" t="inlineStr">
        <is>
          <t>K150754016</t>
        </is>
      </c>
      <c r="B77" s="7" t="n">
        <v>1</v>
      </c>
      <c r="C77" s="7" t="inlineStr">
        <is>
          <t>SB</t>
        </is>
      </c>
      <c r="D77" s="7" t="inlineStr">
        <is>
          <t>tee</t>
        </is>
      </c>
      <c r="E77" s="7" t="inlineStr">
        <is>
          <t>MEN</t>
        </is>
      </c>
      <c r="F77" s="7" t="inlineStr">
        <is>
          <t>DARIUS</t>
        </is>
      </c>
      <c r="G77" s="7" t="inlineStr">
        <is>
          <t>Sailor AOP</t>
        </is>
      </c>
      <c r="H77" s="7" t="inlineStr">
        <is>
          <t>GR</t>
        </is>
      </c>
      <c r="I77" s="7" t="inlineStr">
        <is>
          <t>Uni Textiles</t>
        </is>
      </c>
      <c r="J77" s="7" t="inlineStr">
        <is>
          <t>New Power</t>
        </is>
      </c>
      <c r="K77" s="7" t="n"/>
      <c r="L77" s="7" t="n"/>
      <c r="M77" s="7" t="inlineStr">
        <is>
          <t>180G single jersey</t>
        </is>
      </c>
      <c r="N77" s="7" t="inlineStr">
        <is>
          <t>100% Organic Cotton</t>
        </is>
      </c>
      <c r="O77" s="11" t="n"/>
      <c r="P77" s="7">
        <f>+WEEKNUM(O77)</f>
        <v/>
      </c>
      <c r="Q77" s="7" t="inlineStr">
        <is>
          <t>KNIT</t>
        </is>
      </c>
      <c r="R77" s="8" t="n">
        <v>9.9</v>
      </c>
      <c r="S77" t="inlineStr">
        <is>
          <t>300P000265</t>
        </is>
      </c>
      <c r="T77" s="8">
        <f>W77*R77</f>
        <v/>
      </c>
      <c r="U77" s="7" t="inlineStr">
        <is>
          <t>CAD</t>
        </is>
      </c>
      <c r="V77" s="7" t="inlineStr">
        <is>
          <t>TRUCK</t>
        </is>
      </c>
      <c r="W77" s="7" t="n">
        <v>162</v>
      </c>
      <c r="X77" s="11" t="n">
        <v>42083</v>
      </c>
      <c r="Y77" s="7">
        <f>+WEEKNUM(X77)</f>
        <v/>
      </c>
      <c r="Z77" s="11" t="n">
        <v>42154</v>
      </c>
      <c r="AA77" s="7">
        <f>+WEEKNUM(Z77)</f>
        <v/>
      </c>
      <c r="AB77" s="11" t="n"/>
      <c r="AC77" s="17" t="n"/>
      <c r="AD77" s="11" t="n">
        <v>42154</v>
      </c>
      <c r="AE77" s="7">
        <f>+WEEKNUM(AD77)</f>
        <v/>
      </c>
      <c r="AF77" s="11" t="n">
        <v>42154</v>
      </c>
      <c r="AG77" s="7">
        <f>+WEEKNUM(AF77)</f>
        <v/>
      </c>
      <c r="AH77" s="11">
        <f>AD77</f>
        <v/>
      </c>
      <c r="AI77" s="7">
        <f>+WEEKNUM(AH77)</f>
        <v/>
      </c>
      <c r="AJ77" s="7" t="n"/>
      <c r="AK77" s="7">
        <f>+WEEKNUM(AJ77)</f>
        <v/>
      </c>
      <c r="AL77" s="7">
        <f>AE77-AK77</f>
        <v/>
      </c>
      <c r="AM77" s="7">
        <f>AK77-P77</f>
        <v/>
      </c>
      <c r="AN77" s="7">
        <f>AK77-Y77</f>
        <v/>
      </c>
      <c r="AO77" s="7" t="n"/>
      <c r="AP77" s="7">
        <f>+WEEKNUM(AO77)</f>
        <v/>
      </c>
      <c r="AQ77" s="7" t="n"/>
      <c r="AR77" s="7">
        <f>AQ77-W77</f>
        <v/>
      </c>
      <c r="AS77" s="9">
        <f>AQ77/W77-1</f>
        <v/>
      </c>
      <c r="AT77" s="7">
        <f>AE77+2</f>
        <v/>
      </c>
      <c r="AU77" s="7" t="n"/>
      <c r="AV77" s="7" t="n"/>
    </row>
    <row customHeight="1" ht="15" r="78">
      <c r="A78" s="7" t="inlineStr">
        <is>
          <t>K150754030</t>
        </is>
      </c>
      <c r="B78" s="7" t="n">
        <v>1</v>
      </c>
      <c r="C78" s="7" t="n"/>
      <c r="D78" s="7" t="inlineStr">
        <is>
          <t>tee</t>
        </is>
      </c>
      <c r="E78" s="7" t="inlineStr">
        <is>
          <t>MEN</t>
        </is>
      </c>
      <c r="F78" s="7" t="inlineStr">
        <is>
          <t>EDMUND</t>
        </is>
      </c>
      <c r="G78" s="7" t="inlineStr">
        <is>
          <t>Baseball Indian</t>
        </is>
      </c>
      <c r="H78" s="7" t="inlineStr">
        <is>
          <t>GR</t>
        </is>
      </c>
      <c r="I78" s="7" t="inlineStr">
        <is>
          <t>Uni Textiles</t>
        </is>
      </c>
      <c r="J78" s="7" t="inlineStr">
        <is>
          <t>New Power</t>
        </is>
      </c>
      <c r="K78" s="7" t="n"/>
      <c r="L78" s="7" t="n"/>
      <c r="M78" s="7" t="inlineStr">
        <is>
          <t>180G single jersey</t>
        </is>
      </c>
      <c r="N78" s="7" t="inlineStr">
        <is>
          <t>100% Organic Cotton</t>
        </is>
      </c>
      <c r="O78" s="11" t="n"/>
      <c r="P78" s="7">
        <f>+WEEKNUM(O78)</f>
        <v/>
      </c>
      <c r="Q78" s="7" t="inlineStr">
        <is>
          <t>KNIT</t>
        </is>
      </c>
      <c r="R78" s="8" t="n">
        <v>10.9</v>
      </c>
      <c r="S78" t="inlineStr">
        <is>
          <t>300P000265</t>
        </is>
      </c>
      <c r="T78" s="8">
        <f>W78*R78</f>
        <v/>
      </c>
      <c r="U78" s="7" t="inlineStr">
        <is>
          <t>CAD</t>
        </is>
      </c>
      <c r="V78" s="7" t="inlineStr">
        <is>
          <t>TRUCK</t>
        </is>
      </c>
      <c r="W78" s="7" t="n">
        <v>100</v>
      </c>
      <c r="X78" s="11" t="n">
        <v>42083</v>
      </c>
      <c r="Y78" s="7">
        <f>+WEEKNUM(X78)</f>
        <v/>
      </c>
      <c r="Z78" s="11" t="n">
        <v>42154</v>
      </c>
      <c r="AA78" s="7">
        <f>+WEEKNUM(Z78)</f>
        <v/>
      </c>
      <c r="AB78" s="11" t="n"/>
      <c r="AC78" s="17" t="n"/>
      <c r="AD78" s="11" t="n">
        <v>42154</v>
      </c>
      <c r="AE78" s="7">
        <f>+WEEKNUM(AD78)</f>
        <v/>
      </c>
      <c r="AF78" s="11" t="n">
        <v>42154</v>
      </c>
      <c r="AG78" s="7">
        <f>+WEEKNUM(AF78)</f>
        <v/>
      </c>
      <c r="AH78" s="11">
        <f>AD78</f>
        <v/>
      </c>
      <c r="AI78" s="7">
        <f>+WEEKNUM(AH78)</f>
        <v/>
      </c>
      <c r="AJ78" s="7" t="n"/>
      <c r="AK78" s="7">
        <f>+WEEKNUM(AJ78)</f>
        <v/>
      </c>
      <c r="AL78" s="7">
        <f>AE78-AK78</f>
        <v/>
      </c>
      <c r="AM78" s="7">
        <f>AK78-P78</f>
        <v/>
      </c>
      <c r="AN78" s="7">
        <f>AK78-Y78</f>
        <v/>
      </c>
      <c r="AO78" s="7" t="n"/>
      <c r="AP78" s="7">
        <f>+WEEKNUM(AO78)</f>
        <v/>
      </c>
      <c r="AQ78" s="7" t="n"/>
      <c r="AR78" s="7">
        <f>AQ78-W78</f>
        <v/>
      </c>
      <c r="AS78" s="9">
        <f>AQ78/W78-1</f>
        <v/>
      </c>
      <c r="AT78" s="7">
        <f>AE78+2</f>
        <v/>
      </c>
      <c r="AU78" s="7" t="n"/>
      <c r="AV78" s="7" t="n"/>
    </row>
    <row customHeight="1" ht="15" r="79">
      <c r="A79" s="7" t="inlineStr">
        <is>
          <t>K150755010</t>
        </is>
      </c>
      <c r="B79" s="7" t="n">
        <v>1</v>
      </c>
      <c r="C79" s="7" t="inlineStr">
        <is>
          <t>14OZ/ BEN</t>
        </is>
      </c>
      <c r="D79" s="7" t="inlineStr">
        <is>
          <t>sweat</t>
        </is>
      </c>
      <c r="E79" s="7" t="inlineStr">
        <is>
          <t>MEN</t>
        </is>
      </c>
      <c r="F79" s="7" t="inlineStr">
        <is>
          <t>BALDWIN</t>
        </is>
      </c>
      <c r="G79" s="7" t="inlineStr">
        <is>
          <t>Grey Melee Hot Dog</t>
        </is>
      </c>
      <c r="H79" s="7" t="inlineStr">
        <is>
          <t>GR</t>
        </is>
      </c>
      <c r="I79" s="7" t="inlineStr">
        <is>
          <t>Uni Textiles</t>
        </is>
      </c>
      <c r="J79" s="7" t="inlineStr">
        <is>
          <t>New Power</t>
        </is>
      </c>
      <c r="K79" s="7" t="n"/>
      <c r="L79" s="7" t="n"/>
      <c r="M79" s="7" t="inlineStr">
        <is>
          <t>Light GREY MELEE SWEAT FROM GREECE</t>
        </is>
      </c>
      <c r="N79" s="7" t="inlineStr">
        <is>
          <t>100% Organic Cotton</t>
        </is>
      </c>
      <c r="O79" s="11" t="n"/>
      <c r="P79" s="7">
        <f>+WEEKNUM(O79)</f>
        <v/>
      </c>
      <c r="Q79" s="7" t="inlineStr">
        <is>
          <t>KNIT</t>
        </is>
      </c>
      <c r="R79" s="8" t="n">
        <v>17.5</v>
      </c>
      <c r="S79" t="inlineStr">
        <is>
          <t>300P000265</t>
        </is>
      </c>
      <c r="T79" s="8">
        <f>W79*R79</f>
        <v/>
      </c>
      <c r="U79" s="7" t="inlineStr">
        <is>
          <t>CAD</t>
        </is>
      </c>
      <c r="V79" s="7" t="inlineStr">
        <is>
          <t>TRUCK</t>
        </is>
      </c>
      <c r="W79" s="7" t="n">
        <v>150</v>
      </c>
      <c r="X79" s="11" t="n">
        <v>42083</v>
      </c>
      <c r="Y79" s="7">
        <f>+WEEKNUM(X79)</f>
        <v/>
      </c>
      <c r="Z79" s="11" t="n">
        <v>42154</v>
      </c>
      <c r="AA79" s="7">
        <f>+WEEKNUM(Z79)</f>
        <v/>
      </c>
      <c r="AB79" s="11" t="n"/>
      <c r="AC79" s="17" t="n"/>
      <c r="AD79" s="11" t="n">
        <v>42154</v>
      </c>
      <c r="AE79" s="7">
        <f>+WEEKNUM(AD79)</f>
        <v/>
      </c>
      <c r="AF79" s="11" t="n">
        <v>42154</v>
      </c>
      <c r="AG79" s="7">
        <f>+WEEKNUM(AF79)</f>
        <v/>
      </c>
      <c r="AH79" s="11">
        <f>AD79</f>
        <v/>
      </c>
      <c r="AI79" s="7">
        <f>+WEEKNUM(AH79)</f>
        <v/>
      </c>
      <c r="AJ79" s="7" t="n"/>
      <c r="AK79" s="7">
        <f>+WEEKNUM(AJ79)</f>
        <v/>
      </c>
      <c r="AL79" s="7">
        <f>AE79-AK79</f>
        <v/>
      </c>
      <c r="AM79" s="7">
        <f>AK79-P79</f>
        <v/>
      </c>
      <c r="AN79" s="7">
        <f>AK79-Y79</f>
        <v/>
      </c>
      <c r="AO79" s="7" t="n"/>
      <c r="AP79" s="7">
        <f>+WEEKNUM(AO79)</f>
        <v/>
      </c>
      <c r="AQ79" s="7" t="n"/>
      <c r="AR79" s="7">
        <f>AQ79-W79</f>
        <v/>
      </c>
      <c r="AS79" s="9">
        <f>AQ79/W79-1</f>
        <v/>
      </c>
      <c r="AT79" s="7">
        <f>AE79+2</f>
        <v/>
      </c>
      <c r="AU79" s="7" t="n"/>
      <c r="AV79" s="7" t="n"/>
    </row>
    <row customHeight="1" ht="15" r="80">
      <c r="A80" s="7" t="inlineStr">
        <is>
          <t>K150755011</t>
        </is>
      </c>
      <c r="B80" s="7" t="n">
        <v>1</v>
      </c>
      <c r="C80" s="7" t="inlineStr">
        <is>
          <t>BEN</t>
        </is>
      </c>
      <c r="D80" s="7" t="inlineStr">
        <is>
          <t>sweat</t>
        </is>
      </c>
      <c r="E80" s="7" t="inlineStr">
        <is>
          <t>MEN</t>
        </is>
      </c>
      <c r="F80" s="7" t="inlineStr">
        <is>
          <t>BALDWIN</t>
        </is>
      </c>
      <c r="G80" s="7" t="inlineStr">
        <is>
          <t>Grey Melee Denim Crazies</t>
        </is>
      </c>
      <c r="H80" s="7" t="inlineStr">
        <is>
          <t>GR</t>
        </is>
      </c>
      <c r="I80" s="7" t="inlineStr">
        <is>
          <t>Uni Textiles</t>
        </is>
      </c>
      <c r="J80" s="7" t="inlineStr">
        <is>
          <t>New Power</t>
        </is>
      </c>
      <c r="K80" s="7" t="n"/>
      <c r="L80" s="7" t="n"/>
      <c r="M80" s="7" t="inlineStr">
        <is>
          <t>Light GREY MELEE SWEAT FROM GREECE</t>
        </is>
      </c>
      <c r="N80" s="7" t="inlineStr">
        <is>
          <t>100% Organic Cotton</t>
        </is>
      </c>
      <c r="O80" s="11" t="n"/>
      <c r="P80" s="7">
        <f>+WEEKNUM(O80)</f>
        <v/>
      </c>
      <c r="Q80" s="7" t="inlineStr">
        <is>
          <t>KNIT</t>
        </is>
      </c>
      <c r="R80" s="8" t="n">
        <v>21</v>
      </c>
      <c r="S80" t="inlineStr">
        <is>
          <t>300P000265</t>
        </is>
      </c>
      <c r="T80" s="8">
        <f>W80*R80</f>
        <v/>
      </c>
      <c r="U80" s="7" t="inlineStr">
        <is>
          <t>CAD</t>
        </is>
      </c>
      <c r="V80" s="7" t="inlineStr">
        <is>
          <t>TRUCK</t>
        </is>
      </c>
      <c r="W80" s="7" t="n">
        <v>100</v>
      </c>
      <c r="X80" s="11" t="n">
        <v>42083</v>
      </c>
      <c r="Y80" s="7">
        <f>+WEEKNUM(X80)</f>
        <v/>
      </c>
      <c r="Z80" s="11" t="n">
        <v>42154</v>
      </c>
      <c r="AA80" s="7">
        <f>+WEEKNUM(Z80)</f>
        <v/>
      </c>
      <c r="AB80" s="11" t="n"/>
      <c r="AC80" s="17" t="n"/>
      <c r="AD80" s="11" t="n">
        <v>42154</v>
      </c>
      <c r="AE80" s="7">
        <f>+WEEKNUM(AD80)</f>
        <v/>
      </c>
      <c r="AF80" s="11" t="n">
        <v>42154</v>
      </c>
      <c r="AG80" s="7">
        <f>+WEEKNUM(AF80)</f>
        <v/>
      </c>
      <c r="AH80" s="11">
        <f>AD80</f>
        <v/>
      </c>
      <c r="AI80" s="7">
        <f>+WEEKNUM(AH80)</f>
        <v/>
      </c>
      <c r="AJ80" s="7" t="n"/>
      <c r="AK80" s="7">
        <f>+WEEKNUM(AJ80)</f>
        <v/>
      </c>
      <c r="AL80" s="7">
        <f>AE80-AK80</f>
        <v/>
      </c>
      <c r="AM80" s="7">
        <f>AK80-P80</f>
        <v/>
      </c>
      <c r="AN80" s="7">
        <f>AK80-Y80</f>
        <v/>
      </c>
      <c r="AO80" s="7" t="n"/>
      <c r="AP80" s="7">
        <f>+WEEKNUM(AO80)</f>
        <v/>
      </c>
      <c r="AQ80" s="7" t="n"/>
      <c r="AR80" s="7">
        <f>AQ80-W80</f>
        <v/>
      </c>
      <c r="AS80" s="9">
        <f>AQ80/W80-1</f>
        <v/>
      </c>
      <c r="AT80" s="7">
        <f>AE80+2</f>
        <v/>
      </c>
      <c r="AU80" s="7" t="n"/>
      <c r="AV80" s="7" t="n"/>
    </row>
    <row customHeight="1" ht="15" r="81">
      <c r="A81" s="7" t="inlineStr">
        <is>
          <t>K150755014</t>
        </is>
      </c>
      <c r="B81" s="7" t="n">
        <v>2</v>
      </c>
      <c r="C81" s="7" t="inlineStr">
        <is>
          <t>MAW</t>
        </is>
      </c>
      <c r="D81" s="7" t="inlineStr">
        <is>
          <t>sweat</t>
        </is>
      </c>
      <c r="E81" s="7" t="inlineStr">
        <is>
          <t>MEN</t>
        </is>
      </c>
      <c r="F81" s="7" t="inlineStr">
        <is>
          <t>BALDWIN</t>
        </is>
      </c>
      <c r="G81" s="7" t="inlineStr">
        <is>
          <t>Black Tipi AOP</t>
        </is>
      </c>
      <c r="H81" s="7" t="inlineStr">
        <is>
          <t>GR</t>
        </is>
      </c>
      <c r="I81" s="7" t="inlineStr">
        <is>
          <t>Uni Textiles</t>
        </is>
      </c>
      <c r="J81" s="7" t="inlineStr">
        <is>
          <t>New Power</t>
        </is>
      </c>
      <c r="K81" s="7" t="n"/>
      <c r="L81" s="7" t="n"/>
      <c r="M81" s="7" t="inlineStr">
        <is>
          <t>Organic sweat (carry over SS15)</t>
        </is>
      </c>
      <c r="N81" s="7" t="inlineStr">
        <is>
          <t>100% Organic Cotton</t>
        </is>
      </c>
      <c r="O81" s="11" t="n"/>
      <c r="P81" s="7">
        <f>+WEEKNUM(O81)</f>
        <v/>
      </c>
      <c r="Q81" s="7" t="inlineStr">
        <is>
          <t>KNIT</t>
        </is>
      </c>
      <c r="R81" s="8" t="n">
        <v>19.5</v>
      </c>
      <c r="S81" t="inlineStr">
        <is>
          <t>300P000265</t>
        </is>
      </c>
      <c r="T81" s="8">
        <f>W81*R81</f>
        <v/>
      </c>
      <c r="U81" s="7" t="inlineStr">
        <is>
          <t>CAD</t>
        </is>
      </c>
      <c r="V81" s="7" t="inlineStr">
        <is>
          <t>TRUCK</t>
        </is>
      </c>
      <c r="W81" s="7" t="n">
        <v>150</v>
      </c>
      <c r="X81" s="11" t="n">
        <v>42083</v>
      </c>
      <c r="Y81" s="7">
        <f>+WEEKNUM(X81)</f>
        <v/>
      </c>
      <c r="Z81" s="11" t="n">
        <v>42154</v>
      </c>
      <c r="AA81" s="7">
        <f>+WEEKNUM(Z81)</f>
        <v/>
      </c>
      <c r="AB81" s="11" t="n"/>
      <c r="AC81" s="17" t="n"/>
      <c r="AD81" s="11" t="n">
        <v>42154</v>
      </c>
      <c r="AE81" s="7">
        <f>+WEEKNUM(AD81)</f>
        <v/>
      </c>
      <c r="AF81" s="11" t="n">
        <v>42154</v>
      </c>
      <c r="AG81" s="7">
        <f>+WEEKNUM(AF81)</f>
        <v/>
      </c>
      <c r="AH81" s="11">
        <f>AD81</f>
        <v/>
      </c>
      <c r="AI81" s="7">
        <f>+WEEKNUM(AH81)</f>
        <v/>
      </c>
      <c r="AJ81" s="7" t="n"/>
      <c r="AK81" s="7">
        <f>+WEEKNUM(AJ81)</f>
        <v/>
      </c>
      <c r="AL81" s="7">
        <f>AE81-AK81</f>
        <v/>
      </c>
      <c r="AM81" s="7">
        <f>AK81-P81</f>
        <v/>
      </c>
      <c r="AN81" s="7">
        <f>AK81-Y81</f>
        <v/>
      </c>
      <c r="AO81" s="7" t="n"/>
      <c r="AP81" s="7">
        <f>+WEEKNUM(AO81)</f>
        <v/>
      </c>
      <c r="AQ81" s="7" t="n"/>
      <c r="AR81" s="7">
        <f>AQ81-W81</f>
        <v/>
      </c>
      <c r="AS81" s="9">
        <f>AQ81/W81-1</f>
        <v/>
      </c>
      <c r="AT81" s="7">
        <f>AE81+2</f>
        <v/>
      </c>
      <c r="AU81" s="7" t="n"/>
      <c r="AV81" s="7" t="n"/>
    </row>
    <row customHeight="1" ht="15" r="82">
      <c r="A82" s="7" t="inlineStr">
        <is>
          <t>K150755017</t>
        </is>
      </c>
      <c r="B82" s="7" t="n">
        <v>1</v>
      </c>
      <c r="C82" s="7" t="inlineStr">
        <is>
          <t>SB</t>
        </is>
      </c>
      <c r="D82" s="7" t="inlineStr">
        <is>
          <t>sweat</t>
        </is>
      </c>
      <c r="E82" s="7" t="inlineStr">
        <is>
          <t>MEN</t>
        </is>
      </c>
      <c r="F82" s="7" t="inlineStr">
        <is>
          <t>BALDWIN</t>
        </is>
      </c>
      <c r="G82" s="7" t="inlineStr">
        <is>
          <t>Reverse Herringbone</t>
        </is>
      </c>
      <c r="H82" s="7" t="inlineStr">
        <is>
          <t>GR</t>
        </is>
      </c>
      <c r="I82" s="7" t="inlineStr">
        <is>
          <t>Uni Textiles</t>
        </is>
      </c>
      <c r="J82" s="7" t="inlineStr">
        <is>
          <t>New Power</t>
        </is>
      </c>
      <c r="K82" s="7" t="n"/>
      <c r="L82" s="7" t="n"/>
      <c r="M82" s="7" t="inlineStr">
        <is>
          <t>Herringbone quality from Greece (use back side as front side)</t>
        </is>
      </c>
      <c r="N82" s="7" t="inlineStr">
        <is>
          <t>100% Organic Cotton</t>
        </is>
      </c>
      <c r="O82" s="11" t="n"/>
      <c r="P82" s="7">
        <f>+WEEKNUM(O82)</f>
        <v/>
      </c>
      <c r="Q82" s="7" t="inlineStr">
        <is>
          <t>KNIT</t>
        </is>
      </c>
      <c r="R82" s="8" t="n">
        <v>22.8</v>
      </c>
      <c r="S82" t="inlineStr">
        <is>
          <t>300P000265</t>
        </is>
      </c>
      <c r="T82" s="8">
        <f>W82*R82</f>
        <v/>
      </c>
      <c r="U82" s="7" t="inlineStr">
        <is>
          <t>CAD</t>
        </is>
      </c>
      <c r="V82" s="7" t="inlineStr">
        <is>
          <t>TRUCK</t>
        </is>
      </c>
      <c r="W82" s="7" t="n">
        <v>150</v>
      </c>
      <c r="X82" s="11" t="n">
        <v>42083</v>
      </c>
      <c r="Y82" s="7">
        <f>+WEEKNUM(X82)</f>
        <v/>
      </c>
      <c r="Z82" s="11" t="n">
        <v>42154</v>
      </c>
      <c r="AA82" s="7">
        <f>+WEEKNUM(Z82)</f>
        <v/>
      </c>
      <c r="AB82" s="11" t="n"/>
      <c r="AC82" s="17" t="n"/>
      <c r="AD82" s="11" t="n">
        <v>42154</v>
      </c>
      <c r="AE82" s="7">
        <f>+WEEKNUM(AD82)</f>
        <v/>
      </c>
      <c r="AF82" s="11" t="n">
        <v>42154</v>
      </c>
      <c r="AG82" s="7">
        <f>+WEEKNUM(AF82)</f>
        <v/>
      </c>
      <c r="AH82" s="11">
        <f>AD82</f>
        <v/>
      </c>
      <c r="AI82" s="7">
        <f>+WEEKNUM(AH82)</f>
        <v/>
      </c>
      <c r="AJ82" s="7" t="n"/>
      <c r="AK82" s="7">
        <f>+WEEKNUM(AJ82)</f>
        <v/>
      </c>
      <c r="AL82" s="7">
        <f>AE82-AK82</f>
        <v/>
      </c>
      <c r="AM82" s="7">
        <f>AK82-P82</f>
        <v/>
      </c>
      <c r="AN82" s="7">
        <f>AK82-Y82</f>
        <v/>
      </c>
      <c r="AO82" s="7" t="n"/>
      <c r="AP82" s="7">
        <f>+WEEKNUM(AO82)</f>
        <v/>
      </c>
      <c r="AQ82" s="7" t="n"/>
      <c r="AR82" s="7">
        <f>AQ82-W82</f>
        <v/>
      </c>
      <c r="AS82" s="9">
        <f>AQ82/W82-1</f>
        <v/>
      </c>
      <c r="AT82" s="7">
        <f>AE82+2</f>
        <v/>
      </c>
      <c r="AU82" s="7" t="n"/>
      <c r="AV82" s="7" t="n"/>
    </row>
    <row customHeight="1" ht="15" r="83">
      <c r="A83" s="7" t="inlineStr">
        <is>
          <t>K150755018</t>
        </is>
      </c>
      <c r="B83" s="7" t="n">
        <v>2</v>
      </c>
      <c r="C83" s="7" t="n"/>
      <c r="D83" s="7" t="inlineStr">
        <is>
          <t>sweat</t>
        </is>
      </c>
      <c r="E83" s="7" t="inlineStr">
        <is>
          <t>MEN</t>
        </is>
      </c>
      <c r="F83" s="7" t="inlineStr">
        <is>
          <t>BALDWIN</t>
        </is>
      </c>
      <c r="G83" s="7" t="inlineStr">
        <is>
          <t>Herringbone Kings</t>
        </is>
      </c>
      <c r="H83" s="7" t="inlineStr">
        <is>
          <t>GR</t>
        </is>
      </c>
      <c r="I83" s="7" t="inlineStr">
        <is>
          <t>Uni Textiles</t>
        </is>
      </c>
      <c r="J83" s="7" t="inlineStr">
        <is>
          <t>New Power</t>
        </is>
      </c>
      <c r="K83" s="7" t="n"/>
      <c r="L83" s="7" t="n"/>
      <c r="M83" s="7" t="inlineStr">
        <is>
          <t>Herringbone quality from Greece (use back side as front side)</t>
        </is>
      </c>
      <c r="N83" s="7" t="inlineStr">
        <is>
          <t>100% Organic Cotton</t>
        </is>
      </c>
      <c r="O83" s="11" t="n"/>
      <c r="P83" s="7">
        <f>+WEEKNUM(O83)</f>
        <v/>
      </c>
      <c r="Q83" s="7" t="inlineStr">
        <is>
          <t>KNIT</t>
        </is>
      </c>
      <c r="R83" s="8" t="n">
        <v>27.9</v>
      </c>
      <c r="S83" t="inlineStr">
        <is>
          <t>300P000265</t>
        </is>
      </c>
      <c r="T83" s="8">
        <f>W83*R83</f>
        <v/>
      </c>
      <c r="U83" s="7" t="inlineStr">
        <is>
          <t>CAD</t>
        </is>
      </c>
      <c r="V83" s="7" t="inlineStr">
        <is>
          <t>TRUCK</t>
        </is>
      </c>
      <c r="W83" s="7" t="n">
        <v>150</v>
      </c>
      <c r="X83" s="11" t="n">
        <v>42083</v>
      </c>
      <c r="Y83" s="7">
        <f>+WEEKNUM(X83)</f>
        <v/>
      </c>
      <c r="Z83" s="11" t="n">
        <v>42154</v>
      </c>
      <c r="AA83" s="7">
        <f>+WEEKNUM(Z83)</f>
        <v/>
      </c>
      <c r="AB83" s="11" t="n"/>
      <c r="AC83" s="17" t="n"/>
      <c r="AD83" s="11" t="n">
        <v>42154</v>
      </c>
      <c r="AE83" s="7">
        <f>+WEEKNUM(AD83)</f>
        <v/>
      </c>
      <c r="AF83" s="11" t="n">
        <v>42154</v>
      </c>
      <c r="AG83" s="7">
        <f>+WEEKNUM(AF83)</f>
        <v/>
      </c>
      <c r="AH83" s="11">
        <f>AD83</f>
        <v/>
      </c>
      <c r="AI83" s="7">
        <f>+WEEKNUM(AH83)</f>
        <v/>
      </c>
      <c r="AJ83" s="7" t="n"/>
      <c r="AK83" s="7">
        <f>+WEEKNUM(AJ83)</f>
        <v/>
      </c>
      <c r="AL83" s="7">
        <f>AE83-AK83</f>
        <v/>
      </c>
      <c r="AM83" s="7">
        <f>AK83-P83</f>
        <v/>
      </c>
      <c r="AN83" s="7">
        <f>AK83-Y83</f>
        <v/>
      </c>
      <c r="AO83" s="7" t="n"/>
      <c r="AP83" s="7">
        <f>+WEEKNUM(AO83)</f>
        <v/>
      </c>
      <c r="AQ83" s="7" t="n"/>
      <c r="AR83" s="7">
        <f>AQ83-W83</f>
        <v/>
      </c>
      <c r="AS83" s="9">
        <f>AQ83/W83-1</f>
        <v/>
      </c>
      <c r="AT83" s="7">
        <f>AE83+2</f>
        <v/>
      </c>
      <c r="AU83" s="7" t="n"/>
      <c r="AV83" s="7" t="n"/>
    </row>
    <row customHeight="1" ht="15" r="84">
      <c r="A84" s="7" t="inlineStr">
        <is>
          <t>K150755040</t>
        </is>
      </c>
      <c r="B84" s="7" t="n">
        <v>1</v>
      </c>
      <c r="C84" s="7" t="inlineStr">
        <is>
          <t>MAW</t>
        </is>
      </c>
      <c r="D84" s="7" t="inlineStr">
        <is>
          <t>sweat</t>
        </is>
      </c>
      <c r="E84" s="7" t="inlineStr">
        <is>
          <t>MEN</t>
        </is>
      </c>
      <c r="F84" s="7" t="inlineStr">
        <is>
          <t>SOLOMON</t>
        </is>
      </c>
      <c r="G84" s="7" t="inlineStr">
        <is>
          <t>Black Kings of Indigo</t>
        </is>
      </c>
      <c r="H84" s="7" t="inlineStr">
        <is>
          <t>GR</t>
        </is>
      </c>
      <c r="I84" s="7" t="inlineStr">
        <is>
          <t>Uni Textiles</t>
        </is>
      </c>
      <c r="J84" s="7" t="inlineStr">
        <is>
          <t>New Power</t>
        </is>
      </c>
      <c r="K84" s="7" t="n"/>
      <c r="L84" s="7" t="n"/>
      <c r="M84" s="7" t="inlineStr">
        <is>
          <t>Organic sweat (carry over SS15)</t>
        </is>
      </c>
      <c r="N84" s="7" t="inlineStr">
        <is>
          <t>100% Organic Cotton</t>
        </is>
      </c>
      <c r="O84" s="11" t="n"/>
      <c r="P84" s="7">
        <f>+WEEKNUM(O84)</f>
        <v/>
      </c>
      <c r="Q84" s="7" t="inlineStr">
        <is>
          <t>KNIT</t>
        </is>
      </c>
      <c r="R84" s="8" t="n">
        <v>17.65</v>
      </c>
      <c r="S84" t="inlineStr">
        <is>
          <t>300P000265</t>
        </is>
      </c>
      <c r="T84" s="8">
        <f>W84*R84</f>
        <v/>
      </c>
      <c r="U84" s="7" t="inlineStr">
        <is>
          <t>CAD</t>
        </is>
      </c>
      <c r="V84" s="7" t="inlineStr">
        <is>
          <t>TRUCK</t>
        </is>
      </c>
      <c r="W84" s="7" t="n">
        <v>150</v>
      </c>
      <c r="X84" s="11" t="n">
        <v>42083</v>
      </c>
      <c r="Y84" s="7">
        <f>+WEEKNUM(X84)</f>
        <v/>
      </c>
      <c r="Z84" s="11" t="n">
        <v>42154</v>
      </c>
      <c r="AA84" s="7">
        <f>+WEEKNUM(Z84)</f>
        <v/>
      </c>
      <c r="AB84" s="11" t="n"/>
      <c r="AC84" s="17" t="n"/>
      <c r="AD84" s="11" t="n">
        <v>42154</v>
      </c>
      <c r="AE84" s="7">
        <f>+WEEKNUM(AD84)</f>
        <v/>
      </c>
      <c r="AF84" s="11" t="n">
        <v>42154</v>
      </c>
      <c r="AG84" s="7">
        <f>+WEEKNUM(AF84)</f>
        <v/>
      </c>
      <c r="AH84" s="11">
        <f>AD84</f>
        <v/>
      </c>
      <c r="AI84" s="7">
        <f>+WEEKNUM(AH84)</f>
        <v/>
      </c>
      <c r="AJ84" s="7" t="n"/>
      <c r="AK84" s="7">
        <f>+WEEKNUM(AJ84)</f>
        <v/>
      </c>
      <c r="AL84" s="7">
        <f>AE84-AK84</f>
        <v/>
      </c>
      <c r="AM84" s="7">
        <f>AK84-P84</f>
        <v/>
      </c>
      <c r="AN84" s="7">
        <f>AK84-Y84</f>
        <v/>
      </c>
      <c r="AO84" s="7" t="n"/>
      <c r="AP84" s="7">
        <f>+WEEKNUM(AO84)</f>
        <v/>
      </c>
      <c r="AQ84" s="7" t="n"/>
      <c r="AR84" s="7">
        <f>AQ84-W84</f>
        <v/>
      </c>
      <c r="AS84" s="9">
        <f>AQ84/W84-1</f>
        <v/>
      </c>
      <c r="AT84" s="7">
        <f>AE84+2</f>
        <v/>
      </c>
      <c r="AU84" s="7" t="n"/>
      <c r="AV84" s="7" t="n"/>
    </row>
    <row customHeight="1" ht="15" r="85">
      <c r="A85" s="7" t="inlineStr">
        <is>
          <t>K150755050</t>
        </is>
      </c>
      <c r="B85" s="7" t="n">
        <v>2</v>
      </c>
      <c r="C85" s="7" t="inlineStr">
        <is>
          <t>14OZ/ SB</t>
        </is>
      </c>
      <c r="D85" s="7" t="inlineStr">
        <is>
          <t>knit</t>
        </is>
      </c>
      <c r="E85" s="7" t="inlineStr">
        <is>
          <t>MEN</t>
        </is>
      </c>
      <c r="F85" s="7" t="inlineStr">
        <is>
          <t>FRANCOIS</t>
        </is>
      </c>
      <c r="G85" s="7" t="inlineStr">
        <is>
          <t>Marine</t>
        </is>
      </c>
      <c r="H85" s="7" t="inlineStr">
        <is>
          <t>IT</t>
        </is>
      </c>
      <c r="I85" s="7" t="inlineStr">
        <is>
          <t>Salgari</t>
        </is>
      </c>
      <c r="J85" s="7" t="n"/>
      <c r="K85" s="7" t="n"/>
      <c r="L85" s="7" t="n"/>
      <c r="M85" s="7" t="inlineStr">
        <is>
          <t>Ecoplanet</t>
        </is>
      </c>
      <c r="N85" s="7" t="inlineStr">
        <is>
          <t>38% Recycled Wool / 22% Cotton / 28% Polyamide / 7% Acrylic / 5% Others</t>
        </is>
      </c>
      <c r="O85" s="11" t="n"/>
      <c r="P85" s="7">
        <f>+WEEKNUM(O85)</f>
        <v/>
      </c>
      <c r="Q85" s="7" t="inlineStr">
        <is>
          <t>KNIT</t>
        </is>
      </c>
      <c r="R85" s="8" t="n">
        <v>48.6</v>
      </c>
      <c r="S85" t="inlineStr">
        <is>
          <t>300P000259</t>
        </is>
      </c>
      <c r="T85" s="8">
        <f>W85*R85</f>
        <v/>
      </c>
      <c r="U85" s="7" t="inlineStr">
        <is>
          <t>30 DAYS NETT</t>
        </is>
      </c>
      <c r="V85" s="7" t="inlineStr">
        <is>
          <t>TRUCK</t>
        </is>
      </c>
      <c r="W85" s="7" t="n">
        <v>180</v>
      </c>
      <c r="X85" s="11" t="n">
        <v>42083</v>
      </c>
      <c r="Y85" s="7">
        <f>+WEEKNUM(X85)</f>
        <v/>
      </c>
      <c r="Z85" s="11" t="n">
        <v>42154</v>
      </c>
      <c r="AA85" s="7">
        <f>+WEEKNUM(Z85)</f>
        <v/>
      </c>
      <c r="AB85" s="11" t="n"/>
      <c r="AC85" s="17" t="n"/>
      <c r="AD85" s="11" t="n">
        <v>42154</v>
      </c>
      <c r="AE85" s="7">
        <f>+WEEKNUM(AD85)</f>
        <v/>
      </c>
      <c r="AF85" s="11" t="n">
        <v>42154</v>
      </c>
      <c r="AG85" s="7">
        <f>+WEEKNUM(AF85)</f>
        <v/>
      </c>
      <c r="AH85" s="11">
        <f>AD85+30</f>
        <v/>
      </c>
      <c r="AI85" s="7">
        <f>+WEEKNUM(AH85)</f>
        <v/>
      </c>
      <c r="AJ85" s="7" t="n"/>
      <c r="AK85" s="7">
        <f>+WEEKNUM(AJ85)</f>
        <v/>
      </c>
      <c r="AL85" s="7">
        <f>AE85-AK85</f>
        <v/>
      </c>
      <c r="AM85" s="7">
        <f>AK85-P85</f>
        <v/>
      </c>
      <c r="AN85" s="7">
        <f>AK85-Y85</f>
        <v/>
      </c>
      <c r="AO85" s="7" t="n"/>
      <c r="AP85" s="7">
        <f>+WEEKNUM(AO85)</f>
        <v/>
      </c>
      <c r="AQ85" s="7" t="n"/>
      <c r="AR85" s="7">
        <f>AQ85-W85</f>
        <v/>
      </c>
      <c r="AS85" s="9">
        <f>AQ85/W85-1</f>
        <v/>
      </c>
      <c r="AT85" s="7">
        <f>AE85+2</f>
        <v/>
      </c>
      <c r="AU85" s="7" t="n"/>
      <c r="AV85" s="7" t="n"/>
    </row>
    <row customHeight="1" ht="15" r="86">
      <c r="A86" s="7" t="inlineStr">
        <is>
          <t>K150755060</t>
        </is>
      </c>
      <c r="B86" s="7" t="n">
        <v>3</v>
      </c>
      <c r="C86" s="7" t="n"/>
      <c r="D86" s="7" t="inlineStr">
        <is>
          <t>knit</t>
        </is>
      </c>
      <c r="E86" s="7" t="inlineStr">
        <is>
          <t>MEN</t>
        </is>
      </c>
      <c r="F86" s="7" t="inlineStr">
        <is>
          <t>SANCHO</t>
        </is>
      </c>
      <c r="G86" s="7" t="inlineStr">
        <is>
          <t>Black / White Stripes</t>
        </is>
      </c>
      <c r="H86" s="7" t="inlineStr">
        <is>
          <t>IT</t>
        </is>
      </c>
      <c r="I86" s="7" t="inlineStr">
        <is>
          <t>Salgari</t>
        </is>
      </c>
      <c r="J86" s="7" t="n"/>
      <c r="K86" s="7" t="n"/>
      <c r="L86" s="7" t="n"/>
      <c r="M86" s="7" t="inlineStr">
        <is>
          <t>MOD-K-TENGU VAR: G1V SS14</t>
        </is>
      </c>
      <c r="N86" s="7" t="inlineStr">
        <is>
          <t>38% Acrylic / 30% Mohair / 32% Polyamide</t>
        </is>
      </c>
      <c r="O86" s="11" t="n"/>
      <c r="P86" s="7">
        <f>+WEEKNUM(O86)</f>
        <v/>
      </c>
      <c r="Q86" s="7" t="inlineStr">
        <is>
          <t>KNIT</t>
        </is>
      </c>
      <c r="R86" s="8" t="n">
        <v>27.9</v>
      </c>
      <c r="S86" t="inlineStr">
        <is>
          <t>300P000259</t>
        </is>
      </c>
      <c r="T86" s="8">
        <f>W86*R86</f>
        <v/>
      </c>
      <c r="U86" s="7" t="inlineStr">
        <is>
          <t>30 DAYS NETT</t>
        </is>
      </c>
      <c r="V86" s="7" t="inlineStr">
        <is>
          <t>TRUCK</t>
        </is>
      </c>
      <c r="W86" s="7" t="n">
        <v>100</v>
      </c>
      <c r="X86" s="11" t="n">
        <v>42083</v>
      </c>
      <c r="Y86" s="7">
        <f>+WEEKNUM(X86)</f>
        <v/>
      </c>
      <c r="Z86" s="11" t="n">
        <v>42154</v>
      </c>
      <c r="AA86" s="7">
        <f>+WEEKNUM(Z86)</f>
        <v/>
      </c>
      <c r="AB86" s="11" t="n"/>
      <c r="AC86" s="17" t="n"/>
      <c r="AD86" s="11" t="n">
        <v>42154</v>
      </c>
      <c r="AE86" s="7">
        <f>+WEEKNUM(AD86)</f>
        <v/>
      </c>
      <c r="AF86" s="11" t="n">
        <v>42154</v>
      </c>
      <c r="AG86" s="7">
        <f>+WEEKNUM(AF86)</f>
        <v/>
      </c>
      <c r="AH86" s="11">
        <f>AD86+30</f>
        <v/>
      </c>
      <c r="AI86" s="7">
        <f>+WEEKNUM(AH86)</f>
        <v/>
      </c>
      <c r="AJ86" s="7" t="n"/>
      <c r="AK86" s="7">
        <f>+WEEKNUM(AJ86)</f>
        <v/>
      </c>
      <c r="AL86" s="7">
        <f>AE86-AK86</f>
        <v/>
      </c>
      <c r="AM86" s="7">
        <f>AK86-P86</f>
        <v/>
      </c>
      <c r="AN86" s="7">
        <f>AK86-Y86</f>
        <v/>
      </c>
      <c r="AO86" s="7" t="n"/>
      <c r="AP86" s="7">
        <f>+WEEKNUM(AO86)</f>
        <v/>
      </c>
      <c r="AQ86" s="7" t="n"/>
      <c r="AR86" s="7">
        <f>AQ86-W86</f>
        <v/>
      </c>
      <c r="AS86" s="9">
        <f>AQ86/W86-1</f>
        <v/>
      </c>
      <c r="AT86" s="7">
        <f>AE86+2</f>
        <v/>
      </c>
      <c r="AU86" s="7" t="n"/>
      <c r="AV86" s="7" t="n"/>
    </row>
    <row customHeight="1" ht="15" r="87">
      <c r="A87" s="7" t="inlineStr">
        <is>
          <t>K150755070</t>
        </is>
      </c>
      <c r="B87" s="7" t="n">
        <v>3</v>
      </c>
      <c r="C87" s="7" t="inlineStr">
        <is>
          <t>SB</t>
        </is>
      </c>
      <c r="D87" s="7" t="inlineStr">
        <is>
          <t>knit</t>
        </is>
      </c>
      <c r="E87" s="7" t="inlineStr">
        <is>
          <t>MEN</t>
        </is>
      </c>
      <c r="F87" s="7" t="inlineStr">
        <is>
          <t>ARIUS</t>
        </is>
      </c>
      <c r="G87" s="7" t="inlineStr">
        <is>
          <t>Off White</t>
        </is>
      </c>
      <c r="H87" s="7" t="inlineStr">
        <is>
          <t>IT</t>
        </is>
      </c>
      <c r="I87" s="7" t="inlineStr">
        <is>
          <t>Salgari</t>
        </is>
      </c>
      <c r="J87" s="7" t="n"/>
      <c r="K87" s="7" t="n"/>
      <c r="L87" s="7" t="n"/>
      <c r="M87" s="7" t="inlineStr">
        <is>
          <t>MOD-K-TENGU VAR: G1V SS14</t>
        </is>
      </c>
      <c r="N87" s="7" t="inlineStr">
        <is>
          <t>80%  Recycled Wool / 15% Polyamide / 5% Others</t>
        </is>
      </c>
      <c r="O87" s="11" t="n"/>
      <c r="P87" s="7">
        <f>+WEEKNUM(O87)</f>
        <v/>
      </c>
      <c r="Q87" s="7" t="inlineStr">
        <is>
          <t>KNIT</t>
        </is>
      </c>
      <c r="R87" s="8" t="n">
        <v>37.5</v>
      </c>
      <c r="S87" t="inlineStr">
        <is>
          <t>300P000259</t>
        </is>
      </c>
      <c r="T87" s="8">
        <f>W87*R87</f>
        <v/>
      </c>
      <c r="U87" s="7" t="inlineStr">
        <is>
          <t>30 DAYS NETT</t>
        </is>
      </c>
      <c r="V87" s="7" t="inlineStr">
        <is>
          <t>TRUCK</t>
        </is>
      </c>
      <c r="W87" s="7" t="n">
        <v>100</v>
      </c>
      <c r="X87" s="11" t="n">
        <v>42083</v>
      </c>
      <c r="Y87" s="7">
        <f>+WEEKNUM(X87)</f>
        <v/>
      </c>
      <c r="Z87" s="11" t="n">
        <v>42154</v>
      </c>
      <c r="AA87" s="7">
        <f>+WEEKNUM(Z87)</f>
        <v/>
      </c>
      <c r="AB87" s="11" t="n"/>
      <c r="AC87" s="17" t="n"/>
      <c r="AD87" s="11" t="n">
        <v>42154</v>
      </c>
      <c r="AE87" s="7">
        <f>+WEEKNUM(AD87)</f>
        <v/>
      </c>
      <c r="AF87" s="11" t="n">
        <v>42154</v>
      </c>
      <c r="AG87" s="7">
        <f>+WEEKNUM(AF87)</f>
        <v/>
      </c>
      <c r="AH87" s="11">
        <f>AD87+30</f>
        <v/>
      </c>
      <c r="AI87" s="7">
        <f>+WEEKNUM(AH87)</f>
        <v/>
      </c>
      <c r="AJ87" s="7" t="n"/>
      <c r="AK87" s="7">
        <f>+WEEKNUM(AJ87)</f>
        <v/>
      </c>
      <c r="AL87" s="7">
        <f>AE87-AK87</f>
        <v/>
      </c>
      <c r="AM87" s="7">
        <f>AK87-P87</f>
        <v/>
      </c>
      <c r="AN87" s="7">
        <f>AK87-Y87</f>
        <v/>
      </c>
      <c r="AO87" s="7" t="n"/>
      <c r="AP87" s="7">
        <f>+WEEKNUM(AO87)</f>
        <v/>
      </c>
      <c r="AQ87" s="7" t="n"/>
      <c r="AR87" s="7">
        <f>AQ87-W87</f>
        <v/>
      </c>
      <c r="AS87" s="9">
        <f>AQ87/W87-1</f>
        <v/>
      </c>
      <c r="AT87" s="7">
        <f>AE87+2</f>
        <v/>
      </c>
      <c r="AU87" s="7" t="n"/>
      <c r="AV87" s="7" t="n"/>
    </row>
    <row customHeight="1" ht="15" r="88">
      <c r="A88" s="7" t="inlineStr">
        <is>
          <t>K150755080</t>
        </is>
      </c>
      <c r="B88" s="7" t="n">
        <v>2</v>
      </c>
      <c r="C88" s="7" t="inlineStr">
        <is>
          <t>14OZ</t>
        </is>
      </c>
      <c r="D88" s="7" t="inlineStr">
        <is>
          <t>sweat</t>
        </is>
      </c>
      <c r="E88" s="7" t="inlineStr">
        <is>
          <t>MEN</t>
        </is>
      </c>
      <c r="F88" s="7" t="inlineStr">
        <is>
          <t>ALISTAIR</t>
        </is>
      </c>
      <c r="G88" s="7" t="inlineStr">
        <is>
          <t>Navy</t>
        </is>
      </c>
      <c r="H88" s="7" t="inlineStr">
        <is>
          <t>GR</t>
        </is>
      </c>
      <c r="I88" s="7" t="inlineStr">
        <is>
          <t>Uni Textiles</t>
        </is>
      </c>
      <c r="J88" s="7" t="inlineStr">
        <is>
          <t>New Power</t>
        </is>
      </c>
      <c r="K88" s="7" t="n"/>
      <c r="L88" s="7" t="n"/>
      <c r="M88" s="7" t="inlineStr">
        <is>
          <t>Organic sweat (carry over SS15)</t>
        </is>
      </c>
      <c r="N88" s="7" t="inlineStr">
        <is>
          <t>100% Organic Cotton</t>
        </is>
      </c>
      <c r="O88" s="11" t="n"/>
      <c r="P88" s="7">
        <f>+WEEKNUM(O88)</f>
        <v/>
      </c>
      <c r="Q88" s="7" t="inlineStr">
        <is>
          <t>KNIT</t>
        </is>
      </c>
      <c r="R88" s="8" t="n">
        <v>15.5</v>
      </c>
      <c r="S88" t="inlineStr">
        <is>
          <t>300P000265</t>
        </is>
      </c>
      <c r="T88" s="8">
        <f>W88*R88</f>
        <v/>
      </c>
      <c r="U88" s="7" t="inlineStr">
        <is>
          <t>CAD</t>
        </is>
      </c>
      <c r="V88" s="7" t="inlineStr">
        <is>
          <t>TRUCK</t>
        </is>
      </c>
      <c r="W88" s="7" t="n">
        <v>100</v>
      </c>
      <c r="X88" s="11" t="n">
        <v>42083</v>
      </c>
      <c r="Y88" s="7">
        <f>+WEEKNUM(X88)</f>
        <v/>
      </c>
      <c r="Z88" s="11" t="n">
        <v>42154</v>
      </c>
      <c r="AA88" s="7">
        <f>+WEEKNUM(Z88)</f>
        <v/>
      </c>
      <c r="AB88" s="11" t="n"/>
      <c r="AC88" s="17" t="n"/>
      <c r="AD88" s="11" t="n">
        <v>42154</v>
      </c>
      <c r="AE88" s="7">
        <f>+WEEKNUM(AD88)</f>
        <v/>
      </c>
      <c r="AF88" s="11" t="n">
        <v>42154</v>
      </c>
      <c r="AG88" s="7">
        <f>+WEEKNUM(AF88)</f>
        <v/>
      </c>
      <c r="AH88" s="11">
        <f>AD88</f>
        <v/>
      </c>
      <c r="AI88" s="7">
        <f>+WEEKNUM(AH88)</f>
        <v/>
      </c>
      <c r="AJ88" s="7" t="n"/>
      <c r="AK88" s="7">
        <f>+WEEKNUM(AJ88)</f>
        <v/>
      </c>
      <c r="AL88" s="7">
        <f>AE88-AK88</f>
        <v/>
      </c>
      <c r="AM88" s="7">
        <f>AK88-P88</f>
        <v/>
      </c>
      <c r="AN88" s="7">
        <f>AK88-Y88</f>
        <v/>
      </c>
      <c r="AO88" s="7" t="n"/>
      <c r="AP88" s="7">
        <f>+WEEKNUM(AO88)</f>
        <v/>
      </c>
      <c r="AQ88" s="7" t="n"/>
      <c r="AR88" s="7">
        <f>AQ88-W88</f>
        <v/>
      </c>
      <c r="AS88" s="9">
        <f>AQ88/W88-1</f>
        <v/>
      </c>
      <c r="AT88" s="7">
        <f>AE88+2</f>
        <v/>
      </c>
      <c r="AU88" s="7" t="n"/>
      <c r="AV88" s="7" t="n"/>
    </row>
    <row customHeight="1" ht="15" r="89">
      <c r="A89" s="7" t="inlineStr">
        <is>
          <t>K150799006</t>
        </is>
      </c>
      <c r="B89" s="7" t="n">
        <v>2</v>
      </c>
      <c r="C89" s="7" t="n"/>
      <c r="D89" s="7" t="inlineStr">
        <is>
          <t>accessory</t>
        </is>
      </c>
      <c r="E89" s="7" t="inlineStr">
        <is>
          <t>MEN</t>
        </is>
      </c>
      <c r="F89" s="7" t="inlineStr">
        <is>
          <t>KOI Sock Box</t>
        </is>
      </c>
      <c r="G89" s="7" t="inlineStr">
        <is>
          <t>It's Polka Time!</t>
        </is>
      </c>
      <c r="H89" s="7" t="inlineStr">
        <is>
          <t>ES</t>
        </is>
      </c>
      <c r="I89" s="7" t="inlineStr">
        <is>
          <t>Jaume Estevez</t>
        </is>
      </c>
      <c r="J89" s="7" t="n"/>
      <c r="K89" s="7" t="n"/>
      <c r="L89" s="7" t="n"/>
      <c r="M89" s="7" t="n"/>
      <c r="N89" s="7" t="inlineStr">
        <is>
          <t>50% Recycled Cotton / 50% Acrylic</t>
        </is>
      </c>
      <c r="O89" s="11" t="n"/>
      <c r="P89" s="7">
        <f>+WEEKNUM(O89)</f>
        <v/>
      </c>
      <c r="Q89" s="7" t="inlineStr">
        <is>
          <t>KNIT</t>
        </is>
      </c>
      <c r="R89" s="8" t="n">
        <v>9.800000000000001</v>
      </c>
      <c r="S89" t="inlineStr">
        <is>
          <t>300P000260</t>
        </is>
      </c>
      <c r="T89" s="8">
        <f>W89*R89</f>
        <v/>
      </c>
      <c r="U89" s="7" t="inlineStr">
        <is>
          <t>CAD</t>
        </is>
      </c>
      <c r="V89" s="7" t="inlineStr">
        <is>
          <t>COURIER</t>
        </is>
      </c>
      <c r="W89" s="7" t="n">
        <v>250</v>
      </c>
      <c r="X89" s="11" t="n">
        <v>42083</v>
      </c>
      <c r="Y89" s="7">
        <f>+WEEKNUM(X89)</f>
        <v/>
      </c>
      <c r="Z89" s="11" t="n">
        <v>42154</v>
      </c>
      <c r="AA89" s="7">
        <f>+WEEKNUM(Z89)</f>
        <v/>
      </c>
      <c r="AB89" s="11" t="n"/>
      <c r="AC89" s="17" t="n"/>
      <c r="AD89" s="11" t="n">
        <v>42154</v>
      </c>
      <c r="AE89" s="7">
        <f>+WEEKNUM(AD89)</f>
        <v/>
      </c>
      <c r="AF89" s="11" t="n">
        <v>42154</v>
      </c>
      <c r="AG89" s="7">
        <f>+WEEKNUM(AF89)</f>
        <v/>
      </c>
      <c r="AH89" s="11">
        <f>AD89</f>
        <v/>
      </c>
      <c r="AI89" s="7">
        <f>+WEEKNUM(AH89)</f>
        <v/>
      </c>
      <c r="AJ89" s="7" t="n"/>
      <c r="AK89" s="7">
        <f>+WEEKNUM(AJ89)</f>
        <v/>
      </c>
      <c r="AL89" s="7">
        <f>AE89-AK89</f>
        <v/>
      </c>
      <c r="AM89" s="7">
        <f>AK89-P89</f>
        <v/>
      </c>
      <c r="AN89" s="7">
        <f>AK89-Y89</f>
        <v/>
      </c>
      <c r="AO89" s="7" t="n"/>
      <c r="AP89" s="7">
        <f>+WEEKNUM(AO89)</f>
        <v/>
      </c>
      <c r="AQ89" s="7" t="n"/>
      <c r="AR89" s="7">
        <f>AQ89-W89</f>
        <v/>
      </c>
      <c r="AS89" s="9">
        <f>AQ89/W89-1</f>
        <v/>
      </c>
      <c r="AT89" s="7">
        <f>AE89+2</f>
        <v/>
      </c>
      <c r="AU89" s="7" t="n"/>
      <c r="AV89" s="7" t="n"/>
    </row>
    <row customHeight="1" ht="15" r="90">
      <c r="A90" s="7" t="inlineStr">
        <is>
          <t>K150799007</t>
        </is>
      </c>
      <c r="B90" s="7" t="n">
        <v>2</v>
      </c>
      <c r="C90" s="7" t="n"/>
      <c r="D90" s="7" t="inlineStr">
        <is>
          <t>accessory</t>
        </is>
      </c>
      <c r="E90" s="7" t="inlineStr">
        <is>
          <t>MEN</t>
        </is>
      </c>
      <c r="F90" s="7" t="inlineStr">
        <is>
          <t>KOI Sock</t>
        </is>
      </c>
      <c r="G90" s="7" t="inlineStr">
        <is>
          <t>Recycled Royal Blue Stripe</t>
        </is>
      </c>
      <c r="H90" s="7" t="inlineStr">
        <is>
          <t>ES</t>
        </is>
      </c>
      <c r="I90" s="7" t="inlineStr">
        <is>
          <t>Jaume Estevez</t>
        </is>
      </c>
      <c r="J90" s="7" t="n"/>
      <c r="K90" s="7" t="n"/>
      <c r="L90" s="7" t="n"/>
      <c r="M90" s="7" t="n"/>
      <c r="N90" s="7" t="inlineStr">
        <is>
          <t>50% Recycled Cotton / 50% Acrylic</t>
        </is>
      </c>
      <c r="O90" s="11" t="n"/>
      <c r="P90" s="7">
        <f>+WEEKNUM(O90)</f>
        <v/>
      </c>
      <c r="Q90" s="7" t="inlineStr">
        <is>
          <t>KNIT</t>
        </is>
      </c>
      <c r="R90" s="8" t="n">
        <v>1.42</v>
      </c>
      <c r="S90" t="inlineStr">
        <is>
          <t>300P000260</t>
        </is>
      </c>
      <c r="T90" s="8">
        <f>W90*R90</f>
        <v/>
      </c>
      <c r="U90" s="7" t="inlineStr">
        <is>
          <t>CAD</t>
        </is>
      </c>
      <c r="V90" s="7" t="inlineStr">
        <is>
          <t>COURIER</t>
        </is>
      </c>
      <c r="W90" s="7" t="n">
        <v>150</v>
      </c>
      <c r="X90" s="11" t="n">
        <v>42083</v>
      </c>
      <c r="Y90" s="7">
        <f>+WEEKNUM(X90)</f>
        <v/>
      </c>
      <c r="Z90" s="11" t="n">
        <v>42154</v>
      </c>
      <c r="AA90" s="7">
        <f>+WEEKNUM(Z90)</f>
        <v/>
      </c>
      <c r="AB90" s="11" t="n"/>
      <c r="AC90" s="17" t="n"/>
      <c r="AD90" s="11" t="n">
        <v>42154</v>
      </c>
      <c r="AE90" s="7">
        <f>+WEEKNUM(AD90)</f>
        <v/>
      </c>
      <c r="AF90" s="11" t="n">
        <v>42154</v>
      </c>
      <c r="AG90" s="7">
        <f>+WEEKNUM(AF90)</f>
        <v/>
      </c>
      <c r="AH90" s="11">
        <f>AD90</f>
        <v/>
      </c>
      <c r="AI90" s="7">
        <f>+WEEKNUM(AH90)</f>
        <v/>
      </c>
      <c r="AJ90" s="7" t="n"/>
      <c r="AK90" s="7">
        <f>+WEEKNUM(AJ90)</f>
        <v/>
      </c>
      <c r="AL90" s="7">
        <f>AE90-AK90</f>
        <v/>
      </c>
      <c r="AM90" s="7">
        <f>AK90-P90</f>
        <v/>
      </c>
      <c r="AN90" s="7">
        <f>AK90-Y90</f>
        <v/>
      </c>
      <c r="AO90" s="7" t="n"/>
      <c r="AP90" s="7">
        <f>+WEEKNUM(AO90)</f>
        <v/>
      </c>
      <c r="AQ90" s="7" t="n"/>
      <c r="AR90" s="7">
        <f>AQ90-W90</f>
        <v/>
      </c>
      <c r="AS90" s="9">
        <f>AQ90/W90-1</f>
        <v/>
      </c>
      <c r="AT90" s="7">
        <f>AE90+2</f>
        <v/>
      </c>
      <c r="AU90" s="7" t="n"/>
      <c r="AV90" s="7" t="n"/>
    </row>
    <row customHeight="1" ht="15" r="91">
      <c r="A91" s="7" t="inlineStr">
        <is>
          <t>K150799008</t>
        </is>
      </c>
      <c r="B91" s="7" t="n">
        <v>2</v>
      </c>
      <c r="C91" s="7" t="n"/>
      <c r="D91" s="7" t="inlineStr">
        <is>
          <t>accessory</t>
        </is>
      </c>
      <c r="E91" s="7" t="inlineStr">
        <is>
          <t>MEN</t>
        </is>
      </c>
      <c r="F91" s="7" t="inlineStr">
        <is>
          <t>KOI Sock</t>
        </is>
      </c>
      <c r="G91" s="7" t="inlineStr">
        <is>
          <t>Recycled Royal Red Stripe</t>
        </is>
      </c>
      <c r="H91" s="7" t="inlineStr">
        <is>
          <t>ES</t>
        </is>
      </c>
      <c r="I91" s="7" t="inlineStr">
        <is>
          <t>Jaume Estevez</t>
        </is>
      </c>
      <c r="J91" s="7" t="n"/>
      <c r="K91" s="7" t="n"/>
      <c r="L91" s="7" t="n"/>
      <c r="M91" s="7" t="n"/>
      <c r="N91" s="7" t="inlineStr">
        <is>
          <t>50% Recycled Cotton / 50% Acrylic</t>
        </is>
      </c>
      <c r="O91" s="11" t="n"/>
      <c r="P91" s="7">
        <f>+WEEKNUM(O91)</f>
        <v/>
      </c>
      <c r="Q91" s="7" t="inlineStr">
        <is>
          <t>KNIT</t>
        </is>
      </c>
      <c r="R91" s="8" t="n">
        <v>1.42</v>
      </c>
      <c r="S91" t="inlineStr">
        <is>
          <t>300P000260</t>
        </is>
      </c>
      <c r="T91" s="8">
        <f>W91*R91</f>
        <v/>
      </c>
      <c r="U91" s="7" t="inlineStr">
        <is>
          <t>CAD</t>
        </is>
      </c>
      <c r="V91" s="7" t="inlineStr">
        <is>
          <t>COURIER</t>
        </is>
      </c>
      <c r="W91" s="7" t="n">
        <v>150</v>
      </c>
      <c r="X91" s="11" t="n">
        <v>42083</v>
      </c>
      <c r="Y91" s="7">
        <f>+WEEKNUM(X91)</f>
        <v/>
      </c>
      <c r="Z91" s="11" t="n">
        <v>42154</v>
      </c>
      <c r="AA91" s="7">
        <f>+WEEKNUM(Z91)</f>
        <v/>
      </c>
      <c r="AB91" s="11" t="n"/>
      <c r="AC91" s="17" t="n"/>
      <c r="AD91" s="11" t="n">
        <v>42154</v>
      </c>
      <c r="AE91" s="7">
        <f>+WEEKNUM(AD91)</f>
        <v/>
      </c>
      <c r="AF91" s="11" t="n">
        <v>42154</v>
      </c>
      <c r="AG91" s="7">
        <f>+WEEKNUM(AF91)</f>
        <v/>
      </c>
      <c r="AH91" s="11">
        <f>AD91</f>
        <v/>
      </c>
      <c r="AI91" s="7">
        <f>+WEEKNUM(AH91)</f>
        <v/>
      </c>
      <c r="AJ91" s="7" t="n"/>
      <c r="AK91" s="7">
        <f>+WEEKNUM(AJ91)</f>
        <v/>
      </c>
      <c r="AL91" s="7">
        <f>AE91-AK91</f>
        <v/>
      </c>
      <c r="AM91" s="7">
        <f>AK91-P91</f>
        <v/>
      </c>
      <c r="AN91" s="7">
        <f>AK91-Y91</f>
        <v/>
      </c>
      <c r="AO91" s="7" t="n"/>
      <c r="AP91" s="7">
        <f>+WEEKNUM(AO91)</f>
        <v/>
      </c>
      <c r="AQ91" s="7" t="n"/>
      <c r="AR91" s="7">
        <f>AQ91-W91</f>
        <v/>
      </c>
      <c r="AS91" s="9">
        <f>AQ91/W91-1</f>
        <v/>
      </c>
      <c r="AT91" s="7">
        <f>AE91+2</f>
        <v/>
      </c>
      <c r="AU91" s="7" t="n"/>
      <c r="AV91" s="7" t="n"/>
    </row>
    <row customHeight="1" ht="15" r="92">
      <c r="A92" s="7" t="inlineStr">
        <is>
          <t>K150799009</t>
        </is>
      </c>
      <c r="B92" s="7" t="n">
        <v>3</v>
      </c>
      <c r="C92" s="7" t="n"/>
      <c r="D92" s="7" t="inlineStr">
        <is>
          <t>accessory</t>
        </is>
      </c>
      <c r="E92" s="7" t="inlineStr">
        <is>
          <t>MEN</t>
        </is>
      </c>
      <c r="F92" s="7" t="inlineStr">
        <is>
          <t>GENSHO</t>
        </is>
      </c>
      <c r="G92" s="7" t="inlineStr">
        <is>
          <t>Natural Indigo Dye</t>
        </is>
      </c>
      <c r="H92" s="7" t="inlineStr">
        <is>
          <t>IN</t>
        </is>
      </c>
      <c r="I92" s="7" t="inlineStr">
        <is>
          <t>IndyBlu</t>
        </is>
      </c>
      <c r="J92" s="7" t="inlineStr">
        <is>
          <t>KMC</t>
        </is>
      </c>
      <c r="K92" s="7" t="inlineStr">
        <is>
          <t>n/a</t>
        </is>
      </c>
      <c r="L92" s="7" t="n"/>
      <c r="M92" s="7" t="inlineStr">
        <is>
          <t>KOI-WOVEN-SS15-030</t>
        </is>
      </c>
      <c r="N92" s="7" t="inlineStr">
        <is>
          <t>100% Organic Cotton</t>
        </is>
      </c>
      <c r="O92" s="11" t="n"/>
      <c r="P92" s="7">
        <f>+WEEKNUM(O92)</f>
        <v/>
      </c>
      <c r="Q92" s="7" t="inlineStr">
        <is>
          <t>WOVEN</t>
        </is>
      </c>
      <c r="R92" s="8" t="n">
        <v>9.65</v>
      </c>
      <c r="S92" t="inlineStr">
        <is>
          <t>300P000256</t>
        </is>
      </c>
      <c r="T92" s="8">
        <f>W92*R92</f>
        <v/>
      </c>
      <c r="U92" s="7" t="inlineStr">
        <is>
          <t>15 DAYS NETT</t>
        </is>
      </c>
      <c r="V92" s="7" t="inlineStr">
        <is>
          <t>AIR</t>
        </is>
      </c>
      <c r="W92" s="7" t="n">
        <v>75</v>
      </c>
      <c r="X92" s="11" t="n">
        <v>42083</v>
      </c>
      <c r="Y92" s="7">
        <f>+WEEKNUM(X92)</f>
        <v/>
      </c>
      <c r="Z92" s="11" t="n">
        <v>42154</v>
      </c>
      <c r="AA92" s="7">
        <f>+WEEKNUM(Z92)</f>
        <v/>
      </c>
      <c r="AB92" s="11" t="n"/>
      <c r="AC92" s="17" t="n"/>
      <c r="AD92" s="11" t="n">
        <v>42205</v>
      </c>
      <c r="AE92" s="7">
        <f>+WEEKNUM(AD92)</f>
        <v/>
      </c>
      <c r="AF92" s="11" t="n">
        <v>42205</v>
      </c>
      <c r="AG92" s="7">
        <f>+WEEKNUM(AF92)</f>
        <v/>
      </c>
      <c r="AH92" s="11">
        <f>AD92+15</f>
        <v/>
      </c>
      <c r="AI92" s="7">
        <f>+WEEKNUM(AH92)</f>
        <v/>
      </c>
      <c r="AJ92" s="7" t="n"/>
      <c r="AK92" s="7">
        <f>+WEEKNUM(AJ92)</f>
        <v/>
      </c>
      <c r="AL92" s="7">
        <f>AE92-AK92</f>
        <v/>
      </c>
      <c r="AM92" s="7">
        <f>AK92-P92</f>
        <v/>
      </c>
      <c r="AN92" s="7">
        <f>AK92-Y92</f>
        <v/>
      </c>
      <c r="AO92" s="7" t="n"/>
      <c r="AP92" s="7">
        <f>+WEEKNUM(AO92)</f>
        <v/>
      </c>
      <c r="AQ92" s="7" t="n"/>
      <c r="AR92" s="7">
        <f>AQ92-W92</f>
        <v/>
      </c>
      <c r="AS92" s="9">
        <f>AQ92/W92-1</f>
        <v/>
      </c>
      <c r="AT92" s="7">
        <f>AE92+2</f>
        <v/>
      </c>
      <c r="AU92" s="7" t="n"/>
      <c r="AV92" s="7" t="n"/>
    </row>
    <row customHeight="1" ht="15" r="93">
      <c r="A93" s="7" t="inlineStr">
        <is>
          <t>K150799010</t>
        </is>
      </c>
      <c r="B93" s="7" t="n">
        <v>3</v>
      </c>
      <c r="C93" s="7" t="n"/>
      <c r="D93" s="7" t="inlineStr">
        <is>
          <t>accessory</t>
        </is>
      </c>
      <c r="E93" s="7" t="inlineStr">
        <is>
          <t>MEN</t>
        </is>
      </c>
      <c r="F93" s="7" t="inlineStr">
        <is>
          <t>CYRUS</t>
        </is>
      </c>
      <c r="G93" s="7" t="inlineStr">
        <is>
          <t>Natural Indigo Dye</t>
        </is>
      </c>
      <c r="H93" s="7" t="inlineStr">
        <is>
          <t>IN</t>
        </is>
      </c>
      <c r="I93" s="7" t="inlineStr">
        <is>
          <t>IndyBlu</t>
        </is>
      </c>
      <c r="J93" s="7" t="inlineStr">
        <is>
          <t>KMC</t>
        </is>
      </c>
      <c r="K93" s="7" t="inlineStr">
        <is>
          <t>n/a</t>
        </is>
      </c>
      <c r="L93" s="7" t="n"/>
      <c r="M93" s="7" t="inlineStr">
        <is>
          <t>KOI-WOVEN-SS15-030</t>
        </is>
      </c>
      <c r="N93" s="7" t="inlineStr">
        <is>
          <t>100% Organic Cotton</t>
        </is>
      </c>
      <c r="O93" s="11" t="n"/>
      <c r="P93" s="7">
        <f>+WEEKNUM(O93)</f>
        <v/>
      </c>
      <c r="Q93" s="7" t="inlineStr">
        <is>
          <t>WOVEN</t>
        </is>
      </c>
      <c r="R93" s="8" t="n">
        <v>6.8</v>
      </c>
      <c r="S93" t="inlineStr">
        <is>
          <t>300P000256</t>
        </is>
      </c>
      <c r="T93" s="8">
        <f>W93*R93</f>
        <v/>
      </c>
      <c r="U93" s="7" t="inlineStr">
        <is>
          <t>15 DAYS NETT</t>
        </is>
      </c>
      <c r="V93" s="7" t="inlineStr">
        <is>
          <t>AIR</t>
        </is>
      </c>
      <c r="W93" s="7" t="n">
        <v>85</v>
      </c>
      <c r="X93" s="11" t="n">
        <v>42083</v>
      </c>
      <c r="Y93" s="7">
        <f>+WEEKNUM(X93)</f>
        <v/>
      </c>
      <c r="Z93" s="11" t="n">
        <v>42154</v>
      </c>
      <c r="AA93" s="7">
        <f>+WEEKNUM(Z93)</f>
        <v/>
      </c>
      <c r="AB93" s="11" t="n"/>
      <c r="AC93" s="17" t="n"/>
      <c r="AD93" s="11" t="n">
        <v>42205</v>
      </c>
      <c r="AE93" s="7">
        <f>+WEEKNUM(AD93)</f>
        <v/>
      </c>
      <c r="AF93" s="11" t="n">
        <v>42205</v>
      </c>
      <c r="AG93" s="7">
        <f>+WEEKNUM(AF93)</f>
        <v/>
      </c>
      <c r="AH93" s="11">
        <f>AD93+15</f>
        <v/>
      </c>
      <c r="AI93" s="7">
        <f>+WEEKNUM(AH93)</f>
        <v/>
      </c>
      <c r="AJ93" s="7" t="n"/>
      <c r="AK93" s="7">
        <f>+WEEKNUM(AJ93)</f>
        <v/>
      </c>
      <c r="AL93" s="7">
        <f>AE93-AK93</f>
        <v/>
      </c>
      <c r="AM93" s="7">
        <f>AK93-P93</f>
        <v/>
      </c>
      <c r="AN93" s="7">
        <f>AK93-Y93</f>
        <v/>
      </c>
      <c r="AO93" s="7" t="n"/>
      <c r="AP93" s="7">
        <f>+WEEKNUM(AO93)</f>
        <v/>
      </c>
      <c r="AQ93" s="7" t="n"/>
      <c r="AR93" s="7">
        <f>AQ93-W93</f>
        <v/>
      </c>
      <c r="AS93" s="9">
        <f>AQ93/W93-1</f>
        <v/>
      </c>
      <c r="AT93" s="7">
        <f>AE93+2</f>
        <v/>
      </c>
      <c r="AU93" s="7" t="n"/>
      <c r="AV93" s="7" t="n"/>
    </row>
    <row customHeight="1" ht="15" r="94">
      <c r="A94" s="7" t="inlineStr">
        <is>
          <t>K150752080</t>
        </is>
      </c>
      <c r="B94" s="7" t="n">
        <v>2</v>
      </c>
      <c r="C94" s="7" t="inlineStr">
        <is>
          <t>CON</t>
        </is>
      </c>
      <c r="D94" s="7" t="inlineStr">
        <is>
          <t>jacket</t>
        </is>
      </c>
      <c r="E94" s="7" t="inlineStr">
        <is>
          <t>MEN</t>
        </is>
      </c>
      <c r="F94" s="7" t="inlineStr">
        <is>
          <t>MALKI</t>
        </is>
      </c>
      <c r="G94" s="7" t="inlineStr">
        <is>
          <t>Dark Repair</t>
        </is>
      </c>
      <c r="H94" s="7" t="inlineStr">
        <is>
          <t>TN</t>
        </is>
      </c>
      <c r="I94" s="7" t="inlineStr">
        <is>
          <t>CARTHAGO</t>
        </is>
      </c>
      <c r="J94" s="7" t="inlineStr">
        <is>
          <t>CARTHAGO</t>
        </is>
      </c>
      <c r="K94" s="7" t="inlineStr">
        <is>
          <t>Interwashing</t>
        </is>
      </c>
      <c r="L94" s="7" t="inlineStr">
        <is>
          <t>Orta</t>
        </is>
      </c>
      <c r="M94" s="14" t="inlineStr">
        <is>
          <t>9560A-50 (was 5616)</t>
        </is>
      </c>
      <c r="N94" s="7" t="inlineStr">
        <is>
          <t>100% Organic Cotton</t>
        </is>
      </c>
      <c r="O94" s="11" t="n"/>
      <c r="P94" s="7">
        <f>+WEEKNUM(O94)</f>
        <v/>
      </c>
      <c r="Q94" s="7" t="inlineStr">
        <is>
          <t>WOVEN</t>
        </is>
      </c>
      <c r="R94" s="8" t="n">
        <v>33.3</v>
      </c>
      <c r="S94" t="inlineStr">
        <is>
          <t>300P000261</t>
        </is>
      </c>
      <c r="T94" s="8">
        <f>W94*R94</f>
        <v/>
      </c>
      <c r="U94" s="7" t="inlineStr">
        <is>
          <t>60 DAYS NETT</t>
        </is>
      </c>
      <c r="V94" s="7" t="inlineStr">
        <is>
          <t>TRUCK</t>
        </is>
      </c>
      <c r="W94" s="7" t="n">
        <v>53</v>
      </c>
      <c r="X94" s="11" t="n">
        <v>42083</v>
      </c>
      <c r="Y94" s="7">
        <f>+WEEKNUM(X94)</f>
        <v/>
      </c>
      <c r="Z94" s="11" t="n">
        <v>42154</v>
      </c>
      <c r="AA94" s="7">
        <f>+WEEKNUM(Z94)</f>
        <v/>
      </c>
      <c r="AB94" s="11" t="n">
        <v>42147</v>
      </c>
      <c r="AC94" s="17">
        <f>+WEEKNUM(AB94)</f>
        <v/>
      </c>
      <c r="AD94" s="11" t="n">
        <v>42196</v>
      </c>
      <c r="AE94" s="7">
        <f>+WEEKNUM(AD94)</f>
        <v/>
      </c>
      <c r="AF94" s="11" t="n">
        <v>42196</v>
      </c>
      <c r="AG94" s="7">
        <f>+WEEKNUM(AF94)</f>
        <v/>
      </c>
      <c r="AH94" s="11">
        <f>AB94+60</f>
        <v/>
      </c>
      <c r="AI94" s="7">
        <f>+WEEKNUM(AH94)</f>
        <v/>
      </c>
      <c r="AJ94" s="7" t="n"/>
      <c r="AK94" s="7">
        <f>+WEEKNUM(AJ94)</f>
        <v/>
      </c>
      <c r="AL94" s="7">
        <f>AE94-AK94</f>
        <v/>
      </c>
      <c r="AM94" s="7">
        <f>AK94-P94</f>
        <v/>
      </c>
      <c r="AN94" s="7">
        <f>AK94-Y94</f>
        <v/>
      </c>
      <c r="AO94" s="7" t="n"/>
      <c r="AP94" s="7">
        <f>+WEEKNUM(AO94)</f>
        <v/>
      </c>
      <c r="AQ94" s="7" t="n"/>
      <c r="AR94" s="7">
        <f>AQ94-W94</f>
        <v/>
      </c>
      <c r="AS94" s="9">
        <f>AQ94/W94-1</f>
        <v/>
      </c>
      <c r="AT94" s="7">
        <f>AE94+2</f>
        <v/>
      </c>
      <c r="AU94" s="7" t="n"/>
      <c r="AV94" s="7" t="n"/>
    </row>
    <row customHeight="1" ht="15" r="95">
      <c r="A95" s="7" t="inlineStr">
        <is>
          <t>K999901303</t>
        </is>
      </c>
      <c r="B95" s="7" t="n">
        <v>1</v>
      </c>
      <c r="C95" s="7" t="n"/>
      <c r="D95" s="7" t="inlineStr">
        <is>
          <t>jeans</t>
        </is>
      </c>
      <c r="E95" s="7" t="inlineStr">
        <is>
          <t>WOMEN</t>
        </is>
      </c>
      <c r="F95" s="7" t="inlineStr">
        <is>
          <t>CHRISTINA</t>
        </is>
      </c>
      <c r="G95" s="7" t="inlineStr">
        <is>
          <t>Mid Indigo</t>
        </is>
      </c>
      <c r="H95" s="7" t="inlineStr">
        <is>
          <t>TN</t>
        </is>
      </c>
      <c r="I95" s="7" t="inlineStr">
        <is>
          <t>CARTHAGO</t>
        </is>
      </c>
      <c r="J95" s="7" t="inlineStr">
        <is>
          <t>CARTHAGO</t>
        </is>
      </c>
      <c r="K95" s="7" t="inlineStr">
        <is>
          <t>Interwashing</t>
        </is>
      </c>
      <c r="L95" s="7" t="inlineStr">
        <is>
          <t>Orta</t>
        </is>
      </c>
      <c r="M95" s="14" t="n">
        <v>9541</v>
      </c>
      <c r="N95" s="7" t="inlineStr">
        <is>
          <t>98% Organic Cotton / 2% Elastane</t>
        </is>
      </c>
      <c r="O95" s="11" t="n"/>
      <c r="P95" s="7">
        <f>+WEEKNUM(O95)</f>
        <v/>
      </c>
      <c r="Q95" s="7" t="inlineStr">
        <is>
          <t>WOVEN</t>
        </is>
      </c>
      <c r="R95" s="8" t="n">
        <v>22.23</v>
      </c>
      <c r="S95" t="inlineStr">
        <is>
          <t>300P000253</t>
        </is>
      </c>
      <c r="T95" s="8">
        <f>W95*R95</f>
        <v/>
      </c>
      <c r="U95" s="7" t="inlineStr">
        <is>
          <t>60 DAYS NETT</t>
        </is>
      </c>
      <c r="V95" s="7" t="inlineStr">
        <is>
          <t>TRUCK</t>
        </is>
      </c>
      <c r="W95" s="7" t="n">
        <v>204</v>
      </c>
      <c r="X95" s="11" t="n">
        <v>42080</v>
      </c>
      <c r="Y95" s="7">
        <f>+WEEKNUM(X95)</f>
        <v/>
      </c>
      <c r="Z95" s="11" t="n">
        <v>42154</v>
      </c>
      <c r="AA95" s="7">
        <f>+WEEKNUM(Z95)</f>
        <v/>
      </c>
      <c r="AB95" s="11" t="n">
        <v>42147</v>
      </c>
      <c r="AC95" s="17">
        <f>+WEEKNUM(AB95)</f>
        <v/>
      </c>
      <c r="AD95" s="11" t="n">
        <v>42196</v>
      </c>
      <c r="AE95" s="7">
        <f>+WEEKNUM(AD95)</f>
        <v/>
      </c>
      <c r="AF95" s="11" t="n">
        <v>42196</v>
      </c>
      <c r="AG95" s="7">
        <f>+WEEKNUM(AF95)</f>
        <v/>
      </c>
      <c r="AH95" s="11">
        <f>AB95+60</f>
        <v/>
      </c>
      <c r="AI95" s="7">
        <f>+WEEKNUM(AH95)</f>
        <v/>
      </c>
      <c r="AJ95" s="7" t="n"/>
      <c r="AK95" s="7">
        <f>+WEEKNUM(AJ95)</f>
        <v/>
      </c>
      <c r="AL95" s="7">
        <f>AE95-AK95</f>
        <v/>
      </c>
      <c r="AM95" s="7">
        <f>AK95-P95</f>
        <v/>
      </c>
      <c r="AN95" s="7">
        <f>AK95-Y95</f>
        <v/>
      </c>
      <c r="AO95" s="7" t="n"/>
      <c r="AP95" s="7">
        <f>+WEEKNUM(AO95)</f>
        <v/>
      </c>
      <c r="AQ95" s="7" t="n"/>
      <c r="AR95" s="7">
        <f>AQ95-W95</f>
        <v/>
      </c>
      <c r="AS95" s="9">
        <f>AQ95/W95-1</f>
        <v/>
      </c>
      <c r="AT95" s="7">
        <f>AE95+2</f>
        <v/>
      </c>
      <c r="AU95" s="7" t="n"/>
      <c r="AV95" s="7" t="n"/>
    </row>
    <row customHeight="1" ht="15" r="96">
      <c r="A96" s="7" t="inlineStr">
        <is>
          <t>K150701305</t>
        </is>
      </c>
      <c r="B96" s="7" t="n">
        <v>2</v>
      </c>
      <c r="C96" s="7" t="n"/>
      <c r="D96" s="7" t="inlineStr">
        <is>
          <t>jeans</t>
        </is>
      </c>
      <c r="E96" s="7" t="inlineStr">
        <is>
          <t>WOMEN</t>
        </is>
      </c>
      <c r="F96" s="7" t="inlineStr">
        <is>
          <t>CHRISTINA</t>
        </is>
      </c>
      <c r="G96" s="7" t="inlineStr">
        <is>
          <t>Glory Blue Worn</t>
        </is>
      </c>
      <c r="H96" s="7" t="inlineStr">
        <is>
          <t>TN</t>
        </is>
      </c>
      <c r="I96" s="7" t="inlineStr">
        <is>
          <t>CARTHAGO</t>
        </is>
      </c>
      <c r="J96" s="7" t="inlineStr">
        <is>
          <t>CARTHAGO</t>
        </is>
      </c>
      <c r="K96" s="7" t="inlineStr">
        <is>
          <t>Interwashing</t>
        </is>
      </c>
      <c r="L96" s="7" t="inlineStr">
        <is>
          <t>Orta</t>
        </is>
      </c>
      <c r="M96" s="14" t="n">
        <v>9540</v>
      </c>
      <c r="N96" s="7" t="inlineStr">
        <is>
          <t>98% Organic Cotton / 2% Elastane</t>
        </is>
      </c>
      <c r="O96" s="11" t="n"/>
      <c r="P96" s="7">
        <f>+WEEKNUM(O96)</f>
        <v/>
      </c>
      <c r="Q96" s="7" t="inlineStr">
        <is>
          <t>WOVEN</t>
        </is>
      </c>
      <c r="R96" s="8" t="n">
        <v>21.68</v>
      </c>
      <c r="S96" t="inlineStr">
        <is>
          <t>300P000257</t>
        </is>
      </c>
      <c r="T96" s="8">
        <f>W96*R96</f>
        <v/>
      </c>
      <c r="U96" s="7" t="inlineStr">
        <is>
          <t>60 DAYS NETT</t>
        </is>
      </c>
      <c r="V96" s="7" t="inlineStr">
        <is>
          <t>TRUCK</t>
        </is>
      </c>
      <c r="W96" s="7" t="n">
        <v>255</v>
      </c>
      <c r="X96" s="11" t="n">
        <v>42083</v>
      </c>
      <c r="Y96" s="7">
        <f>+WEEKNUM(X96)</f>
        <v/>
      </c>
      <c r="Z96" s="11" t="n">
        <v>42154</v>
      </c>
      <c r="AA96" s="7">
        <f>+WEEKNUM(Z96)</f>
        <v/>
      </c>
      <c r="AB96" s="11" t="n">
        <v>42175</v>
      </c>
      <c r="AC96" s="17">
        <f>+WEEKNUM(AB96)</f>
        <v/>
      </c>
      <c r="AD96" s="11" t="n">
        <v>42196</v>
      </c>
      <c r="AE96" s="7">
        <f>+WEEKNUM(AD96)</f>
        <v/>
      </c>
      <c r="AF96" s="11" t="n">
        <v>42196</v>
      </c>
      <c r="AG96" s="7">
        <f>+WEEKNUM(AF96)</f>
        <v/>
      </c>
      <c r="AH96" s="11">
        <f>AB96+60</f>
        <v/>
      </c>
      <c r="AI96" s="7">
        <f>+WEEKNUM(AH96)</f>
        <v/>
      </c>
      <c r="AJ96" s="7" t="n"/>
      <c r="AK96" s="7">
        <f>+WEEKNUM(AJ96)</f>
        <v/>
      </c>
      <c r="AL96" s="7">
        <f>AE96-AK96</f>
        <v/>
      </c>
      <c r="AM96" s="7">
        <f>AK96-P96</f>
        <v/>
      </c>
      <c r="AN96" s="7">
        <f>AK96-Y96</f>
        <v/>
      </c>
      <c r="AO96" s="7" t="n"/>
      <c r="AP96" s="7">
        <f>+WEEKNUM(AO96)</f>
        <v/>
      </c>
      <c r="AQ96" s="7" t="n"/>
      <c r="AR96" s="7">
        <f>AQ96-W96</f>
        <v/>
      </c>
      <c r="AS96" s="9">
        <f>AQ96/W96-1</f>
        <v/>
      </c>
      <c r="AT96" s="7">
        <f>AE96+2</f>
        <v/>
      </c>
      <c r="AU96" s="7" t="n"/>
      <c r="AV96" s="7" t="n"/>
    </row>
    <row customHeight="1" ht="15" r="97">
      <c r="A97" s="7" t="inlineStr">
        <is>
          <t>K150751302</t>
        </is>
      </c>
      <c r="B97" s="7" t="n">
        <v>2</v>
      </c>
      <c r="C97" s="7" t="n"/>
      <c r="D97" s="7" t="inlineStr">
        <is>
          <t>jeans</t>
        </is>
      </c>
      <c r="E97" s="7" t="inlineStr">
        <is>
          <t>MEN</t>
        </is>
      </c>
      <c r="F97" s="7" t="inlineStr">
        <is>
          <t>JOHN SELVAGE</t>
        </is>
      </c>
      <c r="G97" s="7" t="inlineStr">
        <is>
          <t>16 oz. Dry</t>
        </is>
      </c>
      <c r="H97" s="7" t="inlineStr">
        <is>
          <t>TN</t>
        </is>
      </c>
      <c r="I97" s="7" t="inlineStr">
        <is>
          <t>CARTHAGO</t>
        </is>
      </c>
      <c r="J97" s="7" t="inlineStr">
        <is>
          <t>CARTHAGO</t>
        </is>
      </c>
      <c r="K97" s="7" t="inlineStr">
        <is>
          <t>n/a</t>
        </is>
      </c>
      <c r="L97" s="7" t="inlineStr">
        <is>
          <t>TRC Candiani</t>
        </is>
      </c>
      <c r="M97" s="14" t="inlineStr">
        <is>
          <t>SL 0660 Drake Preshrunk</t>
        </is>
      </c>
      <c r="N97" s="7" t="inlineStr">
        <is>
          <t>100% Organic Cotton</t>
        </is>
      </c>
      <c r="O97" s="11" t="n"/>
      <c r="P97" s="7">
        <f>+WEEKNUM(O97)</f>
        <v/>
      </c>
      <c r="Q97" s="7" t="inlineStr">
        <is>
          <t>WOVEN</t>
        </is>
      </c>
      <c r="R97" s="8" t="n">
        <v>25.41</v>
      </c>
      <c r="S97" t="inlineStr">
        <is>
          <t>300P000263</t>
        </is>
      </c>
      <c r="T97" s="8">
        <f>W97*R97</f>
        <v/>
      </c>
      <c r="U97" s="7" t="inlineStr">
        <is>
          <t>60 DAYS NETT</t>
        </is>
      </c>
      <c r="V97" s="7" t="inlineStr">
        <is>
          <t>TRUCK</t>
        </is>
      </c>
      <c r="W97" s="7" t="n">
        <v>243</v>
      </c>
      <c r="X97" s="11" t="n">
        <v>42083</v>
      </c>
      <c r="Y97" s="7">
        <f>+WEEKNUM(X97)</f>
        <v/>
      </c>
      <c r="Z97" s="11" t="n">
        <v>42154</v>
      </c>
      <c r="AA97" s="7">
        <f>+WEEKNUM(Z97)</f>
        <v/>
      </c>
      <c r="AB97" s="11" t="n"/>
      <c r="AC97" s="17">
        <f>+WEEKNUM(AB97)</f>
        <v/>
      </c>
      <c r="AD97" s="11" t="n">
        <v>42175</v>
      </c>
      <c r="AE97" s="7">
        <f>+WEEKNUM(AD97)</f>
        <v/>
      </c>
      <c r="AF97" s="11" t="n">
        <v>42205</v>
      </c>
      <c r="AG97" s="7">
        <f>+WEEKNUM(AF97)</f>
        <v/>
      </c>
      <c r="AH97" s="11">
        <f>AB97+60</f>
        <v/>
      </c>
      <c r="AI97" s="7">
        <f>+WEEKNUM(AH97)</f>
        <v/>
      </c>
      <c r="AJ97" s="7" t="n"/>
      <c r="AK97" s="7">
        <f>+WEEKNUM(AJ97)</f>
        <v/>
      </c>
      <c r="AL97" s="7">
        <f>AE97-AK97</f>
        <v/>
      </c>
      <c r="AM97" s="7">
        <f>AK97-P97</f>
        <v/>
      </c>
      <c r="AN97" s="7">
        <f>AK97-Y97</f>
        <v/>
      </c>
      <c r="AO97" s="7" t="n"/>
      <c r="AP97" s="7">
        <f>+WEEKNUM(AO97)</f>
        <v/>
      </c>
      <c r="AQ97" s="7" t="n"/>
      <c r="AR97" s="7">
        <f>AQ97-W97</f>
        <v/>
      </c>
      <c r="AS97" s="9">
        <f>AQ97/W97-1</f>
        <v/>
      </c>
      <c r="AT97" s="7">
        <f>AE97+2</f>
        <v/>
      </c>
      <c r="AU97" s="7" t="n"/>
      <c r="AV97" s="7" t="n"/>
    </row>
    <row customHeight="1" ht="15" r="98">
      <c r="A98" s="7" t="inlineStr">
        <is>
          <t>K150751104</t>
        </is>
      </c>
      <c r="B98" s="7" t="n">
        <v>2</v>
      </c>
      <c r="C98" s="7" t="inlineStr">
        <is>
          <t>MAW/ BEN</t>
        </is>
      </c>
      <c r="D98" s="7" t="inlineStr">
        <is>
          <t>jeans</t>
        </is>
      </c>
      <c r="E98" s="7" t="inlineStr">
        <is>
          <t>MEN</t>
        </is>
      </c>
      <c r="F98" s="7" t="inlineStr">
        <is>
          <t>JAMES</t>
        </is>
      </c>
      <c r="G98" s="7" t="inlineStr">
        <is>
          <t>Light Marble Blue</t>
        </is>
      </c>
      <c r="H98" s="7" t="inlineStr">
        <is>
          <t>TN</t>
        </is>
      </c>
      <c r="I98" s="7" t="inlineStr">
        <is>
          <t>CARTHAGO</t>
        </is>
      </c>
      <c r="J98" s="7" t="inlineStr">
        <is>
          <t>CARTHAGO</t>
        </is>
      </c>
      <c r="K98" s="7" t="inlineStr">
        <is>
          <t>Interwashing</t>
        </is>
      </c>
      <c r="L98" s="7" t="inlineStr">
        <is>
          <t>Orta</t>
        </is>
      </c>
      <c r="M98" s="14" t="inlineStr">
        <is>
          <t>9554  (organic 8148)</t>
        </is>
      </c>
      <c r="N98" s="7" t="inlineStr">
        <is>
          <t>98% Organic Cotton / 2% Elastane</t>
        </is>
      </c>
      <c r="O98" s="11" t="n"/>
      <c r="P98" s="7">
        <f>+WEEKNUM(O98)</f>
        <v/>
      </c>
      <c r="Q98" s="7" t="inlineStr">
        <is>
          <t>WOVEN</t>
        </is>
      </c>
      <c r="R98" s="8" t="n">
        <v>25.46</v>
      </c>
      <c r="S98" t="inlineStr">
        <is>
          <t>300P000261</t>
        </is>
      </c>
      <c r="T98" s="8">
        <f>W98*R98</f>
        <v/>
      </c>
      <c r="U98" s="7" t="inlineStr">
        <is>
          <t>60 DAYS NETT</t>
        </is>
      </c>
      <c r="V98" s="7" t="inlineStr">
        <is>
          <t>TRUCK</t>
        </is>
      </c>
      <c r="W98" s="7" t="n">
        <v>1103</v>
      </c>
      <c r="X98" s="11" t="n">
        <v>42083</v>
      </c>
      <c r="Y98" s="7">
        <f>+WEEKNUM(X98)</f>
        <v/>
      </c>
      <c r="Z98" s="11" t="n">
        <v>42154</v>
      </c>
      <c r="AA98" s="7">
        <f>+WEEKNUM(Z98)</f>
        <v/>
      </c>
      <c r="AB98" s="11" t="n">
        <v>42140</v>
      </c>
      <c r="AC98" s="17">
        <f>+WEEKNUM(AB98)</f>
        <v/>
      </c>
      <c r="AD98" s="11" t="n"/>
      <c r="AE98" s="7">
        <f>+WEEKNUM(AD98)</f>
        <v/>
      </c>
      <c r="AF98" s="11" t="n">
        <v>42217</v>
      </c>
      <c r="AG98" s="7">
        <f>+WEEKNUM(AF98)</f>
        <v/>
      </c>
      <c r="AH98" s="11">
        <f>AB98+60</f>
        <v/>
      </c>
      <c r="AI98" s="7">
        <f>+WEEKNUM(AH98)</f>
        <v/>
      </c>
      <c r="AJ98" s="7" t="n"/>
      <c r="AK98" s="7">
        <f>+WEEKNUM(AJ98)</f>
        <v/>
      </c>
      <c r="AL98" s="7">
        <f>AE98-AK98</f>
        <v/>
      </c>
      <c r="AM98" s="7">
        <f>AK98-P98</f>
        <v/>
      </c>
      <c r="AN98" s="7">
        <f>AK98-Y98</f>
        <v/>
      </c>
      <c r="AO98" s="7" t="n"/>
      <c r="AP98" s="7">
        <f>+WEEKNUM(AO98)</f>
        <v/>
      </c>
      <c r="AQ98" s="7" t="n"/>
      <c r="AR98" s="7">
        <f>AQ98-W98</f>
        <v/>
      </c>
      <c r="AS98" s="9">
        <f>AQ98/W98-1</f>
        <v/>
      </c>
      <c r="AT98" s="7">
        <f>AE98+2</f>
        <v/>
      </c>
      <c r="AU98" s="7" t="n"/>
      <c r="AV98" s="7" t="n"/>
    </row>
    <row customHeight="1" ht="15" r="99">
      <c r="A99" s="7" t="inlineStr">
        <is>
          <t>K150701604</t>
        </is>
      </c>
      <c r="B99" s="7" t="n">
        <v>2</v>
      </c>
      <c r="C99" s="7" t="n"/>
      <c r="D99" s="7" t="inlineStr">
        <is>
          <t>jeans</t>
        </is>
      </c>
      <c r="E99" s="7" t="inlineStr">
        <is>
          <t>WOMEN</t>
        </is>
      </c>
      <c r="F99" s="7" t="inlineStr">
        <is>
          <t>VIRGINIA</t>
        </is>
      </c>
      <c r="G99" s="7" t="inlineStr">
        <is>
          <t>Glory Blue Worn</t>
        </is>
      </c>
      <c r="H99" s="7" t="inlineStr">
        <is>
          <t>TN</t>
        </is>
      </c>
      <c r="I99" s="7" t="inlineStr">
        <is>
          <t>CARTHAGO</t>
        </is>
      </c>
      <c r="J99" s="7" t="inlineStr">
        <is>
          <t>CARTHAGO</t>
        </is>
      </c>
      <c r="K99" s="7" t="inlineStr">
        <is>
          <t>Interwashing</t>
        </is>
      </c>
      <c r="L99" s="7" t="inlineStr">
        <is>
          <t>Orta</t>
        </is>
      </c>
      <c r="M99" s="14" t="n">
        <v>9540</v>
      </c>
      <c r="N99" s="7" t="inlineStr">
        <is>
          <t>98% Organic Cotton / 2% Elastane</t>
        </is>
      </c>
      <c r="O99" s="11" t="n"/>
      <c r="P99" s="7">
        <f>+WEEKNUM(O99)</f>
        <v/>
      </c>
      <c r="Q99" s="7" t="inlineStr">
        <is>
          <t>WOVEN</t>
        </is>
      </c>
      <c r="R99" s="8" t="n">
        <v>22.35</v>
      </c>
      <c r="S99" t="inlineStr">
        <is>
          <t>300P000257</t>
        </is>
      </c>
      <c r="T99" s="8">
        <f>W99*R99</f>
        <v/>
      </c>
      <c r="U99" s="7" t="inlineStr">
        <is>
          <t>60 DAYS NETT</t>
        </is>
      </c>
      <c r="V99" s="7" t="inlineStr">
        <is>
          <t>TRUCK</t>
        </is>
      </c>
      <c r="W99" s="7" t="n">
        <v>173</v>
      </c>
      <c r="X99" s="11" t="n">
        <v>42083</v>
      </c>
      <c r="Y99" s="7">
        <f>+WEEKNUM(X99)</f>
        <v/>
      </c>
      <c r="Z99" s="11" t="n">
        <v>42154</v>
      </c>
      <c r="AA99" s="7">
        <f>+WEEKNUM(Z99)</f>
        <v/>
      </c>
      <c r="AB99" s="11" t="n">
        <v>42175</v>
      </c>
      <c r="AC99" s="17">
        <f>+WEEKNUM(AB99)</f>
        <v/>
      </c>
      <c r="AD99" s="11" t="n">
        <v>42209</v>
      </c>
      <c r="AE99" s="7">
        <f>+WEEKNUM(AD99)</f>
        <v/>
      </c>
      <c r="AF99" s="11" t="n">
        <v>42217</v>
      </c>
      <c r="AG99" s="7">
        <f>+WEEKNUM(AF99)</f>
        <v/>
      </c>
      <c r="AH99" s="11">
        <f>AB99+60</f>
        <v/>
      </c>
      <c r="AI99" s="7">
        <f>+WEEKNUM(AH99)</f>
        <v/>
      </c>
      <c r="AJ99" s="7" t="n"/>
      <c r="AK99" s="7">
        <f>+WEEKNUM(AJ99)</f>
        <v/>
      </c>
      <c r="AL99" s="7">
        <f>AE99-AK99</f>
        <v/>
      </c>
      <c r="AM99" s="7">
        <f>AK99-P99</f>
        <v/>
      </c>
      <c r="AN99" s="7">
        <f>AK99-Y99</f>
        <v/>
      </c>
      <c r="AO99" s="7" t="n"/>
      <c r="AP99" s="7">
        <f>+WEEKNUM(AO99)</f>
        <v/>
      </c>
      <c r="AQ99" s="7" t="n"/>
      <c r="AR99" s="7">
        <f>AQ99-W99</f>
        <v/>
      </c>
      <c r="AS99" s="9">
        <f>AQ99/W99-1</f>
        <v/>
      </c>
      <c r="AT99" s="7">
        <f>AE99+2</f>
        <v/>
      </c>
      <c r="AU99" s="7" t="n"/>
      <c r="AV99" s="7" t="n"/>
    </row>
    <row customHeight="1" ht="15" r="100">
      <c r="A100" s="7" t="inlineStr">
        <is>
          <t>K150701104</t>
        </is>
      </c>
      <c r="B100" s="7" t="n">
        <v>3</v>
      </c>
      <c r="C100" s="7" t="n"/>
      <c r="D100" s="7" t="inlineStr">
        <is>
          <t>jeans</t>
        </is>
      </c>
      <c r="E100" s="7" t="inlineStr">
        <is>
          <t>WOMEN</t>
        </is>
      </c>
      <c r="F100" s="7" t="inlineStr">
        <is>
          <t>JUNO</t>
        </is>
      </c>
      <c r="G100" s="7" t="inlineStr">
        <is>
          <t>Black Dark Marble</t>
        </is>
      </c>
      <c r="H100" s="7" t="inlineStr">
        <is>
          <t>TN</t>
        </is>
      </c>
      <c r="I100" s="7" t="inlineStr">
        <is>
          <t>CARTHAGO</t>
        </is>
      </c>
      <c r="J100" s="7" t="inlineStr">
        <is>
          <t>CARTHAGO</t>
        </is>
      </c>
      <c r="K100" s="7" t="inlineStr">
        <is>
          <t>Interwashing</t>
        </is>
      </c>
      <c r="L100" s="7" t="inlineStr">
        <is>
          <t>Gap</t>
        </is>
      </c>
      <c r="M100" s="14" t="inlineStr">
        <is>
          <t>D7924O022 Pinus</t>
        </is>
      </c>
      <c r="N100" s="7" t="inlineStr">
        <is>
          <t>97,8% Organic cotton / 2,2% Elastane</t>
        </is>
      </c>
      <c r="O100" s="11" t="n"/>
      <c r="P100" s="7">
        <f>+WEEKNUM(O100)</f>
        <v/>
      </c>
      <c r="Q100" s="7" t="inlineStr">
        <is>
          <t>WOVEN</t>
        </is>
      </c>
      <c r="R100" s="8" t="n">
        <v>19.76</v>
      </c>
      <c r="S100" t="inlineStr">
        <is>
          <t>300P000257</t>
        </is>
      </c>
      <c r="T100" s="8">
        <f>W100*R100</f>
        <v/>
      </c>
      <c r="U100" s="7" t="inlineStr">
        <is>
          <t>60 DAYS NETT</t>
        </is>
      </c>
      <c r="V100" s="7" t="inlineStr">
        <is>
          <t>TRUCK</t>
        </is>
      </c>
      <c r="W100" s="7" t="n">
        <v>160</v>
      </c>
      <c r="X100" s="11" t="n">
        <v>42083</v>
      </c>
      <c r="Y100" s="7">
        <f>+WEEKNUM(X100)</f>
        <v/>
      </c>
      <c r="Z100" s="11" t="n">
        <v>42154</v>
      </c>
      <c r="AA100" s="7">
        <f>+WEEKNUM(Z100)</f>
        <v/>
      </c>
      <c r="AB100" s="11" t="n">
        <v>42188</v>
      </c>
      <c r="AC100" s="17">
        <f>+WEEKNUM(AB100)</f>
        <v/>
      </c>
      <c r="AD100" s="11" t="n">
        <v>42209</v>
      </c>
      <c r="AE100" s="7">
        <f>+WEEKNUM(AD100)</f>
        <v/>
      </c>
      <c r="AF100" s="11" t="n">
        <v>42217</v>
      </c>
      <c r="AG100" s="7">
        <f>+WEEKNUM(AF100)</f>
        <v/>
      </c>
      <c r="AH100" s="11">
        <f>AB100+60</f>
        <v/>
      </c>
      <c r="AI100" s="7">
        <f>+WEEKNUM(AH100)</f>
        <v/>
      </c>
      <c r="AJ100" s="7" t="n"/>
      <c r="AK100" s="7">
        <f>+WEEKNUM(AJ100)</f>
        <v/>
      </c>
      <c r="AL100" s="7">
        <f>AE100-AK100</f>
        <v/>
      </c>
      <c r="AM100" s="7">
        <f>AK100-P100</f>
        <v/>
      </c>
      <c r="AN100" s="7">
        <f>AK100-Y100</f>
        <v/>
      </c>
      <c r="AO100" s="7" t="n"/>
      <c r="AP100" s="7">
        <f>+WEEKNUM(AO100)</f>
        <v/>
      </c>
      <c r="AQ100" s="7" t="n"/>
      <c r="AR100" s="7">
        <f>AQ100-W100</f>
        <v/>
      </c>
      <c r="AS100" s="9">
        <f>AQ100/W100-1</f>
        <v/>
      </c>
      <c r="AT100" s="7">
        <f>AE100+2</f>
        <v/>
      </c>
      <c r="AU100" s="7" t="n"/>
      <c r="AV100" s="7" t="n"/>
    </row>
    <row customHeight="1" ht="15" r="101">
      <c r="A101" s="7" t="inlineStr">
        <is>
          <t>K150751101</t>
        </is>
      </c>
      <c r="B101" s="7" t="n">
        <v>2</v>
      </c>
      <c r="C101" s="7" t="inlineStr">
        <is>
          <t>BK/ MAW/ BEN</t>
        </is>
      </c>
      <c r="D101" s="7" t="inlineStr">
        <is>
          <t>jeans</t>
        </is>
      </c>
      <c r="E101" s="7" t="inlineStr">
        <is>
          <t>MEN</t>
        </is>
      </c>
      <c r="F101" s="7" t="inlineStr">
        <is>
          <t>JAMES</t>
        </is>
      </c>
      <c r="G101" s="7" t="inlineStr">
        <is>
          <t>Black Worn Marble</t>
        </is>
      </c>
      <c r="H101" s="7" t="inlineStr">
        <is>
          <t>TN</t>
        </is>
      </c>
      <c r="I101" s="7" t="inlineStr">
        <is>
          <t>CARTHAGO</t>
        </is>
      </c>
      <c r="J101" s="7" t="inlineStr">
        <is>
          <t>CARTHAGO</t>
        </is>
      </c>
      <c r="K101" s="7" t="inlineStr">
        <is>
          <t>Interwashing</t>
        </is>
      </c>
      <c r="L101" s="7" t="inlineStr">
        <is>
          <t>Gap</t>
        </is>
      </c>
      <c r="M101" s="14" t="inlineStr">
        <is>
          <t>D7924O022 Pinus</t>
        </is>
      </c>
      <c r="N101" s="7" t="inlineStr">
        <is>
          <t>97,8% Organic cotton / 2,2% Elastane</t>
        </is>
      </c>
      <c r="O101" s="11" t="n"/>
      <c r="P101" s="7">
        <f>+WEEKNUM(O101)</f>
        <v/>
      </c>
      <c r="Q101" s="7" t="inlineStr">
        <is>
          <t>WOVEN</t>
        </is>
      </c>
      <c r="R101" s="8" t="n">
        <v>26.39</v>
      </c>
      <c r="S101" t="inlineStr">
        <is>
          <t>300P000261</t>
        </is>
      </c>
      <c r="T101" s="8">
        <f>W101*R101</f>
        <v/>
      </c>
      <c r="U101" s="7" t="inlineStr">
        <is>
          <t>60 DAYS NETT</t>
        </is>
      </c>
      <c r="V101" s="7" t="inlineStr">
        <is>
          <t>TRUCK</t>
        </is>
      </c>
      <c r="W101" s="7" t="n">
        <v>1252</v>
      </c>
      <c r="X101" s="11" t="n">
        <v>42083</v>
      </c>
      <c r="Y101" s="7">
        <f>+WEEKNUM(X101)</f>
        <v/>
      </c>
      <c r="Z101" s="11" t="n">
        <v>42154</v>
      </c>
      <c r="AA101" s="7">
        <f>+WEEKNUM(Z101)</f>
        <v/>
      </c>
      <c r="AB101" s="11" t="n">
        <v>42188</v>
      </c>
      <c r="AC101" s="17">
        <f>+WEEKNUM(AB101)</f>
        <v/>
      </c>
      <c r="AD101" s="11" t="n">
        <v>42209</v>
      </c>
      <c r="AE101" s="7">
        <f>+WEEKNUM(AD101)</f>
        <v/>
      </c>
      <c r="AF101" s="11" t="n">
        <v>42217</v>
      </c>
      <c r="AG101" s="7">
        <f>+WEEKNUM(AF101)</f>
        <v/>
      </c>
      <c r="AH101" s="11">
        <f>AB101+60</f>
        <v/>
      </c>
      <c r="AI101" s="7">
        <f>+WEEKNUM(AH101)</f>
        <v/>
      </c>
      <c r="AJ101" s="7" t="n"/>
      <c r="AK101" s="7">
        <f>+WEEKNUM(AJ101)</f>
        <v/>
      </c>
      <c r="AL101" s="7">
        <f>AE101-AK101</f>
        <v/>
      </c>
      <c r="AM101" s="7">
        <f>AK101-P101</f>
        <v/>
      </c>
      <c r="AN101" s="7">
        <f>AK101-Y101</f>
        <v/>
      </c>
      <c r="AO101" s="7" t="n"/>
      <c r="AP101" s="7">
        <f>+WEEKNUM(AO101)</f>
        <v/>
      </c>
      <c r="AQ101" s="7" t="n"/>
      <c r="AR101" s="7">
        <f>AQ101-W101</f>
        <v/>
      </c>
      <c r="AS101" s="9">
        <f>AQ101/W101-1</f>
        <v/>
      </c>
      <c r="AT101" s="7">
        <f>AE101+2</f>
        <v/>
      </c>
      <c r="AU101" s="7" t="n"/>
      <c r="AV101" s="7" t="n"/>
    </row>
    <row customHeight="1" ht="15" r="102">
      <c r="A102" s="7" t="inlineStr">
        <is>
          <t>K150751102</t>
        </is>
      </c>
      <c r="B102" s="7" t="n">
        <v>3</v>
      </c>
      <c r="C102" s="7" t="inlineStr">
        <is>
          <t>BK</t>
        </is>
      </c>
      <c r="D102" s="7" t="inlineStr">
        <is>
          <t>jeans</t>
        </is>
      </c>
      <c r="E102" s="7" t="inlineStr">
        <is>
          <t>MEN</t>
        </is>
      </c>
      <c r="F102" s="7" t="inlineStr">
        <is>
          <t>JAMES</t>
        </is>
      </c>
      <c r="G102" s="7" t="inlineStr">
        <is>
          <t>Grey Worn In</t>
        </is>
      </c>
      <c r="H102" s="7" t="inlineStr">
        <is>
          <t>TN</t>
        </is>
      </c>
      <c r="I102" s="7" t="inlineStr">
        <is>
          <t>CARTHAGO</t>
        </is>
      </c>
      <c r="J102" s="7" t="inlineStr">
        <is>
          <t>CARTHAGO</t>
        </is>
      </c>
      <c r="K102" s="7" t="inlineStr">
        <is>
          <t>Interwashing</t>
        </is>
      </c>
      <c r="L102" s="7" t="inlineStr">
        <is>
          <t>Gap</t>
        </is>
      </c>
      <c r="M102" s="14" t="inlineStr">
        <is>
          <t>D7924O022 Pinus</t>
        </is>
      </c>
      <c r="N102" s="7" t="inlineStr">
        <is>
          <t>97,8% Organic cotton / 2,2% Elastane</t>
        </is>
      </c>
      <c r="O102" s="11" t="n"/>
      <c r="P102" s="7">
        <f>+WEEKNUM(O102)</f>
        <v/>
      </c>
      <c r="Q102" s="7" t="inlineStr">
        <is>
          <t>WOVEN</t>
        </is>
      </c>
      <c r="R102" s="8" t="n">
        <v>24.02</v>
      </c>
      <c r="S102" t="inlineStr">
        <is>
          <t>300P000261</t>
        </is>
      </c>
      <c r="T102" s="8">
        <f>W102*R102</f>
        <v/>
      </c>
      <c r="U102" s="7" t="inlineStr">
        <is>
          <t>60 DAYS NETT</t>
        </is>
      </c>
      <c r="V102" s="7" t="inlineStr">
        <is>
          <t>TRUCK</t>
        </is>
      </c>
      <c r="W102" s="7" t="n">
        <v>472</v>
      </c>
      <c r="X102" s="11" t="n">
        <v>42083</v>
      </c>
      <c r="Y102" s="7">
        <f>+WEEKNUM(X102)</f>
        <v/>
      </c>
      <c r="Z102" s="11" t="n">
        <v>42154</v>
      </c>
      <c r="AA102" s="7">
        <f>+WEEKNUM(Z102)</f>
        <v/>
      </c>
      <c r="AB102" s="11" t="n">
        <v>42188</v>
      </c>
      <c r="AC102" s="17">
        <f>+WEEKNUM(AB102)</f>
        <v/>
      </c>
      <c r="AD102" s="11" t="n">
        <v>42209</v>
      </c>
      <c r="AE102" s="7">
        <f>+WEEKNUM(AD102)</f>
        <v/>
      </c>
      <c r="AF102" s="11" t="n">
        <v>42217</v>
      </c>
      <c r="AG102" s="7">
        <f>+WEEKNUM(AF102)</f>
        <v/>
      </c>
      <c r="AH102" s="11">
        <f>AB102+60</f>
        <v/>
      </c>
      <c r="AI102" s="7">
        <f>+WEEKNUM(AH102)</f>
        <v/>
      </c>
      <c r="AJ102" s="7" t="n"/>
      <c r="AK102" s="7">
        <f>+WEEKNUM(AJ102)</f>
        <v/>
      </c>
      <c r="AL102" s="7">
        <f>AE102-AK102</f>
        <v/>
      </c>
      <c r="AM102" s="7">
        <f>AK102-P102</f>
        <v/>
      </c>
      <c r="AN102" s="7">
        <f>AK102-Y102</f>
        <v/>
      </c>
      <c r="AO102" s="7" t="n"/>
      <c r="AP102" s="7">
        <f>+WEEKNUM(AO102)</f>
        <v/>
      </c>
      <c r="AQ102" s="7" t="n"/>
      <c r="AR102" s="7">
        <f>AQ102-W102</f>
        <v/>
      </c>
      <c r="AS102" s="9">
        <f>AQ102/W102-1</f>
        <v/>
      </c>
      <c r="AT102" s="7">
        <f>AE102+2</f>
        <v/>
      </c>
      <c r="AU102" s="7" t="n"/>
      <c r="AV102" s="7" t="n"/>
    </row>
    <row customHeight="1" ht="15" r="103">
      <c r="A103" s="7" t="inlineStr">
        <is>
          <t>K150752070</t>
        </is>
      </c>
      <c r="B103" s="7" t="n">
        <v>2</v>
      </c>
      <c r="C103" s="7" t="inlineStr">
        <is>
          <t>SB/ BEN</t>
        </is>
      </c>
      <c r="D103" s="7" t="inlineStr">
        <is>
          <t>jacket</t>
        </is>
      </c>
      <c r="E103" s="7" t="inlineStr">
        <is>
          <t>MEN</t>
        </is>
      </c>
      <c r="F103" s="7" t="inlineStr">
        <is>
          <t>DAVID</t>
        </is>
      </c>
      <c r="G103" s="7" t="inlineStr">
        <is>
          <t>Army Green</t>
        </is>
      </c>
      <c r="H103" s="7" t="inlineStr">
        <is>
          <t>TN</t>
        </is>
      </c>
      <c r="I103" s="7" t="inlineStr">
        <is>
          <t>CARTHAGO</t>
        </is>
      </c>
      <c r="J103" s="7" t="inlineStr">
        <is>
          <t>CARTHAGO</t>
        </is>
      </c>
      <c r="K103" s="7" t="inlineStr">
        <is>
          <t>GDS</t>
        </is>
      </c>
      <c r="L103" s="7" t="inlineStr">
        <is>
          <t>TRC Candiani</t>
        </is>
      </c>
      <c r="M103" s="14" t="inlineStr">
        <is>
          <t>RR2773 Ecru Preshrunk</t>
        </is>
      </c>
      <c r="N103" s="7" t="inlineStr">
        <is>
          <t>100% Organic Cotton</t>
        </is>
      </c>
      <c r="O103" s="11" t="n"/>
      <c r="P103" s="7">
        <f>+WEEKNUM(O103)</f>
        <v/>
      </c>
      <c r="Q103" s="7" t="inlineStr">
        <is>
          <t>WOVEN</t>
        </is>
      </c>
      <c r="R103" s="8" t="n">
        <v>24.66</v>
      </c>
      <c r="S103" t="inlineStr">
        <is>
          <t>300P000263</t>
        </is>
      </c>
      <c r="T103" s="8">
        <f>W103*R103</f>
        <v/>
      </c>
      <c r="U103" s="7" t="inlineStr">
        <is>
          <t>60 DAYS NETT</t>
        </is>
      </c>
      <c r="V103" s="7" t="inlineStr">
        <is>
          <t>TRUCK</t>
        </is>
      </c>
      <c r="W103" s="7" t="n">
        <v>139</v>
      </c>
      <c r="X103" s="11" t="n">
        <v>42083</v>
      </c>
      <c r="Y103" s="7">
        <f>+WEEKNUM(X103)</f>
        <v/>
      </c>
      <c r="Z103" s="11" t="n">
        <v>42154</v>
      </c>
      <c r="AA103" s="7">
        <f>+WEEKNUM(Z103)</f>
        <v/>
      </c>
      <c r="AB103" s="11" t="n">
        <v>42197</v>
      </c>
      <c r="AC103" s="17">
        <f>+WEEKNUM(AB103)</f>
        <v/>
      </c>
      <c r="AD103" s="11" t="n">
        <v>42209</v>
      </c>
      <c r="AE103" s="7">
        <f>+WEEKNUM(AD103)</f>
        <v/>
      </c>
      <c r="AF103" s="11" t="n">
        <v>42217</v>
      </c>
      <c r="AG103" s="7">
        <f>+WEEKNUM(AF103)</f>
        <v/>
      </c>
      <c r="AH103" s="11">
        <f>AB103+60</f>
        <v/>
      </c>
      <c r="AI103" s="7">
        <f>+WEEKNUM(AH103)</f>
        <v/>
      </c>
      <c r="AJ103" s="7" t="n"/>
      <c r="AK103" s="7">
        <f>+WEEKNUM(AJ103)</f>
        <v/>
      </c>
      <c r="AL103" s="7">
        <f>AE103-AK103</f>
        <v/>
      </c>
      <c r="AM103" s="7">
        <f>AK103-P103</f>
        <v/>
      </c>
      <c r="AN103" s="7">
        <f>AK103-Y103</f>
        <v/>
      </c>
      <c r="AO103" s="7" t="n"/>
      <c r="AP103" s="7">
        <f>+WEEKNUM(AO103)</f>
        <v/>
      </c>
      <c r="AQ103" s="7" t="n"/>
      <c r="AR103" s="7">
        <f>AQ103-W103</f>
        <v/>
      </c>
      <c r="AS103" s="9">
        <f>AQ103/W103-1</f>
        <v/>
      </c>
      <c r="AT103" s="7">
        <f>AE103+2</f>
        <v/>
      </c>
      <c r="AU103" s="7" t="n"/>
      <c r="AV103" s="7" t="n"/>
    </row>
    <row customHeight="1" ht="15" r="104">
      <c r="A104" s="7" t="inlineStr">
        <is>
          <t>K150751301</t>
        </is>
      </c>
      <c r="B104" s="7" t="n">
        <v>2</v>
      </c>
      <c r="C104" s="7" t="inlineStr">
        <is>
          <t>14OZ</t>
        </is>
      </c>
      <c r="D104" s="7" t="inlineStr">
        <is>
          <t>jeans</t>
        </is>
      </c>
      <c r="E104" s="7" t="inlineStr">
        <is>
          <t>MEN</t>
        </is>
      </c>
      <c r="F104" s="7" t="inlineStr">
        <is>
          <t>JOHN SELVAGE</t>
        </is>
      </c>
      <c r="G104" s="7" t="inlineStr">
        <is>
          <t>11.5 oz. Dry</t>
        </is>
      </c>
      <c r="H104" s="7" t="inlineStr">
        <is>
          <t>TN</t>
        </is>
      </c>
      <c r="I104" s="7" t="inlineStr">
        <is>
          <t>CARTHAGO</t>
        </is>
      </c>
      <c r="J104" s="7" t="inlineStr">
        <is>
          <t>CARTHAGO</t>
        </is>
      </c>
      <c r="K104" s="7" t="inlineStr">
        <is>
          <t>n/a</t>
        </is>
      </c>
      <c r="L104" s="7" t="inlineStr">
        <is>
          <t>Gap</t>
        </is>
      </c>
      <c r="M104" s="14" t="inlineStr">
        <is>
          <t>D5224A010 Smoke Blue</t>
        </is>
      </c>
      <c r="N104" s="7" t="inlineStr">
        <is>
          <t>100% Organic Cotton</t>
        </is>
      </c>
      <c r="O104" s="11" t="n"/>
      <c r="P104" s="7">
        <f>+WEEKNUM(O104)</f>
        <v/>
      </c>
      <c r="Q104" s="7" t="inlineStr">
        <is>
          <t>WOVEN</t>
        </is>
      </c>
      <c r="R104" s="8" t="n">
        <v>24.15</v>
      </c>
      <c r="S104" t="inlineStr">
        <is>
          <t>300P000263</t>
        </is>
      </c>
      <c r="T104" s="8">
        <f>W104*R104</f>
        <v/>
      </c>
      <c r="U104" s="7" t="inlineStr">
        <is>
          <t>60 DAYS NETT</t>
        </is>
      </c>
      <c r="V104" s="7" t="inlineStr">
        <is>
          <t>TRUCK</t>
        </is>
      </c>
      <c r="W104" s="7" t="n">
        <v>350</v>
      </c>
      <c r="X104" s="11" t="n">
        <v>42083</v>
      </c>
      <c r="Y104" s="7">
        <f>+WEEKNUM(X104)</f>
        <v/>
      </c>
      <c r="Z104" s="11" t="n">
        <v>42154</v>
      </c>
      <c r="AA104" s="7">
        <f>+WEEKNUM(Z104)</f>
        <v/>
      </c>
      <c r="AB104" s="11" t="n"/>
      <c r="AC104" s="17">
        <f>+WEEKNUM(AB104)</f>
        <v/>
      </c>
      <c r="AD104" s="11" t="n">
        <v>42196</v>
      </c>
      <c r="AE104" s="7">
        <f>+WEEKNUM(AD104)</f>
        <v/>
      </c>
      <c r="AF104" s="11" t="n">
        <v>42226</v>
      </c>
      <c r="AG104" s="7">
        <f>+WEEKNUM(AF104)</f>
        <v/>
      </c>
      <c r="AH104" s="11" t="n"/>
      <c r="AI104" s="7">
        <f>+WEEKNUM(AH104)</f>
        <v/>
      </c>
      <c r="AJ104" s="7" t="n"/>
      <c r="AK104" s="7">
        <f>+WEEKNUM(AJ104)</f>
        <v/>
      </c>
      <c r="AL104" s="7">
        <f>AE104-AK104</f>
        <v/>
      </c>
      <c r="AM104" s="7">
        <f>AK104-P104</f>
        <v/>
      </c>
      <c r="AN104" s="7">
        <f>AK104-Y104</f>
        <v/>
      </c>
      <c r="AO104" s="7" t="n"/>
      <c r="AP104" s="7">
        <f>+WEEKNUM(AO104)</f>
        <v/>
      </c>
      <c r="AQ104" s="7" t="n"/>
      <c r="AR104" s="7">
        <f>AQ104-W104</f>
        <v/>
      </c>
      <c r="AS104" s="9">
        <f>AQ104/W104-1</f>
        <v/>
      </c>
      <c r="AT104" s="7">
        <f>AE104+2</f>
        <v/>
      </c>
      <c r="AU104" s="7" t="n"/>
      <c r="AV104" s="7" t="n"/>
    </row>
    <row customHeight="1" ht="15" r="105">
      <c r="A105" s="7" t="inlineStr">
        <is>
          <t>K150701304</t>
        </is>
      </c>
      <c r="B105" s="7" t="n">
        <v>3</v>
      </c>
      <c r="C105" s="7" t="inlineStr">
        <is>
          <t>SB</t>
        </is>
      </c>
      <c r="D105" s="7" t="inlineStr">
        <is>
          <t>jeans</t>
        </is>
      </c>
      <c r="E105" s="7" t="inlineStr">
        <is>
          <t>WOMEN</t>
        </is>
      </c>
      <c r="F105" s="7" t="inlineStr">
        <is>
          <t>CHRISTINA</t>
        </is>
      </c>
      <c r="G105" s="7" t="inlineStr">
        <is>
          <t>Grey Worn In</t>
        </is>
      </c>
      <c r="H105" s="7" t="inlineStr">
        <is>
          <t>TN</t>
        </is>
      </c>
      <c r="I105" s="7" t="inlineStr">
        <is>
          <t>CARTHAGO</t>
        </is>
      </c>
      <c r="J105" s="7" t="inlineStr">
        <is>
          <t>CARTHAGO</t>
        </is>
      </c>
      <c r="K105" s="7" t="inlineStr">
        <is>
          <t>Interwashing</t>
        </is>
      </c>
      <c r="L105" s="7" t="inlineStr">
        <is>
          <t>Gap</t>
        </is>
      </c>
      <c r="M105" s="14" t="inlineStr">
        <is>
          <t>D7924O022 Pinus</t>
        </is>
      </c>
      <c r="N105" s="7" t="inlineStr">
        <is>
          <t>97,8% Organic cotton / 2,2% Elastane</t>
        </is>
      </c>
      <c r="O105" s="11" t="n"/>
      <c r="P105" s="7">
        <f>+WEEKNUM(O105)</f>
        <v/>
      </c>
      <c r="Q105" s="7" t="inlineStr">
        <is>
          <t>WOVEN</t>
        </is>
      </c>
      <c r="R105" s="8" t="n">
        <v>23.66</v>
      </c>
      <c r="S105" t="inlineStr">
        <is>
          <t>300P000257</t>
        </is>
      </c>
      <c r="T105" s="8">
        <f>W105*R105</f>
        <v/>
      </c>
      <c r="U105" s="7" t="inlineStr">
        <is>
          <t>60 DAYS NETT</t>
        </is>
      </c>
      <c r="V105" s="7" t="inlineStr">
        <is>
          <t>TRUCK</t>
        </is>
      </c>
      <c r="W105" s="7" t="n">
        <v>324</v>
      </c>
      <c r="X105" s="11" t="n">
        <v>42083</v>
      </c>
      <c r="Y105" s="7">
        <f>+WEEKNUM(X105)</f>
        <v/>
      </c>
      <c r="Z105" s="11" t="n">
        <v>42154</v>
      </c>
      <c r="AA105" s="7">
        <f>+WEEKNUM(Z105)</f>
        <v/>
      </c>
      <c r="AB105" s="11" t="n">
        <v>42188</v>
      </c>
      <c r="AC105" s="17">
        <f>+WEEKNUM(AB105)</f>
        <v/>
      </c>
      <c r="AD105" s="11" t="n">
        <v>42231</v>
      </c>
      <c r="AE105" s="7">
        <f>+WEEKNUM(AD105)</f>
        <v/>
      </c>
      <c r="AF105" s="11" t="n">
        <v>42231</v>
      </c>
      <c r="AG105" s="7">
        <f>+WEEKNUM(AF105)</f>
        <v/>
      </c>
      <c r="AH105" s="11">
        <f>AB105+60</f>
        <v/>
      </c>
      <c r="AI105" s="7">
        <f>+WEEKNUM(AH105)</f>
        <v/>
      </c>
      <c r="AJ105" s="7" t="n"/>
      <c r="AK105" s="7">
        <f>+WEEKNUM(AJ105)</f>
        <v/>
      </c>
      <c r="AL105" s="7">
        <f>AE105-AK105</f>
        <v/>
      </c>
      <c r="AM105" s="7">
        <f>AK105-P105</f>
        <v/>
      </c>
      <c r="AN105" s="7">
        <f>AK105-Y105</f>
        <v/>
      </c>
      <c r="AO105" s="7" t="n"/>
      <c r="AP105" s="7">
        <f>+WEEKNUM(AO105)</f>
        <v/>
      </c>
      <c r="AQ105" s="7" t="n"/>
      <c r="AR105" s="7">
        <f>AQ105-W105</f>
        <v/>
      </c>
      <c r="AS105" s="9">
        <f>AQ105/W105-1</f>
        <v/>
      </c>
      <c r="AT105" s="7">
        <f>AE105+2</f>
        <v/>
      </c>
      <c r="AU105" s="7" t="n"/>
      <c r="AV105" s="7" t="n"/>
    </row>
    <row customHeight="1" ht="15" r="106">
      <c r="A106" s="7" t="inlineStr">
        <is>
          <t>K150751203</t>
        </is>
      </c>
      <c r="B106" s="7" t="n">
        <v>3</v>
      </c>
      <c r="C106" s="7" t="inlineStr">
        <is>
          <t>BEN</t>
        </is>
      </c>
      <c r="D106" s="7" t="inlineStr">
        <is>
          <t>jeans</t>
        </is>
      </c>
      <c r="E106" s="7" t="inlineStr">
        <is>
          <t>MEN</t>
        </is>
      </c>
      <c r="F106" s="7" t="inlineStr">
        <is>
          <t>CHARLES</t>
        </is>
      </c>
      <c r="G106" s="7" t="inlineStr">
        <is>
          <t>Grey Tinted</t>
        </is>
      </c>
      <c r="H106" s="7" t="inlineStr">
        <is>
          <t>TN</t>
        </is>
      </c>
      <c r="I106" s="7" t="inlineStr">
        <is>
          <t>CARTHAGO</t>
        </is>
      </c>
      <c r="J106" s="7" t="inlineStr">
        <is>
          <t>CARTHAGO</t>
        </is>
      </c>
      <c r="K106" s="7" t="inlineStr">
        <is>
          <t>Interwashing</t>
        </is>
      </c>
      <c r="L106" s="7" t="inlineStr">
        <is>
          <t>Gap</t>
        </is>
      </c>
      <c r="M106" s="14" t="inlineStr">
        <is>
          <t>D7924O022 Pinus</t>
        </is>
      </c>
      <c r="N106" s="7" t="inlineStr">
        <is>
          <t>97,8% Organic cotton / 2,2% Elastane</t>
        </is>
      </c>
      <c r="O106" s="11" t="n"/>
      <c r="P106" s="7">
        <f>+WEEKNUM(O106)</f>
        <v/>
      </c>
      <c r="Q106" s="7" t="inlineStr">
        <is>
          <t>WOVEN</t>
        </is>
      </c>
      <c r="R106" s="8" t="n">
        <v>25.78</v>
      </c>
      <c r="S106" t="inlineStr">
        <is>
          <t>300P000261</t>
        </is>
      </c>
      <c r="T106" s="8">
        <f>W106*R106</f>
        <v/>
      </c>
      <c r="U106" s="7" t="inlineStr">
        <is>
          <t>60 DAYS NETT</t>
        </is>
      </c>
      <c r="V106" s="7" t="inlineStr">
        <is>
          <t>TRUCK</t>
        </is>
      </c>
      <c r="W106" s="7" t="n">
        <v>200</v>
      </c>
      <c r="X106" s="11" t="n">
        <v>42083</v>
      </c>
      <c r="Y106" s="7">
        <f>+WEEKNUM(X106)</f>
        <v/>
      </c>
      <c r="Z106" s="11" t="n">
        <v>42154</v>
      </c>
      <c r="AA106" s="7">
        <f>+WEEKNUM(Z106)</f>
        <v/>
      </c>
      <c r="AB106" s="11" t="n">
        <v>42188</v>
      </c>
      <c r="AC106" s="17">
        <f>+WEEKNUM(AB106)</f>
        <v/>
      </c>
      <c r="AD106" s="11" t="n">
        <v>42231</v>
      </c>
      <c r="AE106" s="7">
        <f>+WEEKNUM(AD106)</f>
        <v/>
      </c>
      <c r="AF106" s="11" t="n">
        <v>42231</v>
      </c>
      <c r="AG106" s="7">
        <f>+WEEKNUM(AF106)</f>
        <v/>
      </c>
      <c r="AH106" s="11">
        <f>AB106+60</f>
        <v/>
      </c>
      <c r="AI106" s="7">
        <f>+WEEKNUM(AH106)</f>
        <v/>
      </c>
      <c r="AJ106" s="7" t="n"/>
      <c r="AK106" s="7">
        <f>+WEEKNUM(AJ106)</f>
        <v/>
      </c>
      <c r="AL106" s="7">
        <f>AE106-AK106</f>
        <v/>
      </c>
      <c r="AM106" s="7">
        <f>AK106-P106</f>
        <v/>
      </c>
      <c r="AN106" s="7">
        <f>AK106-Y106</f>
        <v/>
      </c>
      <c r="AO106" s="7" t="n"/>
      <c r="AP106" s="7">
        <f>+WEEKNUM(AO106)</f>
        <v/>
      </c>
      <c r="AQ106" s="7" t="n"/>
      <c r="AR106" s="7">
        <f>AQ106-W106</f>
        <v/>
      </c>
      <c r="AS106" s="9">
        <f>AQ106/W106-1</f>
        <v/>
      </c>
      <c r="AT106" s="7">
        <f>AE106+2</f>
        <v/>
      </c>
      <c r="AU106" s="7" t="n"/>
      <c r="AV106" s="7" t="n"/>
    </row>
    <row customHeight="1" ht="15" r="107">
      <c r="A107" s="7" t="inlineStr">
        <is>
          <t>K150751204</t>
        </is>
      </c>
      <c r="B107" s="7" t="n">
        <v>2</v>
      </c>
      <c r="C107" s="7" t="n"/>
      <c r="D107" s="7" t="inlineStr">
        <is>
          <t>jeans</t>
        </is>
      </c>
      <c r="E107" s="7" t="inlineStr">
        <is>
          <t>MEN</t>
        </is>
      </c>
      <c r="F107" s="7" t="inlineStr">
        <is>
          <t>CHARLES</t>
        </is>
      </c>
      <c r="G107" s="7" t="inlineStr">
        <is>
          <t>Black Dark Marble</t>
        </is>
      </c>
      <c r="H107" s="7" t="inlineStr">
        <is>
          <t>TN</t>
        </is>
      </c>
      <c r="I107" s="7" t="inlineStr">
        <is>
          <t>CARTHAGO</t>
        </is>
      </c>
      <c r="J107" s="7" t="inlineStr">
        <is>
          <t>CARTHAGO</t>
        </is>
      </c>
      <c r="K107" s="7" t="inlineStr">
        <is>
          <t>Interwashing</t>
        </is>
      </c>
      <c r="L107" s="7" t="inlineStr">
        <is>
          <t>Gap</t>
        </is>
      </c>
      <c r="M107" s="14" t="inlineStr">
        <is>
          <t>D7924O022 Pinus</t>
        </is>
      </c>
      <c r="N107" s="7" t="inlineStr">
        <is>
          <t>97,8% Organic cotton / 2,2% Elastane</t>
        </is>
      </c>
      <c r="O107" s="11" t="n"/>
      <c r="P107" s="7">
        <f>+WEEKNUM(O107)</f>
        <v/>
      </c>
      <c r="Q107" s="7" t="inlineStr">
        <is>
          <t>WOVEN</t>
        </is>
      </c>
      <c r="R107" s="8" t="n">
        <v>20.91</v>
      </c>
      <c r="S107" t="inlineStr">
        <is>
          <t>300P000261</t>
        </is>
      </c>
      <c r="T107" s="8">
        <f>W107*R107</f>
        <v/>
      </c>
      <c r="U107" s="7" t="inlineStr">
        <is>
          <t>60 DAYS NETT</t>
        </is>
      </c>
      <c r="V107" s="7" t="inlineStr">
        <is>
          <t>TRUCK</t>
        </is>
      </c>
      <c r="W107" s="7" t="n">
        <v>296</v>
      </c>
      <c r="X107" s="11" t="n">
        <v>42083</v>
      </c>
      <c r="Y107" s="7">
        <f>+WEEKNUM(X107)</f>
        <v/>
      </c>
      <c r="Z107" s="11" t="n">
        <v>42154</v>
      </c>
      <c r="AA107" s="7">
        <f>+WEEKNUM(Z107)</f>
        <v/>
      </c>
      <c r="AB107" s="11" t="n">
        <v>42188</v>
      </c>
      <c r="AC107" s="17">
        <f>+WEEKNUM(AB107)</f>
        <v/>
      </c>
      <c r="AD107" s="11" t="n">
        <v>42231</v>
      </c>
      <c r="AE107" s="7">
        <f>+WEEKNUM(AD107)</f>
        <v/>
      </c>
      <c r="AF107" s="11" t="n">
        <v>42231</v>
      </c>
      <c r="AG107" s="7">
        <f>+WEEKNUM(AF107)</f>
        <v/>
      </c>
      <c r="AH107" s="11">
        <f>AB107+60</f>
        <v/>
      </c>
      <c r="AI107" s="7">
        <f>+WEEKNUM(AH107)</f>
        <v/>
      </c>
      <c r="AJ107" s="7" t="n"/>
      <c r="AK107" s="7">
        <f>+WEEKNUM(AJ107)</f>
        <v/>
      </c>
      <c r="AL107" s="7">
        <f>AE107-AK107</f>
        <v/>
      </c>
      <c r="AM107" s="7">
        <f>AK107-P107</f>
        <v/>
      </c>
      <c r="AN107" s="7">
        <f>AK107-Y107</f>
        <v/>
      </c>
      <c r="AO107" s="7" t="n"/>
      <c r="AP107" s="7">
        <f>+WEEKNUM(AO107)</f>
        <v/>
      </c>
      <c r="AQ107" s="7" t="n"/>
      <c r="AR107" s="7">
        <f>AQ107-W107</f>
        <v/>
      </c>
      <c r="AS107" s="9">
        <f>AQ107/W107-1</f>
        <v/>
      </c>
      <c r="AT107" s="7">
        <f>AE107+2</f>
        <v/>
      </c>
      <c r="AU107" s="7" t="n"/>
      <c r="AV107" s="7" t="n"/>
    </row>
    <row customHeight="1" ht="15" r="108">
      <c r="A108" s="7" t="inlineStr">
        <is>
          <t>K150751304</t>
        </is>
      </c>
      <c r="B108" s="7" t="n">
        <v>2</v>
      </c>
      <c r="C108" s="7" t="inlineStr">
        <is>
          <t>UO UK</t>
        </is>
      </c>
      <c r="D108" s="7" t="inlineStr">
        <is>
          <t>jeans</t>
        </is>
      </c>
      <c r="E108" s="7" t="inlineStr">
        <is>
          <t>MEN</t>
        </is>
      </c>
      <c r="F108" s="7" t="inlineStr">
        <is>
          <t>JOHN</t>
        </is>
      </c>
      <c r="G108" s="7" t="inlineStr">
        <is>
          <t>Grey Worn In</t>
        </is>
      </c>
      <c r="H108" s="7" t="inlineStr">
        <is>
          <t>TN</t>
        </is>
      </c>
      <c r="I108" s="7" t="inlineStr">
        <is>
          <t>CARTHAGO</t>
        </is>
      </c>
      <c r="J108" s="7" t="inlineStr">
        <is>
          <t>CARTHAGO</t>
        </is>
      </c>
      <c r="K108" s="7" t="inlineStr">
        <is>
          <t>Interwashing</t>
        </is>
      </c>
      <c r="L108" s="7" t="inlineStr">
        <is>
          <t>Gap</t>
        </is>
      </c>
      <c r="M108" s="14" t="inlineStr">
        <is>
          <t>D7924O022 Pinus</t>
        </is>
      </c>
      <c r="N108" s="7" t="inlineStr">
        <is>
          <t>97,8% Organic cotton / 2,2% Elastane</t>
        </is>
      </c>
      <c r="O108" s="11" t="n"/>
      <c r="P108" s="7">
        <f>+WEEKNUM(O108)</f>
        <v/>
      </c>
      <c r="Q108" s="7" t="inlineStr">
        <is>
          <t>WOVEN</t>
        </is>
      </c>
      <c r="R108" s="8" t="n">
        <v>24.5</v>
      </c>
      <c r="S108" t="inlineStr">
        <is>
          <t>300P000261</t>
        </is>
      </c>
      <c r="T108" s="8">
        <f>W108*R108</f>
        <v/>
      </c>
      <c r="U108" s="7" t="inlineStr">
        <is>
          <t>60 DAYS NETT</t>
        </is>
      </c>
      <c r="V108" s="7" t="inlineStr">
        <is>
          <t>TRUCK</t>
        </is>
      </c>
      <c r="W108" s="7" t="n">
        <v>610</v>
      </c>
      <c r="X108" s="11" t="n">
        <v>42083</v>
      </c>
      <c r="Y108" s="7">
        <f>+WEEKNUM(X108)</f>
        <v/>
      </c>
      <c r="Z108" s="11" t="n">
        <v>42154</v>
      </c>
      <c r="AA108" s="7">
        <f>+WEEKNUM(Z108)</f>
        <v/>
      </c>
      <c r="AB108" s="11" t="n">
        <v>42188</v>
      </c>
      <c r="AC108" s="17">
        <f>+WEEKNUM(AB108)</f>
        <v/>
      </c>
      <c r="AD108" s="11" t="n">
        <v>42231</v>
      </c>
      <c r="AE108" s="7">
        <f>+WEEKNUM(AD108)</f>
        <v/>
      </c>
      <c r="AF108" s="11" t="n">
        <v>42231</v>
      </c>
      <c r="AG108" s="7">
        <f>+WEEKNUM(AF108)</f>
        <v/>
      </c>
      <c r="AH108" s="11">
        <f>AB108+60</f>
        <v/>
      </c>
      <c r="AI108" s="7">
        <f>+WEEKNUM(AH108)</f>
        <v/>
      </c>
      <c r="AJ108" s="7" t="n"/>
      <c r="AK108" s="7">
        <f>+WEEKNUM(AJ108)</f>
        <v/>
      </c>
      <c r="AL108" s="7">
        <f>AE108-AK108</f>
        <v/>
      </c>
      <c r="AM108" s="7">
        <f>AK108-P108</f>
        <v/>
      </c>
      <c r="AN108" s="7">
        <f>AK108-Y108</f>
        <v/>
      </c>
      <c r="AO108" s="7" t="n"/>
      <c r="AP108" s="7">
        <f>+WEEKNUM(AO108)</f>
        <v/>
      </c>
      <c r="AQ108" s="7" t="n"/>
      <c r="AR108" s="7">
        <f>AQ108-W108</f>
        <v/>
      </c>
      <c r="AS108" s="9">
        <f>AQ108/W108-1</f>
        <v/>
      </c>
      <c r="AT108" s="7">
        <f>AE108+2</f>
        <v/>
      </c>
      <c r="AU108" s="7" t="n"/>
      <c r="AV108" s="7" t="n"/>
    </row>
    <row customHeight="1" ht="15" r="109">
      <c r="A109" s="7" t="inlineStr">
        <is>
          <t>K150701105</t>
        </is>
      </c>
      <c r="B109" s="7" t="n">
        <v>2</v>
      </c>
      <c r="C109" s="7" t="inlineStr">
        <is>
          <t>SB/ MAW</t>
        </is>
      </c>
      <c r="D109" s="7" t="inlineStr">
        <is>
          <t>jeans</t>
        </is>
      </c>
      <c r="E109" s="7" t="inlineStr">
        <is>
          <t>WOMEN</t>
        </is>
      </c>
      <c r="F109" s="7" t="inlineStr">
        <is>
          <t>JUNO</t>
        </is>
      </c>
      <c r="G109" s="7" t="inlineStr">
        <is>
          <t>Black Worn Marble</t>
        </is>
      </c>
      <c r="H109" s="7" t="inlineStr">
        <is>
          <t>TN</t>
        </is>
      </c>
      <c r="I109" s="7" t="inlineStr">
        <is>
          <t>CARTHAGO</t>
        </is>
      </c>
      <c r="J109" s="7" t="inlineStr">
        <is>
          <t>CARTHAGO</t>
        </is>
      </c>
      <c r="K109" s="7" t="inlineStr">
        <is>
          <t>Interwashing</t>
        </is>
      </c>
      <c r="L109" s="7" t="inlineStr">
        <is>
          <t>Gap</t>
        </is>
      </c>
      <c r="M109" s="14" t="inlineStr">
        <is>
          <t>D7924O022 Pinus</t>
        </is>
      </c>
      <c r="N109" s="7" t="inlineStr">
        <is>
          <t>97,8% Organic cotton / 2,2% Elastane</t>
        </is>
      </c>
      <c r="O109" s="11" t="n"/>
      <c r="P109" s="7">
        <f>+WEEKNUM(O109)</f>
        <v/>
      </c>
      <c r="Q109" s="7" t="inlineStr">
        <is>
          <t>WOVEN</t>
        </is>
      </c>
      <c r="R109" s="8" t="n">
        <v>25.27</v>
      </c>
      <c r="S109" t="inlineStr">
        <is>
          <t>300P000257</t>
        </is>
      </c>
      <c r="T109" s="8">
        <f>W109*R109</f>
        <v/>
      </c>
      <c r="U109" s="7" t="inlineStr">
        <is>
          <t>60 DAYS NETT</t>
        </is>
      </c>
      <c r="V109" s="7" t="inlineStr">
        <is>
          <t>TRUCK</t>
        </is>
      </c>
      <c r="W109" s="7" t="n">
        <v>1088</v>
      </c>
      <c r="X109" s="11" t="n">
        <v>42083</v>
      </c>
      <c r="Y109" s="7">
        <f>+WEEKNUM(X109)</f>
        <v/>
      </c>
      <c r="Z109" s="11" t="n">
        <v>42154</v>
      </c>
      <c r="AA109" s="7">
        <f>+WEEKNUM(Z109)</f>
        <v/>
      </c>
      <c r="AB109" s="11" t="n">
        <v>42195</v>
      </c>
      <c r="AC109" s="17">
        <f>+WEEKNUM(AB109)</f>
        <v/>
      </c>
      <c r="AD109" s="11" t="n">
        <v>42238</v>
      </c>
      <c r="AE109" s="7">
        <f>+WEEKNUM(AD109)</f>
        <v/>
      </c>
      <c r="AF109" s="11" t="n">
        <v>42231</v>
      </c>
      <c r="AG109" s="7">
        <f>+WEEKNUM(AF109)</f>
        <v/>
      </c>
      <c r="AH109" s="11">
        <f>AB109+60</f>
        <v/>
      </c>
      <c r="AI109" s="7">
        <f>+WEEKNUM(AH109)</f>
        <v/>
      </c>
      <c r="AJ109" s="7" t="n"/>
      <c r="AK109" s="7">
        <f>+WEEKNUM(AJ109)</f>
        <v/>
      </c>
      <c r="AL109" s="7">
        <f>AE109-AK109</f>
        <v/>
      </c>
      <c r="AM109" s="7">
        <f>AK109-P109</f>
        <v/>
      </c>
      <c r="AN109" s="7">
        <f>AK109-Y109</f>
        <v/>
      </c>
      <c r="AO109" s="7" t="n"/>
      <c r="AP109" s="7">
        <f>+WEEKNUM(AO109)</f>
        <v/>
      </c>
      <c r="AQ109" s="7" t="n"/>
      <c r="AR109" s="7">
        <f>AQ109-W109</f>
        <v/>
      </c>
      <c r="AS109" s="9">
        <f>AQ109/W109-1</f>
        <v/>
      </c>
      <c r="AT109" s="7">
        <f>AE109+2</f>
        <v/>
      </c>
      <c r="AU109" s="7" t="n"/>
      <c r="AV109" s="7" t="n"/>
    </row>
    <row customHeight="1" ht="15" r="110">
      <c r="A110" s="7" t="inlineStr">
        <is>
          <t>K150701201</t>
        </is>
      </c>
      <c r="B110" s="7" t="n">
        <v>2</v>
      </c>
      <c r="C110" s="7" t="n"/>
      <c r="D110" s="7" t="inlineStr">
        <is>
          <t>jeans</t>
        </is>
      </c>
      <c r="E110" s="7" t="inlineStr">
        <is>
          <t>WOMEN</t>
        </is>
      </c>
      <c r="F110" s="7" t="inlineStr">
        <is>
          <t>DIDO</t>
        </is>
      </c>
      <c r="G110" s="7" t="inlineStr">
        <is>
          <t>Grey Worn In</t>
        </is>
      </c>
      <c r="H110" s="7" t="inlineStr">
        <is>
          <t>TN</t>
        </is>
      </c>
      <c r="I110" s="7" t="inlineStr">
        <is>
          <t>CARTHAGO</t>
        </is>
      </c>
      <c r="J110" s="7" t="inlineStr">
        <is>
          <t>CARTHAGO</t>
        </is>
      </c>
      <c r="K110" s="7" t="inlineStr">
        <is>
          <t>Interwashing</t>
        </is>
      </c>
      <c r="L110" s="7" t="inlineStr">
        <is>
          <t>Gap</t>
        </is>
      </c>
      <c r="M110" s="14" t="inlineStr">
        <is>
          <t>D7924O022 Pinus</t>
        </is>
      </c>
      <c r="N110" s="7" t="inlineStr">
        <is>
          <t>97,8% Organic cotton / 2,2% Elastane</t>
        </is>
      </c>
      <c r="O110" s="11" t="n"/>
      <c r="P110" s="7">
        <f>+WEEKNUM(O110)</f>
        <v/>
      </c>
      <c r="Q110" s="7" t="inlineStr">
        <is>
          <t>WOVEN</t>
        </is>
      </c>
      <c r="R110" s="8" t="n">
        <v>23.98</v>
      </c>
      <c r="S110" t="inlineStr">
        <is>
          <t>300P000257</t>
        </is>
      </c>
      <c r="T110" s="8">
        <f>W110*R110</f>
        <v/>
      </c>
      <c r="U110" s="7" t="inlineStr">
        <is>
          <t>60 DAYS NETT</t>
        </is>
      </c>
      <c r="V110" s="7" t="inlineStr">
        <is>
          <t>TRUCK</t>
        </is>
      </c>
      <c r="W110" s="7" t="n">
        <v>458</v>
      </c>
      <c r="X110" s="11" t="n">
        <v>42083</v>
      </c>
      <c r="Y110" s="7">
        <f>+WEEKNUM(X110)</f>
        <v/>
      </c>
      <c r="Z110" s="11" t="n">
        <v>42154</v>
      </c>
      <c r="AA110" s="7">
        <f>+WEEKNUM(Z110)</f>
        <v/>
      </c>
      <c r="AB110" s="11" t="n">
        <v>42195</v>
      </c>
      <c r="AC110" s="17">
        <f>+WEEKNUM(AB110)</f>
        <v/>
      </c>
      <c r="AD110" s="11" t="n">
        <v>42238</v>
      </c>
      <c r="AE110" s="7">
        <f>+WEEKNUM(AD110)</f>
        <v/>
      </c>
      <c r="AF110" s="11" t="n">
        <v>42231</v>
      </c>
      <c r="AG110" s="7">
        <f>+WEEKNUM(AF110)</f>
        <v/>
      </c>
      <c r="AH110" s="11">
        <f>AB110+60</f>
        <v/>
      </c>
      <c r="AI110" s="7">
        <f>+WEEKNUM(AH110)</f>
        <v/>
      </c>
      <c r="AJ110" s="7" t="n"/>
      <c r="AK110" s="7">
        <f>+WEEKNUM(AJ110)</f>
        <v/>
      </c>
      <c r="AL110" s="7">
        <f>AE110-AK110</f>
        <v/>
      </c>
      <c r="AM110" s="7">
        <f>AK110-P110</f>
        <v/>
      </c>
      <c r="AN110" s="7">
        <f>AK110-Y110</f>
        <v/>
      </c>
      <c r="AO110" s="7" t="n"/>
      <c r="AP110" s="7">
        <f>+WEEKNUM(AO110)</f>
        <v/>
      </c>
      <c r="AQ110" s="7" t="n"/>
      <c r="AR110" s="7">
        <f>AQ110-W110</f>
        <v/>
      </c>
      <c r="AS110" s="9">
        <f>AQ110/W110-1</f>
        <v/>
      </c>
      <c r="AT110" s="7">
        <f>AE110+2</f>
        <v/>
      </c>
      <c r="AU110" s="7" t="n"/>
      <c r="AV110" s="7" t="n"/>
    </row>
    <row customHeight="1" ht="15" r="111">
      <c r="A111" s="7" t="inlineStr">
        <is>
          <t>K150701203</t>
        </is>
      </c>
      <c r="B111" s="7" t="n">
        <v>2</v>
      </c>
      <c r="C111" s="7" t="n"/>
      <c r="D111" s="7" t="inlineStr">
        <is>
          <t>jeans</t>
        </is>
      </c>
      <c r="E111" s="7" t="inlineStr">
        <is>
          <t>WOMEN</t>
        </is>
      </c>
      <c r="F111" s="7" t="inlineStr">
        <is>
          <t>DIDO</t>
        </is>
      </c>
      <c r="G111" s="7" t="inlineStr">
        <is>
          <t>Smoke Blue Barely Touched</t>
        </is>
      </c>
      <c r="H111" s="7" t="inlineStr">
        <is>
          <t>TN</t>
        </is>
      </c>
      <c r="I111" s="7" t="inlineStr">
        <is>
          <t>CARTHAGO</t>
        </is>
      </c>
      <c r="J111" s="7" t="inlineStr">
        <is>
          <t>CARTHAGO</t>
        </is>
      </c>
      <c r="K111" s="7" t="inlineStr">
        <is>
          <t>Interwashing</t>
        </is>
      </c>
      <c r="L111" s="7" t="inlineStr">
        <is>
          <t>Gap</t>
        </is>
      </c>
      <c r="M111" s="14" t="inlineStr">
        <is>
          <t>D5202AF85 Caminala Smoky Blue</t>
        </is>
      </c>
      <c r="N111" s="7" t="inlineStr">
        <is>
          <t>91% Organic Cotton / 7% Polyester / 2% Elastane</t>
        </is>
      </c>
      <c r="O111" s="11" t="n"/>
      <c r="P111" s="7">
        <f>+WEEKNUM(O111)</f>
        <v/>
      </c>
      <c r="Q111" s="7" t="inlineStr">
        <is>
          <t>WOVEN</t>
        </is>
      </c>
      <c r="R111" s="8" t="n">
        <v>23.79</v>
      </c>
      <c r="S111" t="inlineStr">
        <is>
          <t>300P000257</t>
        </is>
      </c>
      <c r="T111" s="8">
        <f>W111*R111</f>
        <v/>
      </c>
      <c r="U111" s="7" t="inlineStr">
        <is>
          <t>60 DAYS NETT</t>
        </is>
      </c>
      <c r="V111" s="7" t="inlineStr">
        <is>
          <t>TRUCK</t>
        </is>
      </c>
      <c r="W111" s="7" t="n">
        <v>551</v>
      </c>
      <c r="X111" s="11" t="n">
        <v>42083</v>
      </c>
      <c r="Y111" s="7">
        <f>+WEEKNUM(X111)</f>
        <v/>
      </c>
      <c r="Z111" s="11" t="n">
        <v>42154</v>
      </c>
      <c r="AA111" s="7">
        <f>+WEEKNUM(Z111)</f>
        <v/>
      </c>
      <c r="AB111" s="11" t="n">
        <v>42202</v>
      </c>
      <c r="AC111" s="17">
        <f>+WEEKNUM(AB111)</f>
        <v/>
      </c>
      <c r="AD111" s="11" t="n">
        <v>42238</v>
      </c>
      <c r="AE111" s="7">
        <f>+WEEKNUM(AD111)</f>
        <v/>
      </c>
      <c r="AF111" s="11" t="n">
        <v>42238</v>
      </c>
      <c r="AG111" s="7">
        <f>+WEEKNUM(AF111)</f>
        <v/>
      </c>
      <c r="AH111" s="11">
        <f>AB111+60</f>
        <v/>
      </c>
      <c r="AI111" s="7">
        <f>+WEEKNUM(AH111)</f>
        <v/>
      </c>
      <c r="AJ111" s="7" t="n"/>
      <c r="AK111" s="7">
        <f>+WEEKNUM(AJ111)</f>
        <v/>
      </c>
      <c r="AL111" s="7">
        <f>AE111-AK111</f>
        <v/>
      </c>
      <c r="AM111" s="7">
        <f>AK111-P111</f>
        <v/>
      </c>
      <c r="AN111" s="7">
        <f>AK111-Y111</f>
        <v/>
      </c>
      <c r="AO111" s="7" t="n"/>
      <c r="AP111" s="7">
        <f>+WEEKNUM(AO111)</f>
        <v/>
      </c>
      <c r="AQ111" s="7" t="n"/>
      <c r="AR111" s="7">
        <f>AQ111-W111</f>
        <v/>
      </c>
      <c r="AS111" s="9">
        <f>AQ111/W111-1</f>
        <v/>
      </c>
      <c r="AT111" s="7">
        <f>AE111+2</f>
        <v/>
      </c>
      <c r="AU111" s="7" t="n"/>
      <c r="AV111" s="7" t="n"/>
    </row>
    <row customHeight="1" ht="15" r="112">
      <c r="A112" s="7" t="inlineStr">
        <is>
          <t>K150401601</t>
        </is>
      </c>
      <c r="B112" s="7" t="n">
        <v>2</v>
      </c>
      <c r="C112" s="7" t="n"/>
      <c r="D112" s="7" t="inlineStr">
        <is>
          <t>jeans</t>
        </is>
      </c>
      <c r="E112" s="7" t="inlineStr">
        <is>
          <t>WOMEN</t>
        </is>
      </c>
      <c r="F112" s="7" t="inlineStr">
        <is>
          <t>VIRGINIA CROPPED</t>
        </is>
      </c>
      <c r="G112" s="7" t="inlineStr">
        <is>
          <t>Light Marble</t>
        </is>
      </c>
      <c r="H112" s="7" t="inlineStr">
        <is>
          <t>IT</t>
        </is>
      </c>
      <c r="I112" s="7" t="inlineStr">
        <is>
          <t>CARTHAGO</t>
        </is>
      </c>
      <c r="J112" s="7" t="inlineStr">
        <is>
          <t>CARTHAGO</t>
        </is>
      </c>
      <c r="K112" s="7" t="inlineStr">
        <is>
          <t>Martelli</t>
        </is>
      </c>
      <c r="L112" s="7" t="inlineStr">
        <is>
          <t>Orta</t>
        </is>
      </c>
      <c r="M112" s="7" t="inlineStr">
        <is>
          <t>9560A-50  (was 5616 -  was 9536 stock alternative)</t>
        </is>
      </c>
      <c r="N112" s="7" t="inlineStr">
        <is>
          <t>100% Organic Cotton</t>
        </is>
      </c>
      <c r="O112" s="11" t="n"/>
      <c r="P112" s="7">
        <f>+WEEKNUM(O112)</f>
        <v/>
      </c>
      <c r="Q112" s="7" t="inlineStr">
        <is>
          <t>WOVEN</t>
        </is>
      </c>
      <c r="R112" s="13" t="n">
        <v>0</v>
      </c>
      <c r="S112" t="inlineStr">
        <is>
          <t>300P000246</t>
        </is>
      </c>
      <c r="T112" s="8">
        <f>W112*R112</f>
        <v/>
      </c>
      <c r="U112" s="7" t="inlineStr">
        <is>
          <t>60 DAYS NETT</t>
        </is>
      </c>
      <c r="V112" s="7" t="inlineStr">
        <is>
          <t>TRUCK</t>
        </is>
      </c>
      <c r="W112" s="7" t="n">
        <v>150</v>
      </c>
      <c r="X112" s="11" t="n">
        <v>42019</v>
      </c>
      <c r="Y112" s="7">
        <f>+WEEKNUM(X112)</f>
        <v/>
      </c>
      <c r="Z112" s="11" t="n">
        <v>42091</v>
      </c>
      <c r="AA112" s="7">
        <f>+WEEKNUM(Z112)</f>
        <v/>
      </c>
      <c r="AB112" s="11" t="n"/>
      <c r="AC112" s="17">
        <f>+WEEKNUM(AB112)</f>
        <v/>
      </c>
      <c r="AD112" s="11" t="n"/>
      <c r="AE112" s="7">
        <f>+WEEKNUM(AD112)</f>
        <v/>
      </c>
      <c r="AF112" s="11" t="n"/>
      <c r="AG112" s="7">
        <f>+WEEKNUM(AF112)</f>
        <v/>
      </c>
      <c r="AH112" s="11" t="n"/>
      <c r="AI112" s="7">
        <f>+WEEKNUM(AH112)</f>
        <v/>
      </c>
      <c r="AJ112" s="7" t="n"/>
      <c r="AK112" s="7">
        <f>+WEEKNUM(AJ112)</f>
        <v/>
      </c>
      <c r="AL112" s="7">
        <f>AE112-AK112</f>
        <v/>
      </c>
      <c r="AM112" s="7">
        <f>AK112-P112</f>
        <v/>
      </c>
      <c r="AN112" s="7">
        <f>AK112-Y112</f>
        <v/>
      </c>
      <c r="AO112" s="7" t="n"/>
      <c r="AP112" s="7">
        <f>+WEEKNUM(AO112)</f>
        <v/>
      </c>
      <c r="AQ112" s="7" t="n"/>
      <c r="AR112" s="7">
        <f>AQ112-W112</f>
        <v/>
      </c>
      <c r="AS112" s="9">
        <f>AQ112/W112-1</f>
        <v/>
      </c>
      <c r="AT112" s="7">
        <f>AE112+2</f>
        <v/>
      </c>
      <c r="AU112" s="7" t="n"/>
      <c r="AV112" s="7" t="n"/>
    </row>
    <row customHeight="1" ht="15" r="113">
      <c r="A113" s="7" t="inlineStr">
        <is>
          <t>K150751306</t>
        </is>
      </c>
      <c r="B113" s="7" t="n">
        <v>2</v>
      </c>
      <c r="C113" s="7" t="inlineStr">
        <is>
          <t>UO UK/ 14OZ</t>
        </is>
      </c>
      <c r="D113" s="7" t="inlineStr">
        <is>
          <t>jeans</t>
        </is>
      </c>
      <c r="E113" s="7" t="inlineStr">
        <is>
          <t>MEN</t>
        </is>
      </c>
      <c r="F113" s="7" t="inlineStr">
        <is>
          <t>JOHN</t>
        </is>
      </c>
      <c r="G113" s="7" t="inlineStr">
        <is>
          <t>Vintage Marble Repair</t>
        </is>
      </c>
      <c r="H113" s="7" t="inlineStr">
        <is>
          <t>IT</t>
        </is>
      </c>
      <c r="I113" s="7" t="inlineStr">
        <is>
          <t>CARTHAGO</t>
        </is>
      </c>
      <c r="J113" s="7" t="inlineStr">
        <is>
          <t>CARTHAGO</t>
        </is>
      </c>
      <c r="K113" s="7" t="inlineStr">
        <is>
          <t>Martelli</t>
        </is>
      </c>
      <c r="L113" s="7" t="inlineStr">
        <is>
          <t>Orta</t>
        </is>
      </c>
      <c r="M113" s="7" t="inlineStr">
        <is>
          <t>9560A-50 (was 5616)</t>
        </is>
      </c>
      <c r="N113" s="7" t="inlineStr">
        <is>
          <t>100% Organic Cotton</t>
        </is>
      </c>
      <c r="O113" s="11" t="n"/>
      <c r="P113" s="7">
        <f>+WEEKNUM(O113)</f>
        <v/>
      </c>
      <c r="Q113" s="7" t="inlineStr">
        <is>
          <t>WOVEN</t>
        </is>
      </c>
      <c r="R113" s="8" t="n">
        <v>35.89</v>
      </c>
      <c r="S113" t="inlineStr">
        <is>
          <t>300P000264</t>
        </is>
      </c>
      <c r="T113" s="8">
        <f>W113*R113</f>
        <v/>
      </c>
      <c r="U113" s="7" t="inlineStr">
        <is>
          <t>60 DAYS NETT</t>
        </is>
      </c>
      <c r="V113" s="7" t="inlineStr">
        <is>
          <t>TRUCK</t>
        </is>
      </c>
      <c r="W113" s="7" t="n">
        <v>120</v>
      </c>
      <c r="X113" s="11" t="n">
        <v>42083</v>
      </c>
      <c r="Y113" s="7">
        <f>+WEEKNUM(X113)</f>
        <v/>
      </c>
      <c r="Z113" s="11" t="n">
        <v>42154</v>
      </c>
      <c r="AA113" s="7">
        <f>+WEEKNUM(Z113)</f>
        <v/>
      </c>
      <c r="AB113" s="11" t="n"/>
      <c r="AC113" s="17">
        <f>+WEEKNUM(AB113)</f>
        <v/>
      </c>
      <c r="AD113" s="11" t="n"/>
      <c r="AE113" s="7">
        <f>+WEEKNUM(AD113)</f>
        <v/>
      </c>
      <c r="AF113" s="11" t="n"/>
      <c r="AG113" s="7">
        <f>+WEEKNUM(AF113)</f>
        <v/>
      </c>
      <c r="AH113" s="11">
        <f>AB113+60</f>
        <v/>
      </c>
      <c r="AI113" s="7">
        <f>+WEEKNUM(AH113)</f>
        <v/>
      </c>
      <c r="AJ113" s="7" t="n"/>
      <c r="AK113" s="7">
        <f>+WEEKNUM(AJ113)</f>
        <v/>
      </c>
      <c r="AL113" s="7">
        <f>AE113-AK113</f>
        <v/>
      </c>
      <c r="AM113" s="7">
        <f>AK113-P113</f>
        <v/>
      </c>
      <c r="AN113" s="7">
        <f>AK113-Y113</f>
        <v/>
      </c>
      <c r="AO113" s="7" t="n"/>
      <c r="AP113" s="7">
        <f>+WEEKNUM(AO113)</f>
        <v/>
      </c>
      <c r="AQ113" s="7" t="n"/>
      <c r="AR113" s="7">
        <f>AQ113-W113</f>
        <v/>
      </c>
      <c r="AS113" s="9">
        <f>AQ113/W113-1</f>
        <v/>
      </c>
      <c r="AT113" s="7">
        <f>AE113+2</f>
        <v/>
      </c>
      <c r="AU113" s="7" t="n"/>
      <c r="AV113" s="7" t="n"/>
    </row>
    <row customHeight="1" ht="15" r="114">
      <c r="A114" s="7" t="inlineStr">
        <is>
          <t>K150751311</t>
        </is>
      </c>
      <c r="B114" s="7" t="n">
        <v>3</v>
      </c>
      <c r="C114" s="7" t="n"/>
      <c r="D114" s="7" t="inlineStr">
        <is>
          <t>jeans</t>
        </is>
      </c>
      <c r="E114" s="7" t="inlineStr">
        <is>
          <t>MEN</t>
        </is>
      </c>
      <c r="F114" s="7" t="inlineStr">
        <is>
          <t>JOHN</t>
        </is>
      </c>
      <c r="G114" s="7" t="inlineStr">
        <is>
          <t>Dark Vintage Repair</t>
        </is>
      </c>
      <c r="H114" s="7" t="inlineStr">
        <is>
          <t>IT</t>
        </is>
      </c>
      <c r="I114" s="7" t="inlineStr">
        <is>
          <t>CARTHAGO</t>
        </is>
      </c>
      <c r="J114" s="7" t="inlineStr">
        <is>
          <t>CARTHAGO</t>
        </is>
      </c>
      <c r="K114" s="7" t="inlineStr">
        <is>
          <t>Elleti</t>
        </is>
      </c>
      <c r="L114" s="7" t="inlineStr">
        <is>
          <t>Orta</t>
        </is>
      </c>
      <c r="M114" s="7" t="inlineStr">
        <is>
          <t>9560A-50 (was 5616)</t>
        </is>
      </c>
      <c r="N114" s="7" t="inlineStr">
        <is>
          <t>100% Organic Cotton</t>
        </is>
      </c>
      <c r="O114" s="11" t="n"/>
      <c r="P114" s="7">
        <f>+WEEKNUM(O114)</f>
        <v/>
      </c>
      <c r="Q114" s="7" t="inlineStr">
        <is>
          <t>WOVEN</t>
        </is>
      </c>
      <c r="R114" s="8" t="n">
        <v>36.22</v>
      </c>
      <c r="S114" t="inlineStr">
        <is>
          <t>300P000262</t>
        </is>
      </c>
      <c r="T114" s="8">
        <f>W114*R114</f>
        <v/>
      </c>
      <c r="U114" s="7" t="inlineStr">
        <is>
          <t>60 DAYS NETT</t>
        </is>
      </c>
      <c r="V114" s="7" t="inlineStr">
        <is>
          <t>TRUCK</t>
        </is>
      </c>
      <c r="W114" s="7" t="n">
        <v>120</v>
      </c>
      <c r="X114" s="11" t="n">
        <v>42083</v>
      </c>
      <c r="Y114" s="7">
        <f>+WEEKNUM(X114)</f>
        <v/>
      </c>
      <c r="Z114" s="11" t="n">
        <v>42154</v>
      </c>
      <c r="AA114" s="7">
        <f>+WEEKNUM(Z114)</f>
        <v/>
      </c>
      <c r="AB114" s="11" t="n"/>
      <c r="AC114" s="17">
        <f>+WEEKNUM(AB114)</f>
        <v/>
      </c>
      <c r="AD114" s="11" t="n"/>
      <c r="AE114" s="7">
        <f>+WEEKNUM(AD114)</f>
        <v/>
      </c>
      <c r="AF114" s="11" t="n"/>
      <c r="AG114" s="7">
        <f>+WEEKNUM(AF114)</f>
        <v/>
      </c>
      <c r="AH114" s="11">
        <f>AB114+60</f>
        <v/>
      </c>
      <c r="AI114" s="7">
        <f>+WEEKNUM(AH114)</f>
        <v/>
      </c>
      <c r="AJ114" s="7" t="n"/>
      <c r="AK114" s="7">
        <f>+WEEKNUM(AJ114)</f>
        <v/>
      </c>
      <c r="AL114" s="7">
        <f>AE114-AK114</f>
        <v/>
      </c>
      <c r="AM114" s="7">
        <f>AK114-P114</f>
        <v/>
      </c>
      <c r="AN114" s="7">
        <f>AK114-Y114</f>
        <v/>
      </c>
      <c r="AO114" s="7" t="n"/>
      <c r="AP114" s="7">
        <f>+WEEKNUM(AO114)</f>
        <v/>
      </c>
      <c r="AQ114" s="7" t="n"/>
      <c r="AR114" s="7">
        <f>AQ114-W114</f>
        <v/>
      </c>
      <c r="AS114" s="9">
        <f>AQ114/W114-1</f>
        <v/>
      </c>
      <c r="AT114" s="7">
        <f>AE114+2</f>
        <v/>
      </c>
      <c r="AU114" s="7" t="n"/>
      <c r="AV114" s="7" t="n"/>
    </row>
    <row customHeight="1" ht="15" r="115">
      <c r="A115" s="7" t="inlineStr">
        <is>
          <t>K150751503</t>
        </is>
      </c>
      <c r="B115" s="7" t="n">
        <v>2</v>
      </c>
      <c r="C115" s="7" t="n"/>
      <c r="D115" s="7" t="inlineStr">
        <is>
          <t>jeans</t>
        </is>
      </c>
      <c r="E115" s="7" t="inlineStr">
        <is>
          <t>MEN</t>
        </is>
      </c>
      <c r="F115" s="7" t="inlineStr">
        <is>
          <t>LOUIS</t>
        </is>
      </c>
      <c r="G115" s="7" t="inlineStr">
        <is>
          <t>Light Marble</t>
        </is>
      </c>
      <c r="H115" s="7" t="inlineStr">
        <is>
          <t>IT</t>
        </is>
      </c>
      <c r="I115" s="7" t="inlineStr">
        <is>
          <t>CARTHAGO</t>
        </is>
      </c>
      <c r="J115" s="7" t="inlineStr">
        <is>
          <t>CARTHAGO</t>
        </is>
      </c>
      <c r="K115" s="7" t="inlineStr">
        <is>
          <t>Martelli</t>
        </is>
      </c>
      <c r="L115" s="7" t="inlineStr">
        <is>
          <t>Orta</t>
        </is>
      </c>
      <c r="M115" s="7" t="inlineStr">
        <is>
          <t>9560A-50 (was 5616)</t>
        </is>
      </c>
      <c r="N115" s="7" t="inlineStr">
        <is>
          <t>100% Organic Cotton</t>
        </is>
      </c>
      <c r="O115" s="11" t="n"/>
      <c r="P115" s="7">
        <f>+WEEKNUM(O115)</f>
        <v/>
      </c>
      <c r="Q115" s="7" t="inlineStr">
        <is>
          <t>WOVEN</t>
        </is>
      </c>
      <c r="R115" s="8" t="n">
        <v>30.5</v>
      </c>
      <c r="S115" t="inlineStr">
        <is>
          <t>300P000264</t>
        </is>
      </c>
      <c r="T115" s="8">
        <f>W115*R115</f>
        <v/>
      </c>
      <c r="U115" s="7" t="inlineStr">
        <is>
          <t>60 DAYS NETT</t>
        </is>
      </c>
      <c r="V115" s="7" t="inlineStr">
        <is>
          <t>TRUCK</t>
        </is>
      </c>
      <c r="W115" s="7" t="n">
        <v>100</v>
      </c>
      <c r="X115" s="11" t="n">
        <v>42083</v>
      </c>
      <c r="Y115" s="7">
        <f>+WEEKNUM(X115)</f>
        <v/>
      </c>
      <c r="Z115" s="11" t="n">
        <v>42154</v>
      </c>
      <c r="AA115" s="7">
        <f>+WEEKNUM(Z115)</f>
        <v/>
      </c>
      <c r="AB115" s="11" t="n"/>
      <c r="AC115" s="17">
        <f>+WEEKNUM(AB115)</f>
        <v/>
      </c>
      <c r="AD115" s="11" t="n"/>
      <c r="AE115" s="7">
        <f>+WEEKNUM(AD115)</f>
        <v/>
      </c>
      <c r="AF115" s="11" t="n"/>
      <c r="AG115" s="7">
        <f>+WEEKNUM(AF115)</f>
        <v/>
      </c>
      <c r="AH115" s="11">
        <f>AB115+60</f>
        <v/>
      </c>
      <c r="AI115" s="7">
        <f>+WEEKNUM(AH115)</f>
        <v/>
      </c>
      <c r="AJ115" s="7" t="n"/>
      <c r="AK115" s="7">
        <f>+WEEKNUM(AJ115)</f>
        <v/>
      </c>
      <c r="AL115" s="7">
        <f>AE115-AK115</f>
        <v/>
      </c>
      <c r="AM115" s="7">
        <f>AK115-P115</f>
        <v/>
      </c>
      <c r="AN115" s="7">
        <f>AK115-Y115</f>
        <v/>
      </c>
      <c r="AO115" s="7" t="n"/>
      <c r="AP115" s="7">
        <f>+WEEKNUM(AO115)</f>
        <v/>
      </c>
      <c r="AQ115" s="7" t="n"/>
      <c r="AR115" s="7">
        <f>AQ115-W115</f>
        <v/>
      </c>
      <c r="AS115" s="9">
        <f>AQ115/W115-1</f>
        <v/>
      </c>
      <c r="AT115" s="7">
        <f>AE115+2</f>
        <v/>
      </c>
      <c r="AU115" s="7" t="n"/>
      <c r="AV115" s="7" t="n"/>
    </row>
    <row customHeight="1" ht="15" r="116">
      <c r="A116" s="7" t="inlineStr">
        <is>
          <t>K150751502</t>
        </is>
      </c>
      <c r="B116" s="7" t="n">
        <v>3</v>
      </c>
      <c r="C116" s="7" t="n"/>
      <c r="D116" s="7" t="inlineStr">
        <is>
          <t>jeans</t>
        </is>
      </c>
      <c r="E116" s="7" t="inlineStr">
        <is>
          <t>MEN</t>
        </is>
      </c>
      <c r="F116" s="7" t="inlineStr">
        <is>
          <t>LOUIS</t>
        </is>
      </c>
      <c r="G116" s="7" t="inlineStr">
        <is>
          <t>French Blue Worker</t>
        </is>
      </c>
      <c r="H116" s="7" t="inlineStr">
        <is>
          <t>IT</t>
        </is>
      </c>
      <c r="I116" s="7" t="inlineStr">
        <is>
          <t>CARTHAGO</t>
        </is>
      </c>
      <c r="J116" s="7" t="inlineStr">
        <is>
          <t>CARTHAGO</t>
        </is>
      </c>
      <c r="K116" s="7" t="inlineStr">
        <is>
          <t>Martelli</t>
        </is>
      </c>
      <c r="L116" s="7" t="inlineStr">
        <is>
          <t>TRC Candiani</t>
        </is>
      </c>
      <c r="M116" s="7" t="inlineStr">
        <is>
          <t>RR2773 Ecru Preshrunk</t>
        </is>
      </c>
      <c r="N116" s="7" t="inlineStr">
        <is>
          <t>100% Organic Cotton</t>
        </is>
      </c>
      <c r="O116" s="11" t="n"/>
      <c r="P116" s="7">
        <f>+WEEKNUM(O116)</f>
        <v/>
      </c>
      <c r="Q116" s="7" t="inlineStr">
        <is>
          <t>WOVEN</t>
        </is>
      </c>
      <c r="R116" s="8" t="n">
        <v>37.28</v>
      </c>
      <c r="S116" t="inlineStr">
        <is>
          <t>300P000264</t>
        </is>
      </c>
      <c r="T116" s="8">
        <f>W116*R116</f>
        <v/>
      </c>
      <c r="U116" s="7" t="inlineStr">
        <is>
          <t>60 DAYS NETT</t>
        </is>
      </c>
      <c r="V116" s="7" t="inlineStr">
        <is>
          <t>TRUCK</t>
        </is>
      </c>
      <c r="W116" s="7" t="n">
        <v>50</v>
      </c>
      <c r="X116" s="11" t="n">
        <v>42083</v>
      </c>
      <c r="Y116" s="7">
        <f>+WEEKNUM(X116)</f>
        <v/>
      </c>
      <c r="Z116" s="11" t="n">
        <v>42154</v>
      </c>
      <c r="AA116" s="7">
        <f>+WEEKNUM(Z116)</f>
        <v/>
      </c>
      <c r="AB116" s="11" t="n"/>
      <c r="AC116" s="17">
        <f>+WEEKNUM(AB116)</f>
        <v/>
      </c>
      <c r="AD116" s="11" t="n"/>
      <c r="AE116" s="7">
        <f>+WEEKNUM(AD116)</f>
        <v/>
      </c>
      <c r="AF116" s="11" t="n"/>
      <c r="AG116" s="7">
        <f>+WEEKNUM(AF116)</f>
        <v/>
      </c>
      <c r="AH116" s="11">
        <f>AB116+60</f>
        <v/>
      </c>
      <c r="AI116" s="7">
        <f>+WEEKNUM(AH116)</f>
        <v/>
      </c>
      <c r="AJ116" s="7" t="n"/>
      <c r="AK116" s="7">
        <f>+WEEKNUM(AJ116)</f>
        <v/>
      </c>
      <c r="AL116" s="7">
        <f>AE116-AK116</f>
        <v/>
      </c>
      <c r="AM116" s="7">
        <f>AK116-P116</f>
        <v/>
      </c>
      <c r="AN116" s="7">
        <f>AK116-Y116</f>
        <v/>
      </c>
      <c r="AO116" s="7" t="n"/>
      <c r="AP116" s="7">
        <f>+WEEKNUM(AO116)</f>
        <v/>
      </c>
      <c r="AQ116" s="7" t="n"/>
      <c r="AR116" s="7">
        <f>AQ116-W116</f>
        <v/>
      </c>
      <c r="AS116" s="9">
        <f>AQ116/W116-1</f>
        <v/>
      </c>
      <c r="AT116" s="7">
        <f>AE116+2</f>
        <v/>
      </c>
      <c r="AU116" s="7" t="n"/>
      <c r="AV116" s="7" t="n"/>
    </row>
    <row customHeight="1" ht="15" r="117">
      <c r="A117" s="7" t="inlineStr">
        <is>
          <t>K150752071</t>
        </is>
      </c>
      <c r="B117" s="7" t="n">
        <v>3</v>
      </c>
      <c r="C117" s="7" t="n"/>
      <c r="D117" s="7" t="inlineStr">
        <is>
          <t>jacket</t>
        </is>
      </c>
      <c r="E117" s="7" t="inlineStr">
        <is>
          <t>MEN</t>
        </is>
      </c>
      <c r="F117" s="7" t="inlineStr">
        <is>
          <t>DAVID</t>
        </is>
      </c>
      <c r="G117" s="7" t="inlineStr">
        <is>
          <t>French Blue Worker</t>
        </is>
      </c>
      <c r="H117" s="7" t="inlineStr">
        <is>
          <t>IT</t>
        </is>
      </c>
      <c r="I117" s="7" t="inlineStr">
        <is>
          <t>CARTHAGO</t>
        </is>
      </c>
      <c r="J117" s="7" t="inlineStr">
        <is>
          <t>CARTHAGO</t>
        </is>
      </c>
      <c r="K117" s="7" t="inlineStr">
        <is>
          <t>Martelli</t>
        </is>
      </c>
      <c r="L117" s="7" t="inlineStr">
        <is>
          <t>TRC Candiani</t>
        </is>
      </c>
      <c r="M117" s="7" t="inlineStr">
        <is>
          <t>RR2773 Ecru Preshrunk</t>
        </is>
      </c>
      <c r="N117" s="7" t="inlineStr">
        <is>
          <t>100% Organic Cotton</t>
        </is>
      </c>
      <c r="O117" s="11" t="n"/>
      <c r="P117" s="7">
        <f>+WEEKNUM(O117)</f>
        <v/>
      </c>
      <c r="Q117" s="7" t="inlineStr">
        <is>
          <t>WOVEN</t>
        </is>
      </c>
      <c r="R117" s="8" t="n">
        <v>53.59</v>
      </c>
      <c r="S117" t="inlineStr">
        <is>
          <t>300P000264</t>
        </is>
      </c>
      <c r="T117" s="8">
        <f>W117*R117</f>
        <v/>
      </c>
      <c r="U117" s="7" t="inlineStr">
        <is>
          <t>60 DAYS NETT</t>
        </is>
      </c>
      <c r="V117" s="7" t="inlineStr">
        <is>
          <t>TRUCK</t>
        </is>
      </c>
      <c r="W117" s="7" t="n">
        <v>50</v>
      </c>
      <c r="X117" s="11" t="n">
        <v>42083</v>
      </c>
      <c r="Y117" s="7">
        <f>+WEEKNUM(X117)</f>
        <v/>
      </c>
      <c r="Z117" s="11" t="n">
        <v>42154</v>
      </c>
      <c r="AA117" s="7">
        <f>+WEEKNUM(Z117)</f>
        <v/>
      </c>
      <c r="AB117" s="11" t="n"/>
      <c r="AC117" s="17">
        <f>+WEEKNUM(AB117)</f>
        <v/>
      </c>
      <c r="AD117" s="11" t="n"/>
      <c r="AE117" s="7">
        <f>+WEEKNUM(AD117)</f>
        <v/>
      </c>
      <c r="AF117" s="11" t="n"/>
      <c r="AG117" s="7">
        <f>+WEEKNUM(AF117)</f>
        <v/>
      </c>
      <c r="AH117" s="11">
        <f>AB117+60</f>
        <v/>
      </c>
      <c r="AI117" s="7">
        <f>+WEEKNUM(AH117)</f>
        <v/>
      </c>
      <c r="AJ117" s="7" t="n"/>
      <c r="AK117" s="7">
        <f>+WEEKNUM(AJ117)</f>
        <v/>
      </c>
      <c r="AL117" s="7">
        <f>AE117-AK117</f>
        <v/>
      </c>
      <c r="AM117" s="7">
        <f>AK117-P117</f>
        <v/>
      </c>
      <c r="AN117" s="7">
        <f>AK117-Y117</f>
        <v/>
      </c>
      <c r="AO117" s="7" t="n"/>
      <c r="AP117" s="7">
        <f>+WEEKNUM(AO117)</f>
        <v/>
      </c>
      <c r="AQ117" s="7" t="n"/>
      <c r="AR117" s="7">
        <f>AQ117-W117</f>
        <v/>
      </c>
      <c r="AS117" s="9">
        <f>AQ117/W117-1</f>
        <v/>
      </c>
      <c r="AT117" s="7">
        <f>AE117+2</f>
        <v/>
      </c>
      <c r="AU117" s="7" t="n"/>
      <c r="AV117" s="7" t="n"/>
    </row>
    <row customFormat="1" customHeight="1" ht="15" r="118" s="24">
      <c r="A118" s="23" t="inlineStr">
        <is>
          <t>K150701106</t>
        </is>
      </c>
      <c r="B118" s="7" t="n">
        <v>2</v>
      </c>
      <c r="C118" s="7" t="n"/>
      <c r="D118" s="23" t="inlineStr">
        <is>
          <t>jeans</t>
        </is>
      </c>
      <c r="E118" s="23" t="inlineStr">
        <is>
          <t>WOMEN</t>
        </is>
      </c>
      <c r="F118" s="23" t="inlineStr">
        <is>
          <t>JUNO</t>
        </is>
      </c>
      <c r="G118" s="23" t="inlineStr">
        <is>
          <t>Grey Marble</t>
        </is>
      </c>
      <c r="H118" s="7" t="inlineStr">
        <is>
          <t>IT</t>
        </is>
      </c>
      <c r="I118" s="7" t="inlineStr">
        <is>
          <t>CARTHAGO</t>
        </is>
      </c>
      <c r="J118" s="7" t="inlineStr">
        <is>
          <t>CARTHAGO</t>
        </is>
      </c>
      <c r="K118" s="7" t="inlineStr">
        <is>
          <t>Elleti</t>
        </is>
      </c>
      <c r="L118" s="7" t="inlineStr">
        <is>
          <t>TRC Candiani</t>
        </is>
      </c>
      <c r="M118" s="7" t="inlineStr">
        <is>
          <t>RR9643 N-Time Comfy Candy</t>
        </is>
      </c>
      <c r="N118" s="7" t="inlineStr">
        <is>
          <t>64% Tencel / 30% Cotton / 4% EME / 2% Elastane</t>
        </is>
      </c>
      <c r="O118" s="11" t="n"/>
      <c r="P118" s="7">
        <f>+WEEKNUM(O118)</f>
        <v/>
      </c>
      <c r="Q118" s="7" t="inlineStr">
        <is>
          <t>WOVEN</t>
        </is>
      </c>
      <c r="R118" s="8" t="n">
        <v>33.25</v>
      </c>
      <c r="S118" t="inlineStr">
        <is>
          <t>300P000262</t>
        </is>
      </c>
      <c r="T118" s="8">
        <f>W118*R118</f>
        <v/>
      </c>
      <c r="U118" s="7" t="inlineStr">
        <is>
          <t>60 DAYS NETT</t>
        </is>
      </c>
      <c r="V118" s="7" t="inlineStr">
        <is>
          <t>TRUCK</t>
        </is>
      </c>
      <c r="W118" s="7" t="n">
        <v>180</v>
      </c>
      <c r="X118" s="11" t="n">
        <v>42083</v>
      </c>
      <c r="Y118" s="7">
        <f>+WEEKNUM(X118)</f>
        <v/>
      </c>
      <c r="Z118" s="11" t="n">
        <v>42154</v>
      </c>
      <c r="AA118" s="7">
        <f>+WEEKNUM(Z118)</f>
        <v/>
      </c>
      <c r="AB118" s="11" t="n"/>
      <c r="AC118" s="17">
        <f>+WEEKNUM(AB118)</f>
        <v/>
      </c>
      <c r="AD118" s="11" t="n"/>
      <c r="AE118" s="7">
        <f>+WEEKNUM(AD118)</f>
        <v/>
      </c>
      <c r="AF118" s="11" t="n"/>
      <c r="AG118" s="7">
        <f>+WEEKNUM(AF118)</f>
        <v/>
      </c>
      <c r="AH118" s="11" t="n"/>
      <c r="AI118" s="7">
        <f>+WEEKNUM(AH118)</f>
        <v/>
      </c>
      <c r="AJ118" s="7" t="n"/>
      <c r="AK118" s="7">
        <f>+WEEKNUM(AJ118)</f>
        <v/>
      </c>
      <c r="AL118" s="7">
        <f>AE118-AK118</f>
        <v/>
      </c>
      <c r="AM118" s="7">
        <f>AK118-P118</f>
        <v/>
      </c>
      <c r="AN118" s="7">
        <f>AK118-Y118</f>
        <v/>
      </c>
      <c r="AO118" s="7" t="n"/>
      <c r="AP118" s="7">
        <f>+WEEKNUM(AO118)</f>
        <v/>
      </c>
      <c r="AQ118" s="7" t="n"/>
      <c r="AR118" s="7">
        <f>AQ118-W118</f>
        <v/>
      </c>
      <c r="AS118" s="9">
        <f>AQ118/W118-1</f>
        <v/>
      </c>
      <c r="AT118" s="7">
        <f>AE118+2</f>
        <v/>
      </c>
      <c r="AU118" s="7" t="n"/>
      <c r="AV118" s="23" t="n"/>
      <c r="AY118" s="25" t="n"/>
      <c r="AZ118" s="25" t="n"/>
      <c r="BA118" s="3" t="n"/>
    </row>
    <row customHeight="1" ht="15" r="119">
      <c r="A119" s="7" t="inlineStr">
        <is>
          <t>K150751501</t>
        </is>
      </c>
      <c r="B119" s="7" t="n">
        <v>1</v>
      </c>
      <c r="C119" s="7" t="inlineStr">
        <is>
          <t>14OZ</t>
        </is>
      </c>
      <c r="D119" s="7" t="inlineStr">
        <is>
          <t>jeans</t>
        </is>
      </c>
      <c r="E119" s="7" t="inlineStr">
        <is>
          <t>MEN</t>
        </is>
      </c>
      <c r="F119" s="7" t="inlineStr">
        <is>
          <t>LOUIS SELVAGE</t>
        </is>
      </c>
      <c r="G119" s="7" t="inlineStr">
        <is>
          <t>14 oz. Dry Japan</t>
        </is>
      </c>
      <c r="H119" s="7" t="inlineStr">
        <is>
          <t>TN</t>
        </is>
      </c>
      <c r="I119" s="7" t="inlineStr">
        <is>
          <t>CARTHAGO</t>
        </is>
      </c>
      <c r="J119" s="7" t="inlineStr">
        <is>
          <t>CARTHAGO</t>
        </is>
      </c>
      <c r="K119" s="7" t="inlineStr">
        <is>
          <t>n/a</t>
        </is>
      </c>
      <c r="L119" s="7" t="inlineStr">
        <is>
          <t>Collect</t>
        </is>
      </c>
      <c r="M119" s="14" t="inlineStr">
        <is>
          <t>R7060</t>
        </is>
      </c>
      <c r="N119" s="7" t="inlineStr">
        <is>
          <t>50% Recycled Cotton / 50% Cotton</t>
        </is>
      </c>
      <c r="O119" s="11" t="n"/>
      <c r="P119" s="7">
        <f>+WEEKNUM(O119)</f>
        <v/>
      </c>
      <c r="Q119" s="7" t="inlineStr">
        <is>
          <t>WOVEN</t>
        </is>
      </c>
      <c r="R119" s="8" t="n">
        <v>32.91</v>
      </c>
      <c r="S119" t="inlineStr">
        <is>
          <t>STOCK</t>
        </is>
      </c>
      <c r="T119" s="8">
        <f>W119*R119</f>
        <v/>
      </c>
      <c r="U119" s="7" t="inlineStr">
        <is>
          <t>STOCK</t>
        </is>
      </c>
      <c r="V119" s="7" t="inlineStr">
        <is>
          <t>TRUCK</t>
        </is>
      </c>
      <c r="W119" s="7" t="n">
        <v>0</v>
      </c>
      <c r="X119" s="11" t="inlineStr">
        <is>
          <t>STOCK</t>
        </is>
      </c>
      <c r="Y119" s="11" t="inlineStr">
        <is>
          <t>STOCK</t>
        </is>
      </c>
      <c r="Z119" s="11" t="inlineStr">
        <is>
          <t>STOCK</t>
        </is>
      </c>
      <c r="AA119" s="11" t="inlineStr">
        <is>
          <t>STOCK</t>
        </is>
      </c>
      <c r="AB119" s="11" t="n"/>
      <c r="AC119" s="17">
        <f>+WEEKNUM(AB119)</f>
        <v/>
      </c>
      <c r="AD119" s="11" t="n"/>
      <c r="AE119" s="11" t="inlineStr">
        <is>
          <t>STOCK</t>
        </is>
      </c>
      <c r="AF119" s="11" t="n"/>
      <c r="AG119" s="11" t="inlineStr">
        <is>
          <t>STOCK</t>
        </is>
      </c>
      <c r="AH119" s="11" t="n"/>
      <c r="AI119" s="7">
        <f>+WEEKNUM(AH119)</f>
        <v/>
      </c>
      <c r="AJ119" s="7" t="n"/>
      <c r="AK119" s="11" t="inlineStr">
        <is>
          <t>STOCK</t>
        </is>
      </c>
      <c r="AL119" s="11" t="inlineStr">
        <is>
          <t>STOCK</t>
        </is>
      </c>
      <c r="AM119" s="11" t="inlineStr">
        <is>
          <t>STOCK</t>
        </is>
      </c>
      <c r="AN119" s="11" t="inlineStr">
        <is>
          <t>STOCK</t>
        </is>
      </c>
      <c r="AO119" s="7" t="n"/>
      <c r="AP119" s="11" t="inlineStr">
        <is>
          <t>STOCK</t>
        </is>
      </c>
      <c r="AQ119" s="7" t="n"/>
      <c r="AR119" s="11" t="inlineStr">
        <is>
          <t>STOCK</t>
        </is>
      </c>
      <c r="AS119" s="11" t="inlineStr">
        <is>
          <t>STOCK</t>
        </is>
      </c>
      <c r="AT119" s="7" t="inlineStr">
        <is>
          <t>STOCK</t>
        </is>
      </c>
      <c r="AU119" s="7" t="n"/>
      <c r="AV119" s="7" t="inlineStr">
        <is>
          <t>SS15 STOCK</t>
        </is>
      </c>
      <c r="BB119" s="24" t="n"/>
    </row>
    <row customHeight="1" ht="15" r="120">
      <c r="A120" s="7" t="inlineStr">
        <is>
          <t>K150751506</t>
        </is>
      </c>
      <c r="B120" s="7" t="n">
        <v>3</v>
      </c>
      <c r="C120" s="7" t="n"/>
      <c r="D120" s="7" t="inlineStr">
        <is>
          <t>jeans</t>
        </is>
      </c>
      <c r="E120" s="7" t="inlineStr">
        <is>
          <t>MEN</t>
        </is>
      </c>
      <c r="F120" s="7" t="inlineStr">
        <is>
          <t>LOUIS SELVAGE</t>
        </is>
      </c>
      <c r="G120" s="7" t="inlineStr">
        <is>
          <t>13 oz. Dry Black</t>
        </is>
      </c>
      <c r="H120" s="7" t="inlineStr">
        <is>
          <t>TN</t>
        </is>
      </c>
      <c r="I120" s="7" t="inlineStr">
        <is>
          <t>CARTHAGO</t>
        </is>
      </c>
      <c r="J120" s="7" t="inlineStr">
        <is>
          <t>CARTHAGO</t>
        </is>
      </c>
      <c r="K120" s="7" t="inlineStr">
        <is>
          <t>n/a</t>
        </is>
      </c>
      <c r="L120" s="7" t="inlineStr">
        <is>
          <t>Candiani (was Bossa)</t>
        </is>
      </c>
      <c r="M120" s="14" t="inlineStr">
        <is>
          <t>SL7274-N-Pitch appeal-preshrunk (was Clare)</t>
        </is>
      </c>
      <c r="N120" s="7" t="inlineStr">
        <is>
          <t>100% Organic Cotton</t>
        </is>
      </c>
      <c r="O120" s="11" t="n"/>
      <c r="P120" s="7">
        <f>+WEEKNUM(O120)</f>
        <v/>
      </c>
      <c r="Q120" s="7" t="inlineStr">
        <is>
          <t>WOVEN</t>
        </is>
      </c>
      <c r="R120" s="8" t="n">
        <v>26.35</v>
      </c>
      <c r="S120" t="inlineStr">
        <is>
          <t>SILVLETTO COLLAB</t>
        </is>
      </c>
      <c r="T120" s="8">
        <f>W120*R120</f>
        <v/>
      </c>
      <c r="U120" s="7" t="inlineStr">
        <is>
          <t>STOCK</t>
        </is>
      </c>
      <c r="V120" s="7" t="inlineStr">
        <is>
          <t>TRUCK</t>
        </is>
      </c>
      <c r="W120" s="7" t="n">
        <v>0</v>
      </c>
      <c r="X120" s="11" t="inlineStr">
        <is>
          <t>STOCK</t>
        </is>
      </c>
      <c r="Y120" s="11" t="inlineStr">
        <is>
          <t>STOCK</t>
        </is>
      </c>
      <c r="Z120" s="11" t="inlineStr">
        <is>
          <t>STOCK</t>
        </is>
      </c>
      <c r="AA120" s="11" t="inlineStr">
        <is>
          <t>STOCK</t>
        </is>
      </c>
      <c r="AB120" s="11" t="n"/>
      <c r="AC120" s="17">
        <f>+WEEKNUM(AB120)</f>
        <v/>
      </c>
      <c r="AD120" s="11" t="n"/>
      <c r="AE120" s="11" t="inlineStr">
        <is>
          <t>STOCK</t>
        </is>
      </c>
      <c r="AF120" s="11" t="n"/>
      <c r="AG120" s="11" t="inlineStr">
        <is>
          <t>STOCK</t>
        </is>
      </c>
      <c r="AH120" s="11" t="n"/>
      <c r="AI120" s="7">
        <f>+WEEKNUM(AH120)</f>
        <v/>
      </c>
      <c r="AJ120" s="7" t="n"/>
      <c r="AK120" s="11" t="inlineStr">
        <is>
          <t>STOCK</t>
        </is>
      </c>
      <c r="AL120" s="11" t="inlineStr">
        <is>
          <t>STOCK</t>
        </is>
      </c>
      <c r="AM120" s="11" t="inlineStr">
        <is>
          <t>STOCK</t>
        </is>
      </c>
      <c r="AN120" s="11" t="inlineStr">
        <is>
          <t>STOCK</t>
        </is>
      </c>
      <c r="AO120" s="7" t="n"/>
      <c r="AP120" s="11" t="inlineStr">
        <is>
          <t>STOCK</t>
        </is>
      </c>
      <c r="AQ120" s="7" t="n"/>
      <c r="AR120" s="11" t="inlineStr">
        <is>
          <t>STOCK</t>
        </is>
      </c>
      <c r="AS120" s="11" t="inlineStr">
        <is>
          <t>STOCK</t>
        </is>
      </c>
      <c r="AT120" s="7" t="inlineStr">
        <is>
          <t>STOCK</t>
        </is>
      </c>
      <c r="AU120" s="7" t="n"/>
      <c r="AV120" s="7" t="inlineStr">
        <is>
          <t>SS15 STOCK</t>
        </is>
      </c>
    </row>
    <row customHeight="1" ht="15" r="121">
      <c r="Q121" s="7" t="n"/>
      <c r="AC121" s="12" t="n"/>
    </row>
    <row r="122">
      <c r="V122" t="inlineStr">
        <is>
          <t>Total</t>
        </is>
      </c>
      <c r="W122">
        <f>SUM(W3:W121)</f>
        <v/>
      </c>
    </row>
    <row r="123">
      <c r="V123" t="inlineStr">
        <is>
          <t>Total denim</t>
        </is>
      </c>
      <c r="W123" t="n">
        <v>37606</v>
      </c>
    </row>
    <row r="124">
      <c r="V124" t="inlineStr">
        <is>
          <t>Total apparel</t>
        </is>
      </c>
      <c r="W124" t="n">
        <v>6442</v>
      </c>
    </row>
    <row r="125"/>
    <row r="126">
      <c r="AY126" s="24" t="n"/>
      <c r="AZ126" s="24" t="n"/>
      <c r="BA126" s="24" t="n"/>
    </row>
    <row r="127">
      <c r="AX127" s="24" t="n"/>
    </row>
    <row r="129"/>
    <row r="130">
      <c r="AE130" t="n">
        <v>76</v>
      </c>
    </row>
    <row r="131">
      <c r="AC131" s="18" t="n">
        <v>23</v>
      </c>
      <c r="AD131" s="18" t="n">
        <v>7729</v>
      </c>
      <c r="AE131" t="n">
        <v>14</v>
      </c>
      <c r="AF131" s="22">
        <f>AE131/$AE$130</f>
        <v/>
      </c>
    </row>
    <row r="132">
      <c r="AC132" s="18" t="n">
        <v>25</v>
      </c>
      <c r="AD132" s="18" t="n">
        <v>16547</v>
      </c>
      <c r="AE132" t="n">
        <v>22</v>
      </c>
      <c r="AF132" s="22">
        <f>AE132/$AE$130</f>
        <v/>
      </c>
    </row>
    <row r="133">
      <c r="AC133" s="18" t="n">
        <v>28</v>
      </c>
      <c r="AD133" s="18" t="n">
        <v>5141</v>
      </c>
      <c r="AE133" t="n">
        <v>16</v>
      </c>
      <c r="AF133" s="22">
        <f>AE133/$AE$130</f>
        <v/>
      </c>
    </row>
    <row r="134">
      <c r="AC134" s="18" t="n">
        <v>31</v>
      </c>
      <c r="AD134" s="18" t="n">
        <v>3542</v>
      </c>
      <c r="AE134" t="n">
        <v>7</v>
      </c>
      <c r="AF134" s="22">
        <f>AE134/$AE$130</f>
        <v/>
      </c>
    </row>
    <row r="135">
      <c r="AC135" s="18" t="n">
        <v>33</v>
      </c>
      <c r="AD135" s="18" t="n">
        <v>3877</v>
      </c>
      <c r="AE135" t="n">
        <v>8</v>
      </c>
      <c r="AF135" s="22">
        <f>AE135/$AE$130</f>
        <v/>
      </c>
    </row>
  </sheetData>
  <autoFilter ref="A2:AV124"/>
  <mergeCells count="6">
    <mergeCell ref="AX5:BB5"/>
    <mergeCell ref="AX16:BB16"/>
    <mergeCell ref="AX27:BB27"/>
    <mergeCell ref="AX4:BB4"/>
    <mergeCell ref="AX15:BB15"/>
    <mergeCell ref="AX26:BB26"/>
  </mergeCells>
  <pageMargins bottom="0.7480314960629921" footer="0.3149606299212598" header="0.3149606299212598" left="0.7086614173228347" right="0.7086614173228347" top="0.7480314960629921"/>
  <pageSetup orientation="portrait" paperSize="9" scale="9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52"/>
  <sheetViews>
    <sheetView view="pageBreakPreview" workbookViewId="0" zoomScale="60" zoomScaleNormal="100">
      <selection activeCell="AX36" sqref="AX36"/>
    </sheetView>
  </sheetViews>
  <sheetFormatPr baseColWidth="8" defaultRowHeight="15"/>
  <cols>
    <col bestFit="1" customWidth="1" max="1" min="1" width="55.140625"/>
    <col bestFit="1" customWidth="1" max="2" min="2" style="25" width="9.42578125"/>
    <col bestFit="1" customWidth="1" max="3" min="3" style="2" width="14.5703125"/>
    <col bestFit="1" customWidth="1" max="4" min="4" style="67" width="19"/>
    <col bestFit="1" customWidth="1" max="5" min="5" style="67" width="9.42578125"/>
    <col customWidth="1" max="6" min="6" style="25" width="3.28515625"/>
    <col bestFit="1" customWidth="1" max="7" min="7" width="55.140625"/>
    <col customWidth="1" max="9" min="9" style="2" width="9.140625"/>
    <col customWidth="1" max="11" min="10" style="67" width="9.140625"/>
    <col customWidth="1" hidden="1" max="12" min="12" style="67" width="9.140625"/>
    <col bestFit="1" customWidth="1" max="14" min="14" width="15.85546875"/>
    <col customWidth="1" max="16" min="16" style="2" width="9.140625"/>
    <col bestFit="1" customWidth="1" max="17" min="17" style="2" width="13.28515625"/>
    <col customWidth="1" max="19" min="19" style="2" width="9.140625"/>
    <col bestFit="1" customWidth="1" max="20" min="20" style="2" width="13.28515625"/>
    <col customWidth="1" max="21" min="21" width="3.28515625"/>
    <col bestFit="1" customWidth="1" max="22" min="22" width="15.85546875"/>
    <col bestFit="1" customWidth="1" max="25" min="25" width="13.28515625"/>
    <col bestFit="1" customWidth="1" max="28" min="28" width="13.28515625"/>
  </cols>
  <sheetData>
    <row r="1">
      <c r="A1" s="39" t="inlineStr">
        <is>
          <t>Total styles</t>
        </is>
      </c>
      <c r="B1" s="40" t="n">
        <v>78</v>
      </c>
      <c r="C1" s="41" t="n"/>
      <c r="D1" s="66" t="inlineStr">
        <is>
          <t>SS15</t>
        </is>
      </c>
      <c r="E1" s="66" t="inlineStr">
        <is>
          <t>AW14</t>
        </is>
      </c>
      <c r="F1" s="42" t="n"/>
      <c r="G1" s="39" t="inlineStr">
        <is>
          <t>Total pieces</t>
        </is>
      </c>
      <c r="H1" s="40" t="n">
        <v>28296</v>
      </c>
      <c r="I1" s="41" t="n"/>
      <c r="J1" s="66" t="inlineStr">
        <is>
          <t>SS15</t>
        </is>
      </c>
      <c r="K1" s="66" t="inlineStr">
        <is>
          <t>AW14</t>
        </is>
      </c>
      <c r="L1" s="66" t="n"/>
      <c r="N1" s="39" t="inlineStr">
        <is>
          <t>Confirmed week</t>
        </is>
      </c>
      <c r="O1" s="43" t="inlineStr">
        <is>
          <t>Styles</t>
        </is>
      </c>
      <c r="P1" s="44" t="inlineStr">
        <is>
          <t>%</t>
        </is>
      </c>
      <c r="Q1" s="44" t="inlineStr">
        <is>
          <t>% Cumulative</t>
        </is>
      </c>
      <c r="R1" s="43" t="inlineStr">
        <is>
          <t>Pieces</t>
        </is>
      </c>
      <c r="S1" s="44" t="inlineStr">
        <is>
          <t>%</t>
        </is>
      </c>
      <c r="T1" s="41" t="inlineStr">
        <is>
          <t>% Cumulative</t>
        </is>
      </c>
      <c r="V1" s="39" t="inlineStr">
        <is>
          <t>Actual week</t>
        </is>
      </c>
      <c r="W1" s="43" t="inlineStr">
        <is>
          <t>Styles</t>
        </is>
      </c>
      <c r="X1" s="44" t="inlineStr">
        <is>
          <t>%</t>
        </is>
      </c>
      <c r="Y1" s="44" t="inlineStr">
        <is>
          <t>% Cumulative</t>
        </is>
      </c>
      <c r="Z1" s="43" t="inlineStr">
        <is>
          <t>Pieces</t>
        </is>
      </c>
      <c r="AA1" s="44" t="inlineStr">
        <is>
          <t>%</t>
        </is>
      </c>
      <c r="AB1" s="41" t="inlineStr">
        <is>
          <t>% Cumulative</t>
        </is>
      </c>
    </row>
    <row r="2">
      <c r="A2" s="45" t="n"/>
      <c r="B2" s="30" t="n"/>
      <c r="C2" s="46" t="n"/>
      <c r="G2" s="45" t="n"/>
      <c r="H2" s="33" t="n"/>
      <c r="I2" s="46" t="n"/>
      <c r="N2" s="45" t="n">
        <v>45</v>
      </c>
      <c r="O2" s="33" t="n"/>
      <c r="P2" s="32" t="n"/>
      <c r="Q2" s="32" t="n"/>
      <c r="R2" s="30" t="n"/>
      <c r="S2" s="32" t="n"/>
      <c r="T2" s="46" t="n"/>
      <c r="V2" s="45" t="n">
        <v>45</v>
      </c>
      <c r="W2" s="33" t="n"/>
      <c r="X2" s="32" t="n"/>
      <c r="Y2" s="32" t="n"/>
      <c r="Z2" s="30" t="n"/>
      <c r="AA2" s="32" t="n"/>
      <c r="AB2" s="46" t="n"/>
    </row>
    <row r="3">
      <c r="A3" s="45" t="inlineStr">
        <is>
          <t>Styles delivered on time</t>
        </is>
      </c>
      <c r="B3" s="30" t="n">
        <v>30</v>
      </c>
      <c r="C3" s="47" t="n">
        <v>0.3846153846153846</v>
      </c>
      <c r="D3" s="68" t="n">
        <v>0.3846153846153846</v>
      </c>
      <c r="E3" s="68" t="n">
        <v>0.4605263157894737</v>
      </c>
      <c r="G3" s="45" t="inlineStr">
        <is>
          <t>Pieces delivered on time</t>
        </is>
      </c>
      <c r="H3" s="30" t="n">
        <v>10173</v>
      </c>
      <c r="I3" s="47" t="n">
        <v>0.3595207803223071</v>
      </c>
      <c r="J3" s="68" t="n">
        <v>0.3595207803223071</v>
      </c>
      <c r="K3" s="68" t="n">
        <v>0.3660398901059693</v>
      </c>
      <c r="L3" s="68" t="n"/>
      <c r="N3" s="45" t="n">
        <v>46</v>
      </c>
      <c r="O3" s="33" t="n"/>
      <c r="P3" s="32" t="n"/>
      <c r="Q3" s="32" t="n"/>
      <c r="R3" s="30" t="n"/>
      <c r="S3" s="32" t="n"/>
      <c r="T3" s="46" t="n"/>
      <c r="V3" s="45" t="n">
        <v>46</v>
      </c>
      <c r="W3" s="33" t="n">
        <v>3</v>
      </c>
      <c r="X3" s="32" t="n">
        <v>0.03846153846153846</v>
      </c>
      <c r="Y3" s="32" t="n">
        <v>0.03846153846153846</v>
      </c>
      <c r="Z3" s="30" t="n">
        <v>542</v>
      </c>
      <c r="AA3" s="32" t="n">
        <v>0.01915465083404015</v>
      </c>
      <c r="AB3" s="46" t="n">
        <v>0.01915465083404015</v>
      </c>
    </row>
    <row r="4">
      <c r="A4" s="45" t="inlineStr">
        <is>
          <t>Styles delivered with 2 week delay</t>
        </is>
      </c>
      <c r="B4" s="30" t="n">
        <v>11</v>
      </c>
      <c r="C4" s="47" t="n">
        <v>0.141025641025641</v>
      </c>
      <c r="D4" s="68" t="n">
        <v>0.141025641025641</v>
      </c>
      <c r="E4" s="68" t="n">
        <v>0.1184210526315789</v>
      </c>
      <c r="G4" s="45" t="inlineStr">
        <is>
          <t>Pieces delivered with 2 week delay</t>
        </is>
      </c>
      <c r="H4" s="30" t="n">
        <v>4301</v>
      </c>
      <c r="I4" s="47" t="n">
        <v>0.1520002827254736</v>
      </c>
      <c r="J4" s="68" t="n">
        <v>0.1520002827254736</v>
      </c>
      <c r="K4" s="68" t="n">
        <v>0.1139258572091198</v>
      </c>
      <c r="L4" s="68" t="n"/>
      <c r="N4" s="45" t="n">
        <v>47</v>
      </c>
      <c r="O4" s="33" t="n"/>
      <c r="P4" s="32" t="n"/>
      <c r="Q4" s="32" t="n"/>
      <c r="R4" s="30" t="n"/>
      <c r="S4" s="32" t="n"/>
      <c r="T4" s="46" t="n"/>
      <c r="V4" s="45" t="n">
        <v>47</v>
      </c>
      <c r="W4" s="33" t="n">
        <v>1</v>
      </c>
      <c r="X4" s="32" t="n">
        <v>0.01282051282051282</v>
      </c>
      <c r="Y4" s="32" t="n">
        <v>0.05128205128205128</v>
      </c>
      <c r="Z4" s="30" t="n">
        <v>353</v>
      </c>
      <c r="AA4" s="32" t="n">
        <v>0.01247526152106305</v>
      </c>
      <c r="AB4" s="46" t="n">
        <v>0.03162991235510319</v>
      </c>
    </row>
    <row r="5">
      <c r="A5" s="45" t="inlineStr">
        <is>
          <t>Styles delivered with 4 week delay</t>
        </is>
      </c>
      <c r="B5" s="30" t="n">
        <v>15</v>
      </c>
      <c r="C5" s="47" t="n">
        <v>0.1923076923076923</v>
      </c>
      <c r="D5" s="68" t="n">
        <v>0.1923076923076923</v>
      </c>
      <c r="E5" s="68" t="n">
        <v>0.1842105263157895</v>
      </c>
      <c r="G5" s="45" t="inlineStr">
        <is>
          <t>Pieces delivered with 4 week delay</t>
        </is>
      </c>
      <c r="H5" s="30" t="n">
        <v>5686</v>
      </c>
      <c r="I5" s="47" t="n">
        <v>0.2009471303364433</v>
      </c>
      <c r="J5" s="68" t="n">
        <v>0.2009471303364433</v>
      </c>
      <c r="K5" s="68" t="n">
        <v>0.1623077746458772</v>
      </c>
      <c r="L5" s="68" t="n"/>
      <c r="N5" s="45" t="n">
        <v>48</v>
      </c>
      <c r="O5" s="33" t="n">
        <v>1</v>
      </c>
      <c r="P5" s="32" t="n">
        <v>0.2692307692307692</v>
      </c>
      <c r="Q5" s="32" t="n">
        <v>0.2948717948717949</v>
      </c>
      <c r="R5" s="30" t="n">
        <v>1278</v>
      </c>
      <c r="S5" s="32" t="n">
        <v>0.3289510884930733</v>
      </c>
      <c r="T5" s="46" t="n">
        <v>0.34026010743568</v>
      </c>
      <c r="V5" s="45" t="n">
        <v>48</v>
      </c>
      <c r="W5" s="33" t="n">
        <v>17</v>
      </c>
      <c r="X5" s="32" t="n">
        <v>0.217948717948718</v>
      </c>
      <c r="Y5" s="32" t="n">
        <v>0.2692307692307692</v>
      </c>
      <c r="Z5" s="30" t="n">
        <v>6518</v>
      </c>
      <c r="AA5" s="32" t="n">
        <v>0.2303505795872208</v>
      </c>
      <c r="AB5" s="46" t="n">
        <v>0.261980491942324</v>
      </c>
    </row>
    <row r="6">
      <c r="A6" s="45" t="inlineStr">
        <is>
          <t>Styles delivered with 6 week delay</t>
        </is>
      </c>
      <c r="B6" s="30" t="n">
        <v>13</v>
      </c>
      <c r="C6" s="47" t="n">
        <v>0.1666666666666667</v>
      </c>
      <c r="D6" s="68" t="n">
        <v>0.1666666666666667</v>
      </c>
      <c r="E6" s="68" t="n">
        <v>0.1710526315789474</v>
      </c>
      <c r="G6" s="45" t="inlineStr">
        <is>
          <t>Pieces delivered with 6 week delay</t>
        </is>
      </c>
      <c r="H6" s="30" t="n">
        <v>5793</v>
      </c>
      <c r="I6" s="47" t="n">
        <v>0.2047285835453774</v>
      </c>
      <c r="J6" s="68" t="n">
        <v>0.2047285835453774</v>
      </c>
      <c r="K6" s="68" t="n">
        <v>0.2589288899989296</v>
      </c>
      <c r="L6" s="68" t="n"/>
      <c r="N6" s="45" t="n">
        <v>49</v>
      </c>
      <c r="O6" s="33" t="n">
        <v>7</v>
      </c>
      <c r="P6" s="32" t="n">
        <v>0.08974358974358974</v>
      </c>
      <c r="Q6" s="32" t="n">
        <v>0.3846153846153846</v>
      </c>
      <c r="R6" s="30" t="n">
        <v>1542</v>
      </c>
      <c r="S6" s="32" t="n">
        <v>0.05449533502968618</v>
      </c>
      <c r="T6" s="46" t="n">
        <v>0.3947554424653661</v>
      </c>
      <c r="V6" s="45" t="n">
        <v>49</v>
      </c>
      <c r="W6" s="33" t="n"/>
      <c r="X6" s="32" t="n"/>
      <c r="Y6" s="32" t="n"/>
      <c r="Z6" s="30" t="n"/>
      <c r="AA6" s="32" t="n"/>
      <c r="AB6" s="46" t="n"/>
    </row>
    <row r="7">
      <c r="A7" s="45" t="inlineStr">
        <is>
          <t>Styles delivered with 8 week delay</t>
        </is>
      </c>
      <c r="B7" s="30" t="n">
        <v>4</v>
      </c>
      <c r="C7" s="47" t="n">
        <v>0.05128205128205128</v>
      </c>
      <c r="D7" s="68" t="n">
        <v>0.05128205128205128</v>
      </c>
      <c r="E7" s="68" t="n">
        <v>0.02631578947368421</v>
      </c>
      <c r="G7" s="45" t="inlineStr">
        <is>
          <t>Pieces delivered with 8 week delay</t>
        </is>
      </c>
      <c r="H7" s="30" t="n">
        <v>855</v>
      </c>
      <c r="I7" s="47" t="n">
        <v>0.03021628498727735</v>
      </c>
      <c r="J7" s="68" t="n">
        <v>0.03021628498727735</v>
      </c>
      <c r="K7" s="68" t="n">
        <v>0.03582259963606522</v>
      </c>
      <c r="L7" s="68" t="n"/>
      <c r="N7" s="45" t="n">
        <v>50</v>
      </c>
      <c r="O7" s="33" t="n">
        <v>13</v>
      </c>
      <c r="P7" s="32" t="n">
        <v>0.1666666666666667</v>
      </c>
      <c r="Q7" s="32" t="n">
        <v>0.5512820512820513</v>
      </c>
      <c r="R7" s="30" t="n">
        <v>2795</v>
      </c>
      <c r="S7" s="32" t="n">
        <v>0.09877721232683065</v>
      </c>
      <c r="T7" s="46" t="n">
        <v>0.4935326547921968</v>
      </c>
      <c r="V7" s="45" t="n">
        <v>50</v>
      </c>
      <c r="W7" s="33" t="n">
        <v>7</v>
      </c>
      <c r="X7" s="32" t="n">
        <v>0.08974358974358974</v>
      </c>
      <c r="Y7" s="32" t="n">
        <v>0.358974358974359</v>
      </c>
      <c r="Z7" s="30" t="n">
        <v>1826</v>
      </c>
      <c r="AA7" s="32" t="n">
        <v>0.06453208934124964</v>
      </c>
      <c r="AB7" s="46" t="n">
        <v>0.3265125812835736</v>
      </c>
    </row>
    <row customHeight="1" ht="15.75" r="8" thickBot="1">
      <c r="A8" s="48" t="inlineStr">
        <is>
          <t>Styles delivered with more than 8 week delay</t>
        </is>
      </c>
      <c r="B8" s="49" t="n">
        <v>6</v>
      </c>
      <c r="C8" s="50" t="n">
        <v>0.07692307692307693</v>
      </c>
      <c r="D8" s="68" t="n">
        <v>0.07692307692307693</v>
      </c>
      <c r="E8" s="68" t="n">
        <v>0.03947368421052631</v>
      </c>
      <c r="G8" s="48" t="inlineStr">
        <is>
          <t>Pieces delivered with more than 8 week delay</t>
        </is>
      </c>
      <c r="H8" s="49" t="n">
        <v>1769</v>
      </c>
      <c r="I8" s="50" t="n">
        <v>0.06251767034209782</v>
      </c>
      <c r="J8" s="68" t="n">
        <v>0.06251767034209782</v>
      </c>
      <c r="K8" s="68" t="n">
        <v>0.06297498840403896</v>
      </c>
      <c r="L8" s="68" t="n"/>
      <c r="N8" s="45" t="n">
        <v>51</v>
      </c>
      <c r="O8" s="33" t="n">
        <v>6</v>
      </c>
      <c r="P8" s="32" t="n">
        <v>0.07692307692307693</v>
      </c>
      <c r="Q8" s="32" t="n">
        <v>0.6282051282051282</v>
      </c>
      <c r="R8" s="30" t="n">
        <v>1409</v>
      </c>
      <c r="S8" s="32" t="n">
        <v>0.04979502403166525</v>
      </c>
      <c r="T8" s="46" t="n">
        <v>0.543327678823862</v>
      </c>
      <c r="V8" s="45" t="n">
        <v>51</v>
      </c>
      <c r="W8" s="33" t="n"/>
      <c r="X8" s="32" t="n"/>
      <c r="Y8" s="32" t="n"/>
      <c r="Z8" s="30" t="n"/>
      <c r="AA8" s="32" t="n"/>
      <c r="AB8" s="46" t="n"/>
    </row>
    <row customHeight="1" ht="15.75" r="9" thickBot="1">
      <c r="B9" s="51" t="n"/>
      <c r="C9" s="51" t="n"/>
      <c r="D9" s="69" t="n"/>
      <c r="E9" s="69" t="n"/>
      <c r="F9" s="51" t="n"/>
      <c r="G9" s="51" t="n"/>
      <c r="H9" s="51" t="n"/>
      <c r="I9" s="51" t="n"/>
      <c r="J9" s="69" t="n"/>
      <c r="K9" s="69" t="n"/>
      <c r="L9" s="69" t="n"/>
      <c r="N9" s="45" t="n">
        <v>52</v>
      </c>
      <c r="O9" s="33" t="n"/>
      <c r="P9" s="32" t="n"/>
      <c r="Q9" s="32" t="n"/>
      <c r="R9" s="30" t="n"/>
      <c r="S9" s="32" t="n"/>
      <c r="T9" s="46" t="n"/>
      <c r="V9" s="45" t="n">
        <v>52</v>
      </c>
      <c r="W9" s="33" t="n"/>
      <c r="X9" s="32" t="n"/>
      <c r="Y9" s="32" t="n"/>
      <c r="Z9" s="30" t="n"/>
      <c r="AA9" s="32" t="n"/>
      <c r="AB9" s="46" t="n"/>
    </row>
    <row r="10">
      <c r="A10" s="52" t="inlineStr">
        <is>
          <t>Average leadtime fabric arrival - ETD</t>
        </is>
      </c>
      <c r="B10" s="53" t="n">
        <v>13</v>
      </c>
      <c r="C10" s="54" t="inlineStr">
        <is>
          <t>(4 - 23)</t>
        </is>
      </c>
      <c r="D10" s="72" t="inlineStr">
        <is>
          <t>13 (4 - 23)</t>
        </is>
      </c>
      <c r="E10" s="72" t="inlineStr">
        <is>
          <t>11 (6 - 19)</t>
        </is>
      </c>
      <c r="F10" s="18" t="n"/>
      <c r="G10" s="52" t="n"/>
      <c r="H10" s="55" t="n"/>
      <c r="I10" s="56" t="n"/>
      <c r="J10" s="73" t="n"/>
      <c r="K10" s="73" t="n"/>
      <c r="L10" s="73" t="n"/>
      <c r="M10" s="18" t="n"/>
      <c r="N10" s="45" t="n">
        <v>1</v>
      </c>
      <c r="O10" s="33" t="n">
        <v>5</v>
      </c>
      <c r="P10" s="32" t="n">
        <v>0.0641025641025641</v>
      </c>
      <c r="Q10" s="32" t="n">
        <v>0.6923076923076923</v>
      </c>
      <c r="R10" s="30" t="n">
        <v>2584</v>
      </c>
      <c r="S10" s="32" t="n">
        <v>0.09132032796154933</v>
      </c>
      <c r="T10" s="46" t="n">
        <v>0.6346480067854113</v>
      </c>
      <c r="V10" s="45" t="n">
        <v>1</v>
      </c>
      <c r="W10" s="33" t="n"/>
      <c r="X10" s="32" t="n"/>
      <c r="Y10" s="32" t="n"/>
      <c r="Z10" s="30" t="n"/>
      <c r="AA10" s="32" t="n"/>
      <c r="AB10" s="46" t="n"/>
    </row>
    <row r="11">
      <c r="A11" s="45" t="inlineStr">
        <is>
          <t>Styles with leadtime fabric arrival - ETD 6-7 weeks (incl. 4&amp;5)</t>
        </is>
      </c>
      <c r="B11" s="57" t="n">
        <v>9</v>
      </c>
      <c r="C11" s="47" t="n">
        <v>0.1153846153846154</v>
      </c>
      <c r="D11" s="68" t="n">
        <v>0.1153846153846154</v>
      </c>
      <c r="E11" s="68" t="n">
        <v>0.1447368421052632</v>
      </c>
      <c r="F11" s="18" t="n"/>
      <c r="G11" s="45" t="inlineStr">
        <is>
          <t>Pieces with leadtime fabric arrival - ETD 6-7 weeks (incl. 4&amp;5)</t>
        </is>
      </c>
      <c r="H11" s="30" t="n">
        <v>2280</v>
      </c>
      <c r="I11" s="47" t="n">
        <v>0.08057675996607294</v>
      </c>
      <c r="J11" s="68" t="n">
        <v>0.08057675996607294</v>
      </c>
      <c r="K11" s="68" t="n">
        <v>0.05737324722588932</v>
      </c>
      <c r="L11" s="68" t="n"/>
      <c r="M11" s="18" t="n"/>
      <c r="N11" s="45" t="n">
        <v>2</v>
      </c>
      <c r="O11" s="33" t="n">
        <v>15</v>
      </c>
      <c r="P11" s="32" t="n">
        <v>0.1923076923076923</v>
      </c>
      <c r="Q11" s="32" t="n">
        <v>0.8846153846153846</v>
      </c>
      <c r="R11" s="30" t="n">
        <v>6563</v>
      </c>
      <c r="S11" s="32" t="n">
        <v>0.2319409103760249</v>
      </c>
      <c r="T11" s="46" t="n">
        <v>0.8665889171614363</v>
      </c>
      <c r="V11" s="45" t="n">
        <v>2</v>
      </c>
      <c r="W11" s="33" t="n">
        <v>15</v>
      </c>
      <c r="X11" s="32" t="n">
        <v>0.1923076923076923</v>
      </c>
      <c r="Y11" s="32" t="n">
        <v>0.5512820512820513</v>
      </c>
      <c r="Z11" s="30" t="n">
        <v>4959</v>
      </c>
      <c r="AA11" s="32" t="n">
        <v>0.1752544529262086</v>
      </c>
      <c r="AB11" s="46" t="n">
        <v>0.5017670342097823</v>
      </c>
    </row>
    <row r="12">
      <c r="A12" s="45" t="inlineStr">
        <is>
          <t>Styles with leadtime fabric arrival - ETD 8-10 weeks</t>
        </is>
      </c>
      <c r="B12" s="57" t="n">
        <v>17</v>
      </c>
      <c r="C12" s="47" t="n">
        <v>0.217948717948718</v>
      </c>
      <c r="D12" s="68" t="n">
        <v>0.217948717948718</v>
      </c>
      <c r="E12" s="68" t="n">
        <v>0.2894736842105263</v>
      </c>
      <c r="F12" s="18" t="n"/>
      <c r="G12" s="45" t="inlineStr">
        <is>
          <t>Pieces with leadtime fabric arrival - ETD 8-10 weeks</t>
        </is>
      </c>
      <c r="H12" s="30" t="n">
        <v>7241</v>
      </c>
      <c r="I12" s="47" t="n">
        <v>0.2559018942606729</v>
      </c>
      <c r="J12" s="68" t="n">
        <v>0.2559018942606729</v>
      </c>
      <c r="K12" s="68" t="n">
        <v>0.2859028793663253</v>
      </c>
      <c r="L12" s="68" t="n"/>
      <c r="M12" s="18" t="n"/>
      <c r="N12" s="45" t="n">
        <v>3</v>
      </c>
      <c r="O12" s="33" t="n">
        <v>5</v>
      </c>
      <c r="P12" s="32" t="n">
        <v>0.0641025641025641</v>
      </c>
      <c r="Q12" s="32" t="n">
        <v>0.9487179487179487</v>
      </c>
      <c r="R12" s="30" t="n">
        <v>2068</v>
      </c>
      <c r="S12" s="32" t="n">
        <v>0.07308453491659599</v>
      </c>
      <c r="T12" s="46" t="n">
        <v>0.9396734520780322</v>
      </c>
      <c r="V12" s="45" t="n">
        <v>3</v>
      </c>
      <c r="W12" s="33" t="n"/>
      <c r="X12" s="32" t="n"/>
      <c r="Y12" s="32" t="n"/>
      <c r="Z12" s="30" t="n"/>
      <c r="AA12" s="32" t="n"/>
      <c r="AB12" s="46" t="n"/>
    </row>
    <row r="13">
      <c r="A13" s="45" t="inlineStr">
        <is>
          <t>Styles with leadtime fabric arrival - ETD 11-12 weeks</t>
        </is>
      </c>
      <c r="B13" s="57" t="n">
        <v>15</v>
      </c>
      <c r="C13" s="47" t="n">
        <v>0.1923076923076923</v>
      </c>
      <c r="D13" s="68" t="n">
        <v>0.1923076923076923</v>
      </c>
      <c r="E13" s="68" t="n">
        <v>0.25</v>
      </c>
      <c r="F13" s="18" t="n"/>
      <c r="G13" s="45" t="inlineStr">
        <is>
          <t>Pieces with leadtime fabric arrival - ETD 11-12 weeks</t>
        </is>
      </c>
      <c r="H13" s="30" t="n">
        <v>4269</v>
      </c>
      <c r="I13" s="47" t="n">
        <v>0.1508693808312129</v>
      </c>
      <c r="J13" s="68" t="n">
        <v>0.1508693808312129</v>
      </c>
      <c r="K13" s="68" t="n">
        <v>0.2305633853070254</v>
      </c>
      <c r="L13" s="68" t="n"/>
      <c r="M13" s="18" t="n"/>
      <c r="N13" s="45" t="n">
        <v>4</v>
      </c>
      <c r="O13" s="33" t="n">
        <v>1</v>
      </c>
      <c r="P13" s="32" t="n">
        <v>0.01282051282051282</v>
      </c>
      <c r="Q13" s="32" t="n">
        <v>0.9615384615384615</v>
      </c>
      <c r="R13" s="30" t="n">
        <v>219</v>
      </c>
      <c r="S13" s="32" t="n">
        <v>0.00773960983884648</v>
      </c>
      <c r="T13" s="46" t="n">
        <v>0.9474130619168787</v>
      </c>
      <c r="V13" s="45" t="n">
        <v>4</v>
      </c>
      <c r="W13" s="33" t="n">
        <v>6</v>
      </c>
      <c r="X13" s="32" t="n">
        <v>0.07692307692307693</v>
      </c>
      <c r="Y13" s="32" t="n">
        <v>0.6282051282051282</v>
      </c>
      <c r="Z13" s="30" t="n">
        <v>2659</v>
      </c>
      <c r="AA13" s="32" t="n">
        <v>0.09397087927622279</v>
      </c>
      <c r="AB13" s="46" t="n">
        <v>0.5957379134860051</v>
      </c>
    </row>
    <row r="14">
      <c r="A14" s="45" t="inlineStr">
        <is>
          <t>Styles with leadtime fabric arrival - ETD 13-14 weeks</t>
        </is>
      </c>
      <c r="B14" s="57" t="n">
        <v>11</v>
      </c>
      <c r="C14" s="47" t="n">
        <v>0.141025641025641</v>
      </c>
      <c r="D14" s="68" t="n">
        <v>0.141025641025641</v>
      </c>
      <c r="E14" s="68" t="n">
        <v>0.1973684210526316</v>
      </c>
      <c r="F14" s="18" t="n"/>
      <c r="G14" s="45" t="inlineStr">
        <is>
          <t>Pieces with leadtime fabric arrival - ETD 13-14 weeks</t>
        </is>
      </c>
      <c r="H14" s="30" t="n">
        <v>4528</v>
      </c>
      <c r="I14" s="47" t="n">
        <v>0.1600226180378852</v>
      </c>
      <c r="J14" s="68" t="n">
        <v>0.1600226180378852</v>
      </c>
      <c r="K14" s="68" t="n">
        <v>0.2100474542405537</v>
      </c>
      <c r="L14" s="68" t="n"/>
      <c r="M14" s="18" t="n"/>
      <c r="N14" s="45" t="n">
        <v>5</v>
      </c>
      <c r="O14" s="33" t="n">
        <v>2</v>
      </c>
      <c r="P14" s="32" t="n">
        <v>0.02564102564102564</v>
      </c>
      <c r="Q14" s="32" t="n">
        <v>0.9871794871794871</v>
      </c>
      <c r="R14" s="30" t="n">
        <v>1108</v>
      </c>
      <c r="S14" s="32" t="n">
        <v>0.0391574780887758</v>
      </c>
      <c r="T14" s="46" t="n">
        <v>0.9865705400056545</v>
      </c>
      <c r="V14" s="45" t="n">
        <v>5</v>
      </c>
      <c r="W14" s="33" t="n"/>
      <c r="X14" s="32" t="n"/>
      <c r="Y14" s="32" t="n"/>
      <c r="Z14" s="30" t="n"/>
      <c r="AA14" s="32" t="n"/>
      <c r="AB14" s="46" t="n"/>
    </row>
    <row r="15">
      <c r="A15" s="45" t="inlineStr">
        <is>
          <t>Styles with leadtime fabric arrival - ETD 15-16 weeks</t>
        </is>
      </c>
      <c r="B15" s="57" t="n">
        <v>15</v>
      </c>
      <c r="C15" s="47" t="n">
        <v>0.1923076923076923</v>
      </c>
      <c r="D15" s="68" t="n">
        <v>0.1923076923076923</v>
      </c>
      <c r="E15" s="68" t="n">
        <v>0.02631578947368421</v>
      </c>
      <c r="F15" s="18" t="n"/>
      <c r="G15" s="45" t="inlineStr">
        <is>
          <t>Pieces with leadtime fabric arrival - ETD 15-16 weeks</t>
        </is>
      </c>
      <c r="H15" s="30" t="n">
        <v>5524</v>
      </c>
      <c r="I15" s="47" t="n">
        <v>0.1952219394967487</v>
      </c>
      <c r="J15" s="68" t="n">
        <v>0.1952219394967487</v>
      </c>
      <c r="K15" s="68" t="n">
        <v>0.03014949869768438</v>
      </c>
      <c r="L15" s="68" t="n"/>
      <c r="M15" s="18" t="n"/>
      <c r="N15" s="45" t="n">
        <v>6</v>
      </c>
      <c r="O15" s="33" t="n"/>
      <c r="P15" s="32" t="n"/>
      <c r="Q15" s="32" t="n"/>
      <c r="R15" s="30" t="n"/>
      <c r="S15" s="32" t="n"/>
      <c r="T15" s="46" t="n"/>
      <c r="V15" s="45" t="n">
        <v>6</v>
      </c>
      <c r="W15" s="33" t="n">
        <v>12</v>
      </c>
      <c r="X15" s="32" t="n">
        <v>0.1538461538461539</v>
      </c>
      <c r="Y15" s="32" t="n">
        <v>0.782051282051282</v>
      </c>
      <c r="Z15" s="30" t="n">
        <v>4588</v>
      </c>
      <c r="AA15" s="32" t="n">
        <v>0.162143059089624</v>
      </c>
      <c r="AB15" s="46" t="n">
        <v>0.7578809725756291</v>
      </c>
    </row>
    <row customHeight="1" ht="15.75" r="16" thickBot="1">
      <c r="A16" s="48" t="inlineStr">
        <is>
          <t>Styles with leadtime fabric arrival - ETD more than 16 weeks</t>
        </is>
      </c>
      <c r="B16" s="58" t="n">
        <v>10</v>
      </c>
      <c r="C16" s="50" t="n">
        <v>0.1282051282051282</v>
      </c>
      <c r="D16" s="68" t="n">
        <v>0.1282051282051282</v>
      </c>
      <c r="E16" s="68" t="n">
        <v>0.1184210526315789</v>
      </c>
      <c r="F16" s="18" t="n"/>
      <c r="G16" s="48" t="inlineStr">
        <is>
          <t>Pieces with leadtime fabric arrival - ETD more than 16 weeks</t>
        </is>
      </c>
      <c r="H16" s="49" t="n">
        <v>3635</v>
      </c>
      <c r="I16" s="50" t="n">
        <v>0.1284633870511733</v>
      </c>
      <c r="J16" s="68" t="n">
        <v>0.1284633870511733</v>
      </c>
      <c r="K16" s="68" t="n">
        <v>0.2190387840296857</v>
      </c>
      <c r="L16" s="68" t="n"/>
      <c r="M16" s="18" t="n"/>
      <c r="N16" s="45" t="n">
        <v>7</v>
      </c>
      <c r="O16" s="33" t="n"/>
      <c r="P16" s="32" t="n"/>
      <c r="Q16" s="32" t="n"/>
      <c r="R16" s="30" t="n"/>
      <c r="S16" s="32" t="n"/>
      <c r="T16" s="46" t="n"/>
      <c r="V16" s="45" t="n">
        <v>7</v>
      </c>
      <c r="W16" s="33" t="n">
        <v>8</v>
      </c>
      <c r="X16" s="32" t="n">
        <v>0.1025641025641026</v>
      </c>
      <c r="Y16" s="32" t="n">
        <v>0.8846153846153846</v>
      </c>
      <c r="Z16" s="30" t="n">
        <v>3626</v>
      </c>
      <c r="AA16" s="32" t="n">
        <v>0.1281453208934125</v>
      </c>
      <c r="AB16" s="46" t="n">
        <v>0.8860262934690416</v>
      </c>
    </row>
    <row customHeight="1" ht="15.75" r="17" thickBot="1">
      <c r="B17" s="51" t="n"/>
      <c r="C17" s="18" t="n"/>
      <c r="D17" s="71" t="n"/>
      <c r="E17" s="71" t="n"/>
      <c r="F17" s="18" t="n"/>
      <c r="G17" s="18" t="n"/>
      <c r="H17" s="18" t="n"/>
      <c r="I17" s="18" t="n"/>
      <c r="J17" s="71" t="n"/>
      <c r="K17" s="71" t="n"/>
      <c r="L17" s="71" t="n"/>
      <c r="M17" s="18" t="n"/>
      <c r="N17" s="45" t="n">
        <v>8</v>
      </c>
      <c r="O17" s="33" t="n"/>
      <c r="P17" s="32" t="n"/>
      <c r="Q17" s="32" t="n"/>
      <c r="R17" s="30" t="n"/>
      <c r="S17" s="32" t="n"/>
      <c r="T17" s="46" t="n"/>
      <c r="V17" s="45" t="n">
        <v>8</v>
      </c>
      <c r="W17" s="33" t="n">
        <v>2</v>
      </c>
      <c r="X17" s="32" t="n">
        <v>0.02564102564102564</v>
      </c>
      <c r="Y17" s="32" t="n">
        <v>0.9102564102564102</v>
      </c>
      <c r="Z17" s="30" t="n">
        <v>658</v>
      </c>
      <c r="AA17" s="32" t="n">
        <v>0.02325417020073509</v>
      </c>
      <c r="AB17" s="46" t="n">
        <v>0.9092804636697767</v>
      </c>
    </row>
    <row r="18">
      <c r="A18" s="52" t="inlineStr">
        <is>
          <t>Average leadtime PO - ETD (PO date March 21 2014)</t>
        </is>
      </c>
      <c r="B18" s="53" t="n"/>
      <c r="C18" s="54" t="inlineStr">
        <is>
          <t>(2 - 27)</t>
        </is>
      </c>
      <c r="D18" s="70" t="inlineStr">
        <is>
          <t>(2 - 27)</t>
        </is>
      </c>
      <c r="E18" s="70" t="inlineStr">
        <is>
          <t>(12 - 26)</t>
        </is>
      </c>
      <c r="F18" s="18" t="n"/>
      <c r="G18" s="52" t="n"/>
      <c r="H18" s="53" t="n"/>
      <c r="I18" s="56" t="n"/>
      <c r="J18" s="73" t="n"/>
      <c r="K18" s="73" t="n"/>
      <c r="L18" s="73" t="n"/>
      <c r="M18" s="18" t="n"/>
      <c r="N18" s="45" t="n">
        <v>9</v>
      </c>
      <c r="O18" s="33" t="n"/>
      <c r="P18" s="32" t="n"/>
      <c r="Q18" s="32" t="n"/>
      <c r="R18" s="30" t="n"/>
      <c r="S18" s="32" t="n"/>
      <c r="T18" s="46" t="n"/>
      <c r="V18" s="45" t="n">
        <v>9</v>
      </c>
      <c r="W18" s="33" t="n">
        <v>2</v>
      </c>
      <c r="X18" s="32" t="n">
        <v>0.02564102564102564</v>
      </c>
      <c r="Y18" s="32" t="n">
        <v>0.9358974358974359</v>
      </c>
      <c r="Z18" s="30" t="n">
        <v>1248</v>
      </c>
      <c r="AA18" s="32" t="n">
        <v>0.04410517387616624</v>
      </c>
      <c r="AB18" s="46" t="n">
        <v>0.9533856375459429</v>
      </c>
    </row>
    <row r="19">
      <c r="A19" s="45" t="inlineStr">
        <is>
          <t>Styles with leadtime PO - ETD 8 weeks or shorter (incl. Italy styles)</t>
        </is>
      </c>
      <c r="B19" s="57" t="n">
        <v>5</v>
      </c>
      <c r="C19" s="47" t="n">
        <v>0.0641025641025641</v>
      </c>
      <c r="D19" s="68" t="n">
        <v>0.0641025641025641</v>
      </c>
      <c r="E19" s="68" t="n">
        <v>0.25</v>
      </c>
      <c r="F19" s="18" t="n"/>
      <c r="G19" s="45" t="inlineStr">
        <is>
          <t>Pieces with leadtime PO - ETD 8 weeks or shorter (incl. Italy styles)</t>
        </is>
      </c>
      <c r="H19" s="30" t="n">
        <v>1030</v>
      </c>
      <c r="I19" s="47" t="n">
        <v>0.03640090472151541</v>
      </c>
      <c r="J19" s="68" t="n">
        <v>0.03640090472151541</v>
      </c>
      <c r="K19" s="68" t="n">
        <v>0.2498662004495665</v>
      </c>
      <c r="L19" s="68" t="n"/>
      <c r="M19" s="18" t="n"/>
      <c r="N19" s="45" t="n">
        <v>10</v>
      </c>
      <c r="O19" s="33" t="n"/>
      <c r="P19" s="32" t="n"/>
      <c r="Q19" s="32" t="n"/>
      <c r="R19" s="30" t="n"/>
      <c r="S19" s="32" t="n"/>
      <c r="T19" s="46" t="n"/>
      <c r="V19" s="45" t="n">
        <v>10</v>
      </c>
      <c r="W19" s="33" t="n">
        <v>1</v>
      </c>
      <c r="X19" s="32" t="n">
        <v>0.01282051282051282</v>
      </c>
      <c r="Y19" s="32" t="n">
        <v>0.9487179487179487</v>
      </c>
      <c r="Z19" s="30" t="n">
        <v>380</v>
      </c>
      <c r="AA19" s="32" t="n">
        <v>0.01342945999434549</v>
      </c>
      <c r="AB19" s="46" t="n">
        <v>0.9668150975402884</v>
      </c>
    </row>
    <row r="20">
      <c r="A20" s="45" t="inlineStr">
        <is>
          <t>Styles with leadtime PO - ETD 9-12 weeks</t>
        </is>
      </c>
      <c r="B20" s="57" t="n">
        <v>25</v>
      </c>
      <c r="C20" s="47" t="n">
        <v>0.3205128205128205</v>
      </c>
      <c r="D20" s="68" t="n">
        <v>0.3205128205128205</v>
      </c>
      <c r="E20" s="68" t="n">
        <v>0.1447368421052632</v>
      </c>
      <c r="F20" s="18" t="n"/>
      <c r="G20" s="45" t="inlineStr">
        <is>
          <t>Pieces with leadtime PO - ETD 14-15 weeks</t>
        </is>
      </c>
      <c r="H20" s="30" t="n">
        <v>8697</v>
      </c>
      <c r="I20" s="47" t="n">
        <v>0.3073579304495335</v>
      </c>
      <c r="J20" s="68" t="n">
        <v>0.3073579304495335</v>
      </c>
      <c r="K20" s="68" t="n">
        <v>0.09922574660149142</v>
      </c>
      <c r="L20" s="68" t="n"/>
      <c r="M20" s="18" t="n"/>
      <c r="N20" s="45" t="n">
        <v>11</v>
      </c>
      <c r="O20" s="33" t="n">
        <v>1</v>
      </c>
      <c r="P20" s="32" t="n">
        <v>0.01282051282051282</v>
      </c>
      <c r="Q20" s="32" t="n">
        <v>0.9999999999999999</v>
      </c>
      <c r="R20" s="30" t="n">
        <v>380</v>
      </c>
      <c r="S20" s="32" t="n">
        <v>0.01342945999434549</v>
      </c>
      <c r="T20" s="46" t="n">
        <v>1</v>
      </c>
      <c r="U20" t="inlineStr">
        <is>
          <t>re-order</t>
        </is>
      </c>
      <c r="V20" s="45" t="n">
        <v>11</v>
      </c>
      <c r="W20" s="33" t="n">
        <v>2</v>
      </c>
      <c r="X20" s="32" t="n">
        <v>0.02564102564102564</v>
      </c>
      <c r="Y20" s="32" t="n">
        <v>0.9743589743589743</v>
      </c>
      <c r="Z20" s="30" t="n">
        <v>600</v>
      </c>
      <c r="AA20" s="32" t="n">
        <v>0.02120441051738762</v>
      </c>
      <c r="AB20" s="46" t="n">
        <v>0.988019508057676</v>
      </c>
    </row>
    <row r="21">
      <c r="A21" s="45" t="inlineStr">
        <is>
          <t>Styles with leadtime PO - ETD 16-18 weeks</t>
        </is>
      </c>
      <c r="B21" s="57" t="n">
        <v>20</v>
      </c>
      <c r="C21" s="47" t="n">
        <v>0.2564102564102564</v>
      </c>
      <c r="D21" s="68" t="n">
        <v>0.2564102564102564</v>
      </c>
      <c r="E21" s="68" t="n">
        <v>0.1184210526315789</v>
      </c>
      <c r="F21" s="18" t="n"/>
      <c r="G21" s="45" t="inlineStr">
        <is>
          <t>Pieces with leadtime PO - ETD 16-18 weeks</t>
        </is>
      </c>
      <c r="H21" s="30" t="n">
        <v>7510</v>
      </c>
      <c r="I21" s="47" t="n">
        <v>0.2654085383093017</v>
      </c>
      <c r="J21" s="68" t="n">
        <v>0.2654085383093017</v>
      </c>
      <c r="K21" s="68" t="n">
        <v>0.1041852499375602</v>
      </c>
      <c r="L21" s="68" t="n"/>
      <c r="M21" s="18" t="n"/>
      <c r="N21" s="45" t="n">
        <v>12</v>
      </c>
      <c r="O21" s="33" t="n"/>
      <c r="P21" s="32" t="n"/>
      <c r="Q21" s="32" t="n"/>
      <c r="R21" s="30" t="n"/>
      <c r="S21" s="32" t="n"/>
      <c r="T21" s="46" t="n"/>
      <c r="V21" s="45" t="n">
        <v>12</v>
      </c>
      <c r="W21" s="33" t="n"/>
      <c r="X21" s="32" t="n"/>
      <c r="Y21" s="32" t="n"/>
      <c r="Z21" s="30" t="n"/>
      <c r="AA21" s="32" t="n"/>
      <c r="AB21" s="46" t="n"/>
    </row>
    <row customHeight="1" ht="15.75" r="22" thickBot="1">
      <c r="A22" s="45" t="inlineStr">
        <is>
          <t>Styles with leadtime PO - ETD 20-22 weeks</t>
        </is>
      </c>
      <c r="B22" s="57" t="n">
        <v>22</v>
      </c>
      <c r="C22" s="47" t="n">
        <v>0.282051282051282</v>
      </c>
      <c r="D22" s="68" t="n">
        <v>0.282051282051282</v>
      </c>
      <c r="E22" s="68" t="n">
        <v>0.05263157894736842</v>
      </c>
      <c r="F22" s="18" t="n"/>
      <c r="G22" s="45" t="inlineStr">
        <is>
          <t>Pieces with leadtime PO - ETD 20-22 weeks</t>
        </is>
      </c>
      <c r="H22" s="30" t="n">
        <v>8872</v>
      </c>
      <c r="I22" s="47" t="n">
        <v>0.3135425501837716</v>
      </c>
      <c r="J22" s="68" t="n">
        <v>0.3135425501837716</v>
      </c>
      <c r="K22" s="68" t="n">
        <v>0.0571591679451957</v>
      </c>
      <c r="L22" s="68" t="n"/>
      <c r="M22" s="18" t="n"/>
      <c r="N22" s="48" t="n">
        <v>13</v>
      </c>
      <c r="O22" s="59" t="n"/>
      <c r="P22" s="60" t="n"/>
      <c r="Q22" s="60" t="n"/>
      <c r="R22" s="49" t="n"/>
      <c r="S22" s="60" t="n"/>
      <c r="T22" s="61" t="n"/>
      <c r="V22" s="48" t="n">
        <v>13</v>
      </c>
      <c r="W22" s="59" t="n">
        <v>1</v>
      </c>
      <c r="X22" s="60" t="n">
        <v>0.01282051282051282</v>
      </c>
      <c r="Y22" s="60" t="n">
        <v>0.9871794871794871</v>
      </c>
      <c r="Z22" s="49" t="n">
        <v>120</v>
      </c>
      <c r="AA22" s="60" t="n">
        <v>0.004240882103477523</v>
      </c>
      <c r="AB22" s="61" t="n">
        <v>0.9922603901611535</v>
      </c>
    </row>
    <row r="23">
      <c r="A23" s="45" t="inlineStr">
        <is>
          <t>Styles with leadtime PO - ETD 23-25 weeks</t>
        </is>
      </c>
      <c r="B23" s="57" t="n">
        <v>4</v>
      </c>
      <c r="C23" s="47" t="n">
        <v>0.05128205128205128</v>
      </c>
      <c r="D23" s="68" t="n">
        <v>0.05128205128205128</v>
      </c>
      <c r="E23" s="68" t="n">
        <v>0.3815789473684211</v>
      </c>
      <c r="F23" s="18" t="n"/>
      <c r="G23" s="45" t="inlineStr">
        <is>
          <t>Pieces with leadtime PO - ETD 23-25 weeks</t>
        </is>
      </c>
      <c r="H23" s="30" t="n">
        <v>1848</v>
      </c>
      <c r="I23" s="47" t="n">
        <v>0.06530958439355386</v>
      </c>
      <c r="J23" s="68" t="n">
        <v>0.06530958439355386</v>
      </c>
      <c r="K23" s="68" t="n">
        <v>0.4663717129910444</v>
      </c>
      <c r="L23" s="68" t="n"/>
      <c r="M23" s="18" t="n"/>
      <c r="R23" s="25" t="n"/>
      <c r="X23" s="2" t="n"/>
      <c r="Y23" s="2" t="n"/>
      <c r="Z23" s="25" t="n"/>
      <c r="AA23" s="2" t="n"/>
      <c r="AB23" s="2" t="n"/>
    </row>
    <row customHeight="1" ht="15.75" r="24" thickBot="1">
      <c r="A24" s="48" t="inlineStr">
        <is>
          <t>Styles with leadtime PO - ETD more than 25 weeks</t>
        </is>
      </c>
      <c r="B24" s="58" t="n">
        <v>1</v>
      </c>
      <c r="C24" s="50" t="n">
        <v>0.01282051282051282</v>
      </c>
      <c r="D24" s="68" t="n">
        <v>0.01282051282051282</v>
      </c>
      <c r="E24" s="68" t="n">
        <v>0.07894736842105263</v>
      </c>
      <c r="F24" s="18" t="n"/>
      <c r="G24" s="48" t="inlineStr">
        <is>
          <t>Pieces with leadtime PO - ETD more than 25 weeks</t>
        </is>
      </c>
      <c r="H24" s="49" t="n">
        <v>120</v>
      </c>
      <c r="I24" s="50" t="n">
        <v>0.004240882103477523</v>
      </c>
      <c r="J24" s="68" t="n">
        <v>0.004240882103477523</v>
      </c>
      <c r="K24" s="68" t="n">
        <v>0.05626717094230563</v>
      </c>
      <c r="L24" s="68" t="n"/>
      <c r="M24" s="71" t="inlineStr">
        <is>
          <t>SS15</t>
        </is>
      </c>
      <c r="N24" s="74" t="inlineStr">
        <is>
          <t>Confirmed week</t>
        </is>
      </c>
      <c r="O24" s="74" t="inlineStr">
        <is>
          <t>Styles</t>
        </is>
      </c>
      <c r="P24" s="67" t="inlineStr">
        <is>
          <t>%</t>
        </is>
      </c>
      <c r="Q24" s="67" t="inlineStr">
        <is>
          <t>% Cumulative</t>
        </is>
      </c>
      <c r="R24" s="75" t="inlineStr">
        <is>
          <t>Pieces</t>
        </is>
      </c>
      <c r="S24" s="67" t="inlineStr">
        <is>
          <t>%</t>
        </is>
      </c>
      <c r="T24" s="67" t="inlineStr">
        <is>
          <t>% Cumulative</t>
        </is>
      </c>
      <c r="U24" s="74" t="n"/>
      <c r="V24" s="74" t="inlineStr">
        <is>
          <t>Actual week</t>
        </is>
      </c>
      <c r="W24" s="74" t="inlineStr">
        <is>
          <t>Styles</t>
        </is>
      </c>
      <c r="X24" s="67" t="inlineStr">
        <is>
          <t>%</t>
        </is>
      </c>
      <c r="Y24" s="67" t="inlineStr">
        <is>
          <t>% Cumulative</t>
        </is>
      </c>
      <c r="Z24" s="75" t="inlineStr">
        <is>
          <t>Pieces</t>
        </is>
      </c>
      <c r="AA24" s="67" t="inlineStr">
        <is>
          <t>%</t>
        </is>
      </c>
      <c r="AB24" s="67" t="inlineStr">
        <is>
          <t>% Cumulative</t>
        </is>
      </c>
      <c r="AC24" s="74" t="n"/>
    </row>
    <row customHeight="1" ht="15.75" r="25" thickBot="1">
      <c r="B25" s="51" t="n"/>
      <c r="C25" s="18" t="n"/>
      <c r="D25" s="71" t="n"/>
      <c r="E25" s="71" t="n"/>
      <c r="F25" s="18" t="n"/>
      <c r="G25" s="18" t="n"/>
      <c r="H25" s="25" t="n"/>
      <c r="I25" s="18" t="n"/>
      <c r="J25" s="71" t="n"/>
      <c r="K25" s="71" t="n"/>
      <c r="L25" s="71" t="n"/>
      <c r="N25" s="74" t="n">
        <v>45</v>
      </c>
      <c r="O25" s="74" t="n"/>
      <c r="P25" s="74" t="n"/>
      <c r="Q25" s="74" t="n"/>
      <c r="R25" s="74" t="n"/>
      <c r="S25" s="74" t="n"/>
      <c r="T25" s="74" t="n"/>
      <c r="U25" s="74" t="n"/>
      <c r="V25" s="74" t="n">
        <v>45</v>
      </c>
      <c r="W25" s="74" t="n"/>
      <c r="X25" s="74" t="n"/>
      <c r="Y25" s="74" t="n"/>
      <c r="Z25" s="74" t="n"/>
      <c r="AA25" s="74" t="n"/>
      <c r="AB25" s="74" t="n"/>
      <c r="AC25" s="74" t="n"/>
    </row>
    <row r="26">
      <c r="A26" s="52" t="inlineStr">
        <is>
          <t>Average over-/ underdelivery</t>
        </is>
      </c>
      <c r="B26" s="62" t="inlineStr">
        <is>
          <t>-2,2%</t>
        </is>
      </c>
      <c r="C26" s="63" t="inlineStr">
        <is>
          <t>(-17,5 - 10,2%)</t>
        </is>
      </c>
      <c r="D26" s="72" t="inlineStr">
        <is>
          <t>-2,2% (-17,5 - 10,2%)</t>
        </is>
      </c>
      <c r="E26" s="72" t="inlineStr">
        <is>
          <t>NA</t>
        </is>
      </c>
      <c r="F26" s="18" t="n"/>
      <c r="G26" s="52" t="n"/>
      <c r="H26" s="64" t="n"/>
      <c r="I26" s="56" t="n"/>
      <c r="J26" s="73" t="n"/>
      <c r="K26" s="73" t="n"/>
      <c r="L26" s="73" t="n"/>
      <c r="N26" s="74" t="n">
        <v>46</v>
      </c>
      <c r="O26" s="74" t="n"/>
      <c r="P26" s="74" t="n"/>
      <c r="Q26" s="74" t="n"/>
      <c r="R26" s="74" t="n"/>
      <c r="S26" s="74" t="n"/>
      <c r="T26" s="74" t="n"/>
      <c r="U26" s="74" t="n"/>
      <c r="V26" s="74" t="n">
        <v>46</v>
      </c>
      <c r="W26" s="74" t="n">
        <v>3</v>
      </c>
      <c r="X26" s="74" t="n">
        <v>0.03846153846153846</v>
      </c>
      <c r="Y26" s="74" t="n">
        <v>0.03846153846153846</v>
      </c>
      <c r="Z26" s="74" t="n">
        <v>542</v>
      </c>
      <c r="AA26" s="74" t="n">
        <v>0.01915465083404015</v>
      </c>
      <c r="AB26" s="74" t="n">
        <v>0.01915465083404015</v>
      </c>
      <c r="AC26" s="74" t="n"/>
    </row>
    <row r="27">
      <c r="A27" s="45" t="inlineStr">
        <is>
          <t>Styles with more than 10% overdelivery</t>
        </is>
      </c>
      <c r="B27" s="57" t="n">
        <v>2</v>
      </c>
      <c r="C27" s="47">
        <f>B27/$B$1</f>
        <v/>
      </c>
      <c r="D27" s="68" t="n">
        <v>0.02564102564102564</v>
      </c>
      <c r="E27" s="68" t="n"/>
      <c r="F27" s="18" t="n"/>
      <c r="G27" s="45" t="inlineStr">
        <is>
          <t>Pieces more than 10% overdelivery</t>
        </is>
      </c>
      <c r="H27" s="30" t="n">
        <v>609</v>
      </c>
      <c r="I27" s="47">
        <f>H27/$H$1</f>
        <v/>
      </c>
      <c r="J27" s="68" t="n">
        <v>0.02152247667514843</v>
      </c>
      <c r="K27" s="68" t="n"/>
      <c r="L27" s="68" t="n"/>
      <c r="N27" s="74" t="n">
        <v>47</v>
      </c>
      <c r="O27" s="74" t="n"/>
      <c r="P27" s="74" t="n"/>
      <c r="Q27" s="74" t="n"/>
      <c r="R27" s="74" t="n"/>
      <c r="S27" s="74" t="n"/>
      <c r="T27" s="74" t="n"/>
      <c r="U27" s="74" t="n"/>
      <c r="V27" s="74" t="n">
        <v>47</v>
      </c>
      <c r="W27" s="74" t="n">
        <v>1</v>
      </c>
      <c r="X27" s="74" t="n">
        <v>0.01282051282051282</v>
      </c>
      <c r="Y27" s="74" t="n">
        <v>0.05128205128205128</v>
      </c>
      <c r="Z27" s="74" t="n">
        <v>353</v>
      </c>
      <c r="AA27" s="74" t="n">
        <v>0.01247526152106305</v>
      </c>
      <c r="AB27" s="74" t="n">
        <v>0.03162991235510319</v>
      </c>
      <c r="AC27" s="74" t="n"/>
    </row>
    <row r="28">
      <c r="A28" s="45" t="inlineStr">
        <is>
          <t>Styles with 5% - 10% overdelivery</t>
        </is>
      </c>
      <c r="B28" s="57" t="n">
        <v>2</v>
      </c>
      <c r="C28" s="47">
        <f>B28/$B$1</f>
        <v/>
      </c>
      <c r="D28" s="68" t="n">
        <v>0.02564102564102564</v>
      </c>
      <c r="E28" s="68" t="n"/>
      <c r="F28" s="18" t="n"/>
      <c r="G28" s="45" t="inlineStr">
        <is>
          <t>Pieces 5% - 10% overdelivery</t>
        </is>
      </c>
      <c r="H28" s="30" t="n">
        <v>273</v>
      </c>
      <c r="I28" s="47">
        <f>H28/$H$1</f>
        <v/>
      </c>
      <c r="J28" s="68" t="n">
        <v>0.009648006785411365</v>
      </c>
      <c r="K28" s="68" t="n"/>
      <c r="L28" s="68" t="n"/>
      <c r="N28" s="74" t="n">
        <v>48</v>
      </c>
      <c r="O28" s="74" t="n">
        <v>1</v>
      </c>
      <c r="P28" s="74" t="n">
        <v>0.2692307692307692</v>
      </c>
      <c r="Q28" s="74" t="n">
        <v>0.2948717948717949</v>
      </c>
      <c r="R28" s="74" t="n">
        <v>1278</v>
      </c>
      <c r="S28" s="74" t="n">
        <v>0.3289510884930733</v>
      </c>
      <c r="T28" s="74" t="n">
        <v>0.34026010743568</v>
      </c>
      <c r="U28" s="74" t="n"/>
      <c r="V28" s="74" t="n">
        <v>48</v>
      </c>
      <c r="W28" s="74" t="n">
        <v>17</v>
      </c>
      <c r="X28" s="74" t="n">
        <v>0.217948717948718</v>
      </c>
      <c r="Y28" s="74" t="n">
        <v>0.2692307692307692</v>
      </c>
      <c r="Z28" s="74" t="n">
        <v>6518</v>
      </c>
      <c r="AA28" s="74" t="n">
        <v>0.2303505795872208</v>
      </c>
      <c r="AB28" s="74" t="n">
        <v>0.261980491942324</v>
      </c>
      <c r="AC28" s="74" t="n"/>
    </row>
    <row r="29">
      <c r="A29" s="45" t="inlineStr">
        <is>
          <t>Styles with 0% - 5% over-/underdelivery</t>
        </is>
      </c>
      <c r="B29" s="57" t="n">
        <v>62</v>
      </c>
      <c r="C29" s="47">
        <f>B29/$B$1</f>
        <v/>
      </c>
      <c r="D29" s="68" t="n">
        <v>0.7948717948717948</v>
      </c>
      <c r="E29" s="68" t="n"/>
      <c r="F29" s="18" t="n"/>
      <c r="G29" s="45" t="inlineStr">
        <is>
          <t>Pieces with 0% - 5% over-/underdelivery</t>
        </is>
      </c>
      <c r="H29" s="30" t="n">
        <v>24034</v>
      </c>
      <c r="I29" s="47">
        <f>H29/$H$1</f>
        <v/>
      </c>
      <c r="J29" s="68" t="n">
        <v>0.8493780039581567</v>
      </c>
      <c r="K29" s="68" t="n"/>
      <c r="L29" s="68" t="n"/>
      <c r="N29" s="74" t="n">
        <v>49</v>
      </c>
      <c r="O29" s="74" t="n">
        <v>7</v>
      </c>
      <c r="P29" s="74" t="n">
        <v>0.08974358974358974</v>
      </c>
      <c r="Q29" s="74" t="n">
        <v>0.3846153846153846</v>
      </c>
      <c r="R29" s="74" t="n">
        <v>1542</v>
      </c>
      <c r="S29" s="74" t="n">
        <v>0.05449533502968618</v>
      </c>
      <c r="T29" s="74" t="n">
        <v>0.3947554424653661</v>
      </c>
      <c r="U29" s="74" t="n"/>
      <c r="V29" s="74" t="n">
        <v>49</v>
      </c>
      <c r="W29" s="74" t="n"/>
      <c r="X29" s="74" t="n"/>
      <c r="Y29" s="74" t="n"/>
      <c r="Z29" s="74" t="n"/>
      <c r="AA29" s="74" t="n"/>
      <c r="AB29" s="74" t="n"/>
      <c r="AC29" s="74" t="n"/>
    </row>
    <row r="30">
      <c r="A30" s="45" t="inlineStr">
        <is>
          <t>Styles with 5% - 10% underdelivery</t>
        </is>
      </c>
      <c r="B30" s="57" t="n">
        <v>6</v>
      </c>
      <c r="C30" s="47">
        <f>B30/$B$1</f>
        <v/>
      </c>
      <c r="D30" s="68" t="n">
        <v>0.07692307692307693</v>
      </c>
      <c r="E30" s="68" t="n"/>
      <c r="F30" s="18" t="n"/>
      <c r="G30" s="45" t="inlineStr">
        <is>
          <t>Pieces with 5% - 10% underdelivery</t>
        </is>
      </c>
      <c r="H30" s="30" t="n">
        <v>2165</v>
      </c>
      <c r="I30" s="47">
        <f>H30/$H$1</f>
        <v/>
      </c>
      <c r="J30" s="68" t="n">
        <v>0.07651258128357365</v>
      </c>
      <c r="K30" s="68" t="n"/>
      <c r="L30" s="68" t="n"/>
      <c r="N30" s="74" t="n">
        <v>50</v>
      </c>
      <c r="O30" s="74" t="n">
        <v>13</v>
      </c>
      <c r="P30" s="74" t="n">
        <v>0.1666666666666667</v>
      </c>
      <c r="Q30" s="74" t="n">
        <v>0.5512820512820513</v>
      </c>
      <c r="R30" s="74" t="n">
        <v>2795</v>
      </c>
      <c r="S30" s="74" t="n">
        <v>0.09877721232683065</v>
      </c>
      <c r="T30" s="74" t="n">
        <v>0.4935326547921968</v>
      </c>
      <c r="U30" s="74" t="n"/>
      <c r="V30" s="74" t="n">
        <v>50</v>
      </c>
      <c r="W30" s="74" t="n">
        <v>7</v>
      </c>
      <c r="X30" s="74" t="n">
        <v>0.08974358974358974</v>
      </c>
      <c r="Y30" s="74" t="n">
        <v>0.358974358974359</v>
      </c>
      <c r="Z30" s="74" t="n">
        <v>1826</v>
      </c>
      <c r="AA30" s="74" t="n">
        <v>0.06453208934124964</v>
      </c>
      <c r="AB30" s="74" t="n">
        <v>0.3265125812835736</v>
      </c>
      <c r="AC30" s="74" t="n"/>
    </row>
    <row customHeight="1" ht="15.75" r="31" thickBot="1">
      <c r="A31" s="48" t="inlineStr">
        <is>
          <t>Styles withmore than 10% underdelivery</t>
        </is>
      </c>
      <c r="B31" s="58" t="n">
        <v>9</v>
      </c>
      <c r="C31" s="50">
        <f>B31/$B$1</f>
        <v/>
      </c>
      <c r="D31" s="68" t="n">
        <v>0.1153846153846154</v>
      </c>
      <c r="E31" s="68" t="n"/>
      <c r="F31" s="18" t="n"/>
      <c r="G31" s="48" t="inlineStr">
        <is>
          <t>Pieces with more than 10% underdelivery</t>
        </is>
      </c>
      <c r="H31" s="49" t="n">
        <v>2553</v>
      </c>
      <c r="I31" s="50">
        <f>H31/$H$1</f>
        <v/>
      </c>
      <c r="J31" s="68" t="n">
        <v>0.0902247667514843</v>
      </c>
      <c r="K31" s="68" t="n"/>
      <c r="L31" s="68" t="n"/>
      <c r="N31" s="74" t="n">
        <v>51</v>
      </c>
      <c r="O31" s="74" t="n">
        <v>6</v>
      </c>
      <c r="P31" s="74" t="n">
        <v>0.07692307692307693</v>
      </c>
      <c r="Q31" s="74" t="n">
        <v>0.6282051282051282</v>
      </c>
      <c r="R31" s="74" t="n">
        <v>1409</v>
      </c>
      <c r="S31" s="74" t="n">
        <v>0.04979502403166525</v>
      </c>
      <c r="T31" s="74" t="n">
        <v>0.543327678823862</v>
      </c>
      <c r="U31" s="74" t="n"/>
      <c r="V31" s="74" t="n">
        <v>51</v>
      </c>
      <c r="W31" s="74" t="n"/>
      <c r="X31" s="74" t="n"/>
      <c r="Y31" s="74" t="n"/>
      <c r="Z31" s="74" t="n"/>
      <c r="AA31" s="74" t="n"/>
      <c r="AB31" s="74" t="n"/>
      <c r="AC31" s="74" t="n"/>
    </row>
    <row customHeight="1" ht="15.75" r="32" thickBot="1">
      <c r="B32" s="51" t="n"/>
      <c r="C32" s="18" t="n"/>
      <c r="D32" s="71" t="n"/>
      <c r="E32" s="71" t="n"/>
      <c r="F32" s="18" t="n"/>
      <c r="G32" s="18" t="n"/>
      <c r="H32" s="18" t="n"/>
      <c r="I32" s="18" t="n"/>
      <c r="J32" s="71" t="n"/>
      <c r="K32" s="71" t="n"/>
      <c r="L32" s="71" t="n"/>
      <c r="M32" s="18" t="n"/>
      <c r="N32" s="74" t="n">
        <v>52</v>
      </c>
      <c r="O32" s="74" t="n"/>
      <c r="P32" s="67" t="n"/>
      <c r="Q32" s="67" t="n"/>
      <c r="R32" s="75" t="n"/>
      <c r="S32" s="67" t="n"/>
      <c r="T32" s="67" t="n"/>
      <c r="U32" s="74" t="n"/>
      <c r="V32" s="74" t="n">
        <v>52</v>
      </c>
      <c r="W32" s="74" t="n"/>
      <c r="X32" s="67" t="n"/>
      <c r="Y32" s="67" t="n"/>
      <c r="Z32" s="75" t="n"/>
      <c r="AA32" s="67" t="n"/>
      <c r="AB32" s="67" t="n"/>
      <c r="AC32" s="74" t="n"/>
    </row>
    <row r="33">
      <c r="A33" s="52" t="inlineStr">
        <is>
          <t>Styles canceled (partly)</t>
        </is>
      </c>
      <c r="B33" s="53" t="n">
        <v>2</v>
      </c>
      <c r="C33" s="65" t="n">
        <v>0.02564102564102564</v>
      </c>
      <c r="D33" s="68" t="n">
        <v>0.02564102564102564</v>
      </c>
      <c r="E33" s="68" t="n">
        <v>0.02631578947368421</v>
      </c>
      <c r="F33" s="18" t="n"/>
      <c r="G33" s="52" t="inlineStr">
        <is>
          <t>Pieces canceled (partly)</t>
        </is>
      </c>
      <c r="H33" s="53" t="n">
        <v>354</v>
      </c>
      <c r="I33" s="65" t="n">
        <v>0.01251060220525869</v>
      </c>
      <c r="J33" s="68" t="n">
        <v>0.01251060220525869</v>
      </c>
      <c r="K33" s="68" t="n">
        <v>0.02144360794947729</v>
      </c>
      <c r="L33" s="68" t="n"/>
      <c r="M33" s="18" t="n"/>
      <c r="N33" s="74" t="n">
        <v>1</v>
      </c>
      <c r="O33" s="74" t="n">
        <v>5</v>
      </c>
      <c r="P33" s="67" t="n">
        <v>0.0641025641025641</v>
      </c>
      <c r="Q33" s="67" t="n">
        <v>0.6923076923076923</v>
      </c>
      <c r="R33" s="75" t="n">
        <v>2584</v>
      </c>
      <c r="S33" s="67" t="n">
        <v>0.09132032796154933</v>
      </c>
      <c r="T33" s="67" t="n">
        <v>0.6346480067854113</v>
      </c>
      <c r="U33" s="74" t="n"/>
      <c r="V33" s="74" t="n">
        <v>1</v>
      </c>
      <c r="W33" s="74" t="n"/>
      <c r="X33" s="67" t="n"/>
      <c r="Y33" s="67" t="n"/>
      <c r="Z33" s="75" t="n"/>
      <c r="AA33" s="67" t="n"/>
      <c r="AB33" s="67" t="n"/>
      <c r="AC33" s="74" t="n"/>
    </row>
    <row customHeight="1" ht="15.75" r="34" thickBot="1">
      <c r="A34" s="48" t="inlineStr">
        <is>
          <t>Styles re-cut</t>
        </is>
      </c>
      <c r="B34" s="58" t="n">
        <v>0</v>
      </c>
      <c r="C34" s="50" t="n">
        <v>0</v>
      </c>
      <c r="D34" s="68" t="n">
        <v>0</v>
      </c>
      <c r="E34" s="68" t="n">
        <v>0.03947368421052631</v>
      </c>
      <c r="F34" s="18" t="n"/>
      <c r="G34" s="48" t="inlineStr">
        <is>
          <t>Pieces re-cut</t>
        </is>
      </c>
      <c r="H34" s="58" t="n">
        <v>0</v>
      </c>
      <c r="I34" s="50" t="n">
        <v>0</v>
      </c>
      <c r="J34" s="68" t="n">
        <v>0</v>
      </c>
      <c r="K34" s="68" t="n">
        <v>0.01744746137652977</v>
      </c>
      <c r="L34" s="68" t="n"/>
      <c r="M34" s="18" t="n"/>
      <c r="N34" s="74" t="n">
        <v>2</v>
      </c>
      <c r="O34" s="74" t="n">
        <v>15</v>
      </c>
      <c r="P34" s="67" t="n">
        <v>0.1923076923076923</v>
      </c>
      <c r="Q34" s="67" t="n">
        <v>0.8846153846153846</v>
      </c>
      <c r="R34" s="75" t="n">
        <v>6563</v>
      </c>
      <c r="S34" s="67" t="n">
        <v>0.2319409103760249</v>
      </c>
      <c r="T34" s="67" t="n">
        <v>0.8665889171614363</v>
      </c>
      <c r="U34" s="74" t="n"/>
      <c r="V34" s="74" t="n">
        <v>2</v>
      </c>
      <c r="W34" s="74" t="n">
        <v>15</v>
      </c>
      <c r="X34" s="67" t="n">
        <v>0.1923076923076923</v>
      </c>
      <c r="Y34" s="67" t="n">
        <v>0.5512820512820513</v>
      </c>
      <c r="Z34" s="75" t="n">
        <v>4959</v>
      </c>
      <c r="AA34" s="67" t="n">
        <v>0.1752544529262086</v>
      </c>
      <c r="AB34" s="67" t="n">
        <v>0.5017670342097823</v>
      </c>
      <c r="AC34" s="74" t="n"/>
    </row>
    <row r="35">
      <c r="B35" s="51" t="n"/>
      <c r="C35" s="18" t="n"/>
      <c r="D35" s="71" t="n"/>
      <c r="E35" s="71" t="n"/>
      <c r="F35" s="18" t="n"/>
      <c r="G35" s="18" t="n"/>
      <c r="H35" s="18" t="n"/>
      <c r="I35" s="18" t="n"/>
      <c r="J35" s="71" t="n"/>
      <c r="K35" s="71" t="n"/>
      <c r="L35" s="71" t="n"/>
      <c r="M35" s="18" t="n"/>
      <c r="N35" s="74" t="n">
        <v>3</v>
      </c>
      <c r="O35" s="74" t="n">
        <v>5</v>
      </c>
      <c r="P35" s="67" t="n">
        <v>0.0641025641025641</v>
      </c>
      <c r="Q35" s="67" t="n">
        <v>0.9487179487179487</v>
      </c>
      <c r="R35" s="74" t="n">
        <v>2068</v>
      </c>
      <c r="S35" s="67" t="n">
        <v>0.07308453491659599</v>
      </c>
      <c r="T35" s="67" t="n">
        <v>0.9396734520780322</v>
      </c>
      <c r="U35" s="74" t="n"/>
      <c r="V35" s="74" t="n">
        <v>3</v>
      </c>
      <c r="W35" s="74" t="n"/>
      <c r="X35" s="74" t="n"/>
      <c r="Y35" s="74" t="n"/>
      <c r="Z35" s="74" t="n"/>
      <c r="AA35" s="74" t="n"/>
      <c r="AB35" s="74" t="n"/>
      <c r="AC35" s="74" t="n"/>
    </row>
    <row r="36">
      <c r="B36" s="51" t="n"/>
      <c r="C36" s="18" t="n"/>
      <c r="D36" s="71" t="n"/>
      <c r="E36" s="71" t="n"/>
      <c r="F36" s="18" t="n"/>
      <c r="G36" s="18" t="n"/>
      <c r="H36" s="18" t="n"/>
      <c r="I36" s="18" t="n"/>
      <c r="J36" s="71" t="n"/>
      <c r="K36" s="71" t="n"/>
      <c r="L36" s="71" t="n"/>
      <c r="M36" s="18" t="n"/>
      <c r="N36" s="74" t="n">
        <v>4</v>
      </c>
      <c r="O36" s="74" t="n">
        <v>1</v>
      </c>
      <c r="P36" s="67" t="n">
        <v>0.01282051282051282</v>
      </c>
      <c r="Q36" s="67" t="n">
        <v>0.9615384615384615</v>
      </c>
      <c r="R36" s="74" t="n">
        <v>219</v>
      </c>
      <c r="S36" s="67" t="n">
        <v>0.00773960983884648</v>
      </c>
      <c r="T36" s="67" t="n">
        <v>0.9474130619168787</v>
      </c>
      <c r="U36" s="74" t="n"/>
      <c r="V36" s="74" t="n">
        <v>4</v>
      </c>
      <c r="W36" s="74" t="n">
        <v>6</v>
      </c>
      <c r="X36" s="74" t="n">
        <v>0.07692307692307693</v>
      </c>
      <c r="Y36" s="74" t="n">
        <v>0.6282051282051282</v>
      </c>
      <c r="Z36" s="74" t="n">
        <v>2659</v>
      </c>
      <c r="AA36" s="74" t="n">
        <v>0.09397087927622279</v>
      </c>
      <c r="AB36" s="74" t="n">
        <v>0.5957379134860051</v>
      </c>
      <c r="AC36" s="74" t="n"/>
    </row>
    <row r="37">
      <c r="B37" s="51" t="n"/>
      <c r="C37" s="18" t="n"/>
      <c r="D37" s="71" t="n"/>
      <c r="E37" s="71" t="n"/>
      <c r="F37" s="18" t="n"/>
      <c r="G37" s="18" t="n"/>
      <c r="H37" s="18" t="n"/>
      <c r="I37" s="18" t="n"/>
      <c r="J37" s="71" t="n"/>
      <c r="K37" s="71" t="n"/>
      <c r="L37" s="71" t="n"/>
      <c r="M37" s="18" t="n"/>
      <c r="N37" s="74" t="n">
        <v>5</v>
      </c>
      <c r="O37" s="74" t="n">
        <v>2</v>
      </c>
      <c r="P37" s="67" t="n">
        <v>0.02564102564102564</v>
      </c>
      <c r="Q37" s="67" t="n">
        <v>0.9871794871794871</v>
      </c>
      <c r="R37" s="74" t="n">
        <v>1108</v>
      </c>
      <c r="S37" s="67" t="n">
        <v>0.0391574780887758</v>
      </c>
      <c r="T37" s="67" t="n">
        <v>0.9865705400056545</v>
      </c>
      <c r="U37" s="74" t="n"/>
      <c r="V37" s="74" t="n">
        <v>5</v>
      </c>
      <c r="W37" s="74" t="n"/>
      <c r="X37" s="74" t="n"/>
      <c r="Y37" s="74" t="n"/>
      <c r="Z37" s="74" t="n"/>
      <c r="AA37" s="74" t="n"/>
      <c r="AB37" s="74" t="n"/>
      <c r="AC37" s="74" t="n"/>
    </row>
    <row r="38">
      <c r="B38" s="51" t="n"/>
      <c r="C38" s="18" t="n"/>
      <c r="D38" s="71" t="n"/>
      <c r="E38" s="71" t="n"/>
      <c r="F38" s="18" t="n"/>
      <c r="G38" s="18" t="n"/>
      <c r="H38" s="18" t="n"/>
      <c r="I38" s="18" t="n"/>
      <c r="J38" s="71" t="n"/>
      <c r="K38" s="71" t="n"/>
      <c r="L38" s="71" t="n"/>
      <c r="M38" s="18" t="n"/>
      <c r="N38" s="74" t="n">
        <v>6</v>
      </c>
      <c r="O38" s="74" t="n"/>
      <c r="P38" s="67" t="n"/>
      <c r="Q38" s="67" t="n"/>
      <c r="R38" s="74" t="n"/>
      <c r="S38" s="67" t="n"/>
      <c r="T38" s="67" t="n"/>
      <c r="U38" s="74" t="n"/>
      <c r="V38" s="74" t="n">
        <v>6</v>
      </c>
      <c r="W38" s="74" t="n">
        <v>12</v>
      </c>
      <c r="X38" s="74" t="n">
        <v>0.1538461538461539</v>
      </c>
      <c r="Y38" s="74" t="n">
        <v>0.782051282051282</v>
      </c>
      <c r="Z38" s="74" t="n">
        <v>4588</v>
      </c>
      <c r="AA38" s="74" t="n">
        <v>0.162143059089624</v>
      </c>
      <c r="AB38" s="74" t="n">
        <v>0.7578809725756291</v>
      </c>
      <c r="AC38" s="74" t="n"/>
    </row>
    <row r="39">
      <c r="B39" s="51" t="n"/>
      <c r="C39" s="18" t="n"/>
      <c r="D39" s="71" t="n"/>
      <c r="E39" s="71" t="n"/>
      <c r="F39" s="18" t="n"/>
      <c r="G39" s="18" t="n"/>
      <c r="H39" s="18" t="n"/>
      <c r="I39" s="18" t="n"/>
      <c r="J39" s="71" t="n"/>
      <c r="K39" s="71" t="n"/>
      <c r="L39" s="71" t="n"/>
      <c r="M39" s="18" t="n"/>
      <c r="N39" s="74" t="n">
        <v>7</v>
      </c>
      <c r="O39" s="74" t="n"/>
      <c r="P39" s="67" t="n"/>
      <c r="Q39" s="67" t="n"/>
      <c r="R39" s="74" t="n"/>
      <c r="S39" s="67" t="n"/>
      <c r="T39" s="67" t="n"/>
      <c r="U39" s="74" t="n"/>
      <c r="V39" s="74" t="n">
        <v>7</v>
      </c>
      <c r="W39" s="74" t="n">
        <v>8</v>
      </c>
      <c r="X39" s="74" t="n">
        <v>0.1025641025641026</v>
      </c>
      <c r="Y39" s="74" t="n">
        <v>0.8846153846153846</v>
      </c>
      <c r="Z39" s="74" t="n">
        <v>3626</v>
      </c>
      <c r="AA39" s="74" t="n">
        <v>0.1281453208934125</v>
      </c>
      <c r="AB39" s="74" t="n">
        <v>0.8860262934690416</v>
      </c>
      <c r="AC39" s="74" t="n"/>
    </row>
    <row r="40">
      <c r="B40" s="51" t="n"/>
      <c r="C40" s="18" t="n"/>
      <c r="D40" s="71" t="n"/>
      <c r="E40" s="71" t="n"/>
      <c r="F40" s="18" t="n"/>
      <c r="G40" s="18" t="n"/>
      <c r="H40" s="18" t="n"/>
      <c r="I40" s="18" t="n"/>
      <c r="J40" s="71" t="n"/>
      <c r="K40" s="71" t="n"/>
      <c r="L40" s="71" t="n"/>
      <c r="M40" s="18" t="n"/>
      <c r="N40" s="74" t="n">
        <v>8</v>
      </c>
      <c r="O40" s="74" t="n"/>
      <c r="P40" s="67" t="n"/>
      <c r="Q40" s="67" t="n"/>
      <c r="R40" s="74" t="n"/>
      <c r="S40" s="67" t="n"/>
      <c r="T40" s="67" t="n"/>
      <c r="U40" s="74" t="n"/>
      <c r="V40" s="74" t="n">
        <v>8</v>
      </c>
      <c r="W40" s="74" t="n">
        <v>2</v>
      </c>
      <c r="X40" s="74" t="n">
        <v>0.02564102564102564</v>
      </c>
      <c r="Y40" s="74" t="n">
        <v>0.9102564102564102</v>
      </c>
      <c r="Z40" s="74" t="n">
        <v>658</v>
      </c>
      <c r="AA40" s="74" t="n">
        <v>0.02325417020073509</v>
      </c>
      <c r="AB40" s="74" t="n">
        <v>0.9092804636697767</v>
      </c>
      <c r="AC40" s="74" t="n"/>
    </row>
    <row r="41">
      <c r="B41" s="51" t="n"/>
      <c r="C41" s="18" t="n"/>
      <c r="D41" s="71" t="n"/>
      <c r="E41" s="71" t="n"/>
      <c r="F41" s="18" t="n"/>
      <c r="G41" s="18" t="n"/>
      <c r="H41" s="18" t="n"/>
      <c r="I41" s="18" t="n"/>
      <c r="J41" s="71" t="n"/>
      <c r="K41" s="71" t="n"/>
      <c r="L41" s="71" t="n"/>
      <c r="M41" s="18" t="n"/>
      <c r="N41" s="74" t="n">
        <v>9</v>
      </c>
      <c r="O41" s="74" t="n"/>
      <c r="P41" s="67" t="n"/>
      <c r="Q41" s="67" t="n"/>
      <c r="R41" s="74" t="n"/>
      <c r="S41" s="67" t="n"/>
      <c r="T41" s="67" t="n"/>
      <c r="U41" s="74" t="n"/>
      <c r="V41" s="74" t="n">
        <v>9</v>
      </c>
      <c r="W41" s="74" t="n">
        <v>2</v>
      </c>
      <c r="X41" s="74" t="n">
        <v>0.02564102564102564</v>
      </c>
      <c r="Y41" s="74" t="n">
        <v>0.9358974358974359</v>
      </c>
      <c r="Z41" s="74" t="n">
        <v>1248</v>
      </c>
      <c r="AA41" s="74" t="n">
        <v>0.04410517387616624</v>
      </c>
      <c r="AB41" s="74" t="n">
        <v>0.9533856375459429</v>
      </c>
      <c r="AC41" s="74" t="n"/>
    </row>
    <row r="42">
      <c r="B42" s="51" t="n"/>
      <c r="C42" s="18" t="n"/>
      <c r="D42" s="71" t="n"/>
      <c r="E42" s="71" t="n"/>
      <c r="F42" s="18" t="n"/>
      <c r="G42" s="18" t="n"/>
      <c r="H42" s="18" t="n"/>
      <c r="I42" s="18" t="n"/>
      <c r="J42" s="71" t="n"/>
      <c r="K42" s="71" t="n"/>
      <c r="L42" s="71" t="n"/>
      <c r="M42" s="18" t="n"/>
      <c r="N42" s="74" t="n">
        <v>10</v>
      </c>
      <c r="O42" s="74" t="n"/>
      <c r="P42" s="67" t="n"/>
      <c r="Q42" s="67" t="n"/>
      <c r="R42" s="74" t="n"/>
      <c r="S42" s="67" t="n"/>
      <c r="T42" s="67" t="n"/>
      <c r="U42" s="74" t="n"/>
      <c r="V42" s="74" t="n">
        <v>10</v>
      </c>
      <c r="W42" s="74" t="n">
        <v>1</v>
      </c>
      <c r="X42" s="74" t="n">
        <v>0.01282051282051282</v>
      </c>
      <c r="Y42" s="74" t="n">
        <v>0.9487179487179487</v>
      </c>
      <c r="Z42" s="74" t="n">
        <v>380</v>
      </c>
      <c r="AA42" s="74" t="n">
        <v>0.01342945999434549</v>
      </c>
      <c r="AB42" s="74" t="n">
        <v>0.9668150975402884</v>
      </c>
      <c r="AC42" s="74" t="n"/>
    </row>
    <row r="43">
      <c r="B43" s="51" t="n"/>
      <c r="C43" s="18" t="n"/>
      <c r="D43" s="71" t="n"/>
      <c r="E43" s="71" t="n"/>
      <c r="F43" s="18" t="n"/>
      <c r="G43" s="18" t="n"/>
      <c r="H43" s="18" t="n"/>
      <c r="I43" s="18" t="n"/>
      <c r="J43" s="71" t="n"/>
      <c r="K43" s="71" t="n"/>
      <c r="L43" s="71" t="n"/>
      <c r="M43" s="18" t="n"/>
      <c r="N43" s="74" t="n">
        <v>11</v>
      </c>
      <c r="O43" s="74" t="n">
        <v>1</v>
      </c>
      <c r="P43" s="67" t="n">
        <v>0.01282051282051282</v>
      </c>
      <c r="Q43" s="67" t="n">
        <v>0.9999999999999999</v>
      </c>
      <c r="R43" s="74" t="n">
        <v>380</v>
      </c>
      <c r="S43" s="67" t="n">
        <v>0.01342945999434549</v>
      </c>
      <c r="T43" s="67" t="n">
        <v>1</v>
      </c>
      <c r="U43" s="74" t="inlineStr">
        <is>
          <t>re-order</t>
        </is>
      </c>
      <c r="V43" s="74" t="n">
        <v>11</v>
      </c>
      <c r="W43" s="74" t="n">
        <v>2</v>
      </c>
      <c r="X43" s="74" t="n">
        <v>0.02564102564102564</v>
      </c>
      <c r="Y43" s="74" t="n">
        <v>0.9743589743589743</v>
      </c>
      <c r="Z43" s="74" t="n">
        <v>600</v>
      </c>
      <c r="AA43" s="74" t="n">
        <v>0.02120441051738762</v>
      </c>
      <c r="AB43" s="74" t="n">
        <v>0.988019508057676</v>
      </c>
      <c r="AC43" s="74" t="n"/>
    </row>
    <row r="44">
      <c r="B44" s="51" t="n"/>
      <c r="C44" s="18" t="n"/>
      <c r="D44" s="71" t="n"/>
      <c r="E44" s="71" t="n"/>
      <c r="F44" s="18" t="n"/>
      <c r="G44" s="18" t="n"/>
      <c r="H44" s="18" t="n"/>
      <c r="I44" s="18" t="n"/>
      <c r="J44" s="71" t="n"/>
      <c r="K44" s="71" t="n"/>
      <c r="L44" s="71" t="n"/>
      <c r="M44" s="18" t="n"/>
      <c r="N44" s="74" t="n">
        <v>12</v>
      </c>
      <c r="O44" s="74" t="n"/>
      <c r="P44" s="67" t="n"/>
      <c r="Q44" s="67" t="n"/>
      <c r="R44" s="74" t="n"/>
      <c r="S44" s="67" t="n"/>
      <c r="T44" s="67" t="n"/>
      <c r="U44" s="74" t="n"/>
      <c r="V44" s="74" t="n">
        <v>12</v>
      </c>
      <c r="W44" s="74" t="n"/>
      <c r="X44" s="74" t="n"/>
      <c r="Y44" s="74" t="n"/>
      <c r="Z44" s="74" t="n"/>
      <c r="AA44" s="74" t="n"/>
      <c r="AB44" s="74" t="n"/>
      <c r="AC44" s="74" t="n"/>
    </row>
    <row r="45">
      <c r="B45" s="51" t="n"/>
      <c r="C45" s="18" t="n"/>
      <c r="D45" s="71" t="n"/>
      <c r="E45" s="71" t="n"/>
      <c r="F45" s="18" t="n"/>
      <c r="G45" s="18" t="n"/>
      <c r="H45" s="18" t="n"/>
      <c r="I45" s="18" t="n"/>
      <c r="J45" s="71" t="n"/>
      <c r="K45" s="71" t="n"/>
      <c r="L45" s="71" t="n"/>
      <c r="M45" s="18" t="n"/>
      <c r="N45" s="74" t="n">
        <v>13</v>
      </c>
      <c r="O45" s="74" t="n"/>
      <c r="P45" s="67" t="n"/>
      <c r="Q45" s="67" t="n"/>
      <c r="R45" s="74" t="n"/>
      <c r="S45" s="67" t="n"/>
      <c r="T45" s="67" t="n"/>
      <c r="U45" s="74" t="n"/>
      <c r="V45" s="74" t="n">
        <v>13</v>
      </c>
      <c r="W45" s="74" t="n">
        <v>1</v>
      </c>
      <c r="X45" s="74" t="n">
        <v>0.01282051282051282</v>
      </c>
      <c r="Y45" s="74" t="n">
        <v>0.9871794871794871</v>
      </c>
      <c r="Z45" s="74" t="n">
        <v>120</v>
      </c>
      <c r="AA45" s="74" t="n">
        <v>0.004240882103477523</v>
      </c>
      <c r="AB45" s="74" t="n">
        <v>0.9922603901611535</v>
      </c>
      <c r="AC45" s="74" t="inlineStr">
        <is>
          <t>Martelli</t>
        </is>
      </c>
    </row>
    <row r="46">
      <c r="B46" s="51" t="n"/>
      <c r="C46" s="18" t="n"/>
      <c r="D46" s="71" t="n"/>
      <c r="E46" s="71" t="n"/>
      <c r="F46" s="18" t="n"/>
      <c r="G46" s="18" t="n"/>
      <c r="H46" s="18" t="n"/>
      <c r="I46" s="18" t="n"/>
      <c r="J46" s="71" t="n"/>
      <c r="K46" s="71" t="n"/>
      <c r="L46" s="71" t="n"/>
      <c r="M46" s="18" t="n"/>
    </row>
    <row r="47">
      <c r="B47" s="51" t="n"/>
      <c r="C47" s="18" t="n"/>
      <c r="D47" s="71" t="n"/>
      <c r="E47" s="71" t="n"/>
      <c r="F47" s="18" t="n"/>
      <c r="G47" s="18" t="n"/>
      <c r="H47" s="18" t="n"/>
      <c r="I47" s="18" t="n"/>
      <c r="J47" s="71" t="n"/>
      <c r="K47" s="71" t="n"/>
      <c r="L47" s="71" t="n"/>
      <c r="M47" s="18" t="n"/>
    </row>
    <row r="48">
      <c r="B48" s="51" t="n"/>
      <c r="C48" s="18" t="n"/>
      <c r="D48" s="71" t="n"/>
      <c r="E48" s="71" t="n"/>
      <c r="F48" s="18" t="n"/>
      <c r="G48" s="18" t="n"/>
      <c r="H48" s="18" t="n"/>
      <c r="I48" s="18" t="n"/>
      <c r="J48" s="71" t="n"/>
      <c r="K48" s="71" t="n"/>
      <c r="L48" s="71" t="n"/>
      <c r="M48" s="18" t="n"/>
    </row>
    <row r="49">
      <c r="B49" s="51" t="n"/>
      <c r="C49" s="18" t="n"/>
      <c r="D49" s="71" t="n"/>
      <c r="E49" s="71" t="n"/>
      <c r="F49" s="18" t="n"/>
      <c r="G49" s="18" t="n"/>
      <c r="H49" s="18" t="n"/>
      <c r="I49" s="18" t="n"/>
      <c r="J49" s="71" t="n"/>
      <c r="K49" s="71" t="n"/>
      <c r="L49" s="71" t="n"/>
      <c r="M49" s="18" t="n"/>
    </row>
    <row r="50">
      <c r="B50" s="51" t="n"/>
      <c r="C50" s="18" t="n"/>
      <c r="D50" s="71" t="n"/>
      <c r="E50" s="71" t="n"/>
      <c r="F50" s="18" t="n"/>
      <c r="G50" s="18" t="n"/>
      <c r="H50" s="18" t="n"/>
      <c r="I50" s="18" t="n"/>
      <c r="J50" s="71" t="n"/>
      <c r="K50" s="71" t="n"/>
      <c r="L50" s="71" t="n"/>
      <c r="M50" s="18" t="n"/>
    </row>
    <row r="51">
      <c r="B51" s="51" t="n"/>
      <c r="C51" s="18" t="n"/>
      <c r="D51" s="71" t="n"/>
      <c r="E51" s="71" t="n"/>
      <c r="F51" s="18" t="n"/>
      <c r="G51" s="18" t="n"/>
      <c r="H51" s="18" t="n"/>
      <c r="I51" s="18" t="n"/>
      <c r="J51" s="71" t="n"/>
      <c r="K51" s="71" t="n"/>
      <c r="L51" s="71" t="n"/>
      <c r="M51" s="18" t="n"/>
    </row>
    <row r="52">
      <c r="C52" s="18" t="n"/>
      <c r="D52" s="71" t="n"/>
      <c r="E52" s="71" t="n"/>
      <c r="F52" s="18" t="n"/>
      <c r="G52" s="18" t="n"/>
      <c r="H52" s="18" t="n"/>
      <c r="I52" s="18" t="n"/>
      <c r="J52" s="71" t="n"/>
      <c r="K52" s="71" t="n"/>
      <c r="L52" s="71" t="n"/>
      <c r="M52" s="18" t="n"/>
    </row>
  </sheetData>
  <pageMargins bottom="0.7480314960629921" footer="0.3149606299212598" header="0.3149606299212598" left="0.7086614173228347" right="0.7086614173228347" top="0.7480314960629921"/>
  <pageSetup fitToWidth="2" orientation="landscape" paperSize="9" scale="57"/>
  <headerFooter>
    <oddHeader>&amp;L&amp;A</oddHeader>
    <oddFooter/>
    <evenHeader/>
    <evenFooter/>
    <firstHeader/>
    <firstFooter/>
  </headerFooter>
  <colBreaks/>
  <colBreaks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Kirsten Zwart</dc:creator>
  <dcterms:created xsi:type="dcterms:W3CDTF">2015-04-14T09:27:02Z</dcterms:created>
  <dcterms:modified xsi:type="dcterms:W3CDTF">2019-07-08T11:52:13Z</dcterms:modified>
  <cp:lastModifiedBy>pc</cp:lastModifiedBy>
  <cp:lastPrinted>2017-09-05T09:06:29Z</cp:lastPrinted>
</cp:coreProperties>
</file>