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1" minimized="0" showHorizontalScroll="1" showSheetTabs="1" showVerticalScroll="1" tabRatio="601" visibility="visible" windowHeight="4935" windowWidth="20580" xWindow="105" yWindow="7680"/>
  </bookViews>
  <sheets>
    <sheet name="KOI ORIGINAL" sheetId="1" state="hidden" r:id="rId1"/>
    <sheet name="KOI AW15 SPECIALS" sheetId="2" state="visible" r:id="rId2"/>
    <sheet name="SB" sheetId="3" state="hidden" r:id="rId3"/>
  </sheets>
  <definedNames>
    <definedName hidden="1" localSheetId="0" name="Z_0763E024_BAAD_499C_8988_9F7852467A76_.wvu.Cols">'KOI ORIGINAL'!$I:$L,'KOI ORIGINAL'!$Q:$R,'KOI ORIGINAL'!$V:$V,'KOI ORIGINAL'!$AA:$AA,'KOI ORIGINAL'!$AL:$BK</definedName>
    <definedName hidden="1" localSheetId="1" name="Z_0763E024_BAAD_499C_8988_9F7852467A76_.wvu.FilterData">'KOI AW15 SPECIALS'!$C$2:$BM$35</definedName>
    <definedName hidden="1" localSheetId="0" name="Z_0763E024_BAAD_499C_8988_9F7852467A76_.wvu.FilterData">'KOI ORIGINAL'!$A$2:$BU$271</definedName>
    <definedName hidden="1" localSheetId="2" name="Z_0763E024_BAAD_499C_8988_9F7852467A76_.wvu.FilterData">SB!$A$2:$AZ$30</definedName>
    <definedName hidden="1" localSheetId="1" name="Z_0763E024_BAAD_499C_8988_9F7852467A76_.wvu.PrintArea">'KOI AW15 SPECIALS'!$C$1:$AZ$2</definedName>
    <definedName hidden="1" localSheetId="0" name="Z_0763E024_BAAD_499C_8988_9F7852467A76_.wvu.PrintArea">'KOI ORIGINAL'!$B$1:$AK$217</definedName>
    <definedName hidden="1" localSheetId="2" name="Z_0763E024_BAAD_499C_8988_9F7852467A76_.wvu.PrintArea">SB!$A$1:$AC$15</definedName>
    <definedName hidden="1" localSheetId="1" name="Z_0763E024_BAAD_499C_8988_9F7852467A76_.wvu.PrintTitles">'KOI AW15 SPECIALS'!$E:$K,'KOI AW15 SPECIALS'!$2:$2</definedName>
    <definedName hidden="1" localSheetId="0" name="Z_0763E024_BAAD_499C_8988_9F7852467A76_.wvu.PrintTitles">'KOI ORIGINAL'!$C:$I,'KOI ORIGINAL'!$2:$2</definedName>
    <definedName hidden="1" localSheetId="2" name="Z_0763E024_BAAD_499C_8988_9F7852467A76_.wvu.PrintTitles">SB!$B:$H,SB!$2:$2</definedName>
    <definedName hidden="1" localSheetId="1" name="Z_BC2CA8CE_6A96_4BF7_BD9F_95BAB2B4A301_.wvu.Cols">'KOI AW15 SPECIALS'!$S:$T</definedName>
    <definedName hidden="1" localSheetId="0" name="Z_BC2CA8CE_6A96_4BF7_BD9F_95BAB2B4A301_.wvu.Cols">'KOI ORIGINAL'!$I:$L,'KOI ORIGINAL'!$Q:$R,'KOI ORIGINAL'!$V:$V,'KOI ORIGINAL'!$AA:$AA,'KOI ORIGINAL'!$AL:$BK</definedName>
    <definedName hidden="1" localSheetId="1" name="Z_BC2CA8CE_6A96_4BF7_BD9F_95BAB2B4A301_.wvu.FilterData">'KOI AW15 SPECIALS'!$C$2:$BM$35</definedName>
    <definedName hidden="1" localSheetId="0" name="Z_BC2CA8CE_6A96_4BF7_BD9F_95BAB2B4A301_.wvu.FilterData">'KOI ORIGINAL'!$A$2:$BU$271</definedName>
    <definedName hidden="1" localSheetId="2" name="Z_BC2CA8CE_6A96_4BF7_BD9F_95BAB2B4A301_.wvu.FilterData">SB!$A$2:$AZ$30</definedName>
    <definedName hidden="1" localSheetId="1" name="Z_BC2CA8CE_6A96_4BF7_BD9F_95BAB2B4A301_.wvu.PrintArea">'KOI AW15 SPECIALS'!$C$1:$AZ$2</definedName>
    <definedName hidden="1" localSheetId="0" name="Z_BC2CA8CE_6A96_4BF7_BD9F_95BAB2B4A301_.wvu.PrintArea">'KOI ORIGINAL'!$B$1:$AK$217</definedName>
    <definedName hidden="1" localSheetId="2" name="Z_BC2CA8CE_6A96_4BF7_BD9F_95BAB2B4A301_.wvu.PrintArea">SB!$A$1:$AC$15</definedName>
    <definedName hidden="1" localSheetId="1" name="Z_BC2CA8CE_6A96_4BF7_BD9F_95BAB2B4A301_.wvu.PrintTitles">'KOI AW15 SPECIALS'!$E:$K,'KOI AW15 SPECIALS'!$2:$2</definedName>
    <definedName hidden="1" localSheetId="0" name="Z_BC2CA8CE_6A96_4BF7_BD9F_95BAB2B4A301_.wvu.PrintTitles">'KOI ORIGINAL'!$C:$I,'KOI ORIGINAL'!$2:$2</definedName>
    <definedName hidden="1" localSheetId="2" name="Z_BC2CA8CE_6A96_4BF7_BD9F_95BAB2B4A301_.wvu.PrintTitles">SB!$B:$H,SB!$2:$2</definedName>
    <definedName hidden="1" localSheetId="0" name="_xlnm._FilterDatabase">'KOI ORIGINAL'!$A$2:$BU$271</definedName>
    <definedName localSheetId="0" name="_xlnm.Print_Titles">'KOI ORIGINAL'!$2:$2,'KOI ORIGINAL'!$C:$I</definedName>
    <definedName localSheetId="0" name="_xlnm.Print_Area">'KOI ORIGINAL'!$B$1:$AK$217</definedName>
    <definedName hidden="1" localSheetId="1" name="_xlnm._FilterDatabase">'KOI AW15 SPECIALS'!$A$2:$AZ$167</definedName>
    <definedName localSheetId="1" name="_xlnm.Print_Titles">'KOI AW15 SPECIALS'!$2:$2,'KOI AW15 SPECIALS'!$E:$K</definedName>
    <definedName localSheetId="1" name="_xlnm.Print_Area">'KOI AW15 SPECIALS'!$C$1:$AZ$2</definedName>
    <definedName hidden="1" localSheetId="2" name="_xlnm._FilterDatabase">'SB'!$A$2:$AZ$118</definedName>
    <definedName localSheetId="2" name="_xlnm.Print_Titles">'SB'!$2:$2,'SB'!$B:$H</definedName>
    <definedName localSheetId="2" name="_xlnm.Print_Area">'SB'!$A$1:$AC$15</definedName>
  </definedNames>
  <calcPr calcId="145621" fullCalcOnLoad="1"/>
</workbook>
</file>

<file path=xl/styles.xml><?xml version="1.0" encoding="utf-8"?>
<styleSheet xmlns="http://schemas.openxmlformats.org/spreadsheetml/2006/main">
  <numFmts count="9">
    <numFmt formatCode="[$-409]d\-mmm;@" numFmtId="164"/>
    <numFmt formatCode="[$-409]ddd\,\ mmm\ dd\,\ yyyy" numFmtId="165"/>
    <numFmt formatCode="[$-409]d/mmm;@" numFmtId="166"/>
    <numFmt formatCode="&quot;€&quot;\ #,##0.00" numFmtId="167"/>
    <numFmt formatCode="_ &quot;€&quot;\ * #,##0.00_ ;_ &quot;€&quot;\ * \-#,##0.00_ ;_ &quot;€&quot;\ * &quot;-&quot;??_ ;_ @_ " numFmtId="168"/>
    <numFmt formatCode="_-[$$-409]* #,##0.00_ ;_-[$$-409]* \-#,##0.00\ ;_-[$$-409]* &quot;-&quot;??_ ;_-@_ " numFmtId="169"/>
    <numFmt formatCode="[$-413]d/mmm;@" numFmtId="170"/>
    <numFmt formatCode="[$$-409]#,##0.00" numFmtId="171"/>
    <numFmt formatCode="_-* #,##0.00\ _€_-;\-* #,##0.00\ _€_-;_-* &quot;-&quot;??\ _€_-;_-@_-" numFmtId="172"/>
  </numFmts>
  <fonts count="38">
    <font>
      <name val="Calibri"/>
      <family val="2"/>
      <color theme="1"/>
      <sz val="11"/>
      <scheme val="minor"/>
    </font>
    <font>
      <name val="Tahoma"/>
      <family val="2"/>
      <color theme="1"/>
      <sz val="10"/>
    </font>
    <font>
      <name val="Tahoma"/>
      <family val="2"/>
      <color theme="1"/>
      <sz val="10"/>
    </font>
    <font>
      <name val="Tahoma"/>
      <family val="2"/>
      <color theme="1"/>
      <sz val="10"/>
    </font>
    <font>
      <name val="Arial"/>
      <family val="2"/>
      <color theme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 MT"/>
      <sz val="12"/>
    </font>
    <font>
      <name val="Arial"/>
      <family val="2"/>
      <color indexed="8"/>
      <sz val="10"/>
    </font>
    <font>
      <name val="Calibri"/>
      <family val="2"/>
      <sz val="11"/>
      <scheme val="minor"/>
    </font>
    <font>
      <name val="Calibri"/>
      <family val="2"/>
      <b val="1"/>
      <color theme="9" tint="-0.499984740745262"/>
      <sz val="10"/>
      <scheme val="minor"/>
    </font>
    <font>
      <name val="Calibri"/>
      <family val="2"/>
      <color theme="9" tint="-0.499984740745262"/>
      <sz val="10"/>
      <scheme val="minor"/>
    </font>
    <font>
      <name val="Calibri"/>
      <family val="2"/>
      <color indexed="14"/>
      <sz val="10"/>
      <scheme val="minor"/>
    </font>
    <font>
      <name val="Calibri"/>
      <family val="2"/>
      <color indexed="56"/>
      <sz val="10"/>
      <scheme val="minor"/>
    </font>
    <font>
      <name val="Calibri"/>
      <family val="2"/>
      <b val="1"/>
      <color indexed="56"/>
      <sz val="10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indexed="8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rgb="FFFF3399"/>
      <sz val="10"/>
      <scheme val="minor"/>
    </font>
    <font>
      <name val="Calibri"/>
      <family val="2"/>
      <color indexed="8"/>
      <sz val="10"/>
      <scheme val="minor"/>
    </font>
    <font>
      <name val="Calibri"/>
      <family val="2"/>
      <b val="1"/>
      <color theme="0"/>
      <sz val="10"/>
      <scheme val="minor"/>
    </font>
    <font>
      <name val="Verdana"/>
      <family val="2"/>
      <color theme="1"/>
      <sz val="10"/>
    </font>
    <font>
      <name val="Calibri"/>
      <family val="2"/>
      <color theme="3" tint="-0.499984740745262"/>
      <sz val="10"/>
      <scheme val="minor"/>
    </font>
    <font>
      <name val="Calibri"/>
      <family val="2"/>
      <color theme="1" tint="0.3999755851924192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color theme="3"/>
      <sz val="10"/>
      <scheme val="minor"/>
    </font>
    <font>
      <name val="Calibri"/>
      <family val="2"/>
      <color theme="1"/>
      <sz val="10"/>
    </font>
    <font>
      <name val="Tahoma"/>
      <family val="2"/>
      <color indexed="81"/>
      <sz val="8"/>
    </font>
    <font>
      <name val="Tahoma"/>
      <family val="2"/>
      <b val="1"/>
      <color indexed="81"/>
      <sz val="8"/>
    </font>
    <font>
      <name val="Calibri"/>
      <family val="2"/>
      <color indexed="56"/>
      <sz val="9"/>
      <scheme val="minor"/>
    </font>
    <font>
      <name val="Calibri"/>
      <family val="2"/>
      <color indexed="8"/>
      <sz val="8"/>
      <scheme val="minor"/>
    </font>
    <font>
      <name val="Calibri"/>
      <family val="2"/>
      <color indexed="56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0"/>
      <scheme val="minor"/>
    </font>
    <font>
      <name val="Calibri"/>
      <family val="2"/>
      <sz val="9"/>
      <scheme val="minor"/>
    </font>
    <font>
      <name val="Calibri"/>
      <family val="2"/>
      <b val="1"/>
      <color theme="1"/>
      <sz val="10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</fonts>
  <fills count="19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169">
    <xf borderId="0" fillId="0" fontId="5" numFmtId="0"/>
    <xf applyAlignment="1" borderId="0" fillId="0" fontId="6" numFmtId="0">
      <alignment vertical="top"/>
    </xf>
    <xf borderId="0" fillId="0" fontId="7" numFmtId="0"/>
    <xf borderId="0" fillId="0" fontId="6" numFmtId="0"/>
    <xf borderId="0" fillId="0" fontId="5" numFmtId="0"/>
    <xf applyAlignment="1" borderId="0" fillId="0" fontId="6" numFmtId="0">
      <alignment vertical="top"/>
    </xf>
    <xf borderId="0" fillId="0" fontId="6" numFmtId="0"/>
    <xf borderId="0" fillId="0" fontId="6" numFmtId="0"/>
    <xf borderId="0" fillId="0" fontId="6" numFmtId="0"/>
    <xf borderId="0" fillId="0" fontId="6" numFmtId="172"/>
    <xf borderId="0" fillId="0" fontId="6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3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5" numFmtId="0"/>
    <xf borderId="0" fillId="0" fontId="4" numFmtId="0"/>
    <xf borderId="0" fillId="0" fontId="6" numFmtId="0"/>
    <xf borderId="0" fillId="0" fontId="3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applyAlignment="1" borderId="0" fillId="0" fontId="6" numFmtId="0">
      <alignment vertical="top"/>
    </xf>
    <xf borderId="0" fillId="0" fontId="5" numFmtId="0"/>
    <xf borderId="0" fillId="0" fontId="3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6" numFmtId="0"/>
    <xf borderId="0" fillId="0" fontId="3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3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3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3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6" numFmtId="0"/>
    <xf borderId="0" fillId="0" fontId="4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3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3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3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6" numFmtId="0"/>
    <xf borderId="0" fillId="0" fontId="6" numFmtId="0"/>
    <xf borderId="0" fillId="0" fontId="6" numFmtId="0"/>
    <xf applyAlignment="1" borderId="0" fillId="0" fontId="8" numFmtId="0">
      <alignment vertical="top"/>
    </xf>
    <xf borderId="0" fillId="0" fontId="6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6" numFmtId="0"/>
  </cellStyleXfs>
  <cellXfs count="445">
    <xf borderId="0" fillId="0" fontId="0" numFmtId="0" pivotButton="0" quotePrefix="0" xfId="0"/>
    <xf applyAlignment="1" borderId="2" fillId="6" fontId="13" numFmtId="0" pivotButton="0" quotePrefix="0" xfId="1">
      <alignment horizontal="center" textRotation="255" vertical="center" wrapText="1"/>
    </xf>
    <xf applyAlignment="1" borderId="2" fillId="6" fontId="11" numFmtId="0" pivotButton="0" quotePrefix="0" xfId="1">
      <alignment horizontal="left" wrapText="1"/>
    </xf>
    <xf borderId="0" fillId="0" fontId="17" numFmtId="0" pivotButton="0" quotePrefix="0" xfId="0"/>
    <xf applyAlignment="1" borderId="2" fillId="6" fontId="13" numFmtId="0" pivotButton="0" quotePrefix="0" xfId="1">
      <alignment horizontal="center" vertical="center" wrapText="1"/>
    </xf>
    <xf applyAlignment="1" borderId="2" fillId="0" fontId="13" numFmtId="0" pivotButton="0" quotePrefix="0" xfId="1">
      <alignment horizontal="center" vertical="center" wrapText="1"/>
    </xf>
    <xf applyAlignment="1" borderId="8" fillId="3" fontId="14" numFmtId="0" pivotButton="0" quotePrefix="0" xfId="1">
      <alignment horizontal="left" shrinkToFit="1" wrapText="1"/>
    </xf>
    <xf applyAlignment="1" borderId="8" fillId="3" fontId="20" numFmtId="0" pivotButton="0" quotePrefix="0" xfId="1">
      <alignment horizontal="left"/>
    </xf>
    <xf applyAlignment="1" borderId="8" fillId="3" fontId="13" numFmtId="0" pivotButton="0" quotePrefix="0" xfId="1">
      <alignment horizontal="left" wrapText="1"/>
    </xf>
    <xf applyAlignment="1" borderId="8" fillId="3" fontId="11" numFmtId="0" pivotButton="0" quotePrefix="0" xfId="1">
      <alignment horizontal="left" wrapText="1"/>
    </xf>
    <xf applyAlignment="1" borderId="2" fillId="0" fontId="13" numFmtId="0" pivotButton="0" quotePrefix="0" xfId="1">
      <alignment horizontal="left" shrinkToFit="1" wrapText="1"/>
    </xf>
    <xf applyAlignment="1" borderId="2" fillId="6" fontId="13" numFmtId="0" pivotButton="0" quotePrefix="0" xfId="1">
      <alignment horizontal="center" shrinkToFit="1" vertical="center" wrapText="1"/>
    </xf>
    <xf applyAlignment="1" borderId="2" fillId="4" fontId="13" numFmtId="0" pivotButton="0" quotePrefix="0" xfId="1">
      <alignment horizontal="left"/>
    </xf>
    <xf applyAlignment="1" borderId="6" fillId="0" fontId="13" numFmtId="16" pivotButton="0" quotePrefix="0" xfId="1">
      <alignment horizontal="left" shrinkToFit="1" wrapText="1"/>
    </xf>
    <xf applyAlignment="1" borderId="2" fillId="8" fontId="13" numFmtId="0" pivotButton="0" quotePrefix="0" xfId="1">
      <alignment horizontal="left"/>
    </xf>
    <xf applyAlignment="1" borderId="2" fillId="0" fontId="13" numFmtId="0" pivotButton="0" quotePrefix="0" xfId="1">
      <alignment horizontal="center" shrinkToFit="1" wrapText="1"/>
    </xf>
    <xf applyAlignment="1" borderId="2" fillId="10" fontId="13" numFmtId="0" pivotButton="0" quotePrefix="0" xfId="1">
      <alignment horizontal="center" shrinkToFit="1" vertical="center" wrapText="1"/>
    </xf>
    <xf applyAlignment="1" borderId="2" fillId="7" fontId="13" numFmtId="0" pivotButton="0" quotePrefix="0" xfId="1">
      <alignment horizontal="center" shrinkToFit="1" vertical="center" wrapText="1"/>
    </xf>
    <xf applyAlignment="1" borderId="6" fillId="0" fontId="13" numFmtId="0" pivotButton="0" quotePrefix="0" xfId="1">
      <alignment horizontal="left" shrinkToFit="1" wrapText="1"/>
    </xf>
    <xf applyAlignment="1" borderId="6" fillId="0" fontId="13" numFmtId="0" pivotButton="0" quotePrefix="0" xfId="1">
      <alignment horizontal="center" shrinkToFit="1" wrapText="1"/>
    </xf>
    <xf applyAlignment="1" borderId="6" fillId="6" fontId="11" numFmtId="0" pivotButton="0" quotePrefix="0" xfId="1">
      <alignment horizontal="left" wrapText="1"/>
    </xf>
    <xf borderId="0" fillId="0" fontId="21" numFmtId="0" pivotButton="0" quotePrefix="0" xfId="0"/>
    <xf applyAlignment="1" borderId="2" fillId="4" fontId="13" numFmtId="0" pivotButton="0" quotePrefix="0" xfId="1">
      <alignment horizontal="center" shrinkToFit="1" wrapText="1"/>
    </xf>
    <xf applyAlignment="1" borderId="2" fillId="0" fontId="13" numFmtId="16" pivotButton="0" quotePrefix="0" xfId="1">
      <alignment horizontal="left" shrinkToFit="1" wrapText="1"/>
    </xf>
    <xf applyAlignment="1" borderId="2" fillId="0" fontId="13" numFmtId="0" pivotButton="0" quotePrefix="0" xfId="1">
      <alignment horizontal="center" shrinkToFit="1" wrapText="1"/>
    </xf>
    <xf borderId="0" fillId="6" fontId="17" numFmtId="0" pivotButton="0" quotePrefix="0" xfId="0"/>
    <xf borderId="0" fillId="5" fontId="17" numFmtId="0" pivotButton="0" quotePrefix="0" xfId="0"/>
    <xf borderId="0" fillId="9" fontId="17" numFmtId="0" pivotButton="0" quotePrefix="0" xfId="0"/>
    <xf applyAlignment="1" borderId="2" fillId="11" fontId="13" numFmtId="0" pivotButton="0" quotePrefix="0" xfId="1">
      <alignment horizontal="center" vertical="center" wrapText="1"/>
    </xf>
    <xf applyAlignment="1" borderId="2" fillId="11" fontId="13" numFmtId="0" pivotButton="0" quotePrefix="0" xfId="1">
      <alignment horizontal="left" wrapText="1"/>
    </xf>
    <xf applyAlignment="1" borderId="2" fillId="11" fontId="24" numFmtId="0" pivotButton="0" quotePrefix="0" xfId="1">
      <alignment horizontal="left" wrapText="1"/>
    </xf>
    <xf applyAlignment="1" borderId="6" fillId="11" fontId="13" numFmtId="0" pivotButton="0" quotePrefix="0" xfId="1">
      <alignment horizontal="left" wrapText="1"/>
    </xf>
    <xf borderId="0" fillId="11" fontId="17" numFmtId="0" pivotButton="0" quotePrefix="0" xfId="0"/>
    <xf applyAlignment="1" borderId="2" fillId="5" fontId="13" numFmtId="0" pivotButton="0" quotePrefix="0" xfId="1">
      <alignment horizontal="center" vertical="center" wrapText="1"/>
    </xf>
    <xf borderId="0" fillId="0" fontId="17" numFmtId="0" pivotButton="0" quotePrefix="0" xfId="0"/>
    <xf applyAlignment="1" borderId="2" fillId="6" fontId="13" numFmtId="0" pivotButton="0" quotePrefix="0" xfId="1">
      <alignment horizontal="left" wrapText="1"/>
    </xf>
    <xf applyAlignment="1" borderId="6" fillId="6" fontId="13" numFmtId="0" pivotButton="0" quotePrefix="0" xfId="1">
      <alignment horizontal="left" wrapText="1"/>
    </xf>
    <xf borderId="7" fillId="12" fontId="17" numFmtId="0" pivotButton="0" quotePrefix="0" xfId="0"/>
    <xf applyAlignment="1" borderId="2" fillId="5" fontId="18" numFmtId="0" pivotButton="0" quotePrefix="0" xfId="1">
      <alignment horizontal="left" shrinkToFit="1" wrapText="1"/>
    </xf>
    <xf applyAlignment="1" borderId="2" fillId="5" fontId="22" numFmtId="0" pivotButton="0" quotePrefix="0" xfId="1">
      <alignment horizontal="left" shrinkToFit="1" wrapText="1"/>
    </xf>
    <xf applyAlignment="1" borderId="6" fillId="5" fontId="12" numFmtId="12" pivotButton="0" quotePrefix="0" xfId="1">
      <alignment horizontal="left" wrapText="1"/>
    </xf>
    <xf applyAlignment="1" borderId="2" fillId="5" fontId="12" numFmtId="12" pivotButton="0" quotePrefix="0" xfId="1">
      <alignment horizontal="left" wrapText="1"/>
    </xf>
    <xf applyAlignment="1" borderId="2" fillId="5" fontId="13" numFmtId="0" pivotButton="0" quotePrefix="0" xfId="1">
      <alignment horizontal="left" shrinkToFit="1" wrapText="1"/>
    </xf>
    <xf applyAlignment="1" borderId="1" fillId="0" fontId="14" numFmtId="0" pivotButton="0" quotePrefix="0" xfId="1">
      <alignment horizontal="centerContinuous"/>
    </xf>
    <xf applyAlignment="1" borderId="2" fillId="0" fontId="19" numFmtId="0" pivotButton="0" quotePrefix="0" xfId="2">
      <alignment horizontal="left" shrinkToFit="1" wrapText="1"/>
    </xf>
    <xf applyAlignment="1" borderId="6" fillId="0" fontId="19" numFmtId="0" pivotButton="0" quotePrefix="0" xfId="2">
      <alignment horizontal="left" shrinkToFit="1" wrapText="1"/>
    </xf>
    <xf applyAlignment="1" borderId="8" fillId="13" fontId="14" numFmtId="0" pivotButton="0" quotePrefix="0" xfId="1">
      <alignment horizontal="left" shrinkToFit="1" wrapText="1"/>
    </xf>
    <xf applyAlignment="1" borderId="8" fillId="13" fontId="20" numFmtId="0" pivotButton="0" quotePrefix="0" xfId="1">
      <alignment horizontal="left"/>
    </xf>
    <xf applyAlignment="1" borderId="8" fillId="13" fontId="13" numFmtId="0" pivotButton="0" quotePrefix="0" xfId="1">
      <alignment horizontal="left" wrapText="1"/>
    </xf>
    <xf applyAlignment="1" borderId="8" fillId="13" fontId="11" numFmtId="0" pivotButton="0" quotePrefix="0" xfId="1">
      <alignment horizontal="left" wrapText="1"/>
    </xf>
    <xf applyAlignment="1" borderId="8" fillId="13" fontId="18" numFmtId="0" pivotButton="0" quotePrefix="0" xfId="1">
      <alignment horizontal="left" wrapText="1"/>
    </xf>
    <xf borderId="0" fillId="13" fontId="21" numFmtId="0" pivotButton="0" quotePrefix="0" xfId="0"/>
    <xf applyAlignment="1" borderId="8" fillId="14" fontId="14" numFmtId="0" pivotButton="0" quotePrefix="0" xfId="1">
      <alignment horizontal="left" shrinkToFit="1" wrapText="1"/>
    </xf>
    <xf applyAlignment="1" borderId="8" fillId="14" fontId="20" numFmtId="0" pivotButton="0" quotePrefix="0" xfId="1">
      <alignment horizontal="left"/>
    </xf>
    <xf applyAlignment="1" borderId="8" fillId="14" fontId="13" numFmtId="0" pivotButton="0" quotePrefix="0" xfId="1">
      <alignment horizontal="left" wrapText="1"/>
    </xf>
    <xf applyAlignment="1" borderId="8" fillId="14" fontId="11" numFmtId="0" pivotButton="0" quotePrefix="0" xfId="1">
      <alignment horizontal="left" wrapText="1"/>
    </xf>
    <xf applyAlignment="1" borderId="8" fillId="14" fontId="18" numFmtId="0" pivotButton="0" quotePrefix="0" xfId="1">
      <alignment horizontal="left" wrapText="1"/>
    </xf>
    <xf borderId="0" fillId="14" fontId="21" numFmtId="0" pivotButton="0" quotePrefix="0" xfId="0"/>
    <xf applyAlignment="1" borderId="9" fillId="6" fontId="14" numFmtId="0" pivotButton="0" quotePrefix="0" xfId="1">
      <alignment horizontal="centerContinuous"/>
    </xf>
    <xf applyAlignment="1" borderId="8" fillId="0" fontId="14" numFmtId="0" pivotButton="0" quotePrefix="0" xfId="1">
      <alignment horizontal="center"/>
    </xf>
    <xf applyAlignment="1" borderId="6" fillId="6" fontId="13" numFmtId="0" pivotButton="0" quotePrefix="0" xfId="1">
      <alignment horizontal="center" vertical="center" wrapText="1"/>
    </xf>
    <xf applyAlignment="1" borderId="6" fillId="6" fontId="13" numFmtId="0" pivotButton="0" quotePrefix="0" xfId="1">
      <alignment horizontal="center" textRotation="255" vertical="center" wrapText="1"/>
    </xf>
    <xf applyAlignment="1" borderId="6" fillId="6" fontId="13" numFmtId="0" pivotButton="0" quotePrefix="0" xfId="1">
      <alignment horizontal="center" vertical="center" wrapText="1"/>
    </xf>
    <xf applyAlignment="1" borderId="1" fillId="11" fontId="10" numFmtId="16" pivotButton="0" quotePrefix="0" xfId="1">
      <alignment horizontal="centerContinuous"/>
    </xf>
    <xf applyAlignment="1" borderId="1" fillId="11" fontId="10" numFmtId="0" pivotButton="0" quotePrefix="0" xfId="1">
      <alignment horizontal="centerContinuous"/>
    </xf>
    <xf applyAlignment="1" borderId="2" fillId="11" fontId="11" numFmtId="49" pivotButton="0" quotePrefix="0" xfId="1">
      <alignment horizontal="center" shrinkToFit="1" vertical="center" wrapText="1"/>
    </xf>
    <xf applyAlignment="1" borderId="2" fillId="11" fontId="11" numFmtId="0" pivotButton="0" quotePrefix="0" xfId="1">
      <alignment horizontal="center" shrinkToFit="1" vertical="center" wrapText="1"/>
    </xf>
    <xf applyAlignment="1" borderId="2" fillId="11" fontId="11" numFmtId="0" pivotButton="0" quotePrefix="0" xfId="1">
      <alignment horizontal="left" shrinkToFit="1" wrapText="1"/>
    </xf>
    <xf applyAlignment="1" borderId="2" fillId="11" fontId="11" numFmtId="0" pivotButton="0" quotePrefix="0" xfId="1">
      <alignment horizontal="left" shrinkToFit="1"/>
    </xf>
    <xf applyAlignment="1" borderId="2" fillId="11" fontId="11" numFmtId="0" pivotButton="0" quotePrefix="0" xfId="1">
      <alignment horizontal="left" wrapText="1"/>
    </xf>
    <xf applyAlignment="1" borderId="6" fillId="11" fontId="12" numFmtId="0" pivotButton="0" quotePrefix="0" xfId="1">
      <alignment horizontal="left" shrinkToFit="1" wrapText="1"/>
    </xf>
    <xf applyAlignment="1" borderId="6" fillId="11" fontId="12" numFmtId="0" pivotButton="0" quotePrefix="0" xfId="1">
      <alignment horizontal="left" shrinkToFit="1"/>
    </xf>
    <xf applyAlignment="1" borderId="6" fillId="11" fontId="12" numFmtId="0" pivotButton="0" quotePrefix="0" xfId="1">
      <alignment horizontal="left" wrapText="1"/>
    </xf>
    <xf applyAlignment="1" borderId="2" fillId="11" fontId="12" numFmtId="0" pivotButton="0" quotePrefix="0" xfId="1">
      <alignment horizontal="left" shrinkToFit="1" wrapText="1"/>
    </xf>
    <xf applyAlignment="1" borderId="2" fillId="11" fontId="12" numFmtId="0" pivotButton="0" quotePrefix="0" xfId="1">
      <alignment horizontal="left" shrinkToFit="1"/>
    </xf>
    <xf applyAlignment="1" borderId="2" fillId="11" fontId="12" numFmtId="0" pivotButton="0" quotePrefix="0" xfId="1">
      <alignment horizontal="left" wrapText="1"/>
    </xf>
    <xf applyAlignment="1" borderId="1" fillId="5" fontId="15" numFmtId="1" pivotButton="0" quotePrefix="0" xfId="2">
      <alignment horizontal="centerContinuous"/>
    </xf>
    <xf applyAlignment="1" borderId="1" fillId="5" fontId="16" numFmtId="164" pivotButton="0" quotePrefix="0" xfId="2">
      <alignment horizontal="centerContinuous"/>
    </xf>
    <xf applyAlignment="1" borderId="2" fillId="5" fontId="19" numFmtId="15" pivotButton="0" quotePrefix="0" xfId="2">
      <alignment horizontal="center" vertical="center" wrapText="1"/>
    </xf>
    <xf applyAlignment="1" borderId="2" fillId="5" fontId="19" numFmtId="164" pivotButton="0" quotePrefix="0" xfId="2">
      <alignment horizontal="center" vertical="center" wrapText="1"/>
    </xf>
    <xf applyAlignment="1" borderId="2" fillId="5" fontId="19" numFmtId="1" pivotButton="0" quotePrefix="0" xfId="2">
      <alignment horizontal="left" shrinkToFit="1" wrapText="1"/>
    </xf>
    <xf applyAlignment="1" borderId="2" fillId="5" fontId="19" numFmtId="164" pivotButton="0" quotePrefix="0" xfId="2">
      <alignment horizontal="left" shrinkToFit="1" wrapText="1"/>
    </xf>
    <xf applyAlignment="1" borderId="6" fillId="5" fontId="19" numFmtId="1" pivotButton="0" quotePrefix="0" xfId="2">
      <alignment horizontal="left" shrinkToFit="1" wrapText="1"/>
    </xf>
    <xf applyAlignment="1" borderId="6" fillId="5" fontId="19" numFmtId="164" pivotButton="0" quotePrefix="0" xfId="2">
      <alignment horizontal="left" shrinkToFit="1" wrapText="1"/>
    </xf>
    <xf borderId="0" fillId="5" fontId="21" numFmtId="0" pivotButton="0" quotePrefix="0" xfId="0"/>
    <xf applyAlignment="1" borderId="2" fillId="9" fontId="19" numFmtId="16" pivotButton="0" quotePrefix="0" xfId="2">
      <alignment horizontal="center" vertical="center" wrapText="1"/>
    </xf>
    <xf applyAlignment="1" borderId="2" fillId="9" fontId="19" numFmtId="15" pivotButton="0" quotePrefix="0" xfId="2">
      <alignment horizontal="center" vertical="center" wrapText="1"/>
    </xf>
    <xf applyAlignment="1" borderId="2" fillId="9" fontId="19" numFmtId="164" pivotButton="0" quotePrefix="0" xfId="2">
      <alignment horizontal="center" vertical="center" wrapText="1"/>
    </xf>
    <xf applyAlignment="1" borderId="2" fillId="9" fontId="19" numFmtId="165" pivotButton="0" quotePrefix="0" xfId="2">
      <alignment horizontal="center" shrinkToFit="1" vertical="center" wrapText="1"/>
    </xf>
    <xf applyAlignment="1" borderId="2" fillId="9" fontId="19" numFmtId="16" pivotButton="0" quotePrefix="0" xfId="2">
      <alignment horizontal="left" shrinkToFit="1" wrapText="1"/>
    </xf>
    <xf applyAlignment="1" borderId="2" fillId="9" fontId="19" numFmtId="164" pivotButton="0" quotePrefix="0" xfId="2">
      <alignment horizontal="left" shrinkToFit="1" wrapText="1"/>
    </xf>
    <xf applyAlignment="1" borderId="2" fillId="9" fontId="19" numFmtId="16" pivotButton="0" quotePrefix="0" xfId="2">
      <alignment horizontal="center" shrinkToFit="1" vertical="center" wrapText="1"/>
    </xf>
    <xf applyAlignment="1" borderId="2" fillId="9" fontId="23" numFmtId="165" pivotButton="0" quotePrefix="0" xfId="2">
      <alignment horizontal="center" shrinkToFit="1" wrapText="1"/>
    </xf>
    <xf applyAlignment="1" borderId="2" fillId="9" fontId="23" numFmtId="14" pivotButton="0" quotePrefix="0" xfId="2">
      <alignment horizontal="center" shrinkToFit="1" wrapText="1"/>
    </xf>
    <xf applyAlignment="1" borderId="6" fillId="9" fontId="19" numFmtId="16" pivotButton="0" quotePrefix="0" xfId="2">
      <alignment horizontal="left" shrinkToFit="1" wrapText="1"/>
    </xf>
    <xf applyAlignment="1" borderId="6" fillId="9" fontId="19" numFmtId="164" pivotButton="0" quotePrefix="0" xfId="2">
      <alignment horizontal="left" shrinkToFit="1" wrapText="1"/>
    </xf>
    <xf applyAlignment="1" borderId="6" fillId="9" fontId="19" numFmtId="16" pivotButton="0" quotePrefix="0" xfId="2">
      <alignment horizontal="center" shrinkToFit="1" vertical="center" wrapText="1"/>
    </xf>
    <xf applyAlignment="1" borderId="6" fillId="9" fontId="23" numFmtId="165" pivotButton="0" quotePrefix="0" xfId="2">
      <alignment horizontal="center" shrinkToFit="1" wrapText="1"/>
    </xf>
    <xf applyAlignment="1" borderId="1" fillId="2" fontId="15" numFmtId="1" pivotButton="0" quotePrefix="0" xfId="2">
      <alignment horizontal="centerContinuous"/>
    </xf>
    <xf applyAlignment="1" borderId="1" fillId="2" fontId="16" numFmtId="164" pivotButton="0" quotePrefix="0" xfId="2">
      <alignment horizontal="centerContinuous"/>
    </xf>
    <xf applyAlignment="1" borderId="2" fillId="2" fontId="19" numFmtId="15" pivotButton="0" quotePrefix="0" xfId="2">
      <alignment horizontal="center" vertical="center" wrapText="1"/>
    </xf>
    <xf applyAlignment="1" borderId="2" fillId="2" fontId="19" numFmtId="164" pivotButton="0" quotePrefix="0" xfId="2">
      <alignment horizontal="center" vertical="center" wrapText="1"/>
    </xf>
    <xf applyAlignment="1" borderId="2" fillId="2" fontId="19" numFmtId="1" pivotButton="0" quotePrefix="0" xfId="2">
      <alignment horizontal="left" shrinkToFit="1" wrapText="1"/>
    </xf>
    <xf applyAlignment="1" borderId="2" fillId="2" fontId="19" numFmtId="164" pivotButton="0" quotePrefix="0" xfId="2">
      <alignment horizontal="left" shrinkToFit="1" wrapText="1"/>
    </xf>
    <xf applyAlignment="1" borderId="6" fillId="2" fontId="19" numFmtId="1" pivotButton="0" quotePrefix="0" xfId="2">
      <alignment horizontal="left" shrinkToFit="1" wrapText="1"/>
    </xf>
    <xf applyAlignment="1" borderId="6" fillId="2" fontId="19" numFmtId="164" pivotButton="0" quotePrefix="0" xfId="2">
      <alignment horizontal="left" shrinkToFit="1" wrapText="1"/>
    </xf>
    <xf borderId="0" fillId="2" fontId="21" numFmtId="0" pivotButton="0" quotePrefix="0" xfId="0"/>
    <xf applyAlignment="1" borderId="1" fillId="11" fontId="15" numFmtId="0" pivotButton="0" quotePrefix="0" xfId="2">
      <alignment horizontal="centerContinuous"/>
    </xf>
    <xf applyAlignment="1" borderId="1" fillId="11" fontId="15" numFmtId="16" pivotButton="0" quotePrefix="0" xfId="2">
      <alignment horizontal="centerContinuous"/>
    </xf>
    <xf applyAlignment="1" borderId="2" fillId="11" fontId="19" numFmtId="0" pivotButton="0" quotePrefix="0" xfId="2">
      <alignment horizontal="center" shrinkToFit="1" vertical="center" wrapText="1"/>
    </xf>
    <xf applyAlignment="1" borderId="2" fillId="11" fontId="19" numFmtId="16" pivotButton="0" quotePrefix="0" xfId="2">
      <alignment horizontal="center" shrinkToFit="1" vertical="center" wrapText="1"/>
    </xf>
    <xf applyAlignment="1" borderId="2" fillId="11" fontId="19" numFmtId="16" pivotButton="0" quotePrefix="0" xfId="2">
      <alignment horizontal="left" shrinkToFit="1" wrapText="1"/>
    </xf>
    <xf applyAlignment="1" borderId="6" fillId="11" fontId="19" numFmtId="16" pivotButton="0" quotePrefix="0" xfId="2">
      <alignment horizontal="left" shrinkToFit="1" wrapText="1"/>
    </xf>
    <xf applyAlignment="1" borderId="2" fillId="11" fontId="13" numFmtId="49" pivotButton="0" quotePrefix="0" xfId="1">
      <alignment horizontal="center" textRotation="255" vertical="top" wrapText="1"/>
    </xf>
    <xf borderId="0" fillId="3" fontId="21" numFmtId="0" pivotButton="0" quotePrefix="0" xfId="0"/>
    <xf borderId="5" fillId="12" fontId="17" numFmtId="0" pivotButton="0" quotePrefix="0" xfId="0"/>
    <xf applyAlignment="1" borderId="6" fillId="5" fontId="25" numFmtId="12" pivotButton="0" quotePrefix="0" xfId="1">
      <alignment horizontal="center" wrapText="1"/>
    </xf>
    <xf applyAlignment="1" borderId="2" fillId="5" fontId="25" numFmtId="12" pivotButton="0" quotePrefix="0" xfId="1">
      <alignment horizontal="center" wrapText="1"/>
    </xf>
    <xf applyAlignment="1" borderId="2" fillId="0" fontId="0" numFmtId="0" pivotButton="0" quotePrefix="0" xfId="0">
      <alignment horizontal="left"/>
    </xf>
    <xf applyAlignment="1" borderId="2" fillId="11" fontId="0" numFmtId="0" pivotButton="0" quotePrefix="0" xfId="0">
      <alignment horizontal="left"/>
    </xf>
    <xf applyAlignment="1" borderId="2" fillId="9" fontId="19" numFmtId="0" pivotButton="0" quotePrefix="0" xfId="2">
      <alignment horizontal="left" shrinkToFit="1" wrapText="1"/>
    </xf>
    <xf applyAlignment="1" borderId="2" fillId="9" fontId="19" numFmtId="0" pivotButton="0" quotePrefix="0" xfId="2">
      <alignment horizontal="center" shrinkToFit="1" wrapText="1"/>
    </xf>
    <xf applyAlignment="1" borderId="2" fillId="9" fontId="5" numFmtId="14" pivotButton="0" quotePrefix="0" xfId="2">
      <alignment horizontal="center" shrinkToFit="1" wrapText="1"/>
    </xf>
    <xf borderId="2" fillId="9" fontId="9" numFmtId="0" pivotButton="0" quotePrefix="0" xfId="0"/>
    <xf borderId="3" fillId="9" fontId="9" numFmtId="0" pivotButton="0" quotePrefix="0" xfId="0"/>
    <xf borderId="0" fillId="9" fontId="9" numFmtId="0" pivotButton="0" quotePrefix="0" xfId="0"/>
    <xf applyAlignment="1" borderId="2" fillId="9" fontId="9" numFmtId="0" pivotButton="0" quotePrefix="0" xfId="0">
      <alignment horizontal="center" vertical="center"/>
    </xf>
    <xf applyAlignment="1" borderId="2" fillId="9" fontId="17" numFmtId="14" pivotButton="0" quotePrefix="0" xfId="2">
      <alignment horizontal="center" shrinkToFit="1" wrapText="1"/>
    </xf>
    <xf applyAlignment="1" borderId="2" fillId="0" fontId="17" numFmtId="0" pivotButton="0" quotePrefix="0" xfId="1">
      <alignment horizontal="left" shrinkToFit="1" wrapText="1"/>
    </xf>
    <xf applyAlignment="1" borderId="0" fillId="9" fontId="26" numFmtId="0" pivotButton="0" quotePrefix="0" xfId="0">
      <alignment horizontal="left"/>
    </xf>
    <xf applyAlignment="1" borderId="2" fillId="6" fontId="17" numFmtId="0" pivotButton="0" quotePrefix="0" xfId="1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17" numFmtId="0" pivotButton="0" quotePrefix="0" xfId="0">
      <alignment horizontal="left"/>
    </xf>
    <xf applyAlignment="1" borderId="2" fillId="6" fontId="17" numFmtId="0" pivotButton="0" quotePrefix="0" xfId="0">
      <alignment horizontal="left"/>
    </xf>
    <xf borderId="2" fillId="6" fontId="17" numFmtId="0" pivotButton="0" quotePrefix="0" xfId="0"/>
    <xf applyAlignment="1" borderId="2" fillId="0" fontId="17" numFmtId="0" pivotButton="0" quotePrefix="0" xfId="0">
      <alignment horizontal="left"/>
    </xf>
    <xf applyAlignment="1" borderId="2" fillId="3" fontId="14" numFmtId="0" pivotButton="0" quotePrefix="0" xfId="1">
      <alignment horizontal="left" shrinkToFit="1" wrapText="1"/>
    </xf>
    <xf applyAlignment="1" borderId="2" fillId="3" fontId="20" numFmtId="0" pivotButton="0" quotePrefix="0" xfId="1">
      <alignment horizontal="left"/>
    </xf>
    <xf applyAlignment="1" borderId="0" fillId="0" fontId="0" numFmtId="0" pivotButton="0" quotePrefix="0" xfId="0">
      <alignment horizontal="left"/>
    </xf>
    <xf applyAlignment="1" borderId="6" fillId="3" fontId="13" numFmtId="0" pivotButton="0" quotePrefix="0" xfId="1">
      <alignment horizontal="left" wrapText="1"/>
    </xf>
    <xf applyAlignment="1" borderId="2" fillId="3" fontId="13" numFmtId="0" pivotButton="0" quotePrefix="0" xfId="1">
      <alignment horizontal="left" wrapText="1"/>
    </xf>
    <xf applyAlignment="1" borderId="0" fillId="9" fontId="19" numFmtId="0" pivotButton="0" quotePrefix="0" xfId="2">
      <alignment horizontal="left" shrinkToFit="1" wrapText="1"/>
    </xf>
    <xf applyAlignment="1" borderId="2" fillId="11" fontId="29" numFmtId="0" pivotButton="0" quotePrefix="0" xfId="1">
      <alignment horizontal="left" wrapText="1"/>
    </xf>
    <xf applyAlignment="1" borderId="2" fillId="2" fontId="19" numFmtId="165" pivotButton="0" quotePrefix="0" xfId="2">
      <alignment horizontal="center" shrinkToFit="1" vertical="center" wrapText="1"/>
    </xf>
    <xf borderId="2" fillId="2" fontId="9" numFmtId="0" pivotButton="0" quotePrefix="0" xfId="0"/>
    <xf applyAlignment="1" borderId="2" fillId="2" fontId="17" numFmtId="14" pivotButton="0" quotePrefix="0" xfId="2">
      <alignment horizontal="center" shrinkToFit="1" wrapText="1"/>
    </xf>
    <xf applyAlignment="1" borderId="2" fillId="2" fontId="23" numFmtId="14" pivotButton="0" quotePrefix="0" xfId="2">
      <alignment horizontal="center" shrinkToFit="1" wrapText="1"/>
    </xf>
    <xf borderId="0" fillId="2" fontId="17" numFmtId="0" pivotButton="0" quotePrefix="0" xfId="0"/>
    <xf applyAlignment="1" borderId="2" fillId="2" fontId="17" numFmtId="14" pivotButton="0" quotePrefix="0" xfId="2">
      <alignment horizontal="left" shrinkToFit="1" wrapText="1"/>
    </xf>
    <xf applyAlignment="1" borderId="8" fillId="0" fontId="14" numFmtId="0" pivotButton="0" quotePrefix="0" xfId="1">
      <alignment horizontal="left" shrinkToFit="1" wrapText="1"/>
    </xf>
    <xf borderId="0" fillId="0" fontId="21" numFmtId="0" pivotButton="0" quotePrefix="0" xfId="0"/>
    <xf applyAlignment="1" borderId="2" fillId="5" fontId="30" numFmtId="1" pivotButton="0" quotePrefix="0" xfId="2">
      <alignment horizontal="left" shrinkToFit="1" wrapText="1"/>
    </xf>
    <xf applyAlignment="1" borderId="8" fillId="0" fontId="15" numFmtId="0" pivotButton="0" quotePrefix="0" xfId="1">
      <alignment horizontal="center"/>
    </xf>
    <xf applyAlignment="1" borderId="1" fillId="2" fontId="15" numFmtId="164" pivotButton="0" quotePrefix="0" xfId="2">
      <alignment horizontal="centerContinuous"/>
    </xf>
    <xf applyAlignment="1" borderId="1" fillId="5" fontId="15" numFmtId="164" pivotButton="0" quotePrefix="0" xfId="2">
      <alignment horizontal="centerContinuous"/>
    </xf>
    <xf applyAlignment="1" borderId="2" fillId="0" fontId="31" numFmtId="0" pivotButton="0" quotePrefix="0" xfId="1">
      <alignment horizontal="left" shrinkToFit="1" wrapText="1"/>
    </xf>
    <xf applyAlignment="1" borderId="2" fillId="0" fontId="0" numFmtId="0" pivotButton="0" quotePrefix="0" xfId="1">
      <alignment horizontal="left" shrinkToFit="1" wrapText="1"/>
    </xf>
    <xf applyAlignment="1" borderId="2" fillId="15" fontId="13" numFmtId="0" pivotButton="0" quotePrefix="0" xfId="1">
      <alignment horizontal="left" shrinkToFit="1" wrapText="1"/>
    </xf>
    <xf applyAlignment="1" borderId="2" fillId="15" fontId="13" numFmtId="0" pivotButton="0" quotePrefix="0" xfId="1">
      <alignment horizontal="center" shrinkToFit="1" vertical="center" wrapText="1"/>
    </xf>
    <xf applyAlignment="1" borderId="2" fillId="15" fontId="13" numFmtId="0" pivotButton="0" quotePrefix="0" xfId="1">
      <alignment horizontal="left"/>
    </xf>
    <xf applyAlignment="1" borderId="2" fillId="15" fontId="0" numFmtId="0" pivotButton="0" quotePrefix="0" xfId="0">
      <alignment horizontal="left"/>
    </xf>
    <xf applyAlignment="1" borderId="6" fillId="15" fontId="13" numFmtId="16" pivotButton="0" quotePrefix="0" xfId="1">
      <alignment horizontal="left" shrinkToFit="1" wrapText="1"/>
    </xf>
    <xf applyAlignment="1" borderId="2" fillId="15" fontId="13" numFmtId="0" pivotButton="0" quotePrefix="0" xfId="1">
      <alignment horizontal="left" wrapText="1"/>
    </xf>
    <xf applyAlignment="1" borderId="2" fillId="15" fontId="18" numFmtId="0" pivotButton="0" quotePrefix="0" xfId="1">
      <alignment horizontal="left" shrinkToFit="1" wrapText="1"/>
    </xf>
    <xf applyAlignment="1" borderId="2" fillId="15" fontId="17" numFmtId="0" pivotButton="0" quotePrefix="0" xfId="1">
      <alignment horizontal="left" wrapText="1"/>
    </xf>
    <xf applyAlignment="1" borderId="2" fillId="15" fontId="19" numFmtId="0" pivotButton="0" quotePrefix="0" xfId="2">
      <alignment horizontal="left" shrinkToFit="1" wrapText="1"/>
    </xf>
    <xf applyAlignment="1" borderId="2" fillId="15" fontId="19" numFmtId="1" pivotButton="0" quotePrefix="0" xfId="2">
      <alignment horizontal="left" shrinkToFit="1" wrapText="1"/>
    </xf>
    <xf applyAlignment="1" borderId="2" fillId="15" fontId="19" numFmtId="164" pivotButton="0" quotePrefix="0" xfId="2">
      <alignment horizontal="left" shrinkToFit="1" wrapText="1"/>
    </xf>
    <xf applyAlignment="1" borderId="2" fillId="15" fontId="19" numFmtId="16" pivotButton="0" quotePrefix="0" xfId="2">
      <alignment horizontal="center" shrinkToFit="1" vertical="center" wrapText="1"/>
    </xf>
    <xf applyAlignment="1" borderId="2" fillId="15" fontId="23" numFmtId="165" pivotButton="0" quotePrefix="0" xfId="2">
      <alignment horizontal="center" shrinkToFit="1" wrapText="1"/>
    </xf>
    <xf borderId="0" fillId="15" fontId="17" numFmtId="0" pivotButton="0" quotePrefix="0" xfId="0"/>
    <xf applyAlignment="1" borderId="2" fillId="15" fontId="31" numFmtId="0" pivotButton="0" quotePrefix="0" xfId="1">
      <alignment horizontal="left" shrinkToFit="1" wrapText="1"/>
    </xf>
    <xf applyAlignment="1" borderId="2" fillId="0" fontId="9" numFmtId="0" pivotButton="0" quotePrefix="0" xfId="1">
      <alignment horizontal="left" shrinkToFit="1" wrapText="1"/>
    </xf>
    <xf applyAlignment="1" borderId="2" fillId="0" fontId="9" numFmtId="0" pivotButton="0" quotePrefix="0" xfId="0">
      <alignment horizontal="left"/>
    </xf>
    <xf applyAlignment="1" borderId="2" fillId="0" fontId="9" numFmtId="0" pivotButton="0" quotePrefix="0" xfId="1">
      <alignment horizontal="left" shrinkToFit="1"/>
    </xf>
    <xf applyAlignment="1" borderId="2" fillId="15" fontId="23" numFmtId="14" pivotButton="0" quotePrefix="0" xfId="2">
      <alignment horizontal="center" shrinkToFit="1" wrapText="1"/>
    </xf>
    <xf applyAlignment="1" borderId="2" fillId="15" fontId="19" numFmtId="16" pivotButton="0" quotePrefix="0" xfId="2">
      <alignment horizontal="left" shrinkToFit="1" wrapText="1"/>
    </xf>
    <xf borderId="2" fillId="15" fontId="17" numFmtId="0" pivotButton="0" quotePrefix="0" xfId="0"/>
    <xf applyAlignment="1" borderId="2" fillId="15" fontId="17" numFmtId="14" pivotButton="0" quotePrefix="0" xfId="2">
      <alignment horizontal="center" shrinkToFit="1" wrapText="1"/>
    </xf>
    <xf applyAlignment="1" borderId="2" fillId="15" fontId="17" numFmtId="0" pivotButton="0" quotePrefix="0" xfId="1">
      <alignment horizontal="left" shrinkToFit="1" wrapText="1"/>
    </xf>
    <xf applyAlignment="1" borderId="2" fillId="0" fontId="0" numFmtId="0" pivotButton="0" quotePrefix="0" xfId="0">
      <alignment horizontal="left"/>
    </xf>
    <xf applyAlignment="1" borderId="2" fillId="2" fontId="9" numFmtId="0" pivotButton="0" quotePrefix="0" xfId="0">
      <alignment horizontal="left"/>
    </xf>
    <xf applyAlignment="1" borderId="2" fillId="15" fontId="9" numFmtId="0" pivotButton="0" quotePrefix="0" xfId="0">
      <alignment horizontal="left"/>
    </xf>
    <xf applyAlignment="1" borderId="2" fillId="15" fontId="17" numFmtId="14" pivotButton="0" quotePrefix="0" xfId="2">
      <alignment horizontal="left" shrinkToFit="1" wrapText="1"/>
    </xf>
    <xf applyAlignment="1" borderId="2" fillId="5" fontId="19" numFmtId="166" pivotButton="0" quotePrefix="0" xfId="2">
      <alignment horizontal="center" vertical="center" wrapText="1"/>
    </xf>
    <xf applyAlignment="1" borderId="2" fillId="5" fontId="19" numFmtId="166" pivotButton="0" quotePrefix="0" xfId="2">
      <alignment horizontal="left" shrinkToFit="1" wrapText="1"/>
    </xf>
    <xf borderId="0" fillId="5" fontId="21" numFmtId="166" pivotButton="0" quotePrefix="0" xfId="0"/>
    <xf applyAlignment="1" borderId="2" fillId="15" fontId="9" numFmtId="0" pivotButton="0" quotePrefix="0" xfId="1">
      <alignment horizontal="left" shrinkToFit="1" wrapText="1"/>
    </xf>
    <xf applyAlignment="1" borderId="2" fillId="15" fontId="26" numFmtId="0" pivotButton="0" quotePrefix="0" xfId="0">
      <alignment horizontal="left"/>
    </xf>
    <xf borderId="11" fillId="5" fontId="15" numFmtId="1" pivotButton="0" quotePrefix="0" xfId="2"/>
    <xf borderId="12" fillId="5" fontId="15" numFmtId="1" pivotButton="0" quotePrefix="0" xfId="2"/>
    <xf applyAlignment="1" borderId="2" fillId="5" fontId="19" numFmtId="167" pivotButton="0" quotePrefix="0" xfId="2">
      <alignment horizontal="center" vertical="center" wrapText="1"/>
    </xf>
    <xf applyAlignment="1" borderId="2" fillId="5" fontId="19" numFmtId="167" pivotButton="0" quotePrefix="0" xfId="2">
      <alignment horizontal="left" shrinkToFit="1" wrapText="1"/>
    </xf>
    <xf applyAlignment="1" borderId="2" fillId="15" fontId="19" numFmtId="167" pivotButton="0" quotePrefix="0" xfId="2">
      <alignment horizontal="left" shrinkToFit="1" wrapText="1"/>
    </xf>
    <xf borderId="0" fillId="5" fontId="21" numFmtId="167" pivotButton="0" quotePrefix="0" xfId="0"/>
    <xf applyAlignment="1" borderId="2" fillId="5" fontId="19" numFmtId="10" pivotButton="0" quotePrefix="0" xfId="2">
      <alignment horizontal="center" vertical="center" wrapText="1"/>
    </xf>
    <xf applyAlignment="1" borderId="2" fillId="5" fontId="19" numFmtId="10" pivotButton="0" quotePrefix="0" xfId="2">
      <alignment horizontal="left" shrinkToFit="1" wrapText="1"/>
    </xf>
    <xf applyAlignment="1" borderId="2" fillId="15" fontId="19" numFmtId="10" pivotButton="0" quotePrefix="0" xfId="2">
      <alignment horizontal="left" shrinkToFit="1" wrapText="1"/>
    </xf>
    <xf borderId="0" fillId="5" fontId="21" numFmtId="10" pivotButton="0" quotePrefix="0" xfId="0"/>
    <xf applyAlignment="1" borderId="2" fillId="5" fontId="19" numFmtId="1" pivotButton="0" quotePrefix="0" xfId="2">
      <alignment horizontal="center" vertical="center" wrapText="1"/>
    </xf>
    <xf applyAlignment="1" borderId="2" fillId="3" fontId="14" numFmtId="1" pivotButton="0" quotePrefix="0" xfId="1">
      <alignment horizontal="left" shrinkToFit="1" wrapText="1"/>
    </xf>
    <xf borderId="0" fillId="5" fontId="21" numFmtId="1" pivotButton="0" quotePrefix="0" xfId="0"/>
    <xf applyAlignment="1" borderId="8" fillId="6" fontId="32" numFmtId="0" pivotButton="0" quotePrefix="0" xfId="1">
      <alignment horizontal="center"/>
    </xf>
    <xf applyAlignment="1" borderId="6" fillId="6" fontId="9" numFmtId="0" pivotButton="0" quotePrefix="0" xfId="1">
      <alignment horizontal="center" vertical="center" wrapText="1"/>
    </xf>
    <xf applyAlignment="1" borderId="2" fillId="6" fontId="9" numFmtId="0" pivotButton="0" quotePrefix="0" xfId="1">
      <alignment horizontal="left" wrapText="1"/>
    </xf>
    <xf applyAlignment="1" borderId="2" fillId="15" fontId="9" numFmtId="0" pivotButton="0" quotePrefix="0" xfId="1">
      <alignment horizontal="left" wrapText="1"/>
    </xf>
    <xf applyAlignment="1" borderId="2" fillId="3" fontId="32" numFmtId="0" pivotButton="0" quotePrefix="0" xfId="1">
      <alignment horizontal="left" shrinkToFit="1" wrapText="1"/>
    </xf>
    <xf borderId="0" fillId="6" fontId="9" numFmtId="0" pivotButton="0" quotePrefix="0" xfId="0"/>
    <xf applyAlignment="1" borderId="2" fillId="5" fontId="13" numFmtId="0" pivotButton="0" quotePrefix="0" xfId="1">
      <alignment horizontal="left"/>
    </xf>
    <xf applyAlignment="1" borderId="2" fillId="15" fontId="0" numFmtId="0" pivotButton="0" quotePrefix="0" xfId="1">
      <alignment horizontal="left" shrinkToFit="1" wrapText="1"/>
    </xf>
    <xf borderId="2" fillId="2" fontId="9" numFmtId="16" pivotButton="0" quotePrefix="0" xfId="0"/>
    <xf applyAlignment="1" borderId="2" fillId="2" fontId="9" numFmtId="0" pivotButton="0" quotePrefix="0" xfId="0">
      <alignment horizontal="right"/>
    </xf>
    <xf applyAlignment="1" borderId="2" fillId="2" fontId="9" numFmtId="16" pivotButton="0" quotePrefix="0" xfId="0">
      <alignment horizontal="right"/>
    </xf>
    <xf applyAlignment="1" borderId="2" fillId="2" fontId="9" numFmtId="16" pivotButton="0" quotePrefix="0" xfId="0">
      <alignment horizontal="left"/>
    </xf>
    <xf borderId="2" fillId="15" fontId="9" numFmtId="0" pivotButton="0" quotePrefix="0" xfId="0"/>
    <xf borderId="2" fillId="15" fontId="9" numFmtId="16" pivotButton="0" quotePrefix="0" xfId="0"/>
    <xf applyAlignment="1" borderId="3" fillId="2" fontId="19" numFmtId="1" pivotButton="0" quotePrefix="0" xfId="2">
      <alignment horizontal="left" shrinkToFit="1" wrapText="1"/>
    </xf>
    <xf borderId="2" fillId="2" fontId="21" numFmtId="0" pivotButton="0" quotePrefix="0" xfId="0"/>
    <xf applyAlignment="1" borderId="2" fillId="5" fontId="33" numFmtId="0" pivotButton="0" quotePrefix="0" xfId="1">
      <alignment horizontal="left" shrinkToFit="1" wrapText="1"/>
    </xf>
    <xf applyAlignment="1" borderId="2" fillId="6" fontId="5" numFmtId="0" pivotButton="0" quotePrefix="0" xfId="1">
      <alignment horizontal="left" wrapText="1"/>
    </xf>
    <xf borderId="3" fillId="6" fontId="15" numFmtId="0" pivotButton="0" quotePrefix="0" xfId="1"/>
    <xf borderId="8" fillId="6" fontId="15" numFmtId="0" pivotButton="0" quotePrefix="0" xfId="1"/>
    <xf borderId="4" fillId="6" fontId="15" numFmtId="0" pivotButton="0" quotePrefix="0" xfId="1"/>
    <xf applyAlignment="1" borderId="2" fillId="15" fontId="5" numFmtId="0" pivotButton="0" quotePrefix="0" xfId="1">
      <alignment horizontal="left" wrapText="1"/>
    </xf>
    <xf applyAlignment="1" borderId="2" fillId="6" fontId="0" numFmtId="0" pivotButton="0" quotePrefix="0" xfId="1">
      <alignment horizontal="left" wrapText="1"/>
    </xf>
    <xf applyAlignment="1" borderId="2" fillId="11" fontId="33" numFmtId="0" pivotButton="0" quotePrefix="0" xfId="1">
      <alignment horizontal="center" vertical="center" wrapText="1"/>
    </xf>
    <xf applyAlignment="1" borderId="2" fillId="11" fontId="33" numFmtId="49" pivotButton="0" quotePrefix="0" xfId="1">
      <alignment horizontal="center" textRotation="255" vertical="top" wrapText="1"/>
    </xf>
    <xf applyAlignment="1" borderId="2" fillId="11" fontId="34" numFmtId="49" pivotButton="0" quotePrefix="0" xfId="1">
      <alignment horizontal="center" textRotation="255" vertical="top" wrapText="1"/>
    </xf>
    <xf applyAlignment="1" borderId="2" fillId="5" fontId="33" numFmtId="0" pivotButton="0" quotePrefix="0" xfId="1">
      <alignment horizontal="center" vertical="center" wrapText="1"/>
    </xf>
    <xf applyAlignment="1" borderId="2" fillId="6" fontId="33" numFmtId="0" pivotButton="0" quotePrefix="0" xfId="1">
      <alignment horizontal="center" vertical="center" wrapText="1"/>
    </xf>
    <xf applyAlignment="1" borderId="2" fillId="11" fontId="9" numFmtId="0" pivotButton="0" quotePrefix="0" xfId="0">
      <alignment horizontal="left"/>
    </xf>
    <xf applyAlignment="1" borderId="2" fillId="11" fontId="33" numFmtId="0" pivotButton="0" quotePrefix="0" xfId="1">
      <alignment horizontal="left" wrapText="1"/>
    </xf>
    <xf applyAlignment="1" borderId="2" fillId="11" fontId="9" numFmtId="0" pivotButton="0" quotePrefix="0" xfId="1">
      <alignment horizontal="left" wrapText="1"/>
    </xf>
    <xf applyAlignment="1" borderId="2" fillId="6" fontId="9" numFmtId="0" pivotButton="0" quotePrefix="0" xfId="1">
      <alignment horizontal="left" wrapText="1"/>
    </xf>
    <xf applyAlignment="1" borderId="2" fillId="15" fontId="33" numFmtId="0" pivotButton="0" quotePrefix="0" xfId="1">
      <alignment horizontal="left" wrapText="1"/>
    </xf>
    <xf applyAlignment="1" borderId="2" fillId="15" fontId="33" numFmtId="0" pivotButton="0" quotePrefix="0" xfId="1">
      <alignment horizontal="left" shrinkToFit="1" wrapText="1"/>
    </xf>
    <xf applyAlignment="1" borderId="2" fillId="15" fontId="5" numFmtId="0" pivotButton="0" quotePrefix="0" xfId="0">
      <alignment horizontal="left"/>
    </xf>
    <xf applyAlignment="1" borderId="2" fillId="11" fontId="33" numFmtId="0" pivotButton="0" quotePrefix="0" xfId="0">
      <alignment horizontal="left"/>
    </xf>
    <xf applyAlignment="1" borderId="2" fillId="6" fontId="17" numFmtId="9" pivotButton="0" quotePrefix="0" xfId="1">
      <alignment horizontal="left" wrapText="1"/>
    </xf>
    <xf borderId="0" fillId="2" fontId="9" numFmtId="16" pivotButton="0" quotePrefix="0" xfId="0"/>
    <xf applyAlignment="1" borderId="2" fillId="2" fontId="19" numFmtId="166" pivotButton="0" quotePrefix="0" xfId="2">
      <alignment horizontal="right" shrinkToFit="1" wrapText="1"/>
    </xf>
    <xf applyAlignment="1" borderId="0" fillId="2" fontId="19" numFmtId="1" pivotButton="0" quotePrefix="0" xfId="2">
      <alignment horizontal="left" shrinkToFit="1" wrapText="1"/>
    </xf>
    <xf applyAlignment="1" borderId="3" fillId="15" fontId="19" numFmtId="1" pivotButton="0" quotePrefix="0" xfId="2">
      <alignment horizontal="left" shrinkToFit="1" wrapText="1"/>
    </xf>
    <xf borderId="3" fillId="15" fontId="9" numFmtId="0" pivotButton="0" quotePrefix="0" xfId="0"/>
    <xf applyAlignment="1" borderId="2" fillId="11" fontId="11" numFmtId="49" pivotButton="0" quotePrefix="0" xfId="1">
      <alignment horizontal="left" shrinkToFit="1"/>
    </xf>
    <xf applyAlignment="1" borderId="2" fillId="15" fontId="11" numFmtId="49" pivotButton="0" quotePrefix="0" xfId="1">
      <alignment horizontal="left" shrinkToFit="1"/>
    </xf>
    <xf borderId="0" fillId="11" fontId="17" numFmtId="49" pivotButton="0" quotePrefix="0" xfId="0"/>
    <xf applyAlignment="1" borderId="2" fillId="11" fontId="11" numFmtId="168" pivotButton="0" quotePrefix="0" xfId="1">
      <alignment horizontal="center" shrinkToFit="1" vertical="center" wrapText="1"/>
    </xf>
    <xf applyAlignment="1" borderId="2" fillId="11" fontId="11" numFmtId="168" pivotButton="0" quotePrefix="0" xfId="1">
      <alignment horizontal="left" shrinkToFit="1"/>
    </xf>
    <xf applyAlignment="1" borderId="2" fillId="11" fontId="11" numFmtId="168" pivotButton="0" quotePrefix="0" xfId="1">
      <alignment horizontal="left" wrapText="1"/>
    </xf>
    <xf applyAlignment="1" borderId="2" fillId="15" fontId="11" numFmtId="168" pivotButton="0" quotePrefix="0" xfId="1">
      <alignment horizontal="left" shrinkToFit="1"/>
    </xf>
    <xf applyAlignment="1" borderId="2" fillId="15" fontId="11" numFmtId="168" pivotButton="0" quotePrefix="0" xfId="1">
      <alignment horizontal="left" wrapText="1"/>
    </xf>
    <xf applyAlignment="1" borderId="2" fillId="3" fontId="11" numFmtId="168" pivotButton="0" quotePrefix="0" xfId="1">
      <alignment horizontal="left" wrapText="1"/>
    </xf>
    <xf borderId="0" fillId="11" fontId="17" numFmtId="168" pivotButton="0" quotePrefix="0" xfId="0"/>
    <xf applyAlignment="1" borderId="2" fillId="11" fontId="11" numFmtId="10" pivotButton="0" quotePrefix="0" xfId="1">
      <alignment horizontal="center" shrinkToFit="1" vertical="center" wrapText="1"/>
    </xf>
    <xf applyAlignment="1" borderId="2" fillId="11" fontId="11" numFmtId="10" pivotButton="0" quotePrefix="0" xfId="1">
      <alignment horizontal="left" wrapText="1"/>
    </xf>
    <xf applyAlignment="1" borderId="2" fillId="15" fontId="11" numFmtId="10" pivotButton="0" quotePrefix="0" xfId="1">
      <alignment horizontal="left" wrapText="1"/>
    </xf>
    <xf applyAlignment="1" borderId="2" fillId="3" fontId="11" numFmtId="10" pivotButton="0" quotePrefix="0" xfId="1">
      <alignment horizontal="left" wrapText="1"/>
    </xf>
    <xf borderId="0" fillId="11" fontId="17" numFmtId="10" pivotButton="0" quotePrefix="0" xfId="0"/>
    <xf applyAlignment="1" borderId="2" fillId="11" fontId="11" numFmtId="169" pivotButton="0" quotePrefix="0" xfId="1">
      <alignment horizontal="left" shrinkToFit="1"/>
    </xf>
    <xf applyAlignment="1" borderId="2" fillId="11" fontId="11" numFmtId="169" pivotButton="0" quotePrefix="0" xfId="1">
      <alignment horizontal="left" wrapText="1"/>
    </xf>
    <xf applyAlignment="1" borderId="2" fillId="2" fontId="17" numFmtId="170" pivotButton="0" quotePrefix="0" xfId="2">
      <alignment horizontal="center" shrinkToFit="1" wrapText="1"/>
    </xf>
    <xf applyAlignment="1" borderId="2" fillId="16" fontId="11" numFmtId="168" pivotButton="0" quotePrefix="0" xfId="1">
      <alignment horizontal="left" wrapText="1"/>
    </xf>
    <xf applyAlignment="1" borderId="2" fillId="16" fontId="11" numFmtId="168" pivotButton="0" quotePrefix="0" xfId="1">
      <alignment horizontal="center" shrinkToFit="1" vertical="center" wrapText="1"/>
    </xf>
    <xf applyAlignment="1" borderId="2" fillId="2" fontId="9" numFmtId="16" pivotButton="0" quotePrefix="0" xfId="0">
      <alignment horizontal="left" vertical="center"/>
    </xf>
    <xf applyAlignment="1" borderId="2" fillId="15" fontId="9" numFmtId="16" pivotButton="0" quotePrefix="0" xfId="0">
      <alignment horizontal="left"/>
    </xf>
    <xf applyAlignment="1" borderId="2" fillId="15" fontId="9" numFmtId="0" pivotButton="0" quotePrefix="0" xfId="1">
      <alignment horizontal="left" shrinkToFit="1"/>
    </xf>
    <xf applyAlignment="1" borderId="0" fillId="0" fontId="0" numFmtId="0" pivotButton="0" quotePrefix="0" xfId="1">
      <alignment horizontal="left" shrinkToFit="1" wrapText="1"/>
    </xf>
    <xf applyAlignment="1" borderId="0" fillId="6" fontId="17" numFmtId="0" pivotButton="0" quotePrefix="0" xfId="1">
      <alignment horizontal="left" wrapText="1"/>
    </xf>
    <xf applyAlignment="1" borderId="2" fillId="2" fontId="9" numFmtId="16" pivotButton="0" quotePrefix="0" xfId="0">
      <alignment horizontal="left" wrapText="1"/>
    </xf>
    <xf applyAlignment="1" borderId="2" fillId="2" fontId="9" numFmtId="14" pivotButton="0" quotePrefix="0" xfId="0">
      <alignment horizontal="left"/>
    </xf>
    <xf applyAlignment="1" borderId="0" fillId="15" fontId="0" numFmtId="0" pivotButton="0" quotePrefix="0" xfId="1">
      <alignment horizontal="left" shrinkToFit="1" wrapText="1"/>
    </xf>
    <xf applyAlignment="1" borderId="2" fillId="15" fontId="0" numFmtId="0" pivotButton="0" quotePrefix="0" xfId="1">
      <alignment horizontal="left" wrapText="1"/>
    </xf>
    <xf applyAlignment="1" borderId="2" fillId="15" fontId="11" numFmtId="0" pivotButton="0" quotePrefix="0" xfId="1">
      <alignment horizontal="left" wrapText="1"/>
    </xf>
    <xf applyAlignment="1" borderId="2" fillId="17" fontId="11" numFmtId="168" pivotButton="0" quotePrefix="0" xfId="1">
      <alignment horizontal="left" wrapText="1"/>
    </xf>
    <xf applyAlignment="1" borderId="2" fillId="17" fontId="11" numFmtId="168" pivotButton="0" quotePrefix="0" xfId="1">
      <alignment horizontal="left" shrinkToFit="1"/>
    </xf>
    <xf applyAlignment="1" borderId="2" fillId="6" fontId="17" numFmtId="16" pivotButton="0" quotePrefix="0" xfId="1">
      <alignment horizontal="left" wrapText="1"/>
    </xf>
    <xf applyAlignment="1" borderId="2" fillId="6" fontId="17" numFmtId="14" pivotButton="0" quotePrefix="0" xfId="1">
      <alignment horizontal="left" wrapText="1"/>
    </xf>
    <xf applyAlignment="1" borderId="3" fillId="2" fontId="19" numFmtId="166" pivotButton="0" quotePrefix="0" xfId="2">
      <alignment horizontal="right" shrinkToFit="1" wrapText="1"/>
    </xf>
    <xf applyAlignment="1" borderId="2" fillId="2" fontId="19" numFmtId="170" pivotButton="0" quotePrefix="0" xfId="2">
      <alignment horizontal="right" shrinkToFit="1" wrapText="1"/>
    </xf>
    <xf borderId="3" fillId="2" fontId="9" numFmtId="0" pivotButton="0" quotePrefix="0" xfId="0"/>
    <xf applyAlignment="1" borderId="0" fillId="2" fontId="19" numFmtId="166" pivotButton="0" quotePrefix="0" xfId="2">
      <alignment horizontal="right" shrinkToFit="1" wrapText="1"/>
    </xf>
    <xf borderId="0" fillId="0" fontId="35" numFmtId="0" pivotButton="0" quotePrefix="0" xfId="0"/>
    <xf applyAlignment="1" borderId="6" fillId="6" fontId="35" numFmtId="0" pivotButton="0" quotePrefix="0" xfId="1">
      <alignment horizontal="center" vertical="center" wrapText="1"/>
    </xf>
    <xf applyAlignment="1" borderId="2" fillId="6" fontId="35" numFmtId="0" pivotButton="0" quotePrefix="0" xfId="1">
      <alignment horizontal="center" vertical="center" wrapText="1"/>
    </xf>
    <xf applyAlignment="1" borderId="6" fillId="6" fontId="35" numFmtId="0" pivotButton="0" quotePrefix="0" xfId="1">
      <alignment horizontal="center" vertical="center" wrapText="1"/>
    </xf>
    <xf applyAlignment="1" borderId="2" fillId="6" fontId="35" numFmtId="167" pivotButton="0" quotePrefix="0" xfId="1">
      <alignment horizontal="center" vertical="center" wrapText="1"/>
    </xf>
    <xf applyAlignment="1" borderId="2" fillId="6" fontId="35" numFmtId="10" pivotButton="0" quotePrefix="0" xfId="1">
      <alignment horizontal="center" vertical="center" wrapText="1"/>
    </xf>
    <xf applyAlignment="1" borderId="2" fillId="6" fontId="35" numFmtId="0" pivotButton="0" quotePrefix="0" xfId="1">
      <alignment horizontal="center" vertical="center" wrapText="1"/>
    </xf>
    <xf applyAlignment="1" borderId="2" fillId="6" fontId="35" numFmtId="15" pivotButton="0" quotePrefix="0" xfId="2">
      <alignment horizontal="center" vertical="center" wrapText="1"/>
    </xf>
    <xf applyAlignment="1" borderId="2" fillId="6" fontId="35" numFmtId="164" pivotButton="0" quotePrefix="0" xfId="2">
      <alignment horizontal="center" vertical="center" wrapText="1"/>
    </xf>
    <xf applyAlignment="1" borderId="2" fillId="18" fontId="35" numFmtId="0" pivotButton="0" quotePrefix="0" xfId="1">
      <alignment horizontal="center" vertical="center" wrapText="1"/>
    </xf>
    <xf applyAlignment="1" borderId="2" fillId="18" fontId="17" numFmtId="0" pivotButton="0" quotePrefix="0" xfId="1">
      <alignment horizontal="left" wrapText="1"/>
    </xf>
    <xf borderId="0" fillId="18" fontId="17" numFmtId="0" pivotButton="0" quotePrefix="0" xfId="0"/>
    <xf applyAlignment="1" borderId="2" fillId="18" fontId="35" numFmtId="14" pivotButton="0" quotePrefix="0" xfId="1">
      <alignment horizontal="center" vertical="center" wrapText="1"/>
    </xf>
    <xf borderId="0" fillId="18" fontId="17" numFmtId="14" pivotButton="0" quotePrefix="0" xfId="0"/>
    <xf applyAlignment="1" borderId="2" fillId="6" fontId="35" numFmtId="14" pivotButton="0" quotePrefix="0" xfId="1">
      <alignment horizontal="center" vertical="center" wrapText="1"/>
    </xf>
    <xf applyAlignment="1" borderId="2" fillId="6" fontId="17" numFmtId="0" pivotButton="0" quotePrefix="0" xfId="1">
      <alignment shrinkToFit="1" wrapText="1"/>
    </xf>
    <xf applyAlignment="1" borderId="6" fillId="6" fontId="17" numFmtId="14" pivotButton="0" quotePrefix="0" xfId="1">
      <alignment horizontal="left" shrinkToFit="1" wrapText="1"/>
    </xf>
    <xf applyAlignment="1" borderId="2" fillId="6" fontId="17" numFmtId="14" pivotButton="0" quotePrefix="0" xfId="1">
      <alignment horizontal="center" shrinkToFit="1" wrapText="1"/>
    </xf>
    <xf applyAlignment="1" borderId="2" fillId="6" fontId="17" numFmtId="0" pivotButton="0" quotePrefix="0" xfId="1">
      <alignment horizontal="center" shrinkToFit="1" wrapText="1"/>
    </xf>
    <xf applyAlignment="1" borderId="2" fillId="6" fontId="17" numFmtId="0" pivotButton="0" quotePrefix="0" xfId="1">
      <alignment horizontal="center" shrinkToFit="1" vertical="center" wrapText="1"/>
    </xf>
    <xf applyAlignment="1" borderId="2" fillId="6" fontId="17" numFmtId="0" pivotButton="0" quotePrefix="0" xfId="1">
      <alignment horizontal="left" shrinkToFit="1" wrapText="1"/>
    </xf>
    <xf applyAlignment="1" borderId="2" fillId="6" fontId="17" numFmtId="0" pivotButton="0" quotePrefix="0" xfId="1">
      <alignment horizontal="left"/>
    </xf>
    <xf borderId="0" fillId="6" fontId="17" numFmtId="14" pivotButton="0" quotePrefix="0" xfId="0"/>
    <xf applyAlignment="1" borderId="0" fillId="6" fontId="17" numFmtId="0" pivotButton="0" quotePrefix="0" xfId="0">
      <alignment horizontal="center"/>
    </xf>
    <xf borderId="8" fillId="6" fontId="35" numFmtId="0" pivotButton="0" quotePrefix="0" xfId="1"/>
    <xf applyAlignment="1" borderId="2" fillId="18" fontId="35" numFmtId="167" pivotButton="0" quotePrefix="0" xfId="1">
      <alignment horizontal="center" vertical="center" wrapText="1"/>
    </xf>
    <xf applyAlignment="1" borderId="2" fillId="18" fontId="17" numFmtId="167" pivotButton="0" quotePrefix="0" xfId="1">
      <alignment horizontal="left" wrapText="1"/>
    </xf>
    <xf borderId="0" fillId="18" fontId="17" numFmtId="167" pivotButton="0" quotePrefix="0" xfId="0"/>
    <xf applyAlignment="1" borderId="2" fillId="18" fontId="17" numFmtId="14" pivotButton="0" quotePrefix="0" xfId="1">
      <alignment horizontal="left" wrapText="1"/>
    </xf>
    <xf applyAlignment="1" borderId="2" fillId="18" fontId="35" numFmtId="16" pivotButton="0" quotePrefix="0" xfId="2">
      <alignment horizontal="center" vertical="center" wrapText="1"/>
    </xf>
    <xf applyAlignment="1" borderId="2" fillId="18" fontId="35" numFmtId="14" pivotButton="0" quotePrefix="0" xfId="2">
      <alignment horizontal="center" vertical="center" wrapText="1"/>
    </xf>
    <xf applyAlignment="1" borderId="2" fillId="18" fontId="35" numFmtId="14" pivotButton="0" quotePrefix="0" xfId="2">
      <alignment horizontal="center" shrinkToFit="1" vertical="center" wrapText="1"/>
    </xf>
    <xf applyAlignment="1" borderId="2" fillId="18" fontId="17" numFmtId="16" pivotButton="0" quotePrefix="0" xfId="2">
      <alignment horizontal="left" shrinkToFit="1" wrapText="1"/>
    </xf>
    <xf applyAlignment="1" borderId="2" fillId="18" fontId="17" numFmtId="14" pivotButton="0" quotePrefix="0" xfId="2">
      <alignment horizontal="left" shrinkToFit="1" wrapText="1"/>
    </xf>
    <xf applyAlignment="1" borderId="2" fillId="18" fontId="17" numFmtId="14" pivotButton="0" quotePrefix="0" xfId="2">
      <alignment horizontal="center" shrinkToFit="1" vertical="center" wrapText="1"/>
    </xf>
    <xf applyAlignment="1" borderId="2" fillId="18" fontId="17" numFmtId="14" pivotButton="0" quotePrefix="0" xfId="2">
      <alignment horizontal="center" shrinkToFit="1" wrapText="1"/>
    </xf>
    <xf applyAlignment="1" borderId="2" fillId="6" fontId="35" numFmtId="14" pivotButton="0" quotePrefix="0" xfId="2">
      <alignment horizontal="center" vertical="center" wrapText="1"/>
    </xf>
    <xf applyAlignment="1" borderId="2" fillId="6" fontId="17" numFmtId="14" pivotButton="0" quotePrefix="0" xfId="2">
      <alignment horizontal="left" shrinkToFit="1" wrapText="1"/>
    </xf>
    <xf applyAlignment="1" borderId="2" fillId="6" fontId="17" numFmtId="164" pivotButton="0" quotePrefix="0" xfId="2">
      <alignment horizontal="left" shrinkToFit="1" wrapText="1"/>
    </xf>
    <xf borderId="0" fillId="6" fontId="21" numFmtId="14" pivotButton="0" quotePrefix="0" xfId="0"/>
    <xf borderId="0" fillId="6" fontId="21" numFmtId="0" pivotButton="0" quotePrefix="0" xfId="0"/>
    <xf applyAlignment="1" borderId="2" fillId="6" fontId="17" numFmtId="167" pivotButton="0" quotePrefix="0" xfId="1">
      <alignment horizontal="left" wrapText="1"/>
    </xf>
    <xf applyAlignment="1" borderId="2" fillId="6" fontId="17" numFmtId="10" pivotButton="0" quotePrefix="0" xfId="1">
      <alignment horizontal="left" wrapText="1"/>
    </xf>
    <xf borderId="0" fillId="6" fontId="17" numFmtId="167" pivotButton="0" quotePrefix="0" xfId="0"/>
    <xf borderId="0" fillId="6" fontId="17" numFmtId="10" pivotButton="0" quotePrefix="0" xfId="0"/>
    <xf borderId="0" fillId="6" fontId="17" numFmtId="0" pivotButton="0" quotePrefix="0" xfId="0"/>
    <xf applyAlignment="1" borderId="2" fillId="6" fontId="17" numFmtId="1" pivotButton="0" quotePrefix="0" xfId="2">
      <alignment horizontal="left" shrinkToFit="1" wrapText="1"/>
    </xf>
    <xf applyAlignment="1" borderId="2" fillId="18" fontId="35" numFmtId="0" pivotButton="0" quotePrefix="0" xfId="2">
      <alignment horizontal="center" shrinkToFit="1" vertical="center" wrapText="1"/>
    </xf>
    <xf borderId="2" fillId="18" fontId="17" numFmtId="0" pivotButton="0" quotePrefix="0" xfId="0"/>
    <xf borderId="0" fillId="18" fontId="17" numFmtId="0" pivotButton="0" quotePrefix="0" xfId="0"/>
    <xf applyAlignment="1" borderId="2" fillId="18" fontId="35" numFmtId="167" pivotButton="0" quotePrefix="0" xfId="2">
      <alignment horizontal="center" shrinkToFit="1" vertical="center" wrapText="1"/>
    </xf>
    <xf borderId="2" fillId="18" fontId="17" numFmtId="167" pivotButton="0" quotePrefix="0" xfId="0"/>
    <xf applyAlignment="1" borderId="8" fillId="18" fontId="35" numFmtId="16" pivotButton="0" quotePrefix="0" xfId="2">
      <alignment horizontal="center"/>
    </xf>
    <xf applyAlignment="1" borderId="2" fillId="6" fontId="17" numFmtId="0" pivotButton="0" quotePrefix="1" xfId="1">
      <alignment horizontal="left" shrinkToFit="1" wrapText="1"/>
    </xf>
    <xf applyAlignment="1" borderId="2" fillId="18" fontId="17" numFmtId="0" pivotButton="0" quotePrefix="1" xfId="1">
      <alignment horizontal="left" wrapText="1"/>
    </xf>
    <xf applyAlignment="1" borderId="2" fillId="6" fontId="17" numFmtId="171" pivotButton="0" quotePrefix="0" xfId="1">
      <alignment horizontal="left" wrapText="1"/>
    </xf>
    <xf applyAlignment="1" borderId="10" fillId="5" fontId="15" numFmtId="1" pivotButton="0" quotePrefix="0" xfId="2">
      <alignment horizontal="center"/>
    </xf>
    <xf applyAlignment="1" borderId="11" fillId="5" fontId="15" numFmtId="1" pivotButton="0" quotePrefix="0" xfId="2">
      <alignment horizontal="center"/>
    </xf>
    <xf applyAlignment="1" borderId="3" fillId="9" fontId="15" numFmtId="16" pivotButton="0" quotePrefix="0" xfId="2">
      <alignment horizontal="center"/>
    </xf>
    <xf applyAlignment="1" borderId="8" fillId="9" fontId="15" numFmtId="16" pivotButton="0" quotePrefix="0" xfId="2">
      <alignment horizontal="center"/>
    </xf>
    <xf applyAlignment="1" borderId="4" fillId="9" fontId="15" numFmtId="16" pivotButton="0" quotePrefix="0" xfId="2">
      <alignment horizontal="center"/>
    </xf>
    <xf applyAlignment="1" borderId="3" fillId="6" fontId="15" numFmtId="0" pivotButton="0" quotePrefix="0" xfId="1">
      <alignment horizontal="center"/>
    </xf>
    <xf applyAlignment="1" borderId="8" fillId="6" fontId="15" numFmtId="0" pivotButton="0" quotePrefix="0" xfId="1">
      <alignment horizontal="center"/>
    </xf>
    <xf applyAlignment="1" borderId="4" fillId="6" fontId="15" numFmtId="0" pivotButton="0" quotePrefix="0" xfId="1">
      <alignment horizontal="center"/>
    </xf>
    <xf applyAlignment="1" borderId="3" fillId="11" fontId="15" numFmtId="0" pivotButton="0" quotePrefix="0" xfId="1">
      <alignment horizontal="center"/>
    </xf>
    <xf applyAlignment="1" borderId="8" fillId="11" fontId="15" numFmtId="0" pivotButton="0" quotePrefix="0" xfId="1">
      <alignment horizontal="center"/>
    </xf>
    <xf applyAlignment="1" borderId="4" fillId="11" fontId="15" numFmtId="0" pivotButton="0" quotePrefix="0" xfId="1">
      <alignment horizontal="center"/>
    </xf>
    <xf applyAlignment="1" borderId="3" fillId="5" fontId="15" numFmtId="0" pivotButton="0" quotePrefix="0" xfId="1">
      <alignment horizontal="center" vertical="center"/>
    </xf>
    <xf applyAlignment="1" borderId="4" fillId="5" fontId="15" numFmtId="0" pivotButton="0" quotePrefix="0" xfId="1">
      <alignment horizontal="center" vertical="center"/>
    </xf>
    <xf applyAlignment="1" borderId="3" fillId="0" fontId="15" numFmtId="0" pivotButton="0" quotePrefix="0" xfId="1">
      <alignment horizontal="center"/>
    </xf>
    <xf applyAlignment="1" borderId="4" fillId="0" fontId="15" numFmtId="0" pivotButton="0" quotePrefix="0" xfId="1">
      <alignment horizontal="center"/>
    </xf>
    <xf applyAlignment="1" borderId="3" fillId="11" fontId="15" numFmtId="167" pivotButton="0" quotePrefix="0" xfId="1">
      <alignment horizontal="center"/>
    </xf>
    <xf applyAlignment="1" borderId="8" fillId="11" fontId="15" numFmtId="167" pivotButton="0" quotePrefix="0" xfId="1">
      <alignment horizontal="center"/>
    </xf>
    <xf applyAlignment="1" borderId="4" fillId="11" fontId="15" numFmtId="10" pivotButton="0" quotePrefix="0" xfId="1">
      <alignment horizontal="center"/>
    </xf>
    <xf applyAlignment="1" borderId="3" fillId="5" fontId="15" numFmtId="166" pivotButton="0" quotePrefix="0" xfId="2">
      <alignment horizontal="center"/>
    </xf>
    <xf applyAlignment="1" borderId="8" fillId="5" fontId="15" numFmtId="166" pivotButton="0" quotePrefix="0" xfId="2">
      <alignment horizontal="center"/>
    </xf>
    <xf applyAlignment="1" borderId="4" fillId="5" fontId="15" numFmtId="166" pivotButton="0" quotePrefix="0" xfId="2">
      <alignment horizontal="center"/>
    </xf>
    <xf applyAlignment="1" borderId="3" fillId="2" fontId="15" numFmtId="1" pivotButton="0" quotePrefix="0" xfId="2">
      <alignment horizontal="center"/>
    </xf>
    <xf applyAlignment="1" borderId="8" fillId="2" fontId="15" numFmtId="1" pivotButton="0" quotePrefix="0" xfId="2">
      <alignment horizontal="center"/>
    </xf>
    <xf applyAlignment="1" borderId="4" fillId="2" fontId="15" numFmtId="1" pivotButton="0" quotePrefix="0" xfId="2">
      <alignment horizontal="center"/>
    </xf>
    <xf applyAlignment="1" borderId="3" fillId="6" fontId="35" numFmtId="1" pivotButton="0" quotePrefix="0" xfId="2">
      <alignment horizontal="center"/>
    </xf>
    <xf applyAlignment="1" borderId="4" fillId="6" fontId="35" numFmtId="1" pivotButton="0" quotePrefix="0" xfId="2">
      <alignment horizontal="center"/>
    </xf>
    <xf applyAlignment="1" borderId="3" fillId="18" fontId="35" numFmtId="0" pivotButton="0" quotePrefix="0" xfId="0">
      <alignment horizontal="center"/>
    </xf>
    <xf applyAlignment="1" borderId="8" fillId="18" fontId="35" numFmtId="0" pivotButton="0" quotePrefix="0" xfId="0">
      <alignment horizontal="center"/>
    </xf>
    <xf applyAlignment="1" borderId="4" fillId="18" fontId="35" numFmtId="0" pivotButton="0" quotePrefix="0" xfId="0">
      <alignment horizontal="center"/>
    </xf>
    <xf applyAlignment="1" borderId="3" fillId="18" fontId="35" numFmtId="16" pivotButton="0" quotePrefix="0" xfId="2">
      <alignment horizontal="center"/>
    </xf>
    <xf applyAlignment="1" borderId="8" fillId="18" fontId="35" numFmtId="16" pivotButton="0" quotePrefix="0" xfId="2">
      <alignment horizontal="center"/>
    </xf>
    <xf applyAlignment="1" borderId="3" fillId="18" fontId="35" numFmtId="0" pivotButton="0" quotePrefix="0" xfId="1">
      <alignment horizontal="center"/>
    </xf>
    <xf applyAlignment="1" borderId="8" fillId="18" fontId="35" numFmtId="0" pivotButton="0" quotePrefix="0" xfId="1">
      <alignment horizontal="center"/>
    </xf>
    <xf applyAlignment="1" borderId="4" fillId="18" fontId="35" numFmtId="0" pivotButton="0" quotePrefix="0" xfId="1">
      <alignment horizontal="center"/>
    </xf>
    <xf applyAlignment="1" borderId="8" fillId="6" fontId="35" numFmtId="1" pivotButton="0" quotePrefix="0" xfId="2">
      <alignment horizontal="center"/>
    </xf>
    <xf applyAlignment="1" borderId="8" fillId="6" fontId="35" numFmtId="0" pivotButton="0" quotePrefix="0" xfId="1">
      <alignment horizontal="center"/>
    </xf>
    <xf applyAlignment="1" borderId="4" fillId="6" fontId="35" numFmtId="0" pivotButton="0" quotePrefix="0" xfId="1">
      <alignment horizontal="center"/>
    </xf>
    <xf applyAlignment="1" borderId="3" fillId="6" fontId="35" numFmtId="0" pivotButton="0" quotePrefix="0" xfId="1">
      <alignment horizontal="center"/>
    </xf>
    <xf applyAlignment="1" borderId="3" fillId="6" fontId="14" numFmtId="0" pivotButton="0" quotePrefix="0" xfId="1">
      <alignment horizontal="center"/>
    </xf>
    <xf applyAlignment="1" borderId="8" fillId="6" fontId="14" numFmtId="0" pivotButton="0" quotePrefix="0" xfId="1">
      <alignment horizontal="center"/>
    </xf>
    <xf applyAlignment="1" borderId="4" fillId="6" fontId="14" numFmtId="0" pivotButton="0" quotePrefix="0" xfId="1">
      <alignment horizontal="center"/>
    </xf>
    <xf applyAlignment="1" borderId="3" fillId="11" fontId="14" numFmtId="0" pivotButton="0" quotePrefix="0" xfId="1">
      <alignment horizontal="center"/>
    </xf>
    <xf applyAlignment="1" borderId="8" fillId="11" fontId="14" numFmtId="0" pivotButton="0" quotePrefix="0" xfId="1">
      <alignment horizontal="center"/>
    </xf>
    <xf applyAlignment="1" borderId="4" fillId="11" fontId="14" numFmtId="0" pivotButton="0" quotePrefix="0" xfId="1">
      <alignment horizontal="center"/>
    </xf>
    <xf applyAlignment="1" borderId="3" fillId="5" fontId="14" numFmtId="0" pivotButton="0" quotePrefix="0" xfId="1">
      <alignment horizontal="center" vertical="center"/>
    </xf>
    <xf applyAlignment="1" borderId="8" fillId="5" fontId="14" numFmtId="0" pivotButton="0" quotePrefix="0" xfId="1">
      <alignment horizontal="center" vertical="center"/>
    </xf>
    <xf applyAlignment="1" borderId="4" fillId="5" fontId="14" numFmtId="0" pivotButton="0" quotePrefix="0" xfId="1">
      <alignment horizontal="center" vertical="center"/>
    </xf>
    <xf borderId="0" fillId="11" fontId="17" numFmtId="168" pivotButton="0" quotePrefix="0" xfId="0"/>
    <xf borderId="0" fillId="5" fontId="21" numFmtId="166" pivotButton="0" quotePrefix="0" xfId="0"/>
    <xf applyAlignment="1" borderId="2" fillId="6" fontId="15" numFmtId="0" pivotButton="0" quotePrefix="0" xfId="1">
      <alignment horizontal="center"/>
    </xf>
    <xf borderId="8" fillId="0" fontId="0" numFmtId="0" pivotButton="0" quotePrefix="0" xfId="0"/>
    <xf borderId="4" fillId="0" fontId="0" numFmtId="0" pivotButton="0" quotePrefix="0" xfId="0"/>
    <xf applyAlignment="1" borderId="2" fillId="11" fontId="15" numFmtId="0" pivotButton="0" quotePrefix="0" xfId="1">
      <alignment horizontal="center"/>
    </xf>
    <xf applyAlignment="1" borderId="2" fillId="5" fontId="15" numFmtId="0" pivotButton="0" quotePrefix="0" xfId="1">
      <alignment horizontal="center" vertical="center"/>
    </xf>
    <xf applyAlignment="1" borderId="2" fillId="0" fontId="15" numFmtId="0" pivotButton="0" quotePrefix="0" xfId="1">
      <alignment horizontal="center"/>
    </xf>
    <xf applyAlignment="1" borderId="2" fillId="11" fontId="15" numFmtId="167" pivotButton="0" quotePrefix="0" xfId="1">
      <alignment horizontal="center"/>
    </xf>
    <xf applyAlignment="1" borderId="2" fillId="5" fontId="15" numFmtId="166" pivotButton="0" quotePrefix="0" xfId="2">
      <alignment horizontal="center"/>
    </xf>
    <xf applyAlignment="1" borderId="2" fillId="2" fontId="15" numFmtId="1" pivotButton="0" quotePrefix="0" xfId="2">
      <alignment horizontal="center"/>
    </xf>
    <xf applyAlignment="1" borderId="2" fillId="9" fontId="15" numFmtId="16" pivotButton="0" quotePrefix="0" xfId="2">
      <alignment horizontal="center"/>
    </xf>
    <xf applyAlignment="1" borderId="1" fillId="5" fontId="15" numFmtId="164" pivotButton="0" quotePrefix="0" xfId="2">
      <alignment horizontal="centerContinuous"/>
    </xf>
    <xf applyAlignment="1" borderId="1" fillId="2" fontId="15" numFmtId="164" pivotButton="0" quotePrefix="0" xfId="2">
      <alignment horizontal="centerContinuous"/>
    </xf>
    <xf borderId="11" fillId="0" fontId="0" numFmtId="0" pivotButton="0" quotePrefix="0" xfId="0"/>
    <xf applyAlignment="1" borderId="2" fillId="11" fontId="11" numFmtId="168" pivotButton="0" quotePrefix="0" xfId="1">
      <alignment horizontal="center" shrinkToFit="1" vertical="center" wrapText="1"/>
    </xf>
    <xf applyAlignment="1" borderId="2" fillId="16" fontId="11" numFmtId="168" pivotButton="0" quotePrefix="0" xfId="1">
      <alignment horizontal="center" shrinkToFit="1" vertical="center" wrapText="1"/>
    </xf>
    <xf applyAlignment="1" borderId="2" fillId="5" fontId="19" numFmtId="166" pivotButton="0" quotePrefix="0" xfId="2">
      <alignment horizontal="center" vertical="center" wrapText="1"/>
    </xf>
    <xf applyAlignment="1" borderId="2" fillId="5" fontId="19" numFmtId="164" pivotButton="0" quotePrefix="0" xfId="2">
      <alignment horizontal="center" vertical="center" wrapText="1"/>
    </xf>
    <xf applyAlignment="1" borderId="2" fillId="2" fontId="19" numFmtId="165" pivotButton="0" quotePrefix="0" xfId="2">
      <alignment horizontal="center" shrinkToFit="1" vertical="center" wrapText="1"/>
    </xf>
    <xf applyAlignment="1" borderId="2" fillId="2" fontId="19" numFmtId="164" pivotButton="0" quotePrefix="0" xfId="2">
      <alignment horizontal="center" vertical="center" wrapText="1"/>
    </xf>
    <xf applyAlignment="1" borderId="2" fillId="9" fontId="19" numFmtId="164" pivotButton="0" quotePrefix="0" xfId="2">
      <alignment horizontal="center" vertical="center" wrapText="1"/>
    </xf>
    <xf applyAlignment="1" borderId="2" fillId="9" fontId="19" numFmtId="165" pivotButton="0" quotePrefix="0" xfId="2">
      <alignment horizontal="center" shrinkToFit="1" vertical="center" wrapText="1"/>
    </xf>
    <xf applyAlignment="1" borderId="2" fillId="11" fontId="11" numFmtId="168" pivotButton="0" quotePrefix="0" xfId="1">
      <alignment horizontal="left" shrinkToFit="1"/>
    </xf>
    <xf applyAlignment="1" borderId="2" fillId="11" fontId="11" numFmtId="168" pivotButton="0" quotePrefix="0" xfId="1">
      <alignment horizontal="left" wrapText="1"/>
    </xf>
    <xf applyAlignment="1" borderId="2" fillId="5" fontId="19" numFmtId="164" pivotButton="0" quotePrefix="0" xfId="2">
      <alignment horizontal="left" shrinkToFit="1" wrapText="1"/>
    </xf>
    <xf applyAlignment="1" borderId="2" fillId="2" fontId="19" numFmtId="166" pivotButton="0" quotePrefix="0" xfId="2">
      <alignment horizontal="right" shrinkToFit="1" wrapText="1"/>
    </xf>
    <xf applyAlignment="1" borderId="2" fillId="2" fontId="19" numFmtId="164" pivotButton="0" quotePrefix="0" xfId="2">
      <alignment horizontal="left" shrinkToFit="1" wrapText="1"/>
    </xf>
    <xf applyAlignment="1" borderId="2" fillId="9" fontId="19" numFmtId="164" pivotButton="0" quotePrefix="0" xfId="2">
      <alignment horizontal="left" shrinkToFit="1" wrapText="1"/>
    </xf>
    <xf applyAlignment="1" borderId="2" fillId="9" fontId="23" numFmtId="165" pivotButton="0" quotePrefix="0" xfId="2">
      <alignment horizontal="center" shrinkToFit="1" wrapText="1"/>
    </xf>
    <xf applyAlignment="1" borderId="2" fillId="16" fontId="11" numFmtId="168" pivotButton="0" quotePrefix="0" xfId="1">
      <alignment horizontal="left" wrapText="1"/>
    </xf>
    <xf applyAlignment="1" borderId="2" fillId="17" fontId="11" numFmtId="168" pivotButton="0" quotePrefix="0" xfId="1">
      <alignment horizontal="left" wrapText="1"/>
    </xf>
    <xf applyAlignment="1" borderId="2" fillId="17" fontId="11" numFmtId="168" pivotButton="0" quotePrefix="0" xfId="1">
      <alignment horizontal="left" shrinkToFit="1"/>
    </xf>
    <xf applyAlignment="1" borderId="2" fillId="2" fontId="19" numFmtId="170" pivotButton="0" quotePrefix="0" xfId="2">
      <alignment horizontal="right" shrinkToFit="1" wrapText="1"/>
    </xf>
    <xf applyAlignment="1" borderId="3" fillId="2" fontId="19" numFmtId="166" pivotButton="0" quotePrefix="0" xfId="2">
      <alignment horizontal="right" shrinkToFit="1" wrapText="1"/>
    </xf>
    <xf applyAlignment="1" borderId="2" fillId="15" fontId="11" numFmtId="168" pivotButton="0" quotePrefix="0" xfId="1">
      <alignment horizontal="left" shrinkToFit="1"/>
    </xf>
    <xf applyAlignment="1" borderId="2" fillId="15" fontId="11" numFmtId="168" pivotButton="0" quotePrefix="0" xfId="1">
      <alignment horizontal="left" wrapText="1"/>
    </xf>
    <xf applyAlignment="1" borderId="2" fillId="15" fontId="19" numFmtId="164" pivotButton="0" quotePrefix="0" xfId="2">
      <alignment horizontal="left" shrinkToFit="1" wrapText="1"/>
    </xf>
    <xf applyAlignment="1" borderId="2" fillId="15" fontId="23" numFmtId="165" pivotButton="0" quotePrefix="0" xfId="2">
      <alignment horizontal="center" shrinkToFit="1" wrapText="1"/>
    </xf>
    <xf applyAlignment="1" borderId="0" fillId="2" fontId="19" numFmtId="166" pivotButton="0" quotePrefix="0" xfId="2">
      <alignment horizontal="right" shrinkToFit="1" wrapText="1"/>
    </xf>
    <xf applyAlignment="1" borderId="2" fillId="11" fontId="11" numFmtId="169" pivotButton="0" quotePrefix="0" xfId="1">
      <alignment horizontal="left" shrinkToFit="1"/>
    </xf>
    <xf applyAlignment="1" borderId="2" fillId="11" fontId="11" numFmtId="169" pivotButton="0" quotePrefix="0" xfId="1">
      <alignment horizontal="left" wrapText="1"/>
    </xf>
    <xf applyAlignment="1" borderId="2" fillId="5" fontId="19" numFmtId="166" pivotButton="0" quotePrefix="0" xfId="2">
      <alignment horizontal="left" shrinkToFit="1" wrapText="1"/>
    </xf>
    <xf applyAlignment="1" borderId="2" fillId="2" fontId="17" numFmtId="170" pivotButton="0" quotePrefix="0" xfId="2">
      <alignment horizontal="center" shrinkToFit="1" wrapText="1"/>
    </xf>
    <xf applyAlignment="1" borderId="2" fillId="3" fontId="11" numFmtId="168" pivotButton="0" quotePrefix="0" xfId="1">
      <alignment horizontal="left" wrapText="1"/>
    </xf>
    <xf applyAlignment="1" borderId="2" fillId="18" fontId="35" numFmtId="0" pivotButton="0" quotePrefix="0" xfId="1">
      <alignment horizontal="center"/>
    </xf>
    <xf applyAlignment="1" borderId="2" fillId="6" fontId="35" numFmtId="0" pivotButton="0" quotePrefix="0" xfId="1">
      <alignment horizontal="center"/>
    </xf>
    <xf applyAlignment="1" borderId="2" fillId="6" fontId="35" numFmtId="1" pivotButton="0" quotePrefix="0" xfId="2">
      <alignment horizontal="center"/>
    </xf>
    <xf applyAlignment="1" borderId="2" fillId="18" fontId="35" numFmtId="0" pivotButton="0" quotePrefix="0" xfId="0">
      <alignment horizontal="center"/>
    </xf>
    <xf applyAlignment="1" borderId="2" fillId="6" fontId="35" numFmtId="164" pivotButton="0" quotePrefix="0" xfId="2">
      <alignment horizontal="center" vertical="center" wrapText="1"/>
    </xf>
    <xf applyAlignment="1" borderId="2" fillId="6" fontId="17" numFmtId="164" pivotButton="0" quotePrefix="0" xfId="2">
      <alignment horizontal="left" shrinkToFit="1" wrapText="1"/>
    </xf>
    <xf applyAlignment="1" borderId="2" fillId="6" fontId="14" numFmtId="0" pivotButton="0" quotePrefix="0" xfId="1">
      <alignment horizontal="center"/>
    </xf>
    <xf applyAlignment="1" borderId="2" fillId="11" fontId="14" numFmtId="0" pivotButton="0" quotePrefix="0" xfId="1">
      <alignment horizontal="center"/>
    </xf>
    <xf applyAlignment="1" borderId="2" fillId="5" fontId="14" numFmtId="0" pivotButton="0" quotePrefix="0" xfId="1">
      <alignment horizontal="center" vertical="center"/>
    </xf>
    <xf applyAlignment="1" borderId="1" fillId="5" fontId="16" numFmtId="164" pivotButton="0" quotePrefix="0" xfId="2">
      <alignment horizontal="centerContinuous"/>
    </xf>
    <xf applyAlignment="1" borderId="1" fillId="2" fontId="16" numFmtId="164" pivotButton="0" quotePrefix="0" xfId="2">
      <alignment horizontal="centerContinuous"/>
    </xf>
    <xf applyAlignment="1" borderId="6" fillId="5" fontId="19" numFmtId="164" pivotButton="0" quotePrefix="0" xfId="2">
      <alignment horizontal="left" shrinkToFit="1" wrapText="1"/>
    </xf>
    <xf applyAlignment="1" borderId="6" fillId="2" fontId="19" numFmtId="164" pivotButton="0" quotePrefix="0" xfId="2">
      <alignment horizontal="left" shrinkToFit="1" wrapText="1"/>
    </xf>
    <xf applyAlignment="1" borderId="6" fillId="9" fontId="19" numFmtId="164" pivotButton="0" quotePrefix="0" xfId="2">
      <alignment horizontal="left" shrinkToFit="1" wrapText="1"/>
    </xf>
    <xf applyAlignment="1" borderId="6" fillId="9" fontId="23" numFmtId="165" pivotButton="0" quotePrefix="0" xfId="2">
      <alignment horizontal="center" shrinkToFit="1" wrapText="1"/>
    </xf>
  </cellXfs>
  <cellStyles count="1169">
    <cellStyle builtinId="0" name="Normal" xfId="0"/>
    <cellStyle name="Normal 75" xfId="1"/>
    <cellStyle name="Normal_SS01 Summary" xfId="2"/>
    <cellStyle name="Normal 2 10" xfId="3"/>
    <cellStyle name="Normal 2 2" xfId="4"/>
    <cellStyle name="Normal 74" xfId="5"/>
    <cellStyle name="Normal 86" xfId="6"/>
    <cellStyle name="Normal 50" xfId="7"/>
    <cellStyle name="Percent 3" xfId="8"/>
    <cellStyle name="Comma 2" xfId="9"/>
    <cellStyle name="Percent 2 2 2" xfId="10"/>
    <cellStyle name="Normal 91" xfId="11"/>
    <cellStyle name="Normal 2" xfId="12"/>
    <cellStyle name="Normal 3" xfId="13"/>
    <cellStyle name="Normal 4" xfId="14"/>
    <cellStyle name="Normal 5" xfId="15"/>
    <cellStyle name="Normal 6" xfId="16"/>
    <cellStyle name="Normal 7" xfId="17"/>
    <cellStyle name="Normal 8" xfId="18"/>
    <cellStyle name="Normal 9" xfId="19"/>
    <cellStyle name="Normal 10" xfId="20"/>
    <cellStyle name="Normal 81" xfId="21"/>
    <cellStyle name="Normal 84" xfId="22"/>
    <cellStyle name="Normal 83" xfId="23"/>
    <cellStyle name="Normal 82" xfId="24"/>
    <cellStyle name="Normal 85" xfId="25"/>
    <cellStyle name="Normal 10 10" xfId="26"/>
    <cellStyle name="Normal 10 11" xfId="27"/>
    <cellStyle name="Normal 10 12" xfId="28"/>
    <cellStyle name="Normal 10 13" xfId="29"/>
    <cellStyle name="Normal 10 14" xfId="30"/>
    <cellStyle name="Normal 10 15" xfId="31"/>
    <cellStyle name="Normal 10 16" xfId="32"/>
    <cellStyle name="Normal 10 17" xfId="33"/>
    <cellStyle name="Normal 10 18" xfId="34"/>
    <cellStyle name="Normal 10 19" xfId="35"/>
    <cellStyle name="Normal 10 2" xfId="36"/>
    <cellStyle name="Normal 10 20" xfId="37"/>
    <cellStyle name="Normal 10 21" xfId="38"/>
    <cellStyle name="Normal 10 22" xfId="39"/>
    <cellStyle name="Normal 10 23" xfId="40"/>
    <cellStyle name="Normal 10 24" xfId="41"/>
    <cellStyle name="Normal 10 25" xfId="42"/>
    <cellStyle name="Normal 10 26" xfId="43"/>
    <cellStyle name="Normal 10 27" xfId="44"/>
    <cellStyle name="Normal 10 28" xfId="45"/>
    <cellStyle name="Normal 10 29" xfId="46"/>
    <cellStyle name="Normal 10 3" xfId="47"/>
    <cellStyle name="Normal 10 30" xfId="48"/>
    <cellStyle name="Normal 10 31" xfId="49"/>
    <cellStyle name="Normal 10 32" xfId="50"/>
    <cellStyle name="Normal 10 33" xfId="51"/>
    <cellStyle name="Normal 10 34" xfId="52"/>
    <cellStyle name="Normal 10 35" xfId="53"/>
    <cellStyle name="Normal 10 4" xfId="54"/>
    <cellStyle name="Normal 10 5" xfId="55"/>
    <cellStyle name="Normal 10 6" xfId="56"/>
    <cellStyle name="Normal 10 7" xfId="57"/>
    <cellStyle name="Normal 10 8" xfId="58"/>
    <cellStyle name="Normal 10 9" xfId="59"/>
    <cellStyle name="Normal 11" xfId="60"/>
    <cellStyle name="Normal 11 10" xfId="61"/>
    <cellStyle name="Normal 11 11" xfId="62"/>
    <cellStyle name="Normal 11 12" xfId="63"/>
    <cellStyle name="Normal 11 13" xfId="64"/>
    <cellStyle name="Normal 11 14" xfId="65"/>
    <cellStyle name="Normal 11 15" xfId="66"/>
    <cellStyle name="Normal 11 16" xfId="67"/>
    <cellStyle name="Normal 11 17" xfId="68"/>
    <cellStyle name="Normal 11 18" xfId="69"/>
    <cellStyle name="Normal 11 19" xfId="70"/>
    <cellStyle name="Normal 11 2" xfId="71"/>
    <cellStyle name="Normal 11 20" xfId="72"/>
    <cellStyle name="Normal 11 21" xfId="73"/>
    <cellStyle name="Normal 11 22" xfId="74"/>
    <cellStyle name="Normal 11 23" xfId="75"/>
    <cellStyle name="Normal 11 24" xfId="76"/>
    <cellStyle name="Normal 11 25" xfId="77"/>
    <cellStyle name="Normal 11 26" xfId="78"/>
    <cellStyle name="Normal 11 27" xfId="79"/>
    <cellStyle name="Normal 11 28" xfId="80"/>
    <cellStyle name="Normal 11 29" xfId="81"/>
    <cellStyle name="Normal 11 3" xfId="82"/>
    <cellStyle name="Normal 11 30" xfId="83"/>
    <cellStyle name="Normal 11 31" xfId="84"/>
    <cellStyle name="Normal 11 32" xfId="85"/>
    <cellStyle name="Normal 11 33" xfId="86"/>
    <cellStyle name="Normal 11 4" xfId="87"/>
    <cellStyle name="Normal 11 5" xfId="88"/>
    <cellStyle name="Normal 11 6" xfId="89"/>
    <cellStyle name="Normal 11 7" xfId="90"/>
    <cellStyle name="Normal 11 8" xfId="91"/>
    <cellStyle name="Normal 11 9" xfId="92"/>
    <cellStyle name="Normal 12" xfId="93"/>
    <cellStyle name="Normal 12 10" xfId="94"/>
    <cellStyle name="Normal 12 11" xfId="95"/>
    <cellStyle name="Normal 12 12" xfId="96"/>
    <cellStyle name="Normal 12 13" xfId="97"/>
    <cellStyle name="Normal 12 14" xfId="98"/>
    <cellStyle name="Normal 12 15" xfId="99"/>
    <cellStyle name="Normal 12 16" xfId="100"/>
    <cellStyle name="Normal 12 17" xfId="101"/>
    <cellStyle name="Normal 12 18" xfId="102"/>
    <cellStyle name="Normal 12 19" xfId="103"/>
    <cellStyle name="Normal 12 2" xfId="104"/>
    <cellStyle name="Normal 12 20" xfId="105"/>
    <cellStyle name="Normal 12 21" xfId="106"/>
    <cellStyle name="Normal 12 22" xfId="107"/>
    <cellStyle name="Normal 12 23" xfId="108"/>
    <cellStyle name="Normal 12 24" xfId="109"/>
    <cellStyle name="Normal 12 25" xfId="110"/>
    <cellStyle name="Normal 12 26" xfId="111"/>
    <cellStyle name="Normal 12 27" xfId="112"/>
    <cellStyle name="Normal 12 28" xfId="113"/>
    <cellStyle name="Normal 12 29" xfId="114"/>
    <cellStyle name="Normal 12 3" xfId="115"/>
    <cellStyle name="Normal 12 30" xfId="116"/>
    <cellStyle name="Normal 12 31" xfId="117"/>
    <cellStyle name="Normal 12 32" xfId="118"/>
    <cellStyle name="Normal 12 33" xfId="119"/>
    <cellStyle name="Normal 12 4" xfId="120"/>
    <cellStyle name="Normal 12 5" xfId="121"/>
    <cellStyle name="Normal 12 6" xfId="122"/>
    <cellStyle name="Normal 12 7" xfId="123"/>
    <cellStyle name="Normal 12 8" xfId="124"/>
    <cellStyle name="Normal 12 9" xfId="125"/>
    <cellStyle name="Normal 13" xfId="126"/>
    <cellStyle name="Normal 13 10" xfId="127"/>
    <cellStyle name="Normal 13 11" xfId="128"/>
    <cellStyle name="Normal 13 12" xfId="129"/>
    <cellStyle name="Normal 13 13" xfId="130"/>
    <cellStyle name="Normal 13 14" xfId="131"/>
    <cellStyle name="Normal 13 15" xfId="132"/>
    <cellStyle name="Normal 13 16" xfId="133"/>
    <cellStyle name="Normal 13 17" xfId="134"/>
    <cellStyle name="Normal 13 18" xfId="135"/>
    <cellStyle name="Normal 13 19" xfId="136"/>
    <cellStyle name="Normal 13 2" xfId="137"/>
    <cellStyle name="Normal 13 20" xfId="138"/>
    <cellStyle name="Normal 13 21" xfId="139"/>
    <cellStyle name="Normal 13 22" xfId="140"/>
    <cellStyle name="Normal 13 23" xfId="141"/>
    <cellStyle name="Normal 13 24" xfId="142"/>
    <cellStyle name="Normal 13 25" xfId="143"/>
    <cellStyle name="Normal 13 26" xfId="144"/>
    <cellStyle name="Normal 13 27" xfId="145"/>
    <cellStyle name="Normal 13 28" xfId="146"/>
    <cellStyle name="Normal 13 29" xfId="147"/>
    <cellStyle name="Normal 13 3" xfId="148"/>
    <cellStyle name="Normal 13 30" xfId="149"/>
    <cellStyle name="Normal 13 31" xfId="150"/>
    <cellStyle name="Normal 13 32" xfId="151"/>
    <cellStyle name="Normal 13 33" xfId="152"/>
    <cellStyle name="Normal 13 4" xfId="153"/>
    <cellStyle name="Normal 13 5" xfId="154"/>
    <cellStyle name="Normal 13 6" xfId="155"/>
    <cellStyle name="Normal 13 7" xfId="156"/>
    <cellStyle name="Normal 13 8" xfId="157"/>
    <cellStyle name="Normal 13 9" xfId="158"/>
    <cellStyle name="Normal 14" xfId="159"/>
    <cellStyle name="Normal 14 10" xfId="160"/>
    <cellStyle name="Normal 14 11" xfId="161"/>
    <cellStyle name="Normal 14 12" xfId="162"/>
    <cellStyle name="Normal 14 13" xfId="163"/>
    <cellStyle name="Normal 14 14" xfId="164"/>
    <cellStyle name="Normal 14 15" xfId="165"/>
    <cellStyle name="Normal 14 16" xfId="166"/>
    <cellStyle name="Normal 14 17" xfId="167"/>
    <cellStyle name="Normal 14 18" xfId="168"/>
    <cellStyle name="Normal 14 19" xfId="169"/>
    <cellStyle name="Normal 14 2" xfId="170"/>
    <cellStyle name="Normal 14 20" xfId="171"/>
    <cellStyle name="Normal 14 21" xfId="172"/>
    <cellStyle name="Normal 14 22" xfId="173"/>
    <cellStyle name="Normal 14 23" xfId="174"/>
    <cellStyle name="Normal 14 24" xfId="175"/>
    <cellStyle name="Normal 14 25" xfId="176"/>
    <cellStyle name="Normal 14 26" xfId="177"/>
    <cellStyle name="Normal 14 27" xfId="178"/>
    <cellStyle name="Normal 14 28" xfId="179"/>
    <cellStyle name="Normal 14 29" xfId="180"/>
    <cellStyle name="Normal 14 3" xfId="181"/>
    <cellStyle name="Normal 14 30" xfId="182"/>
    <cellStyle name="Normal 14 31" xfId="183"/>
    <cellStyle name="Normal 14 32" xfId="184"/>
    <cellStyle name="Normal 14 33" xfId="185"/>
    <cellStyle name="Normal 14 4" xfId="186"/>
    <cellStyle name="Normal 14 5" xfId="187"/>
    <cellStyle name="Normal 14 6" xfId="188"/>
    <cellStyle name="Normal 14 7" xfId="189"/>
    <cellStyle name="Normal 14 8" xfId="190"/>
    <cellStyle name="Normal 14 9" xfId="191"/>
    <cellStyle name="Normal 15" xfId="192"/>
    <cellStyle name="Normal 15 10" xfId="193"/>
    <cellStyle name="Normal 15 11" xfId="194"/>
    <cellStyle name="Normal 15 12" xfId="195"/>
    <cellStyle name="Normal 15 13" xfId="196"/>
    <cellStyle name="Normal 15 14" xfId="197"/>
    <cellStyle name="Normal 15 15" xfId="198"/>
    <cellStyle name="Normal 15 16" xfId="199"/>
    <cellStyle name="Normal 15 17" xfId="200"/>
    <cellStyle name="Normal 15 18" xfId="201"/>
    <cellStyle name="Normal 15 19" xfId="202"/>
    <cellStyle name="Normal 15 2" xfId="203"/>
    <cellStyle name="Normal 15 20" xfId="204"/>
    <cellStyle name="Normal 15 21" xfId="205"/>
    <cellStyle name="Normal 15 22" xfId="206"/>
    <cellStyle name="Normal 15 23" xfId="207"/>
    <cellStyle name="Normal 15 24" xfId="208"/>
    <cellStyle name="Normal 15 25" xfId="209"/>
    <cellStyle name="Normal 15 26" xfId="210"/>
    <cellStyle name="Normal 15 27" xfId="211"/>
    <cellStyle name="Normal 15 28" xfId="212"/>
    <cellStyle name="Normal 15 29" xfId="213"/>
    <cellStyle name="Normal 15 3" xfId="214"/>
    <cellStyle name="Normal 15 30" xfId="215"/>
    <cellStyle name="Normal 15 31" xfId="216"/>
    <cellStyle name="Normal 15 32" xfId="217"/>
    <cellStyle name="Normal 15 33" xfId="218"/>
    <cellStyle name="Normal 15 4" xfId="219"/>
    <cellStyle name="Normal 15 5" xfId="220"/>
    <cellStyle name="Normal 15 6" xfId="221"/>
    <cellStyle name="Normal 15 7" xfId="222"/>
    <cellStyle name="Normal 15 8" xfId="223"/>
    <cellStyle name="Normal 15 9" xfId="224"/>
    <cellStyle name="Normal 16" xfId="225"/>
    <cellStyle name="Normal 16 10" xfId="226"/>
    <cellStyle name="Normal 16 11" xfId="227"/>
    <cellStyle name="Normal 16 12" xfId="228"/>
    <cellStyle name="Normal 16 13" xfId="229"/>
    <cellStyle name="Normal 16 14" xfId="230"/>
    <cellStyle name="Normal 16 15" xfId="231"/>
    <cellStyle name="Normal 16 16" xfId="232"/>
    <cellStyle name="Normal 16 17" xfId="233"/>
    <cellStyle name="Normal 16 18" xfId="234"/>
    <cellStyle name="Normal 16 19" xfId="235"/>
    <cellStyle name="Normal 16 2" xfId="236"/>
    <cellStyle name="Normal 16 20" xfId="237"/>
    <cellStyle name="Normal 16 21" xfId="238"/>
    <cellStyle name="Normal 16 22" xfId="239"/>
    <cellStyle name="Normal 16 23" xfId="240"/>
    <cellStyle name="Normal 16 24" xfId="241"/>
    <cellStyle name="Normal 16 25" xfId="242"/>
    <cellStyle name="Normal 16 26" xfId="243"/>
    <cellStyle name="Normal 16 27" xfId="244"/>
    <cellStyle name="Normal 16 28" xfId="245"/>
    <cellStyle name="Normal 16 29" xfId="246"/>
    <cellStyle name="Normal 16 3" xfId="247"/>
    <cellStyle name="Normal 16 30" xfId="248"/>
    <cellStyle name="Normal 16 31" xfId="249"/>
    <cellStyle name="Normal 16 32" xfId="250"/>
    <cellStyle name="Normal 16 33" xfId="251"/>
    <cellStyle name="Normal 16 4" xfId="252"/>
    <cellStyle name="Normal 16 5" xfId="253"/>
    <cellStyle name="Normal 16 6" xfId="254"/>
    <cellStyle name="Normal 16 7" xfId="255"/>
    <cellStyle name="Normal 16 8" xfId="256"/>
    <cellStyle name="Normal 16 9" xfId="257"/>
    <cellStyle name="Normal 17" xfId="258"/>
    <cellStyle name="Normal 17 10" xfId="259"/>
    <cellStyle name="Normal 17 11" xfId="260"/>
    <cellStyle name="Normal 17 12" xfId="261"/>
    <cellStyle name="Normal 17 13" xfId="262"/>
    <cellStyle name="Normal 17 14" xfId="263"/>
    <cellStyle name="Normal 17 15" xfId="264"/>
    <cellStyle name="Normal 17 16" xfId="265"/>
    <cellStyle name="Normal 17 17" xfId="266"/>
    <cellStyle name="Normal 17 18" xfId="267"/>
    <cellStyle name="Normal 17 19" xfId="268"/>
    <cellStyle name="Normal 17 2" xfId="269"/>
    <cellStyle name="Normal 17 20" xfId="270"/>
    <cellStyle name="Normal 17 21" xfId="271"/>
    <cellStyle name="Normal 17 22" xfId="272"/>
    <cellStyle name="Normal 17 23" xfId="273"/>
    <cellStyle name="Normal 17 24" xfId="274"/>
    <cellStyle name="Normal 17 25" xfId="275"/>
    <cellStyle name="Normal 17 26" xfId="276"/>
    <cellStyle name="Normal 17 27" xfId="277"/>
    <cellStyle name="Normal 17 28" xfId="278"/>
    <cellStyle name="Normal 17 29" xfId="279"/>
    <cellStyle name="Normal 17 3" xfId="280"/>
    <cellStyle name="Normal 17 30" xfId="281"/>
    <cellStyle name="Normal 17 31" xfId="282"/>
    <cellStyle name="Normal 17 32" xfId="283"/>
    <cellStyle name="Normal 17 33" xfId="284"/>
    <cellStyle name="Normal 17 4" xfId="285"/>
    <cellStyle name="Normal 17 5" xfId="286"/>
    <cellStyle name="Normal 17 6" xfId="287"/>
    <cellStyle name="Normal 17 7" xfId="288"/>
    <cellStyle name="Normal 17 8" xfId="289"/>
    <cellStyle name="Normal 17 9" xfId="290"/>
    <cellStyle name="Normal 18" xfId="291"/>
    <cellStyle name="Normal 18 10" xfId="292"/>
    <cellStyle name="Normal 18 11" xfId="293"/>
    <cellStyle name="Normal 18 12" xfId="294"/>
    <cellStyle name="Normal 18 13" xfId="295"/>
    <cellStyle name="Normal 18 14" xfId="296"/>
    <cellStyle name="Normal 18 15" xfId="297"/>
    <cellStyle name="Normal 18 16" xfId="298"/>
    <cellStyle name="Normal 18 17" xfId="299"/>
    <cellStyle name="Normal 18 18" xfId="300"/>
    <cellStyle name="Normal 18 19" xfId="301"/>
    <cellStyle name="Normal 18 2" xfId="302"/>
    <cellStyle name="Normal 18 20" xfId="303"/>
    <cellStyle name="Normal 18 21" xfId="304"/>
    <cellStyle name="Normal 18 22" xfId="305"/>
    <cellStyle name="Normal 18 23" xfId="306"/>
    <cellStyle name="Normal 18 24" xfId="307"/>
    <cellStyle name="Normal 18 25" xfId="308"/>
    <cellStyle name="Normal 18 26" xfId="309"/>
    <cellStyle name="Normal 18 27" xfId="310"/>
    <cellStyle name="Normal 18 28" xfId="311"/>
    <cellStyle name="Normal 18 29" xfId="312"/>
    <cellStyle name="Normal 18 3" xfId="313"/>
    <cellStyle name="Normal 18 30" xfId="314"/>
    <cellStyle name="Normal 18 31" xfId="315"/>
    <cellStyle name="Normal 18 32" xfId="316"/>
    <cellStyle name="Normal 18 33" xfId="317"/>
    <cellStyle name="Normal 18 4" xfId="318"/>
    <cellStyle name="Normal 18 5" xfId="319"/>
    <cellStyle name="Normal 18 6" xfId="320"/>
    <cellStyle name="Normal 18 7" xfId="321"/>
    <cellStyle name="Normal 18 8" xfId="322"/>
    <cellStyle name="Normal 18 9" xfId="323"/>
    <cellStyle name="Normal 19" xfId="324"/>
    <cellStyle name="Normal 19 10" xfId="325"/>
    <cellStyle name="Normal 19 11" xfId="326"/>
    <cellStyle name="Normal 19 12" xfId="327"/>
    <cellStyle name="Normal 19 13" xfId="328"/>
    <cellStyle name="Normal 19 14" xfId="329"/>
    <cellStyle name="Normal 19 15" xfId="330"/>
    <cellStyle name="Normal 19 16" xfId="331"/>
    <cellStyle name="Normal 19 17" xfId="332"/>
    <cellStyle name="Normal 19 18" xfId="333"/>
    <cellStyle name="Normal 19 19" xfId="334"/>
    <cellStyle name="Normal 19 2" xfId="335"/>
    <cellStyle name="Normal 19 20" xfId="336"/>
    <cellStyle name="Normal 19 21" xfId="337"/>
    <cellStyle name="Normal 19 22" xfId="338"/>
    <cellStyle name="Normal 19 23" xfId="339"/>
    <cellStyle name="Normal 19 24" xfId="340"/>
    <cellStyle name="Normal 19 25" xfId="341"/>
    <cellStyle name="Normal 19 26" xfId="342"/>
    <cellStyle name="Normal 19 27" xfId="343"/>
    <cellStyle name="Normal 19 28" xfId="344"/>
    <cellStyle name="Normal 19 29" xfId="345"/>
    <cellStyle name="Normal 19 3" xfId="346"/>
    <cellStyle name="Normal 19 30" xfId="347"/>
    <cellStyle name="Normal 19 31" xfId="348"/>
    <cellStyle name="Normal 19 32" xfId="349"/>
    <cellStyle name="Normal 19 33" xfId="350"/>
    <cellStyle name="Normal 19 4" xfId="351"/>
    <cellStyle name="Normal 19 5" xfId="352"/>
    <cellStyle name="Normal 19 6" xfId="353"/>
    <cellStyle name="Normal 19 7" xfId="354"/>
    <cellStyle name="Normal 19 8" xfId="355"/>
    <cellStyle name="Normal 19 9" xfId="356"/>
    <cellStyle name="Normal 2 11" xfId="357"/>
    <cellStyle name="Normal 2 12" xfId="358"/>
    <cellStyle name="Normal 2 13" xfId="359"/>
    <cellStyle name="Normal 2 14" xfId="360"/>
    <cellStyle name="Normal 2 15" xfId="361"/>
    <cellStyle name="Normal 2 16" xfId="362"/>
    <cellStyle name="Normal 2 17" xfId="363"/>
    <cellStyle name="Normal 2 18" xfId="364"/>
    <cellStyle name="Normal 2 19" xfId="365"/>
    <cellStyle name="Normal 2 20" xfId="366"/>
    <cellStyle name="Normal 2 21" xfId="367"/>
    <cellStyle name="Normal 2 22" xfId="368"/>
    <cellStyle name="Normal 2 23" xfId="369"/>
    <cellStyle name="Normal 2 24" xfId="370"/>
    <cellStyle name="Normal 2 25" xfId="371"/>
    <cellStyle name="Normal 2 26" xfId="372"/>
    <cellStyle name="Normal 2 27" xfId="373"/>
    <cellStyle name="Normal 2 28" xfId="374"/>
    <cellStyle name="Normal 2 29" xfId="375"/>
    <cellStyle name="Normal 2 3" xfId="376"/>
    <cellStyle name="Normal 2 30" xfId="377"/>
    <cellStyle name="Normal 2 31" xfId="378"/>
    <cellStyle name="Normal 2 32" xfId="379"/>
    <cellStyle name="Normal 2 33" xfId="380"/>
    <cellStyle name="Normal 2 34" xfId="381"/>
    <cellStyle name="Normal 2 35" xfId="382"/>
    <cellStyle name="Normal 2 36" xfId="383"/>
    <cellStyle name="Normal 2 37" xfId="384"/>
    <cellStyle name="Normal 2 38" xfId="385"/>
    <cellStyle name="Normal 2 39" xfId="386"/>
    <cellStyle name="Normal 2 4" xfId="387"/>
    <cellStyle name="Normal 2 40" xfId="388"/>
    <cellStyle name="Normal 2 41" xfId="389"/>
    <cellStyle name="Normal 2 42" xfId="390"/>
    <cellStyle name="Normal 2 43" xfId="391"/>
    <cellStyle name="Normal 2 44" xfId="392"/>
    <cellStyle name="Normal 2 45" xfId="393"/>
    <cellStyle name="Normal 2 46" xfId="394"/>
    <cellStyle name="Normal 2 47" xfId="395"/>
    <cellStyle name="Normal 2 5" xfId="396"/>
    <cellStyle name="Normal 2 6" xfId="397"/>
    <cellStyle name="Normal 2 7" xfId="398"/>
    <cellStyle name="Normal 2 8" xfId="399"/>
    <cellStyle name="Normal 2 9" xfId="400"/>
    <cellStyle name="Normal 20" xfId="401"/>
    <cellStyle name="Normal 20 10" xfId="402"/>
    <cellStyle name="Normal 20 11" xfId="403"/>
    <cellStyle name="Normal 20 12" xfId="404"/>
    <cellStyle name="Normal 20 13" xfId="405"/>
    <cellStyle name="Normal 20 14" xfId="406"/>
    <cellStyle name="Normal 20 15" xfId="407"/>
    <cellStyle name="Normal 20 16" xfId="408"/>
    <cellStyle name="Normal 20 17" xfId="409"/>
    <cellStyle name="Normal 20 18" xfId="410"/>
    <cellStyle name="Normal 20 19" xfId="411"/>
    <cellStyle name="Normal 20 2" xfId="412"/>
    <cellStyle name="Normal 20 20" xfId="413"/>
    <cellStyle name="Normal 20 21" xfId="414"/>
    <cellStyle name="Normal 20 22" xfId="415"/>
    <cellStyle name="Normal 20 23" xfId="416"/>
    <cellStyle name="Normal 20 24" xfId="417"/>
    <cellStyle name="Normal 20 25" xfId="418"/>
    <cellStyle name="Normal 20 26" xfId="419"/>
    <cellStyle name="Normal 20 27" xfId="420"/>
    <cellStyle name="Normal 20 28" xfId="421"/>
    <cellStyle name="Normal 20 29" xfId="422"/>
    <cellStyle name="Normal 20 3" xfId="423"/>
    <cellStyle name="Normal 20 30" xfId="424"/>
    <cellStyle name="Normal 20 31" xfId="425"/>
    <cellStyle name="Normal 20 32" xfId="426"/>
    <cellStyle name="Normal 20 33" xfId="427"/>
    <cellStyle name="Normal 20 4" xfId="428"/>
    <cellStyle name="Normal 20 5" xfId="429"/>
    <cellStyle name="Normal 20 6" xfId="430"/>
    <cellStyle name="Normal 20 7" xfId="431"/>
    <cellStyle name="Normal 20 8" xfId="432"/>
    <cellStyle name="Normal 20 9" xfId="433"/>
    <cellStyle name="Normal 21" xfId="434"/>
    <cellStyle name="Normal 21 10" xfId="435"/>
    <cellStyle name="Normal 21 11" xfId="436"/>
    <cellStyle name="Normal 21 12" xfId="437"/>
    <cellStyle name="Normal 21 13" xfId="438"/>
    <cellStyle name="Normal 21 14" xfId="439"/>
    <cellStyle name="Normal 21 15" xfId="440"/>
    <cellStyle name="Normal 21 16" xfId="441"/>
    <cellStyle name="Normal 21 17" xfId="442"/>
    <cellStyle name="Normal 21 18" xfId="443"/>
    <cellStyle name="Normal 21 19" xfId="444"/>
    <cellStyle name="Normal 21 2" xfId="445"/>
    <cellStyle name="Normal 21 20" xfId="446"/>
    <cellStyle name="Normal 21 21" xfId="447"/>
    <cellStyle name="Normal 21 22" xfId="448"/>
    <cellStyle name="Normal 21 23" xfId="449"/>
    <cellStyle name="Normal 21 24" xfId="450"/>
    <cellStyle name="Normal 21 25" xfId="451"/>
    <cellStyle name="Normal 21 26" xfId="452"/>
    <cellStyle name="Normal 21 27" xfId="453"/>
    <cellStyle name="Normal 21 28" xfId="454"/>
    <cellStyle name="Normal 21 29" xfId="455"/>
    <cellStyle name="Normal 21 3" xfId="456"/>
    <cellStyle name="Normal 21 30" xfId="457"/>
    <cellStyle name="Normal 21 31" xfId="458"/>
    <cellStyle name="Normal 21 32" xfId="459"/>
    <cellStyle name="Normal 21 33" xfId="460"/>
    <cellStyle name="Normal 21 4" xfId="461"/>
    <cellStyle name="Normal 21 5" xfId="462"/>
    <cellStyle name="Normal 21 6" xfId="463"/>
    <cellStyle name="Normal 21 7" xfId="464"/>
    <cellStyle name="Normal 21 8" xfId="465"/>
    <cellStyle name="Normal 21 9" xfId="466"/>
    <cellStyle name="Normal 22" xfId="467"/>
    <cellStyle name="Normal 22 10" xfId="468"/>
    <cellStyle name="Normal 22 11" xfId="469"/>
    <cellStyle name="Normal 22 12" xfId="470"/>
    <cellStyle name="Normal 22 13" xfId="471"/>
    <cellStyle name="Normal 22 14" xfId="472"/>
    <cellStyle name="Normal 22 15" xfId="473"/>
    <cellStyle name="Normal 22 16" xfId="474"/>
    <cellStyle name="Normal 22 17" xfId="475"/>
    <cellStyle name="Normal 22 18" xfId="476"/>
    <cellStyle name="Normal 22 19" xfId="477"/>
    <cellStyle name="Normal 22 2" xfId="478"/>
    <cellStyle name="Normal 22 20" xfId="479"/>
    <cellStyle name="Normal 22 21" xfId="480"/>
    <cellStyle name="Normal 22 22" xfId="481"/>
    <cellStyle name="Normal 22 23" xfId="482"/>
    <cellStyle name="Normal 22 24" xfId="483"/>
    <cellStyle name="Normal 22 25" xfId="484"/>
    <cellStyle name="Normal 22 26" xfId="485"/>
    <cellStyle name="Normal 22 27" xfId="486"/>
    <cellStyle name="Normal 22 28" xfId="487"/>
    <cellStyle name="Normal 22 29" xfId="488"/>
    <cellStyle name="Normal 22 3" xfId="489"/>
    <cellStyle name="Normal 22 30" xfId="490"/>
    <cellStyle name="Normal 22 31" xfId="491"/>
    <cellStyle name="Normal 22 32" xfId="492"/>
    <cellStyle name="Normal 22 33" xfId="493"/>
    <cellStyle name="Normal 22 4" xfId="494"/>
    <cellStyle name="Normal 22 5" xfId="495"/>
    <cellStyle name="Normal 22 6" xfId="496"/>
    <cellStyle name="Normal 22 7" xfId="497"/>
    <cellStyle name="Normal 22 8" xfId="498"/>
    <cellStyle name="Normal 22 9" xfId="499"/>
    <cellStyle name="Normal 23" xfId="500"/>
    <cellStyle name="Normal 23 10" xfId="501"/>
    <cellStyle name="Normal 23 11" xfId="502"/>
    <cellStyle name="Normal 23 12" xfId="503"/>
    <cellStyle name="Normal 23 13" xfId="504"/>
    <cellStyle name="Normal 23 14" xfId="505"/>
    <cellStyle name="Normal 23 15" xfId="506"/>
    <cellStyle name="Normal 23 16" xfId="507"/>
    <cellStyle name="Normal 23 17" xfId="508"/>
    <cellStyle name="Normal 23 18" xfId="509"/>
    <cellStyle name="Normal 23 19" xfId="510"/>
    <cellStyle name="Normal 23 2" xfId="511"/>
    <cellStyle name="Normal 23 20" xfId="512"/>
    <cellStyle name="Normal 23 21" xfId="513"/>
    <cellStyle name="Normal 23 22" xfId="514"/>
    <cellStyle name="Normal 23 23" xfId="515"/>
    <cellStyle name="Normal 23 24" xfId="516"/>
    <cellStyle name="Normal 23 25" xfId="517"/>
    <cellStyle name="Normal 23 26" xfId="518"/>
    <cellStyle name="Normal 23 27" xfId="519"/>
    <cellStyle name="Normal 23 28" xfId="520"/>
    <cellStyle name="Normal 23 29" xfId="521"/>
    <cellStyle name="Normal 23 3" xfId="522"/>
    <cellStyle name="Normal 23 30" xfId="523"/>
    <cellStyle name="Normal 23 31" xfId="524"/>
    <cellStyle name="Normal 23 32" xfId="525"/>
    <cellStyle name="Normal 23 33" xfId="526"/>
    <cellStyle name="Normal 23 4" xfId="527"/>
    <cellStyle name="Normal 23 5" xfId="528"/>
    <cellStyle name="Normal 23 6" xfId="529"/>
    <cellStyle name="Normal 23 7" xfId="530"/>
    <cellStyle name="Normal 23 8" xfId="531"/>
    <cellStyle name="Normal 23 9" xfId="532"/>
    <cellStyle name="Normal 24" xfId="533"/>
    <cellStyle name="Normal 24 10" xfId="534"/>
    <cellStyle name="Normal 24 11" xfId="535"/>
    <cellStyle name="Normal 24 12" xfId="536"/>
    <cellStyle name="Normal 24 13" xfId="537"/>
    <cellStyle name="Normal 24 14" xfId="538"/>
    <cellStyle name="Normal 24 15" xfId="539"/>
    <cellStyle name="Normal 24 16" xfId="540"/>
    <cellStyle name="Normal 24 17" xfId="541"/>
    <cellStyle name="Normal 24 18" xfId="542"/>
    <cellStyle name="Normal 24 19" xfId="543"/>
    <cellStyle name="Normal 24 2" xfId="544"/>
    <cellStyle name="Normal 24 20" xfId="545"/>
    <cellStyle name="Normal 24 21" xfId="546"/>
    <cellStyle name="Normal 24 22" xfId="547"/>
    <cellStyle name="Normal 24 23" xfId="548"/>
    <cellStyle name="Normal 24 24" xfId="549"/>
    <cellStyle name="Normal 24 25" xfId="550"/>
    <cellStyle name="Normal 24 26" xfId="551"/>
    <cellStyle name="Normal 24 27" xfId="552"/>
    <cellStyle name="Normal 24 28" xfId="553"/>
    <cellStyle name="Normal 24 29" xfId="554"/>
    <cellStyle name="Normal 24 3" xfId="555"/>
    <cellStyle name="Normal 24 30" xfId="556"/>
    <cellStyle name="Normal 24 31" xfId="557"/>
    <cellStyle name="Normal 24 32" xfId="558"/>
    <cellStyle name="Normal 24 33" xfId="559"/>
    <cellStyle name="Normal 24 4" xfId="560"/>
    <cellStyle name="Normal 24 5" xfId="561"/>
    <cellStyle name="Normal 24 6" xfId="562"/>
    <cellStyle name="Normal 24 7" xfId="563"/>
    <cellStyle name="Normal 24 8" xfId="564"/>
    <cellStyle name="Normal 24 9" xfId="565"/>
    <cellStyle name="Normal 25" xfId="566"/>
    <cellStyle name="Normal 25 10" xfId="567"/>
    <cellStyle name="Normal 25 11" xfId="568"/>
    <cellStyle name="Normal 25 12" xfId="569"/>
    <cellStyle name="Normal 25 13" xfId="570"/>
    <cellStyle name="Normal 25 14" xfId="571"/>
    <cellStyle name="Normal 25 15" xfId="572"/>
    <cellStyle name="Normal 25 16" xfId="573"/>
    <cellStyle name="Normal 25 17" xfId="574"/>
    <cellStyle name="Normal 25 18" xfId="575"/>
    <cellStyle name="Normal 25 19" xfId="576"/>
    <cellStyle name="Normal 25 2" xfId="577"/>
    <cellStyle name="Normal 25 20" xfId="578"/>
    <cellStyle name="Normal 25 21" xfId="579"/>
    <cellStyle name="Normal 25 22" xfId="580"/>
    <cellStyle name="Normal 25 23" xfId="581"/>
    <cellStyle name="Normal 25 24" xfId="582"/>
    <cellStyle name="Normal 25 25" xfId="583"/>
    <cellStyle name="Normal 25 26" xfId="584"/>
    <cellStyle name="Normal 25 27" xfId="585"/>
    <cellStyle name="Normal 25 28" xfId="586"/>
    <cellStyle name="Normal 25 29" xfId="587"/>
    <cellStyle name="Normal 25 3" xfId="588"/>
    <cellStyle name="Normal 25 30" xfId="589"/>
    <cellStyle name="Normal 25 31" xfId="590"/>
    <cellStyle name="Normal 25 32" xfId="591"/>
    <cellStyle name="Normal 25 33" xfId="592"/>
    <cellStyle name="Normal 25 4" xfId="593"/>
    <cellStyle name="Normal 25 5" xfId="594"/>
    <cellStyle name="Normal 25 6" xfId="595"/>
    <cellStyle name="Normal 25 7" xfId="596"/>
    <cellStyle name="Normal 25 8" xfId="597"/>
    <cellStyle name="Normal 25 9" xfId="598"/>
    <cellStyle name="Normal 26" xfId="599"/>
    <cellStyle name="Normal 26 10" xfId="600"/>
    <cellStyle name="Normal 26 11" xfId="601"/>
    <cellStyle name="Normal 26 12" xfId="602"/>
    <cellStyle name="Normal 26 13" xfId="603"/>
    <cellStyle name="Normal 26 14" xfId="604"/>
    <cellStyle name="Normal 26 15" xfId="605"/>
    <cellStyle name="Normal 26 16" xfId="606"/>
    <cellStyle name="Normal 26 17" xfId="607"/>
    <cellStyle name="Normal 26 18" xfId="608"/>
    <cellStyle name="Normal 26 19" xfId="609"/>
    <cellStyle name="Normal 26 2" xfId="610"/>
    <cellStyle name="Normal 26 20" xfId="611"/>
    <cellStyle name="Normal 26 21" xfId="612"/>
    <cellStyle name="Normal 26 22" xfId="613"/>
    <cellStyle name="Normal 26 23" xfId="614"/>
    <cellStyle name="Normal 26 24" xfId="615"/>
    <cellStyle name="Normal 26 25" xfId="616"/>
    <cellStyle name="Normal 26 26" xfId="617"/>
    <cellStyle name="Normal 26 27" xfId="618"/>
    <cellStyle name="Normal 26 28" xfId="619"/>
    <cellStyle name="Normal 26 29" xfId="620"/>
    <cellStyle name="Normal 26 3" xfId="621"/>
    <cellStyle name="Normal 26 30" xfId="622"/>
    <cellStyle name="Normal 26 31" xfId="623"/>
    <cellStyle name="Normal 26 32" xfId="624"/>
    <cellStyle name="Normal 26 33" xfId="625"/>
    <cellStyle name="Normal 26 4" xfId="626"/>
    <cellStyle name="Normal 26 5" xfId="627"/>
    <cellStyle name="Normal 26 6" xfId="628"/>
    <cellStyle name="Normal 26 7" xfId="629"/>
    <cellStyle name="Normal 26 8" xfId="630"/>
    <cellStyle name="Normal 26 9" xfId="631"/>
    <cellStyle name="Normal 27" xfId="632"/>
    <cellStyle name="Normal 27 10" xfId="633"/>
    <cellStyle name="Normal 27 11" xfId="634"/>
    <cellStyle name="Normal 27 12" xfId="635"/>
    <cellStyle name="Normal 27 13" xfId="636"/>
    <cellStyle name="Normal 27 14" xfId="637"/>
    <cellStyle name="Normal 27 15" xfId="638"/>
    <cellStyle name="Normal 27 16" xfId="639"/>
    <cellStyle name="Normal 27 17" xfId="640"/>
    <cellStyle name="Normal 27 18" xfId="641"/>
    <cellStyle name="Normal 27 19" xfId="642"/>
    <cellStyle name="Normal 27 2" xfId="643"/>
    <cellStyle name="Normal 27 20" xfId="644"/>
    <cellStyle name="Normal 27 21" xfId="645"/>
    <cellStyle name="Normal 27 22" xfId="646"/>
    <cellStyle name="Normal 27 23" xfId="647"/>
    <cellStyle name="Normal 27 24" xfId="648"/>
    <cellStyle name="Normal 27 25" xfId="649"/>
    <cellStyle name="Normal 27 26" xfId="650"/>
    <cellStyle name="Normal 27 27" xfId="651"/>
    <cellStyle name="Normal 27 28" xfId="652"/>
    <cellStyle name="Normal 27 29" xfId="653"/>
    <cellStyle name="Normal 27 3" xfId="654"/>
    <cellStyle name="Normal 27 30" xfId="655"/>
    <cellStyle name="Normal 27 31" xfId="656"/>
    <cellStyle name="Normal 27 32" xfId="657"/>
    <cellStyle name="Normal 27 33" xfId="658"/>
    <cellStyle name="Normal 27 4" xfId="659"/>
    <cellStyle name="Normal 27 5" xfId="660"/>
    <cellStyle name="Normal 27 6" xfId="661"/>
    <cellStyle name="Normal 27 7" xfId="662"/>
    <cellStyle name="Normal 27 8" xfId="663"/>
    <cellStyle name="Normal 27 9" xfId="664"/>
    <cellStyle name="Normal 28" xfId="665"/>
    <cellStyle name="Normal 28 10" xfId="666"/>
    <cellStyle name="Normal 28 11" xfId="667"/>
    <cellStyle name="Normal 28 12" xfId="668"/>
    <cellStyle name="Normal 28 13" xfId="669"/>
    <cellStyle name="Normal 28 14" xfId="670"/>
    <cellStyle name="Normal 28 15" xfId="671"/>
    <cellStyle name="Normal 28 16" xfId="672"/>
    <cellStyle name="Normal 28 17" xfId="673"/>
    <cellStyle name="Normal 28 18" xfId="674"/>
    <cellStyle name="Normal 28 19" xfId="675"/>
    <cellStyle name="Normal 28 2" xfId="676"/>
    <cellStyle name="Normal 28 20" xfId="677"/>
    <cellStyle name="Normal 28 21" xfId="678"/>
    <cellStyle name="Normal 28 22" xfId="679"/>
    <cellStyle name="Normal 28 23" xfId="680"/>
    <cellStyle name="Normal 28 24" xfId="681"/>
    <cellStyle name="Normal 28 25" xfId="682"/>
    <cellStyle name="Normal 28 26" xfId="683"/>
    <cellStyle name="Normal 28 27" xfId="684"/>
    <cellStyle name="Normal 28 28" xfId="685"/>
    <cellStyle name="Normal 28 29" xfId="686"/>
    <cellStyle name="Normal 28 3" xfId="687"/>
    <cellStyle name="Normal 28 30" xfId="688"/>
    <cellStyle name="Normal 28 31" xfId="689"/>
    <cellStyle name="Normal 28 32" xfId="690"/>
    <cellStyle name="Normal 28 33" xfId="691"/>
    <cellStyle name="Normal 28 4" xfId="692"/>
    <cellStyle name="Normal 28 5" xfId="693"/>
    <cellStyle name="Normal 28 6" xfId="694"/>
    <cellStyle name="Normal 28 7" xfId="695"/>
    <cellStyle name="Normal 28 8" xfId="696"/>
    <cellStyle name="Normal 28 9" xfId="697"/>
    <cellStyle name="Normal 29" xfId="698"/>
    <cellStyle name="Normal 29 10" xfId="699"/>
    <cellStyle name="Normal 29 11" xfId="700"/>
    <cellStyle name="Normal 29 12" xfId="701"/>
    <cellStyle name="Normal 29 13" xfId="702"/>
    <cellStyle name="Normal 29 14" xfId="703"/>
    <cellStyle name="Normal 29 15" xfId="704"/>
    <cellStyle name="Normal 29 16" xfId="705"/>
    <cellStyle name="Normal 29 17" xfId="706"/>
    <cellStyle name="Normal 29 18" xfId="707"/>
    <cellStyle name="Normal 29 19" xfId="708"/>
    <cellStyle name="Normal 29 2" xfId="709"/>
    <cellStyle name="Normal 29 20" xfId="710"/>
    <cellStyle name="Normal 29 21" xfId="711"/>
    <cellStyle name="Normal 29 22" xfId="712"/>
    <cellStyle name="Normal 29 23" xfId="713"/>
    <cellStyle name="Normal 29 24" xfId="714"/>
    <cellStyle name="Normal 29 25" xfId="715"/>
    <cellStyle name="Normal 29 26" xfId="716"/>
    <cellStyle name="Normal 29 27" xfId="717"/>
    <cellStyle name="Normal 29 28" xfId="718"/>
    <cellStyle name="Normal 29 29" xfId="719"/>
    <cellStyle name="Normal 29 3" xfId="720"/>
    <cellStyle name="Normal 29 30" xfId="721"/>
    <cellStyle name="Normal 29 31" xfId="722"/>
    <cellStyle name="Normal 29 32" xfId="723"/>
    <cellStyle name="Normal 29 33" xfId="724"/>
    <cellStyle name="Normal 29 4" xfId="725"/>
    <cellStyle name="Normal 29 5" xfId="726"/>
    <cellStyle name="Normal 29 6" xfId="727"/>
    <cellStyle name="Normal 29 7" xfId="728"/>
    <cellStyle name="Normal 29 8" xfId="729"/>
    <cellStyle name="Normal 29 9" xfId="730"/>
    <cellStyle name="Normal 3 10" xfId="731"/>
    <cellStyle name="Normal 3 11" xfId="732"/>
    <cellStyle name="Normal 3 12" xfId="733"/>
    <cellStyle name="Normal 3 13" xfId="734"/>
    <cellStyle name="Normal 3 14" xfId="735"/>
    <cellStyle name="Normal 3 15" xfId="736"/>
    <cellStyle name="Normal 3 16" xfId="737"/>
    <cellStyle name="Normal 3 17" xfId="738"/>
    <cellStyle name="Normal 3 18" xfId="739"/>
    <cellStyle name="Normal 3 19" xfId="740"/>
    <cellStyle name="Normal 3 2" xfId="741"/>
    <cellStyle name="Normal 3 20" xfId="742"/>
    <cellStyle name="Normal 3 21" xfId="743"/>
    <cellStyle name="Normal 3 22" xfId="744"/>
    <cellStyle name="Normal 3 23" xfId="745"/>
    <cellStyle name="Normal 3 24" xfId="746"/>
    <cellStyle name="Normal 3 25" xfId="747"/>
    <cellStyle name="Normal 3 26" xfId="748"/>
    <cellStyle name="Normal 3 27" xfId="749"/>
    <cellStyle name="Normal 3 28" xfId="750"/>
    <cellStyle name="Normal 3 29" xfId="751"/>
    <cellStyle name="Normal 3 3" xfId="752"/>
    <cellStyle name="Normal 3 30" xfId="753"/>
    <cellStyle name="Normal 3 31" xfId="754"/>
    <cellStyle name="Normal 3 32" xfId="755"/>
    <cellStyle name="Normal 3 33" xfId="756"/>
    <cellStyle name="Normal 3 34" xfId="757"/>
    <cellStyle name="Normal 3 35" xfId="758"/>
    <cellStyle name="Normal 3 36" xfId="759"/>
    <cellStyle name="Normal 3 4" xfId="760"/>
    <cellStyle name="Normal 3 5" xfId="761"/>
    <cellStyle name="Normal 3 6" xfId="762"/>
    <cellStyle name="Normal 3 7" xfId="763"/>
    <cellStyle name="Normal 3 8" xfId="764"/>
    <cellStyle name="Normal 3 9" xfId="765"/>
    <cellStyle name="Normal 30" xfId="766"/>
    <cellStyle name="Normal 30 10" xfId="767"/>
    <cellStyle name="Normal 30 11" xfId="768"/>
    <cellStyle name="Normal 30 12" xfId="769"/>
    <cellStyle name="Normal 30 13" xfId="770"/>
    <cellStyle name="Normal 30 14" xfId="771"/>
    <cellStyle name="Normal 30 15" xfId="772"/>
    <cellStyle name="Normal 30 16" xfId="773"/>
    <cellStyle name="Normal 30 17" xfId="774"/>
    <cellStyle name="Normal 30 18" xfId="775"/>
    <cellStyle name="Normal 30 19" xfId="776"/>
    <cellStyle name="Normal 30 2" xfId="777"/>
    <cellStyle name="Normal 30 20" xfId="778"/>
    <cellStyle name="Normal 30 21" xfId="779"/>
    <cellStyle name="Normal 30 22" xfId="780"/>
    <cellStyle name="Normal 30 23" xfId="781"/>
    <cellStyle name="Normal 30 24" xfId="782"/>
    <cellStyle name="Normal 30 25" xfId="783"/>
    <cellStyle name="Normal 30 26" xfId="784"/>
    <cellStyle name="Normal 30 27" xfId="785"/>
    <cellStyle name="Normal 30 28" xfId="786"/>
    <cellStyle name="Normal 30 29" xfId="787"/>
    <cellStyle name="Normal 30 3" xfId="788"/>
    <cellStyle name="Normal 30 30" xfId="789"/>
    <cellStyle name="Normal 30 31" xfId="790"/>
    <cellStyle name="Normal 30 32" xfId="791"/>
    <cellStyle name="Normal 30 33" xfId="792"/>
    <cellStyle name="Normal 30 4" xfId="793"/>
    <cellStyle name="Normal 30 5" xfId="794"/>
    <cellStyle name="Normal 30 6" xfId="795"/>
    <cellStyle name="Normal 30 7" xfId="796"/>
    <cellStyle name="Normal 30 8" xfId="797"/>
    <cellStyle name="Normal 30 9" xfId="798"/>
    <cellStyle name="Normal 31" xfId="799"/>
    <cellStyle name="Normal 31 10" xfId="800"/>
    <cellStyle name="Normal 31 11" xfId="801"/>
    <cellStyle name="Normal 31 12" xfId="802"/>
    <cellStyle name="Normal 31 13" xfId="803"/>
    <cellStyle name="Normal 31 14" xfId="804"/>
    <cellStyle name="Normal 31 15" xfId="805"/>
    <cellStyle name="Normal 31 16" xfId="806"/>
    <cellStyle name="Normal 31 17" xfId="807"/>
    <cellStyle name="Normal 31 18" xfId="808"/>
    <cellStyle name="Normal 31 19" xfId="809"/>
    <cellStyle name="Normal 31 2" xfId="810"/>
    <cellStyle name="Normal 31 20" xfId="811"/>
    <cellStyle name="Normal 31 21" xfId="812"/>
    <cellStyle name="Normal 31 22" xfId="813"/>
    <cellStyle name="Normal 31 23" xfId="814"/>
    <cellStyle name="Normal 31 24" xfId="815"/>
    <cellStyle name="Normal 31 25" xfId="816"/>
    <cellStyle name="Normal 31 26" xfId="817"/>
    <cellStyle name="Normal 31 27" xfId="818"/>
    <cellStyle name="Normal 31 28" xfId="819"/>
    <cellStyle name="Normal 31 29" xfId="820"/>
    <cellStyle name="Normal 31 3" xfId="821"/>
    <cellStyle name="Normal 31 30" xfId="822"/>
    <cellStyle name="Normal 31 31" xfId="823"/>
    <cellStyle name="Normal 31 32" xfId="824"/>
    <cellStyle name="Normal 31 33" xfId="825"/>
    <cellStyle name="Normal 31 4" xfId="826"/>
    <cellStyle name="Normal 31 5" xfId="827"/>
    <cellStyle name="Normal 31 6" xfId="828"/>
    <cellStyle name="Normal 31 7" xfId="829"/>
    <cellStyle name="Normal 31 8" xfId="830"/>
    <cellStyle name="Normal 31 9" xfId="831"/>
    <cellStyle name="Normal 32" xfId="832"/>
    <cellStyle name="Normal 32 10" xfId="833"/>
    <cellStyle name="Normal 32 11" xfId="834"/>
    <cellStyle name="Normal 32 12" xfId="835"/>
    <cellStyle name="Normal 32 13" xfId="836"/>
    <cellStyle name="Normal 32 14" xfId="837"/>
    <cellStyle name="Normal 32 15" xfId="838"/>
    <cellStyle name="Normal 32 16" xfId="839"/>
    <cellStyle name="Normal 32 17" xfId="840"/>
    <cellStyle name="Normal 32 18" xfId="841"/>
    <cellStyle name="Normal 32 19" xfId="842"/>
    <cellStyle name="Normal 32 2" xfId="843"/>
    <cellStyle name="Normal 32 20" xfId="844"/>
    <cellStyle name="Normal 32 21" xfId="845"/>
    <cellStyle name="Normal 32 22" xfId="846"/>
    <cellStyle name="Normal 32 23" xfId="847"/>
    <cellStyle name="Normal 32 24" xfId="848"/>
    <cellStyle name="Normal 32 25" xfId="849"/>
    <cellStyle name="Normal 32 26" xfId="850"/>
    <cellStyle name="Normal 32 27" xfId="851"/>
    <cellStyle name="Normal 32 28" xfId="852"/>
    <cellStyle name="Normal 32 29" xfId="853"/>
    <cellStyle name="Normal 32 3" xfId="854"/>
    <cellStyle name="Normal 32 30" xfId="855"/>
    <cellStyle name="Normal 32 31" xfId="856"/>
    <cellStyle name="Normal 32 32" xfId="857"/>
    <cellStyle name="Normal 32 33" xfId="858"/>
    <cellStyle name="Normal 32 4" xfId="859"/>
    <cellStyle name="Normal 32 5" xfId="860"/>
    <cellStyle name="Normal 32 6" xfId="861"/>
    <cellStyle name="Normal 32 7" xfId="862"/>
    <cellStyle name="Normal 32 8" xfId="863"/>
    <cellStyle name="Normal 32 9" xfId="864"/>
    <cellStyle name="Normal 33" xfId="865"/>
    <cellStyle name="Normal 33 10" xfId="866"/>
    <cellStyle name="Normal 33 11" xfId="867"/>
    <cellStyle name="Normal 33 12" xfId="868"/>
    <cellStyle name="Normal 33 13" xfId="869"/>
    <cellStyle name="Normal 33 14" xfId="870"/>
    <cellStyle name="Normal 33 15" xfId="871"/>
    <cellStyle name="Normal 33 16" xfId="872"/>
    <cellStyle name="Normal 33 17" xfId="873"/>
    <cellStyle name="Normal 33 18" xfId="874"/>
    <cellStyle name="Normal 33 19" xfId="875"/>
    <cellStyle name="Normal 33 2" xfId="876"/>
    <cellStyle name="Normal 33 20" xfId="877"/>
    <cellStyle name="Normal 33 21" xfId="878"/>
    <cellStyle name="Normal 33 22" xfId="879"/>
    <cellStyle name="Normal 33 23" xfId="880"/>
    <cellStyle name="Normal 33 24" xfId="881"/>
    <cellStyle name="Normal 33 25" xfId="882"/>
    <cellStyle name="Normal 33 26" xfId="883"/>
    <cellStyle name="Normal 33 27" xfId="884"/>
    <cellStyle name="Normal 33 28" xfId="885"/>
    <cellStyle name="Normal 33 29" xfId="886"/>
    <cellStyle name="Normal 33 3" xfId="887"/>
    <cellStyle name="Normal 33 30" xfId="888"/>
    <cellStyle name="Normal 33 31" xfId="889"/>
    <cellStyle name="Normal 33 32" xfId="890"/>
    <cellStyle name="Normal 33 33" xfId="891"/>
    <cellStyle name="Normal 33 4" xfId="892"/>
    <cellStyle name="Normal 33 5" xfId="893"/>
    <cellStyle name="Normal 33 6" xfId="894"/>
    <cellStyle name="Normal 33 7" xfId="895"/>
    <cellStyle name="Normal 33 8" xfId="896"/>
    <cellStyle name="Normal 33 9" xfId="897"/>
    <cellStyle name="Normal 34" xfId="898"/>
    <cellStyle name="Normal 34 10" xfId="899"/>
    <cellStyle name="Normal 34 11" xfId="900"/>
    <cellStyle name="Normal 34 12" xfId="901"/>
    <cellStyle name="Normal 34 13" xfId="902"/>
    <cellStyle name="Normal 34 14" xfId="903"/>
    <cellStyle name="Normal 34 15" xfId="904"/>
    <cellStyle name="Normal 34 16" xfId="905"/>
    <cellStyle name="Normal 34 17" xfId="906"/>
    <cellStyle name="Normal 34 18" xfId="907"/>
    <cellStyle name="Normal 34 19" xfId="908"/>
    <cellStyle name="Normal 34 2" xfId="909"/>
    <cellStyle name="Normal 34 20" xfId="910"/>
    <cellStyle name="Normal 34 21" xfId="911"/>
    <cellStyle name="Normal 34 22" xfId="912"/>
    <cellStyle name="Normal 34 23" xfId="913"/>
    <cellStyle name="Normal 34 24" xfId="914"/>
    <cellStyle name="Normal 34 25" xfId="915"/>
    <cellStyle name="Normal 34 26" xfId="916"/>
    <cellStyle name="Normal 34 27" xfId="917"/>
    <cellStyle name="Normal 34 28" xfId="918"/>
    <cellStyle name="Normal 34 29" xfId="919"/>
    <cellStyle name="Normal 34 3" xfId="920"/>
    <cellStyle name="Normal 34 30" xfId="921"/>
    <cellStyle name="Normal 34 31" xfId="922"/>
    <cellStyle name="Normal 34 32" xfId="923"/>
    <cellStyle name="Normal 34 33" xfId="924"/>
    <cellStyle name="Normal 34 4" xfId="925"/>
    <cellStyle name="Normal 34 5" xfId="926"/>
    <cellStyle name="Normal 34 6" xfId="927"/>
    <cellStyle name="Normal 34 7" xfId="928"/>
    <cellStyle name="Normal 34 8" xfId="929"/>
    <cellStyle name="Normal 34 9" xfId="930"/>
    <cellStyle name="Normal 35" xfId="931"/>
    <cellStyle name="Normal 35 2" xfId="932"/>
    <cellStyle name="Normal 36" xfId="933"/>
    <cellStyle name="Normal 36 2" xfId="934"/>
    <cellStyle name="Normal 36 3" xfId="935"/>
    <cellStyle name="Normal 37" xfId="936"/>
    <cellStyle name="Normal 37 2" xfId="937"/>
    <cellStyle name="Normal 38" xfId="938"/>
    <cellStyle name="Normal 38 2" xfId="939"/>
    <cellStyle name="Normal 39" xfId="940"/>
    <cellStyle name="Normal 39 2" xfId="941"/>
    <cellStyle name="Normal 4 10" xfId="942"/>
    <cellStyle name="Normal 4 11" xfId="943"/>
    <cellStyle name="Normal 4 12" xfId="944"/>
    <cellStyle name="Normal 4 13" xfId="945"/>
    <cellStyle name="Normal 4 14" xfId="946"/>
    <cellStyle name="Normal 4 15" xfId="947"/>
    <cellStyle name="Normal 4 16" xfId="948"/>
    <cellStyle name="Normal 4 17" xfId="949"/>
    <cellStyle name="Normal 4 18" xfId="950"/>
    <cellStyle name="Normal 4 19" xfId="951"/>
    <cellStyle name="Normal 4 2" xfId="952"/>
    <cellStyle name="Normal 4 20" xfId="953"/>
    <cellStyle name="Normal 4 21" xfId="954"/>
    <cellStyle name="Normal 4 22" xfId="955"/>
    <cellStyle name="Normal 4 23" xfId="956"/>
    <cellStyle name="Normal 4 24" xfId="957"/>
    <cellStyle name="Normal 4 25" xfId="958"/>
    <cellStyle name="Normal 4 26" xfId="959"/>
    <cellStyle name="Normal 4 27" xfId="960"/>
    <cellStyle name="Normal 4 28" xfId="961"/>
    <cellStyle name="Normal 4 29" xfId="962"/>
    <cellStyle name="Normal 4 3" xfId="963"/>
    <cellStyle name="Normal 4 30" xfId="964"/>
    <cellStyle name="Normal 4 31" xfId="965"/>
    <cellStyle name="Normal 4 32" xfId="966"/>
    <cellStyle name="Normal 4 33" xfId="967"/>
    <cellStyle name="Normal 4 34" xfId="968"/>
    <cellStyle name="Normal 4 35" xfId="969"/>
    <cellStyle name="Normal 4 4" xfId="970"/>
    <cellStyle name="Normal 4 5" xfId="971"/>
    <cellStyle name="Normal 4 6" xfId="972"/>
    <cellStyle name="Normal 4 7" xfId="973"/>
    <cellStyle name="Normal 4 8" xfId="974"/>
    <cellStyle name="Normal 4 9" xfId="975"/>
    <cellStyle name="Normal 40" xfId="976"/>
    <cellStyle name="Normal 40 2" xfId="977"/>
    <cellStyle name="Normal 41" xfId="978"/>
    <cellStyle name="Normal 41 2" xfId="979"/>
    <cellStyle name="Normal 42" xfId="980"/>
    <cellStyle name="Normal 42 2" xfId="981"/>
    <cellStyle name="Normal 43" xfId="982"/>
    <cellStyle name="Normal 44" xfId="983"/>
    <cellStyle name="Normal 45" xfId="984"/>
    <cellStyle name="Normal 46" xfId="985"/>
    <cellStyle name="Normal 47" xfId="986"/>
    <cellStyle name="Normal 48" xfId="987"/>
    <cellStyle name="Normal 49" xfId="988"/>
    <cellStyle name="Normal 5 2" xfId="989"/>
    <cellStyle name="Normal 5 3" xfId="990"/>
    <cellStyle name="Normal 5 4" xfId="991"/>
    <cellStyle name="Normal 51" xfId="992"/>
    <cellStyle name="Normal 52" xfId="993"/>
    <cellStyle name="Normal 53" xfId="994"/>
    <cellStyle name="Normal 54" xfId="995"/>
    <cellStyle name="Normal 55" xfId="996"/>
    <cellStyle name="Normal 56" xfId="997"/>
    <cellStyle name="Normal 57" xfId="998"/>
    <cellStyle name="Normal 58" xfId="999"/>
    <cellStyle name="Normal 59" xfId="1000"/>
    <cellStyle name="Normal 6 10" xfId="1001"/>
    <cellStyle name="Normal 6 11" xfId="1002"/>
    <cellStyle name="Normal 6 12" xfId="1003"/>
    <cellStyle name="Normal 6 13" xfId="1004"/>
    <cellStyle name="Normal 6 14" xfId="1005"/>
    <cellStyle name="Normal 6 15" xfId="1006"/>
    <cellStyle name="Normal 6 16" xfId="1007"/>
    <cellStyle name="Normal 6 17" xfId="1008"/>
    <cellStyle name="Normal 6 18" xfId="1009"/>
    <cellStyle name="Normal 6 19" xfId="1010"/>
    <cellStyle name="Normal 6 2" xfId="1011"/>
    <cellStyle name="Normal 6 20" xfId="1012"/>
    <cellStyle name="Normal 6 21" xfId="1013"/>
    <cellStyle name="Normal 6 22" xfId="1014"/>
    <cellStyle name="Normal 6 23" xfId="1015"/>
    <cellStyle name="Normal 6 24" xfId="1016"/>
    <cellStyle name="Normal 6 25" xfId="1017"/>
    <cellStyle name="Normal 6 26" xfId="1018"/>
    <cellStyle name="Normal 6 27" xfId="1019"/>
    <cellStyle name="Normal 6 28" xfId="1020"/>
    <cellStyle name="Normal 6 29" xfId="1021"/>
    <cellStyle name="Normal 6 3" xfId="1022"/>
    <cellStyle name="Normal 6 30" xfId="1023"/>
    <cellStyle name="Normal 6 31" xfId="1024"/>
    <cellStyle name="Normal 6 32" xfId="1025"/>
    <cellStyle name="Normal 6 33" xfId="1026"/>
    <cellStyle name="Normal 6 34" xfId="1027"/>
    <cellStyle name="Normal 6 35" xfId="1028"/>
    <cellStyle name="Normal 6 4" xfId="1029"/>
    <cellStyle name="Normal 6 5" xfId="1030"/>
    <cellStyle name="Normal 6 6" xfId="1031"/>
    <cellStyle name="Normal 6 7" xfId="1032"/>
    <cellStyle name="Normal 6 8" xfId="1033"/>
    <cellStyle name="Normal 6 9" xfId="1034"/>
    <cellStyle name="Normal 60" xfId="1035"/>
    <cellStyle name="Normal 61" xfId="1036"/>
    <cellStyle name="Normal 62" xfId="1037"/>
    <cellStyle name="Normal 63" xfId="1038"/>
    <cellStyle name="Normal 64" xfId="1039"/>
    <cellStyle name="Normal 65" xfId="1040"/>
    <cellStyle name="Normal 66" xfId="1041"/>
    <cellStyle name="Normal 67" xfId="1042"/>
    <cellStyle name="Normal 68" xfId="1043"/>
    <cellStyle name="Normal 69" xfId="1044"/>
    <cellStyle name="Normal 7 10" xfId="1045"/>
    <cellStyle name="Normal 7 11" xfId="1046"/>
    <cellStyle name="Normal 7 12" xfId="1047"/>
    <cellStyle name="Normal 7 13" xfId="1048"/>
    <cellStyle name="Normal 7 14" xfId="1049"/>
    <cellStyle name="Normal 7 15" xfId="1050"/>
    <cellStyle name="Normal 7 16" xfId="1051"/>
    <cellStyle name="Normal 7 17" xfId="1052"/>
    <cellStyle name="Normal 7 18" xfId="1053"/>
    <cellStyle name="Normal 7 19" xfId="1054"/>
    <cellStyle name="Normal 7 2" xfId="1055"/>
    <cellStyle name="Normal 7 20" xfId="1056"/>
    <cellStyle name="Normal 7 21" xfId="1057"/>
    <cellStyle name="Normal 7 22" xfId="1058"/>
    <cellStyle name="Normal 7 23" xfId="1059"/>
    <cellStyle name="Normal 7 24" xfId="1060"/>
    <cellStyle name="Normal 7 25" xfId="1061"/>
    <cellStyle name="Normal 7 26" xfId="1062"/>
    <cellStyle name="Normal 7 27" xfId="1063"/>
    <cellStyle name="Normal 7 28" xfId="1064"/>
    <cellStyle name="Normal 7 29" xfId="1065"/>
    <cellStyle name="Normal 7 3" xfId="1066"/>
    <cellStyle name="Normal 7 30" xfId="1067"/>
    <cellStyle name="Normal 7 31" xfId="1068"/>
    <cellStyle name="Normal 7 32" xfId="1069"/>
    <cellStyle name="Normal 7 33" xfId="1070"/>
    <cellStyle name="Normal 7 34" xfId="1071"/>
    <cellStyle name="Normal 7 35" xfId="1072"/>
    <cellStyle name="Normal 7 4" xfId="1073"/>
    <cellStyle name="Normal 7 5" xfId="1074"/>
    <cellStyle name="Normal 7 6" xfId="1075"/>
    <cellStyle name="Normal 7 7" xfId="1076"/>
    <cellStyle name="Normal 7 8" xfId="1077"/>
    <cellStyle name="Normal 7 9" xfId="1078"/>
    <cellStyle name="Normal 70" xfId="1079"/>
    <cellStyle name="Normal 71" xfId="1080"/>
    <cellStyle name="Normal 72" xfId="1081"/>
    <cellStyle name="Normal 73" xfId="1082"/>
    <cellStyle name="Normal 76" xfId="1083"/>
    <cellStyle name="Normal 77" xfId="1084"/>
    <cellStyle name="Normal 78" xfId="1085"/>
    <cellStyle name="Normal 79" xfId="1086"/>
    <cellStyle name="Normal 8 10" xfId="1087"/>
    <cellStyle name="Normal 8 11" xfId="1088"/>
    <cellStyle name="Normal 8 12" xfId="1089"/>
    <cellStyle name="Normal 8 13" xfId="1090"/>
    <cellStyle name="Normal 8 14" xfId="1091"/>
    <cellStyle name="Normal 8 15" xfId="1092"/>
    <cellStyle name="Normal 8 16" xfId="1093"/>
    <cellStyle name="Normal 8 17" xfId="1094"/>
    <cellStyle name="Normal 8 18" xfId="1095"/>
    <cellStyle name="Normal 8 19" xfId="1096"/>
    <cellStyle name="Normal 8 2" xfId="1097"/>
    <cellStyle name="Normal 8 20" xfId="1098"/>
    <cellStyle name="Normal 8 21" xfId="1099"/>
    <cellStyle name="Normal 8 22" xfId="1100"/>
    <cellStyle name="Normal 8 23" xfId="1101"/>
    <cellStyle name="Normal 8 24" xfId="1102"/>
    <cellStyle name="Normal 8 25" xfId="1103"/>
    <cellStyle name="Normal 8 26" xfId="1104"/>
    <cellStyle name="Normal 8 27" xfId="1105"/>
    <cellStyle name="Normal 8 28" xfId="1106"/>
    <cellStyle name="Normal 8 29" xfId="1107"/>
    <cellStyle name="Normal 8 3" xfId="1108"/>
    <cellStyle name="Normal 8 30" xfId="1109"/>
    <cellStyle name="Normal 8 31" xfId="1110"/>
    <cellStyle name="Normal 8 32" xfId="1111"/>
    <cellStyle name="Normal 8 33" xfId="1112"/>
    <cellStyle name="Normal 8 34" xfId="1113"/>
    <cellStyle name="Normal 8 35" xfId="1114"/>
    <cellStyle name="Normal 8 4" xfId="1115"/>
    <cellStyle name="Normal 8 5" xfId="1116"/>
    <cellStyle name="Normal 8 6" xfId="1117"/>
    <cellStyle name="Normal 8 7" xfId="1118"/>
    <cellStyle name="Normal 8 8" xfId="1119"/>
    <cellStyle name="Normal 8 9" xfId="1120"/>
    <cellStyle name="Normal 80" xfId="1121"/>
    <cellStyle name="Normal 81 2" xfId="1122"/>
    <cellStyle name="Normal 9 10" xfId="1123"/>
    <cellStyle name="Normal 9 11" xfId="1124"/>
    <cellStyle name="Normal 9 12" xfId="1125"/>
    <cellStyle name="Normal 9 13" xfId="1126"/>
    <cellStyle name="Normal 9 14" xfId="1127"/>
    <cellStyle name="Normal 9 15" xfId="1128"/>
    <cellStyle name="Normal 9 16" xfId="1129"/>
    <cellStyle name="Normal 9 17" xfId="1130"/>
    <cellStyle name="Normal 9 18" xfId="1131"/>
    <cellStyle name="Normal 9 19" xfId="1132"/>
    <cellStyle name="Normal 9 2" xfId="1133"/>
    <cellStyle name="Normal 9 20" xfId="1134"/>
    <cellStyle name="Normal 9 21" xfId="1135"/>
    <cellStyle name="Normal 9 22" xfId="1136"/>
    <cellStyle name="Normal 9 23" xfId="1137"/>
    <cellStyle name="Normal 9 24" xfId="1138"/>
    <cellStyle name="Normal 9 25" xfId="1139"/>
    <cellStyle name="Normal 9 26" xfId="1140"/>
    <cellStyle name="Normal 9 27" xfId="1141"/>
    <cellStyle name="Normal 9 28" xfId="1142"/>
    <cellStyle name="Normal 9 29" xfId="1143"/>
    <cellStyle name="Normal 9 3" xfId="1144"/>
    <cellStyle name="Normal 9 30" xfId="1145"/>
    <cellStyle name="Normal 9 31" xfId="1146"/>
    <cellStyle name="Normal 9 32" xfId="1147"/>
    <cellStyle name="Normal 9 33" xfId="1148"/>
    <cellStyle name="Normal 9 34" xfId="1149"/>
    <cellStyle name="Normal 9 35" xfId="1150"/>
    <cellStyle name="Normal 9 4" xfId="1151"/>
    <cellStyle name="Normal 9 5" xfId="1152"/>
    <cellStyle name="Normal 9 6" xfId="1153"/>
    <cellStyle name="Normal 9 7" xfId="1154"/>
    <cellStyle name="Normal 9 8" xfId="1155"/>
    <cellStyle name="Normal 9 9" xfId="1156"/>
    <cellStyle name="Percent 2" xfId="1157"/>
    <cellStyle name="Percent 2 2" xfId="1158"/>
    <cellStyle name="Standard_DRAFT MGP_FC" xfId="1159"/>
    <cellStyle name="Style 1" xfId="1160"/>
    <cellStyle name="표준_spec revised in July" xfId="1161"/>
    <cellStyle name="Normal 87" xfId="1162"/>
    <cellStyle name="Normal 88" xfId="1163"/>
    <cellStyle name="Normal 89" xfId="1164"/>
    <cellStyle name="Normal 90" xfId="1165"/>
    <cellStyle name="Normal 92" xfId="1166"/>
    <cellStyle name="Normal 98" xfId="1167"/>
    <cellStyle name="Normal 2 2 2" xfId="116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Maria Gunnarson</author>
  </authors>
  <commentList>
    <comment authorId="0" ref="I19" shapeId="0">
      <text>
        <t>Maria Gunnarson:
Check fit if fabric is strethcy enugh</t>
      </text>
    </comment>
    <comment authorId="0" ref="I20" shapeId="0">
      <text>
        <t>Maria Gunnarson:
Check fit if fabric is strethcy enugh</t>
      </text>
    </comment>
    <comment authorId="0" ref="AO79" shapeId="0">
      <text>
        <t>Maria Gunnarson:
2nd Proto
1st proto recived 10th</t>
      </text>
    </comment>
    <comment authorId="0" ref="AO81" shapeId="0">
      <text>
        <t>Maria Gunnarson:
2nd Proto
1st proto recived 10th</t>
      </text>
    </comment>
    <comment authorId="0" ref="AO129" shapeId="0">
      <text>
        <t>Maria Gunnarson:
2nd Proto
1st proto recived 10th</t>
      </text>
    </comment>
  </commentList>
</comments>
</file>

<file path=xl/comments/comment2.xml><?xml version="1.0" encoding="utf-8"?>
<comments xmlns="http://schemas.openxmlformats.org/spreadsheetml/2006/main">
  <authors>
    <author>Lennaert Nijgh</author>
  </authors>
  <commentList>
    <comment authorId="0" ref="AK3" shapeId="0">
      <text>
        <t>Lennaert Nijgh:
USD 25,50
9-9-2015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1">
    <tabColor theme="3"/>
    <outlinePr summaryBelow="1" summaryRight="1"/>
    <pageSetUpPr autoPageBreaks="0"/>
  </sheetPr>
  <dimension ref="A1:ET273"/>
  <sheetViews>
    <sheetView showGridLines="0" workbookViewId="0" zoomScale="60" zoomScaleNormal="70" zoomScaleSheetLayoutView="80">
      <pane activePane="bottomRight" state="frozen" topLeftCell="M3" xSplit="12" ySplit="2"/>
      <selection activeCell="M1" pane="topRight" sqref="M1"/>
      <selection activeCell="A3" pane="bottomLeft" sqref="A3"/>
      <selection activeCell="Z3" pane="bottomRight" sqref="Z3"/>
    </sheetView>
  </sheetViews>
  <sheetFormatPr baseColWidth="8" defaultRowHeight="15"/>
  <cols>
    <col customWidth="1" max="2" min="1" style="34" width="5"/>
    <col customWidth="1" max="3" min="3" style="34" width="6.85546875"/>
    <col customWidth="1" max="4" min="4" style="34" width="8.5703125"/>
    <col customWidth="1" max="5" min="5" style="34" width="9.7109375"/>
    <col customWidth="1" max="6" min="6" style="34" width="14"/>
    <col customWidth="1" max="7" min="7" style="34" width="19.42578125"/>
    <col customWidth="1" max="8" min="8" style="34" width="32.140625"/>
    <col customWidth="1" hidden="1" max="9" min="9" style="207" width="12"/>
    <col customWidth="1" hidden="1" max="10" min="10" style="207" width="15"/>
    <col customWidth="1" hidden="1" max="11" min="11" style="207" width="12"/>
    <col customWidth="1" hidden="1" max="12" min="12" style="34" width="8.140625"/>
    <col customWidth="1" max="13" min="13" style="32" width="14"/>
    <col customWidth="1" max="14" min="14" style="32" width="6.5703125"/>
    <col customWidth="1" max="15" min="15" style="32" width="13.5703125"/>
    <col customWidth="1" max="16" min="16" style="32" width="5"/>
    <col customWidth="1" hidden="1" max="17" min="17" style="26" width="7.5703125"/>
    <col customWidth="1" hidden="1" max="18" min="18" style="26" width="8.28515625"/>
    <col customWidth="1" max="19" min="19" style="327" width="21.85546875"/>
    <col customWidth="1" max="20" min="20" style="327" width="31.7109375"/>
    <col customWidth="1" max="21" min="21" style="327" width="53.7109375"/>
    <col customWidth="1" hidden="1" max="22" min="22" style="327" width="8.85546875"/>
    <col customWidth="1" max="25" min="23" style="327" width="8.85546875"/>
    <col customWidth="1" max="26" min="26" style="34" width="7.7109375"/>
    <col customWidth="1" hidden="1" max="27" min="27" style="34" width="10.42578125"/>
    <col customWidth="1" max="28" min="28" style="246" width="9.28515625"/>
    <col customWidth="1" max="29" min="29" style="385" width="9.28515625"/>
    <col customWidth="1" max="30" min="30" style="385" width="9.85546875"/>
    <col customWidth="1" max="31" min="31" style="385" width="10.85546875"/>
    <col customWidth="1" max="36" min="32" style="385" width="9.85546875"/>
    <col customWidth="1" max="37" min="37" style="258" width="9.85546875"/>
    <col customWidth="1" hidden="1" max="40" min="38" style="386" width="11.42578125"/>
    <col customWidth="1" hidden="1" max="42" min="41" style="84" width="18.7109375"/>
    <col customWidth="1" hidden="1" max="43" min="43" style="84" width="33.5703125"/>
    <col customWidth="1" hidden="1" max="44" min="44" style="106" width="10.140625"/>
    <col customWidth="1" hidden="1" max="45" min="45" style="106" width="10"/>
    <col customWidth="1" hidden="1" max="46" min="46" style="106" width="13.140625"/>
    <col customWidth="1" hidden="1" max="47" min="47" style="106" width="10"/>
    <col customWidth="1" hidden="1" max="48" min="48" style="147" width="13.85546875"/>
    <col customWidth="1" hidden="1" max="49" min="49" style="147" width="16.85546875"/>
    <col customWidth="1" hidden="1" max="50" min="50" style="147" width="11.85546875"/>
    <col customWidth="1" hidden="1" max="51" min="51" style="106" width="11.140625"/>
    <col customWidth="1" hidden="1" max="52" min="52" style="27" width="9.140625"/>
    <col customWidth="1" hidden="1" max="53" min="53" style="27" width="11.28515625"/>
    <col customWidth="1" hidden="1" max="54" min="54" style="27" width="9.140625"/>
    <col customWidth="1" hidden="1" max="55" min="55" style="27" width="11.7109375"/>
    <col customWidth="1" hidden="1" max="57" min="56" style="84" width="9.140625"/>
    <col customWidth="1" hidden="1" max="58" min="58" style="84" width="10.85546875"/>
    <col customWidth="1" hidden="1" max="59" min="59" style="106" width="11.85546875"/>
    <col customWidth="1" hidden="1" max="60" min="60" style="106" width="9.5703125"/>
    <col customWidth="1" hidden="1" max="61" min="61" style="106" width="11.140625"/>
    <col customWidth="1" hidden="1" max="63" min="62" style="84" width="9.140625"/>
    <col customWidth="1" max="64" min="64" style="84" width="10.85546875"/>
    <col customWidth="1" max="66" min="65" style="84" width="9.140625"/>
    <col customWidth="1" max="69" min="67" style="201" width="10.85546875"/>
    <col customWidth="1" max="70" min="70" style="194" width="9.140625"/>
    <col customWidth="1" max="71" min="71" style="194" width="10.85546875"/>
    <col customWidth="1" max="72" min="72" style="198" width="10.85546875"/>
    <col customWidth="1" max="73" min="73" style="32" width="61.28515625"/>
    <col customWidth="1" max="16384" min="74" style="34" width="9.140625"/>
  </cols>
  <sheetData>
    <row customHeight="1" ht="15" r="1">
      <c r="A1" s="58" t="n"/>
      <c r="B1" s="58" t="n"/>
      <c r="C1" s="387" t="inlineStr">
        <is>
          <t>STYLE INFO</t>
        </is>
      </c>
      <c r="D1" s="388" t="n"/>
      <c r="E1" s="388" t="n"/>
      <c r="F1" s="388" t="n"/>
      <c r="G1" s="388" t="n"/>
      <c r="H1" s="388" t="n"/>
      <c r="I1" s="389" t="n"/>
      <c r="J1" s="202" t="n"/>
      <c r="K1" s="202" t="n"/>
      <c r="L1" s="152" t="inlineStr">
        <is>
          <t xml:space="preserve"> </t>
        </is>
      </c>
      <c r="M1" s="390" t="inlineStr">
        <is>
          <t>SOURCE</t>
        </is>
      </c>
      <c r="N1" s="388" t="n"/>
      <c r="O1" s="388" t="n"/>
      <c r="P1" s="389" t="n"/>
      <c r="Q1" s="391" t="inlineStr">
        <is>
          <t xml:space="preserve">CARRY-OVER </t>
        </is>
      </c>
      <c r="R1" s="389" t="n"/>
      <c r="S1" s="220" t="inlineStr">
        <is>
          <t>FABRIC</t>
        </is>
      </c>
      <c r="T1" s="222" t="n"/>
      <c r="U1" s="221" t="n"/>
      <c r="V1" s="221" t="n"/>
      <c r="W1" s="221" t="n"/>
      <c r="X1" s="221" t="n"/>
      <c r="Y1" s="221" t="n"/>
      <c r="Z1" s="392" t="inlineStr">
        <is>
          <t>PATTERNS</t>
        </is>
      </c>
      <c r="AA1" s="389" t="n"/>
      <c r="AB1" s="393" t="inlineStr">
        <is>
          <t>PRICES</t>
        </is>
      </c>
      <c r="AC1" s="388" t="n"/>
      <c r="AD1" s="388" t="n"/>
      <c r="AE1" s="388" t="n"/>
      <c r="AF1" s="388" t="n"/>
      <c r="AG1" s="388" t="n"/>
      <c r="AH1" s="388" t="n"/>
      <c r="AI1" s="388" t="n"/>
      <c r="AJ1" s="388" t="n"/>
      <c r="AK1" s="389" t="n"/>
      <c r="AL1" s="394" t="inlineStr">
        <is>
          <t>PROTO SAMPLES</t>
        </is>
      </c>
      <c r="AM1" s="388" t="n"/>
      <c r="AN1" s="388" t="n"/>
      <c r="AO1" s="388" t="n"/>
      <c r="AP1" s="388" t="n"/>
      <c r="AQ1" s="389" t="n"/>
      <c r="AR1" s="395" t="inlineStr">
        <is>
          <t>SMS SAMPLES</t>
        </is>
      </c>
      <c r="AS1" s="388" t="n"/>
      <c r="AT1" s="388" t="n"/>
      <c r="AU1" s="388" t="n"/>
      <c r="AV1" s="388" t="n"/>
      <c r="AW1" s="388" t="n"/>
      <c r="AX1" s="388" t="n"/>
      <c r="AY1" s="389" t="n"/>
      <c r="AZ1" s="396" t="inlineStr">
        <is>
          <t>SIZE SET (SS)</t>
        </is>
      </c>
      <c r="BA1" s="388" t="n"/>
      <c r="BB1" s="388" t="n"/>
      <c r="BC1" s="389" t="n"/>
      <c r="BD1" s="76" t="inlineStr">
        <is>
          <t xml:space="preserve">SHIPMENT SAMPLE </t>
        </is>
      </c>
      <c r="BE1" s="76" t="n"/>
      <c r="BF1" s="397" t="n"/>
      <c r="BG1" s="98" t="inlineStr">
        <is>
          <t xml:space="preserve">QC </t>
        </is>
      </c>
      <c r="BH1" s="98" t="n"/>
      <c r="BI1" s="398" t="n"/>
      <c r="BJ1" s="338" t="inlineStr">
        <is>
          <t>BULK</t>
        </is>
      </c>
      <c r="BK1" s="399" t="n"/>
      <c r="BL1" s="399" t="n"/>
      <c r="BM1" s="399" t="n"/>
      <c r="BN1" s="399" t="n"/>
      <c r="BO1" s="189">
        <f>SUM(BO3:BO271)</f>
        <v/>
      </c>
      <c r="BP1" s="189" t="n"/>
      <c r="BQ1" s="189" t="n"/>
      <c r="BR1" s="189">
        <f>SUM(BR3:BR271)</f>
        <v/>
      </c>
      <c r="BS1" s="189">
        <f>SUM(BS3:BS271)</f>
        <v/>
      </c>
      <c r="BT1" s="190">
        <f>SUM(BT3:BT271)/BO1</f>
        <v/>
      </c>
      <c r="BU1" s="107" t="inlineStr">
        <is>
          <t xml:space="preserve">PRODUCTION COMMENTS </t>
        </is>
      </c>
    </row>
    <row customHeight="1" ht="93" r="2">
      <c r="A2" s="1" t="inlineStr">
        <is>
          <t>Active</t>
        </is>
      </c>
      <c r="B2" s="1" t="inlineStr">
        <is>
          <t>Drop</t>
        </is>
      </c>
      <c r="C2" s="62" t="inlineStr">
        <is>
          <t>Brand</t>
        </is>
      </c>
      <c r="D2" s="62" t="inlineStr">
        <is>
          <t>Product category</t>
        </is>
      </c>
      <c r="E2" s="61" t="inlineStr">
        <is>
          <t>Gender</t>
        </is>
      </c>
      <c r="F2" s="62" t="inlineStr">
        <is>
          <t>Product Code</t>
        </is>
      </c>
      <c r="G2" s="62" t="inlineStr">
        <is>
          <t>Style Name</t>
        </is>
      </c>
      <c r="H2" s="62" t="inlineStr">
        <is>
          <t>Wash/Color</t>
        </is>
      </c>
      <c r="I2" s="203" t="inlineStr">
        <is>
          <t>Stretch</t>
        </is>
      </c>
      <c r="J2" s="203" t="inlineStr">
        <is>
          <t>Fit</t>
        </is>
      </c>
      <c r="K2" s="203" t="inlineStr">
        <is>
          <t>Size Range</t>
        </is>
      </c>
      <c r="L2" s="5" t="inlineStr">
        <is>
          <t>Added or dropped date</t>
        </is>
      </c>
      <c r="M2" s="225" t="inlineStr">
        <is>
          <t>Agent</t>
        </is>
      </c>
      <c r="N2" s="226" t="inlineStr">
        <is>
          <t>Vendor</t>
        </is>
      </c>
      <c r="O2" s="227" t="inlineStr">
        <is>
          <t>Laundry</t>
        </is>
      </c>
      <c r="P2" s="226" t="inlineStr">
        <is>
          <t>COUNTRY</t>
        </is>
      </c>
      <c r="Q2" s="228" t="inlineStr">
        <is>
          <t>C/O New Fit - NEW combi</t>
        </is>
      </c>
      <c r="R2" s="228" t="inlineStr">
        <is>
          <t>C/O NEW fabric</t>
        </is>
      </c>
      <c r="S2" s="229" t="inlineStr">
        <is>
          <t>Fabric Supplier</t>
        </is>
      </c>
      <c r="T2" s="4" t="inlineStr">
        <is>
          <t>Fabric article</t>
        </is>
      </c>
      <c r="U2" s="4" t="inlineStr">
        <is>
          <t>FABRIC COMPO SITION</t>
        </is>
      </c>
      <c r="V2" s="4" t="inlineStr">
        <is>
          <t>FABRIC WEIGHT</t>
        </is>
      </c>
      <c r="W2" s="4" t="inlineStr">
        <is>
          <t>ORDER DATE DROP 1</t>
        </is>
      </c>
      <c r="X2" s="4" t="inlineStr">
        <is>
          <t>ORDER DATE DROP 2</t>
        </is>
      </c>
      <c r="Y2" s="4" t="inlineStr">
        <is>
          <t>ORDER DATE DROP 3</t>
        </is>
      </c>
      <c r="Z2" s="5" t="inlineStr">
        <is>
          <t>FABRIC CONSUMPTION</t>
        </is>
      </c>
      <c r="AA2" s="5" t="inlineStr">
        <is>
          <t>Hiltje</t>
        </is>
      </c>
      <c r="AB2" s="65" t="inlineStr">
        <is>
          <t>FOB/CIF Price</t>
        </is>
      </c>
      <c r="AC2" s="400" t="inlineStr">
        <is>
          <t>Proto Price</t>
        </is>
      </c>
      <c r="AD2" s="400" t="inlineStr">
        <is>
          <t>SMS Price</t>
        </is>
      </c>
      <c r="AE2" s="400" t="inlineStr">
        <is>
          <t>Production Price</t>
        </is>
      </c>
      <c r="AF2" s="400" t="inlineStr">
        <is>
          <t>Shipping</t>
        </is>
      </c>
      <c r="AG2" s="400" t="inlineStr">
        <is>
          <t>Landed</t>
        </is>
      </c>
      <c r="AH2" s="400" t="inlineStr">
        <is>
          <t>Whole sale</t>
        </is>
      </c>
      <c r="AI2" s="400" t="inlineStr">
        <is>
          <t>Retail Price</t>
        </is>
      </c>
      <c r="AJ2" s="401" t="inlineStr">
        <is>
          <t>Retail Price suggested by Tony</t>
        </is>
      </c>
      <c r="AK2" s="254" t="inlineStr">
        <is>
          <t>Margin</t>
        </is>
      </c>
      <c r="AL2" s="402" t="inlineStr">
        <is>
          <t>Techpack sent out</t>
        </is>
      </c>
      <c r="AM2" s="402" t="inlineStr">
        <is>
          <t>Input Sample sent out</t>
        </is>
      </c>
      <c r="AN2" s="402" t="inlineStr">
        <is>
          <t>Strike Off/lab dip received in Amsterdam</t>
        </is>
      </c>
      <c r="AO2" s="403" t="inlineStr">
        <is>
          <t>1st Proto received in Amsterdam</t>
        </is>
      </c>
      <c r="AP2" s="403" t="inlineStr">
        <is>
          <t>Pre Sample received in Amsterdam</t>
        </is>
      </c>
      <c r="AQ2" s="78" t="inlineStr">
        <is>
          <t xml:space="preserve"> Approved/comments</t>
        </is>
      </c>
      <c r="AR2" s="100" t="inlineStr">
        <is>
          <t>SMS QTY Request</t>
        </is>
      </c>
      <c r="AS2" s="100" t="inlineStr">
        <is>
          <t>SMS Size</t>
        </is>
      </c>
      <c r="AT2" s="404" t="inlineStr">
        <is>
          <t>SMS Quantity received in Warehouse</t>
        </is>
      </c>
      <c r="AU2" s="404" t="inlineStr">
        <is>
          <t>SMS received in Warehouse</t>
        </is>
      </c>
      <c r="AV2" s="404" t="inlineStr">
        <is>
          <t xml:space="preserve">SMS received for Sales  </t>
        </is>
      </c>
      <c r="AW2" s="404" t="inlineStr">
        <is>
          <t xml:space="preserve">SMS received for Marketing  </t>
        </is>
      </c>
      <c r="AX2" s="405" t="inlineStr">
        <is>
          <t>SMS received for Product team</t>
        </is>
      </c>
      <c r="AY2" s="405" t="inlineStr">
        <is>
          <t>SMS approved</t>
        </is>
      </c>
      <c r="AZ2" s="85" t="inlineStr">
        <is>
          <t>SIZE SET QTY Request</t>
        </is>
      </c>
      <c r="BA2" s="86" t="inlineStr">
        <is>
          <t>SIZE SET received in Amsterdam</t>
        </is>
      </c>
      <c r="BB2" s="406" t="inlineStr">
        <is>
          <t>SIZE SET approved on</t>
        </is>
      </c>
      <c r="BC2" s="407" t="inlineStr">
        <is>
          <t>SIZE SET APPRV DATE
RED ALERT</t>
        </is>
      </c>
      <c r="BD2" s="78" t="inlineStr">
        <is>
          <t>Shipment sample QTY request</t>
        </is>
      </c>
      <c r="BE2" s="78" t="inlineStr">
        <is>
          <t>Shipment Sample Size</t>
        </is>
      </c>
      <c r="BF2" s="403" t="inlineStr">
        <is>
          <t>Shipment Sample received in amsterdam</t>
        </is>
      </c>
      <c r="BG2" s="100" t="inlineStr">
        <is>
          <t>QC @ Vendor or Warehouse</t>
        </is>
      </c>
      <c r="BH2" s="100" t="inlineStr">
        <is>
          <t>QC Approved</t>
        </is>
      </c>
      <c r="BI2" s="405" t="inlineStr">
        <is>
          <t>QC Comments</t>
        </is>
      </c>
      <c r="BJ2" s="78" t="inlineStr">
        <is>
          <t>ETD</t>
        </is>
      </c>
      <c r="BK2" s="78" t="inlineStr">
        <is>
          <t>ETD Week</t>
        </is>
      </c>
      <c r="BL2" s="403" t="inlineStr">
        <is>
          <t>Actual sales</t>
        </is>
      </c>
      <c r="BM2" s="78" t="inlineStr">
        <is>
          <t>Forcast Poyan</t>
        </is>
      </c>
      <c r="BN2" s="78" t="inlineStr">
        <is>
          <t>Stock Tony</t>
        </is>
      </c>
      <c r="BO2" s="199" t="inlineStr">
        <is>
          <t>Total QTY</t>
        </is>
      </c>
      <c r="BP2" s="199" t="inlineStr">
        <is>
          <t>TOTAL FABRIC METERS</t>
        </is>
      </c>
      <c r="BQ2" s="199" t="inlineStr">
        <is>
          <t>FABRIC TO ORDER</t>
        </is>
      </c>
      <c r="BR2" s="191" t="inlineStr">
        <is>
          <t>Turnover</t>
        </is>
      </c>
      <c r="BS2" s="191" t="inlineStr">
        <is>
          <t>Profit</t>
        </is>
      </c>
      <c r="BT2" s="195" t="inlineStr">
        <is>
          <t xml:space="preserve">Average Margin </t>
        </is>
      </c>
      <c r="BU2" s="109" t="n"/>
    </row>
    <row customFormat="1" customHeight="1" ht="44.25" r="3" s="114">
      <c r="A3" s="10" t="n"/>
      <c r="B3" s="10" t="inlineStr">
        <is>
          <t>April</t>
        </is>
      </c>
      <c r="C3" s="11" t="inlineStr">
        <is>
          <t>KOI</t>
        </is>
      </c>
      <c r="D3" s="180" t="inlineStr">
        <is>
          <t>jeans</t>
        </is>
      </c>
      <c r="E3" s="208" t="inlineStr">
        <is>
          <t>WOMEN</t>
        </is>
      </c>
      <c r="F3" s="180" t="inlineStr">
        <is>
          <t>K150401101</t>
        </is>
      </c>
      <c r="G3" s="180" t="inlineStr">
        <is>
          <t>JUNO CROPPED</t>
        </is>
      </c>
      <c r="H3" s="180" t="inlineStr">
        <is>
          <t>Rinse</t>
        </is>
      </c>
      <c r="I3" s="233" t="inlineStr">
        <is>
          <t>HIGH</t>
        </is>
      </c>
      <c r="J3" s="233" t="inlineStr">
        <is>
          <t>Super Slim</t>
        </is>
      </c>
      <c r="K3" s="233" t="n"/>
      <c r="L3" s="13" t="n"/>
      <c r="M3" s="230" t="inlineStr">
        <is>
          <t>Carthago</t>
        </is>
      </c>
      <c r="N3" s="231" t="inlineStr">
        <is>
          <t>CCC</t>
        </is>
      </c>
      <c r="O3" s="230" t="inlineStr">
        <is>
          <t>Interwashing</t>
        </is>
      </c>
      <c r="P3" s="231" t="inlineStr">
        <is>
          <t>TN</t>
        </is>
      </c>
      <c r="Q3" s="218" t="inlineStr">
        <is>
          <t>C/O</t>
        </is>
      </c>
      <c r="R3" s="218" t="n"/>
      <c r="S3" s="219" t="inlineStr">
        <is>
          <t>Orta</t>
        </is>
      </c>
      <c r="T3" s="219" t="n">
        <v>9541</v>
      </c>
      <c r="U3" s="219" t="inlineStr">
        <is>
          <t>98% Organic Cotton / 2% Elastane</t>
        </is>
      </c>
      <c r="V3" s="130" t="n"/>
      <c r="W3" s="276" t="n">
        <v>42012</v>
      </c>
      <c r="X3" s="130" t="n"/>
      <c r="Y3" s="130" t="n"/>
      <c r="Z3" s="44" t="n">
        <v>1.12</v>
      </c>
      <c r="AA3" s="44" t="n"/>
      <c r="AB3" s="244" t="inlineStr">
        <is>
          <t>Euro</t>
        </is>
      </c>
      <c r="AC3" s="408" t="n"/>
      <c r="AD3" s="409" t="n">
        <v>17.77</v>
      </c>
      <c r="AE3" s="408" t="n">
        <v>17.77</v>
      </c>
      <c r="AF3" s="409" t="n">
        <v>0.25</v>
      </c>
      <c r="AG3" s="409">
        <f>(IF(AE3&gt;0, AE3, IF(AD3&gt;0, AD3, IF(AC3&gt;0, AC3, 0))))+AF3</f>
        <v/>
      </c>
      <c r="AH3" s="409">
        <f>AJ3/2.5</f>
        <v/>
      </c>
      <c r="AI3" s="409" t="n">
        <v>99.95</v>
      </c>
      <c r="AJ3" s="409" t="n">
        <v>99.95</v>
      </c>
      <c r="AK3" s="255">
        <f>((AH3-AG3)/AH3)</f>
        <v/>
      </c>
      <c r="AL3" s="80" t="n"/>
      <c r="AM3" s="80" t="n"/>
      <c r="AN3" s="80" t="n"/>
      <c r="AO3" s="410" t="n"/>
      <c r="AP3" s="410" t="n"/>
      <c r="AQ3" s="80" t="n"/>
      <c r="AR3" s="102" t="n">
        <v>10</v>
      </c>
      <c r="AS3" s="102" t="inlineStr">
        <is>
          <t>28x32</t>
        </is>
      </c>
      <c r="AT3" s="102" t="n">
        <v>10</v>
      </c>
      <c r="AU3" s="411" t="n">
        <v>41977</v>
      </c>
      <c r="AV3" s="210" t="n">
        <v>41984</v>
      </c>
      <c r="AW3" s="210" t="n">
        <v>41978</v>
      </c>
      <c r="AX3" s="210" t="n">
        <v>41984</v>
      </c>
      <c r="AY3" s="412" t="n"/>
      <c r="AZ3" s="120" t="n"/>
      <c r="BA3" s="413" t="n"/>
      <c r="BB3" s="91" t="n"/>
      <c r="BC3" s="414" t="n"/>
      <c r="BD3" s="80" t="n"/>
      <c r="BE3" s="80" t="n"/>
      <c r="BF3" s="410" t="n"/>
      <c r="BG3" s="102" t="n"/>
      <c r="BH3" s="102" t="n"/>
      <c r="BI3" s="412" t="n"/>
      <c r="BJ3" s="80" t="n"/>
      <c r="BK3" s="80">
        <f>+WEEKNUM(BJ3)</f>
        <v/>
      </c>
      <c r="BL3" s="410" t="n"/>
      <c r="BM3" s="80" t="n"/>
      <c r="BN3" s="80" t="n"/>
      <c r="BO3" s="80" t="n"/>
      <c r="BP3" s="80">
        <f>BO3*Z3</f>
        <v/>
      </c>
      <c r="BQ3" s="80" t="n"/>
      <c r="BR3" s="192">
        <f>BO3*AH3</f>
        <v/>
      </c>
      <c r="BS3" s="192">
        <f>BR3-(BO3*AG3)</f>
        <v/>
      </c>
      <c r="BT3" s="196">
        <f>BO3*AK3</f>
        <v/>
      </c>
      <c r="BU3" s="29" t="n"/>
      <c r="BV3" s="149" t="n"/>
      <c r="BW3" s="150" t="n"/>
      <c r="BX3" s="150" t="n"/>
      <c r="BY3" s="150" t="n"/>
      <c r="BZ3" s="150" t="n"/>
      <c r="CA3" s="150" t="n"/>
      <c r="CB3" s="150" t="n"/>
      <c r="CC3" s="150" t="n"/>
      <c r="CD3" s="150" t="n"/>
      <c r="CE3" s="150" t="n"/>
      <c r="CF3" s="150" t="n"/>
      <c r="CG3" s="150" t="n"/>
      <c r="CH3" s="150" t="n"/>
      <c r="CI3" s="150" t="n"/>
      <c r="CJ3" s="150" t="n"/>
      <c r="CK3" s="150" t="n"/>
      <c r="CL3" s="150" t="n"/>
      <c r="CM3" s="150" t="n"/>
      <c r="CN3" s="150" t="n"/>
      <c r="CO3" s="150" t="n"/>
      <c r="CP3" s="150" t="n"/>
      <c r="CQ3" s="150" t="n"/>
      <c r="CR3" s="150" t="n"/>
      <c r="CS3" s="150" t="n"/>
      <c r="CT3" s="150" t="n"/>
      <c r="CU3" s="150" t="n"/>
      <c r="CV3" s="150" t="n"/>
      <c r="CW3" s="150" t="n"/>
      <c r="CX3" s="150" t="n"/>
      <c r="CY3" s="150" t="n"/>
      <c r="CZ3" s="150" t="n"/>
      <c r="DA3" s="150" t="n"/>
      <c r="DB3" s="150" t="n"/>
      <c r="DC3" s="150" t="n"/>
      <c r="DD3" s="150" t="n"/>
      <c r="DE3" s="150" t="n"/>
      <c r="DF3" s="150" t="n"/>
      <c r="DG3" s="150" t="n"/>
      <c r="DH3" s="150" t="n"/>
      <c r="DI3" s="150" t="n"/>
      <c r="DJ3" s="150" t="n"/>
      <c r="DK3" s="150" t="n"/>
      <c r="DL3" s="150" t="n"/>
      <c r="DM3" s="150" t="n"/>
      <c r="DN3" s="150" t="n"/>
      <c r="DO3" s="150" t="n"/>
      <c r="DP3" s="150" t="n"/>
      <c r="DQ3" s="150" t="n"/>
      <c r="DR3" s="150" t="n"/>
      <c r="DS3" s="150" t="n"/>
      <c r="DT3" s="150" t="n"/>
      <c r="DU3" s="150" t="n"/>
      <c r="DV3" s="150" t="n"/>
      <c r="DW3" s="150" t="n"/>
      <c r="DX3" s="150" t="n"/>
      <c r="DY3" s="150" t="n"/>
      <c r="DZ3" s="150" t="n"/>
      <c r="EA3" s="150" t="n"/>
      <c r="EB3" s="150" t="n"/>
      <c r="EC3" s="150" t="n"/>
      <c r="ED3" s="150" t="n"/>
      <c r="EE3" s="150" t="n"/>
      <c r="EF3" s="150" t="n"/>
      <c r="EG3" s="150" t="n"/>
      <c r="EH3" s="150" t="n"/>
      <c r="EI3" s="150" t="n"/>
      <c r="EJ3" s="150" t="n"/>
      <c r="EK3" s="150" t="n"/>
      <c r="EL3" s="150" t="n"/>
      <c r="EM3" s="150" t="n"/>
      <c r="EN3" s="150" t="n"/>
      <c r="EO3" s="150" t="n"/>
      <c r="EP3" s="150" t="n"/>
      <c r="EQ3" s="150" t="n"/>
      <c r="ER3" s="150" t="n"/>
      <c r="ES3" s="150" t="n"/>
      <c r="ET3" s="150" t="n"/>
    </row>
    <row customHeight="1" ht="44.25" r="4">
      <c r="A4" s="10" t="n"/>
      <c r="B4" s="10" t="inlineStr">
        <is>
          <t>April</t>
        </is>
      </c>
      <c r="C4" s="11" t="inlineStr">
        <is>
          <t>KOI</t>
        </is>
      </c>
      <c r="D4" s="180" t="inlineStr">
        <is>
          <t>jeans</t>
        </is>
      </c>
      <c r="E4" s="208" t="inlineStr">
        <is>
          <t>WOMEN</t>
        </is>
      </c>
      <c r="F4" s="180" t="inlineStr">
        <is>
          <t>K150401102</t>
        </is>
      </c>
      <c r="G4" s="180" t="inlineStr">
        <is>
          <t>JUNO CROPPED</t>
        </is>
      </c>
      <c r="H4" s="180" t="inlineStr">
        <is>
          <t>Light Marble Blue</t>
        </is>
      </c>
      <c r="I4" s="233" t="inlineStr">
        <is>
          <t>BASIC</t>
        </is>
      </c>
      <c r="J4" s="233" t="inlineStr">
        <is>
          <t>Super Slim</t>
        </is>
      </c>
      <c r="K4" s="233" t="n"/>
      <c r="L4" s="13" t="n"/>
      <c r="M4" s="230" t="inlineStr">
        <is>
          <t>Carthago</t>
        </is>
      </c>
      <c r="N4" s="231" t="inlineStr">
        <is>
          <t>CCC</t>
        </is>
      </c>
      <c r="O4" s="230" t="inlineStr">
        <is>
          <t>Interwashing</t>
        </is>
      </c>
      <c r="P4" s="231" t="inlineStr">
        <is>
          <t>TN</t>
        </is>
      </c>
      <c r="Q4" s="218" t="inlineStr">
        <is>
          <t>C/O</t>
        </is>
      </c>
      <c r="R4" s="218" t="n"/>
      <c r="S4" s="219" t="inlineStr">
        <is>
          <t>TRC Candiani</t>
        </is>
      </c>
      <c r="T4" s="219" t="inlineStr">
        <is>
          <t>RR9643 Galaxy Comfy Candy</t>
        </is>
      </c>
      <c r="U4" s="219" t="inlineStr">
        <is>
          <t>64% Tencel / 30% Cotton / 4% Lycra / 2% Elastane</t>
        </is>
      </c>
      <c r="V4" s="130" t="n"/>
      <c r="W4" s="276" t="n">
        <v>42012</v>
      </c>
      <c r="X4" s="130" t="n"/>
      <c r="Y4" s="130" t="n"/>
      <c r="Z4" s="44" t="n">
        <v>1.19</v>
      </c>
      <c r="AA4" s="44" t="n"/>
      <c r="AB4" s="244" t="inlineStr">
        <is>
          <t>Euro</t>
        </is>
      </c>
      <c r="AC4" s="408" t="n"/>
      <c r="AD4" s="409" t="n">
        <v>26.1</v>
      </c>
      <c r="AE4" s="408" t="n">
        <v>26.1</v>
      </c>
      <c r="AF4" s="409" t="n">
        <v>0.25</v>
      </c>
      <c r="AG4" s="409">
        <f>(IF(AE4&gt;0, AE4, IF(AD4&gt;0, AD4, IF(AC4&gt;0, AC4, 0))))+AF4</f>
        <v/>
      </c>
      <c r="AH4" s="409">
        <f>AJ4/2.5</f>
        <v/>
      </c>
      <c r="AI4" s="409" t="n">
        <v>139.95</v>
      </c>
      <c r="AJ4" s="409" t="n">
        <v>139.95</v>
      </c>
      <c r="AK4" s="255">
        <f>((AH4-AG4)/AH4)</f>
        <v/>
      </c>
      <c r="AL4" s="80" t="n"/>
      <c r="AM4" s="80" t="n"/>
      <c r="AN4" s="80" t="n"/>
      <c r="AO4" s="410" t="n"/>
      <c r="AP4" s="410" t="n"/>
      <c r="AQ4" s="80" t="n"/>
      <c r="AR4" s="102" t="n">
        <v>10</v>
      </c>
      <c r="AS4" s="102" t="inlineStr">
        <is>
          <t>28x32</t>
        </is>
      </c>
      <c r="AT4" s="102" t="n">
        <v>10</v>
      </c>
      <c r="AU4" s="411" t="n">
        <v>41977</v>
      </c>
      <c r="AV4" s="210" t="n">
        <v>41984</v>
      </c>
      <c r="AW4" s="210" t="n">
        <v>41978</v>
      </c>
      <c r="AX4" s="210" t="n">
        <v>41984</v>
      </c>
      <c r="AY4" s="412" t="n"/>
      <c r="AZ4" s="120" t="n"/>
      <c r="BA4" s="413" t="n"/>
      <c r="BB4" s="91" t="n"/>
      <c r="BC4" s="414" t="n"/>
      <c r="BD4" s="80" t="n"/>
      <c r="BE4" s="80" t="n"/>
      <c r="BF4" s="410" t="n"/>
      <c r="BG4" s="102" t="n"/>
      <c r="BH4" s="102" t="n"/>
      <c r="BI4" s="412" t="n"/>
      <c r="BJ4" s="80" t="n"/>
      <c r="BK4" s="80">
        <f>+WEEKNUM(BJ4)</f>
        <v/>
      </c>
      <c r="BL4" s="410" t="n"/>
      <c r="BM4" s="80" t="n"/>
      <c r="BN4" s="80" t="n"/>
      <c r="BO4" s="80" t="n"/>
      <c r="BP4" s="80">
        <f>BO4*Z4</f>
        <v/>
      </c>
      <c r="BQ4" s="80" t="n"/>
      <c r="BR4" s="192">
        <f>BO4*AH4</f>
        <v/>
      </c>
      <c r="BS4" s="192">
        <f>BR4-(BO4*AG4)</f>
        <v/>
      </c>
      <c r="BT4" s="196">
        <f>BO4*AK4</f>
        <v/>
      </c>
      <c r="BU4" s="29" t="n"/>
    </row>
    <row customHeight="1" ht="44.25" r="5">
      <c r="A5" s="10" t="n"/>
      <c r="B5" s="10" t="inlineStr">
        <is>
          <t>April</t>
        </is>
      </c>
      <c r="C5" s="11" t="inlineStr">
        <is>
          <t>KOI</t>
        </is>
      </c>
      <c r="D5" s="180" t="inlineStr">
        <is>
          <t>jeans</t>
        </is>
      </c>
      <c r="E5" s="208" t="inlineStr">
        <is>
          <t>WOMEN</t>
        </is>
      </c>
      <c r="F5" s="180" t="inlineStr">
        <is>
          <t>K150401301</t>
        </is>
      </c>
      <c r="G5" s="180" t="inlineStr">
        <is>
          <t>CHRISTINA CROPPED</t>
        </is>
      </c>
      <c r="H5" s="180" t="inlineStr">
        <is>
          <t>Black Overdye</t>
        </is>
      </c>
      <c r="I5" s="233" t="inlineStr">
        <is>
          <t>BASIC</t>
        </is>
      </c>
      <c r="J5" s="233" t="inlineStr">
        <is>
          <t>High Skinny</t>
        </is>
      </c>
      <c r="K5" s="233" t="n"/>
      <c r="L5" s="13" t="n"/>
      <c r="M5" s="230" t="inlineStr">
        <is>
          <t>Carthago</t>
        </is>
      </c>
      <c r="N5" s="231" t="inlineStr">
        <is>
          <t>CCC</t>
        </is>
      </c>
      <c r="O5" s="230" t="inlineStr">
        <is>
          <t>Interwashing</t>
        </is>
      </c>
      <c r="P5" s="231" t="inlineStr">
        <is>
          <t>TN</t>
        </is>
      </c>
      <c r="Q5" s="218" t="inlineStr">
        <is>
          <t>C/O</t>
        </is>
      </c>
      <c r="R5" s="218" t="n"/>
      <c r="S5" s="219" t="inlineStr">
        <is>
          <t>Gap</t>
        </is>
      </c>
      <c r="T5" s="219" t="inlineStr">
        <is>
          <t>D7749OT06</t>
        </is>
      </c>
      <c r="U5" s="219" t="inlineStr">
        <is>
          <t>98,2% Organic Cotton / 1,8% Elastane</t>
        </is>
      </c>
      <c r="V5" s="130" t="n"/>
      <c r="W5" s="276" t="n">
        <v>42012</v>
      </c>
      <c r="X5" s="130" t="n"/>
      <c r="Y5" s="130" t="n"/>
      <c r="Z5" s="44" t="n">
        <v>1.01</v>
      </c>
      <c r="AA5" s="44" t="n"/>
      <c r="AB5" s="244" t="inlineStr">
        <is>
          <t>Euro</t>
        </is>
      </c>
      <c r="AC5" s="408" t="n"/>
      <c r="AD5" s="409" t="n">
        <v>20.87</v>
      </c>
      <c r="AE5" s="408" t="n">
        <v>20.86</v>
      </c>
      <c r="AF5" s="409" t="n">
        <v>0.25</v>
      </c>
      <c r="AG5" s="409">
        <f>(IF(AE5&gt;0, AE5, IF(AD5&gt;0, AD5, IF(AC5&gt;0, AC5, 0))))+AF5</f>
        <v/>
      </c>
      <c r="AH5" s="409">
        <f>AJ5/2.5</f>
        <v/>
      </c>
      <c r="AI5" s="409" t="n">
        <v>119.95</v>
      </c>
      <c r="AJ5" s="415" t="n">
        <v>109.95</v>
      </c>
      <c r="AK5" s="255">
        <f>((AH5-AG5)/AH5)</f>
        <v/>
      </c>
      <c r="AL5" s="80" t="n"/>
      <c r="AM5" s="80" t="n"/>
      <c r="AN5" s="80" t="n"/>
      <c r="AO5" s="410" t="n"/>
      <c r="AP5" s="410" t="n"/>
      <c r="AQ5" s="80" t="n"/>
      <c r="AR5" s="102" t="n">
        <v>10</v>
      </c>
      <c r="AS5" s="102" t="inlineStr">
        <is>
          <t>28x32</t>
        </is>
      </c>
      <c r="AT5" s="102" t="n">
        <v>10</v>
      </c>
      <c r="AU5" s="411" t="n">
        <v>41977</v>
      </c>
      <c r="AV5" s="210" t="n">
        <v>41984</v>
      </c>
      <c r="AW5" s="210" t="n">
        <v>41978</v>
      </c>
      <c r="AX5" s="210" t="n">
        <v>41984</v>
      </c>
      <c r="AY5" s="412" t="n"/>
      <c r="AZ5" s="120" t="n"/>
      <c r="BA5" s="413" t="n"/>
      <c r="BB5" s="91" t="n"/>
      <c r="BC5" s="414" t="n"/>
      <c r="BD5" s="80" t="n"/>
      <c r="BE5" s="80" t="n"/>
      <c r="BF5" s="410" t="n"/>
      <c r="BG5" s="102" t="n"/>
      <c r="BH5" s="102" t="n"/>
      <c r="BI5" s="412" t="n"/>
      <c r="BJ5" s="80" t="n"/>
      <c r="BK5" s="80">
        <f>+WEEKNUM(BJ5)</f>
        <v/>
      </c>
      <c r="BL5" s="410" t="n"/>
      <c r="BM5" s="80" t="n"/>
      <c r="BN5" s="80" t="n"/>
      <c r="BO5" s="80" t="n"/>
      <c r="BP5" s="80">
        <f>BO5*Z5</f>
        <v/>
      </c>
      <c r="BQ5" s="80" t="n"/>
      <c r="BR5" s="192">
        <f>BO5*AH5</f>
        <v/>
      </c>
      <c r="BS5" s="192">
        <f>BR5-(BO5*AG5)</f>
        <v/>
      </c>
      <c r="BT5" s="196">
        <f>BO5*AK5</f>
        <v/>
      </c>
      <c r="BU5" s="29" t="n"/>
    </row>
    <row customHeight="1" ht="44.25" r="6">
      <c r="A6" s="10" t="n"/>
      <c r="B6" s="10" t="inlineStr">
        <is>
          <t>April</t>
        </is>
      </c>
      <c r="C6" s="11" t="inlineStr">
        <is>
          <t>KOI</t>
        </is>
      </c>
      <c r="D6" s="180" t="inlineStr">
        <is>
          <t>jeans</t>
        </is>
      </c>
      <c r="E6" s="208" t="inlineStr">
        <is>
          <t>WOMEN</t>
        </is>
      </c>
      <c r="F6" s="180" t="inlineStr">
        <is>
          <t>K150401302</t>
        </is>
      </c>
      <c r="G6" s="180" t="inlineStr">
        <is>
          <t>CHRISTINA CROPPED</t>
        </is>
      </c>
      <c r="H6" s="180" t="inlineStr">
        <is>
          <t>Electric Barely Touched</t>
        </is>
      </c>
      <c r="I6" s="233" t="inlineStr">
        <is>
          <t>BASIC</t>
        </is>
      </c>
      <c r="J6" s="233" t="inlineStr">
        <is>
          <t>High Skinny</t>
        </is>
      </c>
      <c r="K6" s="233" t="n"/>
      <c r="L6" s="13" t="n"/>
      <c r="M6" s="230" t="inlineStr">
        <is>
          <t>Carthago</t>
        </is>
      </c>
      <c r="N6" s="231" t="inlineStr">
        <is>
          <t>CCC</t>
        </is>
      </c>
      <c r="O6" s="230" t="inlineStr">
        <is>
          <t>Interwashing</t>
        </is>
      </c>
      <c r="P6" s="231" t="inlineStr">
        <is>
          <t>TN</t>
        </is>
      </c>
      <c r="Q6" s="218" t="inlineStr">
        <is>
          <t>C/O</t>
        </is>
      </c>
      <c r="R6" s="218" t="n"/>
      <c r="S6" s="219" t="inlineStr">
        <is>
          <t>Gap</t>
        </is>
      </c>
      <c r="T6" s="219" t="inlineStr">
        <is>
          <t>D7253O019 Rosemary</t>
        </is>
      </c>
      <c r="U6" s="219" t="inlineStr">
        <is>
          <t>96,5% Organic Cotton / 3% Polyester / 0,5% Elastane</t>
        </is>
      </c>
      <c r="V6" s="130" t="n"/>
      <c r="W6" s="276" t="n">
        <v>42012</v>
      </c>
      <c r="X6" s="130" t="n"/>
      <c r="Y6" s="130" t="n"/>
      <c r="Z6" s="44" t="n">
        <v>1.04</v>
      </c>
      <c r="AA6" s="44" t="n"/>
      <c r="AB6" s="244" t="inlineStr">
        <is>
          <t>Euro</t>
        </is>
      </c>
      <c r="AC6" s="408" t="n"/>
      <c r="AD6" s="409" t="n">
        <v>23.01</v>
      </c>
      <c r="AE6" s="408" t="n">
        <v>23</v>
      </c>
      <c r="AF6" s="409" t="n">
        <v>0.25</v>
      </c>
      <c r="AG6" s="409">
        <f>(IF(AE6&gt;0, AE6, IF(AD6&gt;0, AD6, IF(AC6&gt;0, AC6, 0))))+AF6</f>
        <v/>
      </c>
      <c r="AH6" s="409">
        <f>AJ6/2.5</f>
        <v/>
      </c>
      <c r="AI6" s="409" t="n">
        <v>139.95</v>
      </c>
      <c r="AJ6" s="415" t="n">
        <v>129.95</v>
      </c>
      <c r="AK6" s="255">
        <f>((AH6-AG6)/AH6)</f>
        <v/>
      </c>
      <c r="AL6" s="80" t="n"/>
      <c r="AM6" s="80" t="n"/>
      <c r="AN6" s="80" t="n"/>
      <c r="AO6" s="410" t="n"/>
      <c r="AP6" s="410" t="n"/>
      <c r="AQ6" s="80" t="n"/>
      <c r="AR6" s="102" t="n">
        <v>10</v>
      </c>
      <c r="AS6" s="102" t="inlineStr">
        <is>
          <t>28x32</t>
        </is>
      </c>
      <c r="AT6" s="102" t="n">
        <v>10</v>
      </c>
      <c r="AU6" s="411" t="n">
        <v>41977</v>
      </c>
      <c r="AV6" s="210" t="n">
        <v>41984</v>
      </c>
      <c r="AW6" s="210" t="n">
        <v>41978</v>
      </c>
      <c r="AX6" s="210" t="n">
        <v>41984</v>
      </c>
      <c r="AY6" s="412" t="n"/>
      <c r="AZ6" s="120" t="n"/>
      <c r="BA6" s="413" t="n"/>
      <c r="BB6" s="91" t="n"/>
      <c r="BC6" s="414" t="n"/>
      <c r="BD6" s="80" t="n"/>
      <c r="BE6" s="80" t="n"/>
      <c r="BF6" s="410" t="n"/>
      <c r="BG6" s="102" t="n"/>
      <c r="BH6" s="102" t="n"/>
      <c r="BI6" s="412" t="n"/>
      <c r="BJ6" s="80" t="n"/>
      <c r="BK6" s="80">
        <f>+WEEKNUM(BJ6)</f>
        <v/>
      </c>
      <c r="BL6" s="410" t="n"/>
      <c r="BM6" s="80" t="n"/>
      <c r="BN6" s="80" t="n"/>
      <c r="BO6" s="80" t="n"/>
      <c r="BP6" s="80">
        <f>BO6*Z6</f>
        <v/>
      </c>
      <c r="BQ6" s="80" t="n"/>
      <c r="BR6" s="192">
        <f>BO6*AH6</f>
        <v/>
      </c>
      <c r="BS6" s="192">
        <f>BR6-(BO6*AG6)</f>
        <v/>
      </c>
      <c r="BT6" s="196">
        <f>BO6*AK6</f>
        <v/>
      </c>
      <c r="BU6" s="29" t="n"/>
    </row>
    <row customHeight="1" ht="44.25" r="7">
      <c r="A7" s="10" t="n"/>
      <c r="B7" s="10" t="inlineStr">
        <is>
          <t>April</t>
        </is>
      </c>
      <c r="C7" s="11" t="inlineStr">
        <is>
          <t>KOI</t>
        </is>
      </c>
      <c r="D7" s="180" t="inlineStr">
        <is>
          <t>jeans</t>
        </is>
      </c>
      <c r="E7" s="208" t="inlineStr">
        <is>
          <t>WOMEN</t>
        </is>
      </c>
      <c r="F7" s="180" t="inlineStr">
        <is>
          <t>K150401601</t>
        </is>
      </c>
      <c r="G7" s="180" t="inlineStr">
        <is>
          <t>VIRGINIA CROPPED</t>
        </is>
      </c>
      <c r="H7" s="180" t="inlineStr">
        <is>
          <t>Light Marble</t>
        </is>
      </c>
      <c r="I7" s="233" t="inlineStr">
        <is>
          <t>NON</t>
        </is>
      </c>
      <c r="J7" s="233" t="inlineStr">
        <is>
          <t>Straight</t>
        </is>
      </c>
      <c r="K7" s="233" t="n"/>
      <c r="L7" s="13" t="n"/>
      <c r="M7" s="230" t="inlineStr">
        <is>
          <t>Carthago</t>
        </is>
      </c>
      <c r="N7" s="231" t="inlineStr">
        <is>
          <t>CCC</t>
        </is>
      </c>
      <c r="O7" s="230" t="inlineStr">
        <is>
          <t>Martelli</t>
        </is>
      </c>
      <c r="P7" s="231" t="inlineStr">
        <is>
          <t>IT</t>
        </is>
      </c>
      <c r="Q7" s="218" t="inlineStr">
        <is>
          <t>C/O</t>
        </is>
      </c>
      <c r="R7" s="218" t="n"/>
      <c r="S7" s="219" t="inlineStr">
        <is>
          <t>Orta</t>
        </is>
      </c>
      <c r="T7" s="219" t="n">
        <v>5616</v>
      </c>
      <c r="U7" s="219" t="inlineStr">
        <is>
          <t>100% Organic Cotton</t>
        </is>
      </c>
      <c r="V7" s="130" t="n"/>
      <c r="W7" s="276" t="n">
        <v>42012</v>
      </c>
      <c r="X7" s="130" t="n"/>
      <c r="Y7" s="130" t="n"/>
      <c r="Z7" s="44" t="n">
        <v>1.09</v>
      </c>
      <c r="AA7" s="44" t="n"/>
      <c r="AB7" s="244" t="inlineStr">
        <is>
          <t>Euro</t>
        </is>
      </c>
      <c r="AC7" s="408" t="n"/>
      <c r="AD7" s="416" t="n">
        <v>27.55</v>
      </c>
      <c r="AE7" s="417" t="n"/>
      <c r="AF7" s="409" t="n">
        <v>0.25</v>
      </c>
      <c r="AG7" s="409">
        <f>(IF(AE7&gt;0, AE7, IF(AD7&gt;0, AD7, IF(AC7&gt;0, AC7, 0))))+AF7</f>
        <v/>
      </c>
      <c r="AH7" s="409">
        <f>AJ7/2.5</f>
        <v/>
      </c>
      <c r="AI7" s="409" t="n">
        <v>159.95</v>
      </c>
      <c r="AJ7" s="415" t="n">
        <v>149.95</v>
      </c>
      <c r="AK7" s="255">
        <f>((AH7-AG7)/AH7)</f>
        <v/>
      </c>
      <c r="AL7" s="80" t="n"/>
      <c r="AM7" s="80" t="n"/>
      <c r="AN7" s="80" t="n"/>
      <c r="AO7" s="410" t="n"/>
      <c r="AP7" s="410" t="n"/>
      <c r="AQ7" s="80" t="n"/>
      <c r="AR7" s="102" t="n">
        <v>10</v>
      </c>
      <c r="AS7" s="102" t="inlineStr">
        <is>
          <t>28x32</t>
        </is>
      </c>
      <c r="AT7" s="217" t="n"/>
      <c r="AU7" s="217" t="n"/>
      <c r="AV7" s="144" t="n"/>
      <c r="AW7" s="210" t="n">
        <v>41978</v>
      </c>
      <c r="AX7" s="210" t="n">
        <v>42009</v>
      </c>
      <c r="AY7" s="412" t="n"/>
      <c r="AZ7" s="120" t="n"/>
      <c r="BA7" s="413" t="n"/>
      <c r="BB7" s="91" t="n"/>
      <c r="BC7" s="414" t="n"/>
      <c r="BD7" s="80" t="n"/>
      <c r="BE7" s="80" t="n"/>
      <c r="BF7" s="410" t="n"/>
      <c r="BG7" s="102" t="n"/>
      <c r="BH7" s="102" t="n"/>
      <c r="BI7" s="412" t="n"/>
      <c r="BJ7" s="80" t="n"/>
      <c r="BK7" s="80">
        <f>+WEEKNUM(BJ7)</f>
        <v/>
      </c>
      <c r="BL7" s="410" t="n"/>
      <c r="BM7" s="80" t="n"/>
      <c r="BN7" s="80" t="n"/>
      <c r="BO7" s="80" t="n"/>
      <c r="BP7" s="80">
        <f>BO7*Z7</f>
        <v/>
      </c>
      <c r="BQ7" s="80" t="n"/>
      <c r="BR7" s="192">
        <f>BO7*AH7</f>
        <v/>
      </c>
      <c r="BS7" s="192">
        <f>BR7-(BO7*AG7)</f>
        <v/>
      </c>
      <c r="BT7" s="196">
        <f>BO7*AK7</f>
        <v/>
      </c>
      <c r="BU7" s="29" t="n"/>
    </row>
    <row customHeight="1" ht="44.25" r="8">
      <c r="A8" s="10" t="n"/>
      <c r="B8" s="10" t="inlineStr">
        <is>
          <t>April</t>
        </is>
      </c>
      <c r="C8" s="11" t="inlineStr">
        <is>
          <t>KOI</t>
        </is>
      </c>
      <c r="D8" s="180" t="inlineStr">
        <is>
          <t>jeans</t>
        </is>
      </c>
      <c r="E8" s="208" t="inlineStr">
        <is>
          <t>WOMEN</t>
        </is>
      </c>
      <c r="F8" s="180" t="inlineStr">
        <is>
          <t>K150401602</t>
        </is>
      </c>
      <c r="G8" s="180" t="inlineStr">
        <is>
          <t>VIRGINIA CROPPED</t>
        </is>
      </c>
      <c r="H8" s="180" t="inlineStr">
        <is>
          <t>White Shredded</t>
        </is>
      </c>
      <c r="I8" s="233" t="inlineStr">
        <is>
          <t>NON</t>
        </is>
      </c>
      <c r="J8" s="233" t="inlineStr">
        <is>
          <t>Straight</t>
        </is>
      </c>
      <c r="K8" s="233" t="n"/>
      <c r="L8" s="13" t="n"/>
      <c r="M8" s="230" t="inlineStr">
        <is>
          <t>Carthago</t>
        </is>
      </c>
      <c r="N8" s="231" t="inlineStr">
        <is>
          <t>CCC</t>
        </is>
      </c>
      <c r="O8" s="230" t="inlineStr">
        <is>
          <t>GTS</t>
        </is>
      </c>
      <c r="P8" s="231" t="inlineStr">
        <is>
          <t>TN</t>
        </is>
      </c>
      <c r="Q8" s="218" t="inlineStr">
        <is>
          <t>C/O</t>
        </is>
      </c>
      <c r="R8" s="218" t="n"/>
      <c r="S8" s="219" t="inlineStr">
        <is>
          <t>TRC Candiani</t>
        </is>
      </c>
      <c r="T8" s="219" t="inlineStr">
        <is>
          <t>RR2773 Ecru Preshrunk</t>
        </is>
      </c>
      <c r="U8" s="219" t="inlineStr">
        <is>
          <t>100% Organic Cotton</t>
        </is>
      </c>
      <c r="V8" s="130" t="n"/>
      <c r="W8" s="276" t="n">
        <v>42012</v>
      </c>
      <c r="X8" s="130" t="n"/>
      <c r="Y8" s="130" t="n"/>
      <c r="Z8" s="44" t="n">
        <v>1.07</v>
      </c>
      <c r="AA8" s="44" t="n"/>
      <c r="AB8" s="244" t="inlineStr">
        <is>
          <t>Euro</t>
        </is>
      </c>
      <c r="AC8" s="408" t="n"/>
      <c r="AD8" s="416" t="n">
        <v>19.79</v>
      </c>
      <c r="AE8" s="408" t="n">
        <v>18.59</v>
      </c>
      <c r="AF8" s="409" t="n">
        <v>0.25</v>
      </c>
      <c r="AG8" s="409">
        <f>(IF(AE8&gt;0, AE8, IF(AD8&gt;0, AD8, IF(AC8&gt;0, AC8, 0))))+AF8</f>
        <v/>
      </c>
      <c r="AH8" s="409">
        <f>AJ8/2.5</f>
        <v/>
      </c>
      <c r="AI8" s="409" t="n">
        <v>139.95</v>
      </c>
      <c r="AJ8" s="415" t="n">
        <v>129.95</v>
      </c>
      <c r="AK8" s="255">
        <f>((AH8-AG8)/AH8)</f>
        <v/>
      </c>
      <c r="AL8" s="80" t="n"/>
      <c r="AM8" s="80" t="n"/>
      <c r="AN8" s="80" t="n"/>
      <c r="AO8" s="410" t="n"/>
      <c r="AP8" s="410" t="n"/>
      <c r="AQ8" s="80" t="n"/>
      <c r="AR8" s="102" t="n">
        <v>10</v>
      </c>
      <c r="AS8" s="102" t="inlineStr">
        <is>
          <t>28x32</t>
        </is>
      </c>
      <c r="AT8" s="102" t="n">
        <v>9</v>
      </c>
      <c r="AU8" s="418" t="n">
        <v>41984</v>
      </c>
      <c r="AV8" s="210" t="n">
        <v>41991</v>
      </c>
      <c r="AW8" s="210" t="n">
        <v>41978</v>
      </c>
      <c r="AX8" s="210" t="n">
        <v>41990</v>
      </c>
      <c r="AY8" s="412" t="n"/>
      <c r="AZ8" s="141" t="n"/>
      <c r="BA8" s="413" t="n"/>
      <c r="BB8" s="91" t="n"/>
      <c r="BC8" s="414" t="n"/>
      <c r="BD8" s="80" t="n"/>
      <c r="BE8" s="80" t="n"/>
      <c r="BF8" s="410" t="n"/>
      <c r="BG8" s="102" t="n"/>
      <c r="BH8" s="102" t="n"/>
      <c r="BI8" s="412" t="n"/>
      <c r="BJ8" s="80" t="n"/>
      <c r="BK8" s="80">
        <f>+WEEKNUM(BJ8)</f>
        <v/>
      </c>
      <c r="BL8" s="410" t="n"/>
      <c r="BM8" s="80" t="n"/>
      <c r="BN8" s="80" t="n"/>
      <c r="BO8" s="80" t="n"/>
      <c r="BP8" s="80">
        <f>BO8*Z8</f>
        <v/>
      </c>
      <c r="BQ8" s="80" t="n"/>
      <c r="BR8" s="192">
        <f>BO8*AH8</f>
        <v/>
      </c>
      <c r="BS8" s="192">
        <f>BR8-(BO8*AG8)</f>
        <v/>
      </c>
      <c r="BT8" s="196">
        <f>BO8*AK8</f>
        <v/>
      </c>
      <c r="BU8" s="29" t="n"/>
    </row>
    <row customHeight="1" ht="44.25" r="9">
      <c r="A9" s="10" t="n"/>
      <c r="B9" s="10" t="inlineStr">
        <is>
          <t>April</t>
        </is>
      </c>
      <c r="C9" s="11" t="inlineStr">
        <is>
          <t>KOI</t>
        </is>
      </c>
      <c r="D9" s="180" t="inlineStr">
        <is>
          <t>jeans</t>
        </is>
      </c>
      <c r="E9" s="14" t="inlineStr">
        <is>
          <t>MEN</t>
        </is>
      </c>
      <c r="F9" s="180" t="inlineStr">
        <is>
          <t>K150451301</t>
        </is>
      </c>
      <c r="G9" s="180" t="inlineStr">
        <is>
          <t>JOHN CROPPED</t>
        </is>
      </c>
      <c r="H9" s="180" t="inlineStr">
        <is>
          <t>Medium Used</t>
        </is>
      </c>
      <c r="I9" s="233" t="n"/>
      <c r="J9" s="233" t="inlineStr">
        <is>
          <t>Slim Long Rise</t>
        </is>
      </c>
      <c r="K9" s="233" t="n"/>
      <c r="L9" s="13" t="n"/>
      <c r="M9" s="119" t="inlineStr">
        <is>
          <t>Carthago</t>
        </is>
      </c>
      <c r="N9" s="231" t="inlineStr">
        <is>
          <t>CCC</t>
        </is>
      </c>
      <c r="O9" s="237" t="inlineStr">
        <is>
          <t>Interwashing</t>
        </is>
      </c>
      <c r="P9" s="231" t="inlineStr">
        <is>
          <t>TN</t>
        </is>
      </c>
      <c r="Q9" s="218" t="inlineStr">
        <is>
          <t>C/O</t>
        </is>
      </c>
      <c r="R9" s="38" t="n"/>
      <c r="S9" s="268" t="inlineStr">
        <is>
          <t>TRC Candiani</t>
        </is>
      </c>
      <c r="T9" s="130" t="inlineStr">
        <is>
          <t>RR2701 Old Preshrunk Stretch</t>
        </is>
      </c>
      <c r="U9" s="130" t="inlineStr">
        <is>
          <t>98% Organic Cotton / 2% Elastane</t>
        </is>
      </c>
      <c r="V9" s="130" t="n"/>
      <c r="W9" s="276" t="n">
        <v>42012</v>
      </c>
      <c r="X9" s="130" t="n"/>
      <c r="Y9" s="130" t="n"/>
      <c r="Z9" s="44" t="n">
        <v>1.09</v>
      </c>
      <c r="AA9" s="44" t="n"/>
      <c r="AB9" s="244" t="inlineStr">
        <is>
          <t>Euro</t>
        </is>
      </c>
      <c r="AC9" s="408" t="n"/>
      <c r="AD9" s="409" t="n">
        <v>23.76</v>
      </c>
      <c r="AE9" s="408" t="n">
        <v>23.69</v>
      </c>
      <c r="AF9" s="409" t="n">
        <v>0.25</v>
      </c>
      <c r="AG9" s="409">
        <f>(IF(AE9&gt;0, AE9, IF(AD9&gt;0, AD9, IF(AC9&gt;0, AC9, 0))))+AF9</f>
        <v/>
      </c>
      <c r="AH9" s="409">
        <f>AJ9/2.5</f>
        <v/>
      </c>
      <c r="AI9" s="409" t="n">
        <v>139.95</v>
      </c>
      <c r="AJ9" s="409" t="n">
        <v>139.95</v>
      </c>
      <c r="AK9" s="255">
        <f>((AH9-AG9)/AH9)</f>
        <v/>
      </c>
      <c r="AL9" s="80" t="n"/>
      <c r="AM9" s="80" t="n"/>
      <c r="AN9" s="80" t="n"/>
      <c r="AO9" s="410" t="n"/>
      <c r="AP9" s="410" t="n"/>
      <c r="AQ9" s="80" t="n"/>
      <c r="AR9" s="102" t="n">
        <v>10</v>
      </c>
      <c r="AS9" s="102" t="inlineStr">
        <is>
          <t>32-32</t>
        </is>
      </c>
      <c r="AT9" s="102" t="n">
        <v>10</v>
      </c>
      <c r="AU9" s="411" t="n">
        <v>41977</v>
      </c>
      <c r="AV9" s="210" t="n">
        <v>41984</v>
      </c>
      <c r="AW9" s="210" t="n">
        <v>41978</v>
      </c>
      <c r="AX9" s="210" t="n">
        <v>41984</v>
      </c>
      <c r="AY9" s="412" t="n"/>
      <c r="AZ9" s="120" t="n"/>
      <c r="BA9" s="413" t="n"/>
      <c r="BB9" s="91" t="n"/>
      <c r="BC9" s="414" t="n"/>
      <c r="BD9" s="80" t="n"/>
      <c r="BE9" s="80" t="n"/>
      <c r="BF9" s="410" t="n"/>
      <c r="BG9" s="102" t="n"/>
      <c r="BH9" s="102" t="n"/>
      <c r="BI9" s="412" t="n"/>
      <c r="BJ9" s="80" t="n"/>
      <c r="BK9" s="80">
        <f>+WEEKNUM(BJ9)</f>
        <v/>
      </c>
      <c r="BL9" s="410" t="n"/>
      <c r="BM9" s="80" t="n"/>
      <c r="BN9" s="80" t="n"/>
      <c r="BO9" s="80" t="n"/>
      <c r="BP9" s="80">
        <f>BO9*Z9</f>
        <v/>
      </c>
      <c r="BQ9" s="80" t="n"/>
      <c r="BR9" s="192">
        <f>BO9*AH9</f>
        <v/>
      </c>
      <c r="BS9" s="192">
        <f>BR9-(BO9*AG9)</f>
        <v/>
      </c>
      <c r="BT9" s="196">
        <f>BO9*AK9</f>
        <v/>
      </c>
      <c r="BU9" s="29" t="n"/>
    </row>
    <row customHeight="1" ht="44.25" r="10">
      <c r="A10" s="10" t="n"/>
      <c r="B10" s="10" t="inlineStr">
        <is>
          <t>April</t>
        </is>
      </c>
      <c r="C10" s="11" t="inlineStr">
        <is>
          <t>KOI</t>
        </is>
      </c>
      <c r="D10" s="180" t="inlineStr">
        <is>
          <t>jeans</t>
        </is>
      </c>
      <c r="E10" s="14" t="inlineStr">
        <is>
          <t>MEN</t>
        </is>
      </c>
      <c r="F10" s="180" t="inlineStr">
        <is>
          <t>K150451302</t>
        </is>
      </c>
      <c r="G10" s="180" t="inlineStr">
        <is>
          <t>JOHN CROPPED</t>
        </is>
      </c>
      <c r="H10" s="180" t="inlineStr">
        <is>
          <t>Black Overdye</t>
        </is>
      </c>
      <c r="I10" s="233" t="n"/>
      <c r="J10" s="233" t="inlineStr">
        <is>
          <t>Slim Long Rise</t>
        </is>
      </c>
      <c r="K10" s="233" t="n"/>
      <c r="L10" s="13" t="n"/>
      <c r="M10" s="119" t="inlineStr">
        <is>
          <t>Carthago</t>
        </is>
      </c>
      <c r="N10" s="231" t="inlineStr">
        <is>
          <t>CCC</t>
        </is>
      </c>
      <c r="O10" s="237" t="inlineStr">
        <is>
          <t>Interwashing</t>
        </is>
      </c>
      <c r="P10" s="231" t="inlineStr">
        <is>
          <t>TN</t>
        </is>
      </c>
      <c r="Q10" s="218" t="inlineStr">
        <is>
          <t>C/O</t>
        </is>
      </c>
      <c r="R10" s="38" t="n"/>
      <c r="S10" s="130" t="inlineStr">
        <is>
          <t>Gap</t>
        </is>
      </c>
      <c r="T10" s="130" t="inlineStr">
        <is>
          <t>D7749OT06</t>
        </is>
      </c>
      <c r="U10" s="130" t="inlineStr">
        <is>
          <t>98,2% Organic Cotton / 1,8% Elastane</t>
        </is>
      </c>
      <c r="V10" s="130" t="n"/>
      <c r="W10" s="276" t="n">
        <v>42012</v>
      </c>
      <c r="X10" s="130" t="n"/>
      <c r="Y10" s="130" t="n"/>
      <c r="Z10" s="44" t="n">
        <v>1.16</v>
      </c>
      <c r="AA10" s="44" t="n"/>
      <c r="AB10" s="244" t="inlineStr">
        <is>
          <t>Euro</t>
        </is>
      </c>
      <c r="AC10" s="408" t="n"/>
      <c r="AD10" s="409" t="n">
        <v>21.5</v>
      </c>
      <c r="AE10" s="408" t="n">
        <v>21.5</v>
      </c>
      <c r="AF10" s="409" t="n">
        <v>0.25</v>
      </c>
      <c r="AG10" s="409">
        <f>(IF(AE10&gt;0, AE10, IF(AD10&gt;0, AD10, IF(AC10&gt;0, AC10, 0))))+AF10</f>
        <v/>
      </c>
      <c r="AH10" s="409">
        <f>AJ10/2.5</f>
        <v/>
      </c>
      <c r="AI10" s="409" t="n">
        <v>119.95</v>
      </c>
      <c r="AJ10" s="409" t="n">
        <v>119.95</v>
      </c>
      <c r="AK10" s="255">
        <f>((AH10-AG10)/AH10)</f>
        <v/>
      </c>
      <c r="AL10" s="80" t="n"/>
      <c r="AM10" s="80" t="n"/>
      <c r="AN10" s="80" t="n"/>
      <c r="AO10" s="410" t="n"/>
      <c r="AP10" s="410" t="n"/>
      <c r="AQ10" s="80" t="n"/>
      <c r="AR10" s="102" t="n">
        <v>10</v>
      </c>
      <c r="AS10" s="102" t="inlineStr">
        <is>
          <t>32-32</t>
        </is>
      </c>
      <c r="AT10" s="102" t="n">
        <v>10</v>
      </c>
      <c r="AU10" s="411" t="n">
        <v>41977</v>
      </c>
      <c r="AV10" s="210" t="n">
        <v>41984</v>
      </c>
      <c r="AW10" s="210" t="n">
        <v>41978</v>
      </c>
      <c r="AX10" s="210" t="n">
        <v>41984</v>
      </c>
      <c r="AY10" s="412" t="n"/>
      <c r="AZ10" s="120" t="n"/>
      <c r="BA10" s="413" t="n"/>
      <c r="BB10" s="91" t="n"/>
      <c r="BC10" s="414" t="n"/>
      <c r="BD10" s="80" t="n"/>
      <c r="BE10" s="80" t="n"/>
      <c r="BF10" s="410" t="n"/>
      <c r="BG10" s="102" t="n"/>
      <c r="BH10" s="102" t="n"/>
      <c r="BI10" s="412" t="n"/>
      <c r="BJ10" s="80" t="n"/>
      <c r="BK10" s="80">
        <f>+WEEKNUM(BJ10)</f>
        <v/>
      </c>
      <c r="BL10" s="410" t="n"/>
      <c r="BM10" s="80" t="n"/>
      <c r="BN10" s="80" t="n"/>
      <c r="BO10" s="80" t="n"/>
      <c r="BP10" s="80">
        <f>BO10*Z10</f>
        <v/>
      </c>
      <c r="BQ10" s="80" t="n"/>
      <c r="BR10" s="192">
        <f>BO10*AH10</f>
        <v/>
      </c>
      <c r="BS10" s="192">
        <f>BR10-(BO10*AG10)</f>
        <v/>
      </c>
      <c r="BT10" s="196">
        <f>BO10*AK10</f>
        <v/>
      </c>
      <c r="BU10" s="29" t="n"/>
    </row>
    <row customHeight="1" ht="44.25" r="11">
      <c r="A11" s="10" t="n"/>
      <c r="B11" s="10" t="n">
        <v>2</v>
      </c>
      <c r="C11" s="11" t="inlineStr">
        <is>
          <t>KOI</t>
        </is>
      </c>
      <c r="D11" s="180" t="inlineStr">
        <is>
          <t>jeans</t>
        </is>
      </c>
      <c r="E11" s="208" t="inlineStr">
        <is>
          <t>WOMEN</t>
        </is>
      </c>
      <c r="F11" s="180" t="inlineStr">
        <is>
          <t>K150701101</t>
        </is>
      </c>
      <c r="G11" s="180" t="inlineStr">
        <is>
          <t>JUNO</t>
        </is>
      </c>
      <c r="H11" s="180" t="inlineStr">
        <is>
          <t>Vintage Repair</t>
        </is>
      </c>
      <c r="I11" s="233" t="inlineStr">
        <is>
          <t>BASIC</t>
        </is>
      </c>
      <c r="J11" s="233" t="inlineStr">
        <is>
          <t>Super Slim</t>
        </is>
      </c>
      <c r="K11" s="233" t="n"/>
      <c r="L11" s="13" t="n"/>
      <c r="M11" s="230" t="inlineStr">
        <is>
          <t>Carthago</t>
        </is>
      </c>
      <c r="N11" s="231" t="inlineStr">
        <is>
          <t>CCC</t>
        </is>
      </c>
      <c r="O11" s="232" t="inlineStr">
        <is>
          <t>Martelli</t>
        </is>
      </c>
      <c r="P11" s="231" t="inlineStr">
        <is>
          <t>IT</t>
        </is>
      </c>
      <c r="Q11" s="218" t="inlineStr">
        <is>
          <t>C/O</t>
        </is>
      </c>
      <c r="R11" s="218" t="n"/>
      <c r="S11" s="233" t="inlineStr">
        <is>
          <t>Orta</t>
        </is>
      </c>
      <c r="T11" s="219" t="n">
        <v>8148</v>
      </c>
      <c r="U11" s="219" t="inlineStr">
        <is>
          <t>98% Organic Cotton / 2% Elastane</t>
        </is>
      </c>
      <c r="V11" s="130" t="n"/>
      <c r="W11" s="276" t="n">
        <v>42023</v>
      </c>
      <c r="X11" s="276" t="n">
        <v>42044</v>
      </c>
      <c r="Y11" s="276" t="n">
        <v>42079</v>
      </c>
      <c r="Z11" s="44" t="n">
        <v>1.22</v>
      </c>
      <c r="AA11" s="44" t="n"/>
      <c r="AB11" s="244" t="inlineStr">
        <is>
          <t>Euro</t>
        </is>
      </c>
      <c r="AC11" s="408" t="n"/>
      <c r="AD11" s="416" t="n">
        <v>33.44</v>
      </c>
      <c r="AE11" s="417" t="n"/>
      <c r="AF11" s="409" t="n">
        <v>0.25</v>
      </c>
      <c r="AG11" s="409">
        <f>(IF(AE11&gt;0, AE11, IF(AD11&gt;0, AD11, IF(AC11&gt;0, AC11, 0))))+AF11</f>
        <v/>
      </c>
      <c r="AH11" s="409">
        <f>AJ11/2.5</f>
        <v/>
      </c>
      <c r="AI11" s="409" t="n">
        <v>189.95</v>
      </c>
      <c r="AJ11" s="409" t="n">
        <v>189.95</v>
      </c>
      <c r="AK11" s="255">
        <f>((AH11-AG11)/AH11)</f>
        <v/>
      </c>
      <c r="AL11" s="80" t="n"/>
      <c r="AM11" s="80" t="n"/>
      <c r="AN11" s="80" t="n"/>
      <c r="AO11" s="410" t="n"/>
      <c r="AP11" s="410" t="n"/>
      <c r="AQ11" s="80" t="n"/>
      <c r="AR11" s="102" t="n">
        <v>16</v>
      </c>
      <c r="AS11" s="102" t="inlineStr">
        <is>
          <t>28x32</t>
        </is>
      </c>
      <c r="AT11" s="102" t="n"/>
      <c r="AU11" s="102" t="n"/>
      <c r="AV11" s="144" t="n"/>
      <c r="AW11" s="210" t="n">
        <v>41978</v>
      </c>
      <c r="AX11" s="210" t="n">
        <v>42009</v>
      </c>
      <c r="AY11" s="412" t="n"/>
      <c r="AZ11" s="120" t="n"/>
      <c r="BA11" s="413" t="n"/>
      <c r="BB11" s="91" t="n"/>
      <c r="BC11" s="414" t="n"/>
      <c r="BD11" s="80" t="n"/>
      <c r="BE11" s="80" t="n"/>
      <c r="BF11" s="410" t="n"/>
      <c r="BG11" s="102" t="n"/>
      <c r="BH11" s="102" t="n"/>
      <c r="BI11" s="412" t="n"/>
      <c r="BJ11" s="80" t="n"/>
      <c r="BK11" s="80">
        <f>+WEEKNUM(BJ11)</f>
        <v/>
      </c>
      <c r="BL11" s="410" t="n"/>
      <c r="BM11" s="80" t="n"/>
      <c r="BN11" s="80" t="n"/>
      <c r="BO11" s="80" t="n"/>
      <c r="BP11" s="80">
        <f>BO11*Z11</f>
        <v/>
      </c>
      <c r="BQ11" s="80" t="n"/>
      <c r="BR11" s="192">
        <f>BO11*AH11</f>
        <v/>
      </c>
      <c r="BS11" s="192">
        <f>BR11-(BO11*AG11)</f>
        <v/>
      </c>
      <c r="BT11" s="196">
        <f>BO11*AK11</f>
        <v/>
      </c>
      <c r="BU11" s="29" t="n"/>
    </row>
    <row customHeight="1" ht="44.25" r="12">
      <c r="A12" s="10" t="n"/>
      <c r="B12" s="10" t="n">
        <v>2</v>
      </c>
      <c r="C12" s="11" t="inlineStr">
        <is>
          <t>KOI</t>
        </is>
      </c>
      <c r="D12" s="180" t="inlineStr">
        <is>
          <t>jeans</t>
        </is>
      </c>
      <c r="E12" s="208" t="inlineStr">
        <is>
          <t>WOMEN</t>
        </is>
      </c>
      <c r="F12" s="180" t="inlineStr">
        <is>
          <t>K150701102</t>
        </is>
      </c>
      <c r="G12" s="180" t="inlineStr">
        <is>
          <t>JUNO</t>
        </is>
      </c>
      <c r="H12" s="180" t="inlineStr">
        <is>
          <t>Rinse Tencel</t>
        </is>
      </c>
      <c r="I12" s="233" t="inlineStr">
        <is>
          <t>SUPER</t>
        </is>
      </c>
      <c r="J12" s="233" t="inlineStr">
        <is>
          <t>Super Slim</t>
        </is>
      </c>
      <c r="K12" s="233" t="n"/>
      <c r="L12" s="13" t="n"/>
      <c r="M12" s="230" t="inlineStr">
        <is>
          <t>Carthago</t>
        </is>
      </c>
      <c r="N12" s="231" t="inlineStr">
        <is>
          <t>CCC</t>
        </is>
      </c>
      <c r="O12" s="232" t="inlineStr">
        <is>
          <t>Interwashing</t>
        </is>
      </c>
      <c r="P12" s="231" t="inlineStr">
        <is>
          <t>TN</t>
        </is>
      </c>
      <c r="Q12" s="218" t="inlineStr">
        <is>
          <t>C/O</t>
        </is>
      </c>
      <c r="R12" s="218" t="n"/>
      <c r="S12" s="233" t="inlineStr">
        <is>
          <t>Orta</t>
        </is>
      </c>
      <c r="T12" s="219" t="inlineStr">
        <is>
          <t>7771A-42</t>
        </is>
      </c>
      <c r="U12" s="219" t="inlineStr">
        <is>
          <t>44% Cotton / 42% Polyvinyl / 12% Polyester / 2% Elastane</t>
        </is>
      </c>
      <c r="V12" s="130" t="n"/>
      <c r="W12" s="276" t="n">
        <v>42023</v>
      </c>
      <c r="X12" s="276" t="n">
        <v>42044</v>
      </c>
      <c r="Y12" s="276" t="n">
        <v>42079</v>
      </c>
      <c r="Z12" s="44" t="n">
        <v>1.44</v>
      </c>
      <c r="AA12" s="44" t="n"/>
      <c r="AB12" s="244" t="inlineStr">
        <is>
          <t>Euro</t>
        </is>
      </c>
      <c r="AC12" s="408" t="n"/>
      <c r="AD12" s="409" t="n">
        <v>19.83</v>
      </c>
      <c r="AE12" s="408" t="n">
        <v>19.83</v>
      </c>
      <c r="AF12" s="409" t="n">
        <v>0.25</v>
      </c>
      <c r="AG12" s="409">
        <f>(IF(AE12&gt;0, AE12, IF(AD12&gt;0, AD12, IF(AC12&gt;0, AC12, 0))))+AF12</f>
        <v/>
      </c>
      <c r="AH12" s="409">
        <f>AJ12/2.5</f>
        <v/>
      </c>
      <c r="AI12" s="409" t="n">
        <v>119.95</v>
      </c>
      <c r="AJ12" s="409" t="n">
        <v>119.95</v>
      </c>
      <c r="AK12" s="255">
        <f>((AH12-AG12)/AH12)</f>
        <v/>
      </c>
      <c r="AL12" s="80" t="n"/>
      <c r="AM12" s="80" t="n"/>
      <c r="AN12" s="80" t="n"/>
      <c r="AO12" s="410" t="n"/>
      <c r="AP12" s="410" t="n"/>
      <c r="AQ12" s="80" t="n"/>
      <c r="AR12" s="102" t="n">
        <v>16</v>
      </c>
      <c r="AS12" s="102" t="inlineStr">
        <is>
          <t>28x32</t>
        </is>
      </c>
      <c r="AT12" s="102" t="n">
        <v>16</v>
      </c>
      <c r="AU12" s="411" t="n">
        <v>41977</v>
      </c>
      <c r="AV12" s="144" t="n"/>
      <c r="AW12" s="210" t="n">
        <v>41978</v>
      </c>
      <c r="AX12" s="210" t="n">
        <v>41988</v>
      </c>
      <c r="AY12" s="412" t="n"/>
      <c r="AZ12" s="120" t="n"/>
      <c r="BA12" s="413" t="n"/>
      <c r="BB12" s="91" t="n"/>
      <c r="BC12" s="414" t="n"/>
      <c r="BD12" s="80" t="n"/>
      <c r="BE12" s="80" t="n"/>
      <c r="BF12" s="410" t="n"/>
      <c r="BG12" s="102" t="n"/>
      <c r="BH12" s="102" t="n"/>
      <c r="BI12" s="412" t="n"/>
      <c r="BJ12" s="80" t="n"/>
      <c r="BK12" s="80">
        <f>+WEEKNUM(BJ12)</f>
        <v/>
      </c>
      <c r="BL12" s="410" t="n"/>
      <c r="BM12" s="80" t="n"/>
      <c r="BN12" s="80" t="n"/>
      <c r="BO12" s="80" t="n"/>
      <c r="BP12" s="80">
        <f>BO12*Z12</f>
        <v/>
      </c>
      <c r="BQ12" s="80" t="n"/>
      <c r="BR12" s="192">
        <f>BO12*AH12</f>
        <v/>
      </c>
      <c r="BS12" s="192">
        <f>BR12-(BO12*AG12)</f>
        <v/>
      </c>
      <c r="BT12" s="196">
        <f>BO12*AK12</f>
        <v/>
      </c>
      <c r="BU12" s="29" t="n"/>
    </row>
    <row customHeight="1" ht="44.25" r="13">
      <c r="A13" s="10" t="n"/>
      <c r="B13" s="10" t="n">
        <v>3</v>
      </c>
      <c r="C13" s="11" t="inlineStr">
        <is>
          <t>KOI</t>
        </is>
      </c>
      <c r="D13" s="180" t="inlineStr">
        <is>
          <t>jeans</t>
        </is>
      </c>
      <c r="E13" s="208" t="inlineStr">
        <is>
          <t>WOMEN</t>
        </is>
      </c>
      <c r="F13" s="180" t="inlineStr">
        <is>
          <t>K150701103</t>
        </is>
      </c>
      <c r="G13" s="180" t="inlineStr">
        <is>
          <t>JUNO</t>
        </is>
      </c>
      <c r="H13" s="180" t="inlineStr">
        <is>
          <t>Easy Wear</t>
        </is>
      </c>
      <c r="I13" s="233" t="inlineStr">
        <is>
          <t>SUPER</t>
        </is>
      </c>
      <c r="J13" s="233" t="inlineStr">
        <is>
          <t>Super Slim</t>
        </is>
      </c>
      <c r="K13" s="233" t="n"/>
      <c r="L13" s="13" t="n"/>
      <c r="M13" s="230" t="inlineStr">
        <is>
          <t>Carthago</t>
        </is>
      </c>
      <c r="N13" s="231" t="inlineStr">
        <is>
          <t>CCC</t>
        </is>
      </c>
      <c r="O13" s="232" t="inlineStr">
        <is>
          <t>Interwashing</t>
        </is>
      </c>
      <c r="P13" s="231" t="inlineStr">
        <is>
          <t>TN</t>
        </is>
      </c>
      <c r="Q13" s="218" t="inlineStr">
        <is>
          <t>C/O</t>
        </is>
      </c>
      <c r="R13" s="218" t="n"/>
      <c r="S13" s="233" t="inlineStr">
        <is>
          <t>Orta</t>
        </is>
      </c>
      <c r="T13" s="219" t="inlineStr">
        <is>
          <t>7771A-42</t>
        </is>
      </c>
      <c r="U13" s="219" t="inlineStr">
        <is>
          <t>44% Organic Cotton / 42% Polyvinyl / 12% Polyester / 2% Elastane</t>
        </is>
      </c>
      <c r="V13" s="130" t="n"/>
      <c r="W13" s="276" t="n">
        <v>42023</v>
      </c>
      <c r="X13" s="276" t="n">
        <v>42044</v>
      </c>
      <c r="Y13" s="276" t="n">
        <v>42079</v>
      </c>
      <c r="Z13" s="44" t="n">
        <v>1.44</v>
      </c>
      <c r="AA13" s="44" t="n"/>
      <c r="AB13" s="244" t="inlineStr">
        <is>
          <t>Euro</t>
        </is>
      </c>
      <c r="AC13" s="408" t="n"/>
      <c r="AD13" s="409" t="n">
        <v>25.17</v>
      </c>
      <c r="AE13" s="408" t="n">
        <v>25.17</v>
      </c>
      <c r="AF13" s="409" t="n">
        <v>0.25</v>
      </c>
      <c r="AG13" s="409">
        <f>(IF(AE13&gt;0, AE13, IF(AD13&gt;0, AD13, IF(AC13&gt;0, AC13, 0))))+AF13</f>
        <v/>
      </c>
      <c r="AH13" s="409">
        <f>AJ13/2.5</f>
        <v/>
      </c>
      <c r="AI13" s="409" t="n">
        <v>139.95</v>
      </c>
      <c r="AJ13" s="409" t="n">
        <v>139.95</v>
      </c>
      <c r="AK13" s="255">
        <f>((AH13-AG13)/AH13)</f>
        <v/>
      </c>
      <c r="AL13" s="80" t="n"/>
      <c r="AM13" s="80" t="n"/>
      <c r="AN13" s="80" t="n"/>
      <c r="AO13" s="410" t="n"/>
      <c r="AP13" s="410" t="n"/>
      <c r="AQ13" s="80" t="n"/>
      <c r="AR13" s="102" t="n">
        <v>16</v>
      </c>
      <c r="AS13" s="102" t="inlineStr">
        <is>
          <t>28x32</t>
        </is>
      </c>
      <c r="AT13" s="216" t="n">
        <v>16</v>
      </c>
      <c r="AU13" s="419" t="n">
        <v>41977</v>
      </c>
      <c r="AV13" s="280" t="n"/>
      <c r="AW13" s="210" t="n">
        <v>41978</v>
      </c>
      <c r="AX13" s="210" t="n">
        <v>41988</v>
      </c>
      <c r="AY13" s="412" t="n"/>
      <c r="AZ13" s="120" t="n"/>
      <c r="BA13" s="413" t="n"/>
      <c r="BB13" s="91" t="n"/>
      <c r="BC13" s="414" t="n"/>
      <c r="BD13" s="80" t="n"/>
      <c r="BE13" s="80" t="n"/>
      <c r="BF13" s="410" t="n"/>
      <c r="BG13" s="102" t="n"/>
      <c r="BH13" s="102" t="n"/>
      <c r="BI13" s="412" t="n"/>
      <c r="BJ13" s="80" t="n"/>
      <c r="BK13" s="80">
        <f>+WEEKNUM(BJ13)</f>
        <v/>
      </c>
      <c r="BL13" s="410" t="n"/>
      <c r="BM13" s="80" t="n"/>
      <c r="BN13" s="80" t="n"/>
      <c r="BO13" s="80" t="n"/>
      <c r="BP13" s="80">
        <f>BO13*Z13</f>
        <v/>
      </c>
      <c r="BQ13" s="80" t="n"/>
      <c r="BR13" s="192">
        <f>BO13*AH13</f>
        <v/>
      </c>
      <c r="BS13" s="192">
        <f>BR13-(BO13*AG13)</f>
        <v/>
      </c>
      <c r="BT13" s="196">
        <f>BO13*AK13</f>
        <v/>
      </c>
      <c r="BU13" s="29" t="n"/>
    </row>
    <row customHeight="1" ht="44.25" r="14">
      <c r="A14" s="10" t="n"/>
      <c r="B14" s="10" t="n">
        <v>3</v>
      </c>
      <c r="C14" s="11" t="inlineStr">
        <is>
          <t>KOI</t>
        </is>
      </c>
      <c r="D14" s="180" t="inlineStr">
        <is>
          <t>jeans</t>
        </is>
      </c>
      <c r="E14" s="208" t="inlineStr">
        <is>
          <t>WOMEN</t>
        </is>
      </c>
      <c r="F14" s="180" t="inlineStr">
        <is>
          <t>K150701104</t>
        </is>
      </c>
      <c r="G14" s="180" t="inlineStr">
        <is>
          <t>JUNO</t>
        </is>
      </c>
      <c r="H14" s="180" t="inlineStr">
        <is>
          <t>Black Dark Marble</t>
        </is>
      </c>
      <c r="I14" s="233" t="inlineStr">
        <is>
          <t>BASIC</t>
        </is>
      </c>
      <c r="J14" s="233" t="inlineStr">
        <is>
          <t>Super Slim</t>
        </is>
      </c>
      <c r="K14" s="233" t="n"/>
      <c r="L14" s="13" t="n"/>
      <c r="M14" s="230" t="inlineStr">
        <is>
          <t>Carthago</t>
        </is>
      </c>
      <c r="N14" s="231" t="inlineStr">
        <is>
          <t>CCC</t>
        </is>
      </c>
      <c r="O14" s="232" t="inlineStr">
        <is>
          <t>Interwashing</t>
        </is>
      </c>
      <c r="P14" s="231" t="inlineStr">
        <is>
          <t>TN</t>
        </is>
      </c>
      <c r="Q14" s="218" t="inlineStr">
        <is>
          <t>C/O</t>
        </is>
      </c>
      <c r="R14" s="218" t="n"/>
      <c r="S14" s="233" t="inlineStr">
        <is>
          <t>Gap</t>
        </is>
      </c>
      <c r="T14" s="219" t="inlineStr">
        <is>
          <t>D7924O022 Pinus</t>
        </is>
      </c>
      <c r="U14" s="219" t="inlineStr">
        <is>
          <t>98% Organic Cotton / 2% Elastane</t>
        </is>
      </c>
      <c r="V14" s="130" t="n"/>
      <c r="W14" s="277" t="n">
        <v>41995</v>
      </c>
      <c r="X14" s="276" t="n">
        <v>42016</v>
      </c>
      <c r="Y14" s="276" t="n">
        <v>42051</v>
      </c>
      <c r="Z14" s="44" t="n">
        <v>1.29</v>
      </c>
      <c r="AA14" s="44" t="n"/>
      <c r="AB14" s="244" t="inlineStr">
        <is>
          <t>Euro</t>
        </is>
      </c>
      <c r="AC14" s="408" t="n"/>
      <c r="AD14" s="409" t="n">
        <v>20.76</v>
      </c>
      <c r="AE14" s="408" t="n">
        <v>20.76</v>
      </c>
      <c r="AF14" s="409" t="n">
        <v>0.25</v>
      </c>
      <c r="AG14" s="409">
        <f>(IF(AE14&gt;0, AE14, IF(AD14&gt;0, AD14, IF(AC14&gt;0, AC14, 0))))+AF14</f>
        <v/>
      </c>
      <c r="AH14" s="409">
        <f>AJ14/2.5</f>
        <v/>
      </c>
      <c r="AI14" s="409" t="n">
        <v>139.95</v>
      </c>
      <c r="AJ14" s="409" t="n">
        <v>139.95</v>
      </c>
      <c r="AK14" s="255">
        <f>((AH14-AG14)/AH14)</f>
        <v/>
      </c>
      <c r="AL14" s="80" t="n"/>
      <c r="AM14" s="80" t="n"/>
      <c r="AN14" s="80" t="n"/>
      <c r="AO14" s="410" t="n"/>
      <c r="AP14" s="410" t="n"/>
      <c r="AQ14" s="80" t="n"/>
      <c r="AR14" s="102" t="n">
        <v>16</v>
      </c>
      <c r="AS14" s="102" t="inlineStr">
        <is>
          <t>28x32</t>
        </is>
      </c>
      <c r="AT14" s="216" t="n">
        <v>16</v>
      </c>
      <c r="AU14" s="419" t="n">
        <v>41977</v>
      </c>
      <c r="AV14" s="280" t="n"/>
      <c r="AW14" s="210" t="n">
        <v>41978</v>
      </c>
      <c r="AX14" s="210" t="n">
        <v>41988</v>
      </c>
      <c r="AY14" s="412" t="n"/>
      <c r="AZ14" s="120" t="n"/>
      <c r="BA14" s="413" t="n"/>
      <c r="BB14" s="91" t="n"/>
      <c r="BC14" s="414" t="n"/>
      <c r="BD14" s="80" t="n"/>
      <c r="BE14" s="80" t="n"/>
      <c r="BF14" s="410" t="n"/>
      <c r="BG14" s="102" t="n"/>
      <c r="BH14" s="102" t="n"/>
      <c r="BI14" s="412" t="n"/>
      <c r="BJ14" s="80" t="n"/>
      <c r="BK14" s="80">
        <f>+WEEKNUM(BJ14)</f>
        <v/>
      </c>
      <c r="BL14" s="410" t="n"/>
      <c r="BM14" s="80" t="n"/>
      <c r="BN14" s="80" t="n"/>
      <c r="BO14" s="80" t="n"/>
      <c r="BP14" s="80">
        <f>BO14*Z14</f>
        <v/>
      </c>
      <c r="BQ14" s="80" t="n"/>
      <c r="BR14" s="192">
        <f>BO14*AH14</f>
        <v/>
      </c>
      <c r="BS14" s="192">
        <f>BR14-(BO14*AG14)</f>
        <v/>
      </c>
      <c r="BT14" s="196">
        <f>BO14*AK14</f>
        <v/>
      </c>
      <c r="BU14" s="29" t="n"/>
    </row>
    <row customHeight="1" ht="44.25" r="15">
      <c r="A15" s="10" t="n"/>
      <c r="B15" s="10" t="n">
        <v>2</v>
      </c>
      <c r="C15" s="11" t="inlineStr">
        <is>
          <t>KOI</t>
        </is>
      </c>
      <c r="D15" s="180" t="inlineStr">
        <is>
          <t>jeans</t>
        </is>
      </c>
      <c r="E15" s="208" t="inlineStr">
        <is>
          <t>WOMEN</t>
        </is>
      </c>
      <c r="F15" s="180" t="inlineStr">
        <is>
          <t>K150701105</t>
        </is>
      </c>
      <c r="G15" s="180" t="inlineStr">
        <is>
          <t>JUNO</t>
        </is>
      </c>
      <c r="H15" s="180" t="inlineStr">
        <is>
          <t>Black Worn Marble</t>
        </is>
      </c>
      <c r="I15" s="233" t="inlineStr">
        <is>
          <t>HIGH</t>
        </is>
      </c>
      <c r="J15" s="233" t="inlineStr">
        <is>
          <t>Super Slim</t>
        </is>
      </c>
      <c r="K15" s="233" t="n"/>
      <c r="L15" s="13" t="n"/>
      <c r="M15" s="230" t="inlineStr">
        <is>
          <t>Carthago</t>
        </is>
      </c>
      <c r="N15" s="231" t="inlineStr">
        <is>
          <t>CCC</t>
        </is>
      </c>
      <c r="O15" s="232" t="inlineStr">
        <is>
          <t>Interwashing</t>
        </is>
      </c>
      <c r="P15" s="231" t="inlineStr">
        <is>
          <t>TN</t>
        </is>
      </c>
      <c r="Q15" s="218" t="inlineStr">
        <is>
          <t>C/O</t>
        </is>
      </c>
      <c r="R15" s="218" t="n"/>
      <c r="S15" s="233" t="inlineStr">
        <is>
          <t>Gap</t>
        </is>
      </c>
      <c r="T15" s="219" t="inlineStr">
        <is>
          <t>D7924O022 Pinus</t>
        </is>
      </c>
      <c r="U15" s="219" t="inlineStr">
        <is>
          <t>98% Organic Cotton / 2% Elastane</t>
        </is>
      </c>
      <c r="V15" s="130" t="n"/>
      <c r="W15" s="277" t="n">
        <v>41995</v>
      </c>
      <c r="X15" s="276" t="n">
        <v>42016</v>
      </c>
      <c r="Y15" s="276" t="n">
        <v>42051</v>
      </c>
      <c r="Z15" s="44" t="n">
        <v>1.28</v>
      </c>
      <c r="AA15" s="44" t="n"/>
      <c r="AB15" s="244" t="inlineStr">
        <is>
          <t>Euro</t>
        </is>
      </c>
      <c r="AC15" s="408" t="n"/>
      <c r="AD15" s="409" t="n">
        <v>26.27</v>
      </c>
      <c r="AE15" s="408" t="n">
        <v>26.27</v>
      </c>
      <c r="AF15" s="409" t="n">
        <v>0.25</v>
      </c>
      <c r="AG15" s="409">
        <f>(IF(AE15&gt;0, AE15, IF(AD15&gt;0, AD15, IF(AC15&gt;0, AC15, 0))))+AF15</f>
        <v/>
      </c>
      <c r="AH15" s="409">
        <f>AJ15/2.5</f>
        <v/>
      </c>
      <c r="AI15" s="409" t="n">
        <v>139.95</v>
      </c>
      <c r="AJ15" s="409" t="n">
        <v>139.95</v>
      </c>
      <c r="AK15" s="255">
        <f>((AH15-AG15)/AH15)</f>
        <v/>
      </c>
      <c r="AL15" s="80" t="n"/>
      <c r="AM15" s="80" t="n"/>
      <c r="AN15" s="80" t="n"/>
      <c r="AO15" s="410" t="n"/>
      <c r="AP15" s="410" t="n"/>
      <c r="AQ15" s="80" t="n"/>
      <c r="AR15" s="102" t="n">
        <v>16</v>
      </c>
      <c r="AS15" s="102" t="inlineStr">
        <is>
          <t>28x32</t>
        </is>
      </c>
      <c r="AT15" s="216" t="n">
        <v>16</v>
      </c>
      <c r="AU15" s="419" t="n">
        <v>41977</v>
      </c>
      <c r="AV15" s="280" t="n"/>
      <c r="AW15" s="210" t="n">
        <v>41978</v>
      </c>
      <c r="AX15" s="210" t="n">
        <v>41988</v>
      </c>
      <c r="AY15" s="412" t="n"/>
      <c r="AZ15" s="120" t="n"/>
      <c r="BA15" s="413" t="n"/>
      <c r="BB15" s="91" t="n"/>
      <c r="BC15" s="414" t="n"/>
      <c r="BD15" s="80" t="n"/>
      <c r="BE15" s="80" t="n"/>
      <c r="BF15" s="410" t="n"/>
      <c r="BG15" s="102" t="n"/>
      <c r="BH15" s="102" t="n"/>
      <c r="BI15" s="412" t="n"/>
      <c r="BJ15" s="80" t="n"/>
      <c r="BK15" s="80">
        <f>+WEEKNUM(BJ15)</f>
        <v/>
      </c>
      <c r="BL15" s="410" t="n"/>
      <c r="BM15" s="80" t="n"/>
      <c r="BN15" s="80" t="n"/>
      <c r="BO15" s="80" t="n"/>
      <c r="BP15" s="80">
        <f>BO15*Z15</f>
        <v/>
      </c>
      <c r="BQ15" s="80" t="n"/>
      <c r="BR15" s="192">
        <f>BO15*AH15</f>
        <v/>
      </c>
      <c r="BS15" s="192">
        <f>BR15-(BO15*AG15)</f>
        <v/>
      </c>
      <c r="BT15" s="196">
        <f>BO15*AK15</f>
        <v/>
      </c>
      <c r="BU15" s="29" t="n"/>
    </row>
    <row customHeight="1" ht="44.25" r="16">
      <c r="A16" s="10" t="n"/>
      <c r="B16" s="10" t="n"/>
      <c r="C16" s="11" t="inlineStr">
        <is>
          <t>KOI</t>
        </is>
      </c>
      <c r="D16" s="180" t="inlineStr">
        <is>
          <t>jeans</t>
        </is>
      </c>
      <c r="E16" s="208" t="inlineStr">
        <is>
          <t>WOMEN</t>
        </is>
      </c>
      <c r="F16" s="180" t="inlineStr">
        <is>
          <t>K150701106</t>
        </is>
      </c>
      <c r="G16" s="180" t="inlineStr">
        <is>
          <t>JUNO</t>
        </is>
      </c>
      <c r="H16" s="180" t="inlineStr">
        <is>
          <t>Grey Marble</t>
        </is>
      </c>
      <c r="I16" s="233" t="inlineStr">
        <is>
          <t>HIGH</t>
        </is>
      </c>
      <c r="J16" s="233" t="inlineStr">
        <is>
          <t>Super Slim</t>
        </is>
      </c>
      <c r="K16" s="233" t="n"/>
      <c r="L16" s="13" t="n"/>
      <c r="M16" s="230" t="inlineStr">
        <is>
          <t>Carthago</t>
        </is>
      </c>
      <c r="N16" s="231" t="inlineStr">
        <is>
          <t>CCC</t>
        </is>
      </c>
      <c r="O16" s="230" t="inlineStr">
        <is>
          <t>Elleti</t>
        </is>
      </c>
      <c r="P16" s="231" t="inlineStr">
        <is>
          <t>IT</t>
        </is>
      </c>
      <c r="Q16" s="218" t="inlineStr">
        <is>
          <t>C/O</t>
        </is>
      </c>
      <c r="R16" s="218" t="n"/>
      <c r="S16" s="219" t="inlineStr">
        <is>
          <t>TRC Candiani</t>
        </is>
      </c>
      <c r="T16" s="219" t="inlineStr">
        <is>
          <t>RR9643 N-Time Comfy Candy</t>
        </is>
      </c>
      <c r="U16" s="219" t="inlineStr">
        <is>
          <t>98% Organic Cotton / 2% Elastane</t>
        </is>
      </c>
      <c r="V16" s="130" t="n"/>
      <c r="W16" s="276" t="n">
        <v>42023</v>
      </c>
      <c r="X16" s="276" t="n">
        <v>42044</v>
      </c>
      <c r="Y16" s="276" t="n">
        <v>42079</v>
      </c>
      <c r="Z16" s="44" t="n">
        <v>1.26</v>
      </c>
      <c r="AA16" s="44" t="n"/>
      <c r="AB16" s="244" t="inlineStr">
        <is>
          <t>Euro</t>
        </is>
      </c>
      <c r="AC16" s="408" t="n"/>
      <c r="AD16" s="416" t="n">
        <v>32.87</v>
      </c>
      <c r="AE16" s="417" t="n"/>
      <c r="AF16" s="409" t="n">
        <v>0.25</v>
      </c>
      <c r="AG16" s="409">
        <f>(IF(AE16&gt;0, AE16, IF(AD16&gt;0, AD16, IF(AC16&gt;0, AC16, 0))))+AF16</f>
        <v/>
      </c>
      <c r="AH16" s="409">
        <f>AG16*2</f>
        <v/>
      </c>
      <c r="AI16" s="409">
        <f>AG16*2.5</f>
        <v/>
      </c>
      <c r="AJ16" s="409">
        <f>AH16*2.5</f>
        <v/>
      </c>
      <c r="AK16" s="255">
        <f>((AH16-AG16)/AH16)</f>
        <v/>
      </c>
      <c r="AL16" s="80" t="n"/>
      <c r="AM16" s="80" t="n"/>
      <c r="AN16" s="80" t="n"/>
      <c r="AO16" s="410" t="n"/>
      <c r="AP16" s="410" t="n"/>
      <c r="AQ16" s="80" t="n"/>
      <c r="AR16" s="102" t="n">
        <v>16</v>
      </c>
      <c r="AS16" s="102" t="inlineStr">
        <is>
          <t>28x32</t>
        </is>
      </c>
      <c r="AT16" s="102" t="n"/>
      <c r="AU16" s="102" t="n"/>
      <c r="AV16" s="144" t="n"/>
      <c r="AW16" s="210" t="n">
        <v>41978</v>
      </c>
      <c r="AX16" s="210" t="n">
        <v>42009</v>
      </c>
      <c r="AY16" s="412" t="n"/>
      <c r="AZ16" s="120" t="n"/>
      <c r="BA16" s="413" t="n"/>
      <c r="BB16" s="91" t="n"/>
      <c r="BC16" s="414" t="n"/>
      <c r="BD16" s="80" t="n"/>
      <c r="BE16" s="80" t="n"/>
      <c r="BF16" s="410" t="n"/>
      <c r="BG16" s="102" t="n"/>
      <c r="BH16" s="102" t="n"/>
      <c r="BI16" s="412" t="n"/>
      <c r="BJ16" s="80" t="n"/>
      <c r="BK16" s="80">
        <f>+WEEKNUM(BJ16)</f>
        <v/>
      </c>
      <c r="BL16" s="410" t="n"/>
      <c r="BM16" s="80" t="n"/>
      <c r="BN16" s="80" t="n"/>
      <c r="BO16" s="80" t="n"/>
      <c r="BP16" s="80">
        <f>BO16*Z16</f>
        <v/>
      </c>
      <c r="BQ16" s="80" t="n"/>
      <c r="BR16" s="192">
        <f>BO16*AH16</f>
        <v/>
      </c>
      <c r="BS16" s="192">
        <f>BR16-(BO16*AG16)</f>
        <v/>
      </c>
      <c r="BT16" s="196">
        <f>BO16*AK16</f>
        <v/>
      </c>
      <c r="BU16" s="29" t="n"/>
    </row>
    <row customHeight="1" ht="44.25" r="17">
      <c r="A17" s="10" t="n"/>
      <c r="B17" s="10" t="n">
        <v>2</v>
      </c>
      <c r="C17" s="11" t="inlineStr">
        <is>
          <t>KOI</t>
        </is>
      </c>
      <c r="D17" s="180" t="inlineStr">
        <is>
          <t>jeans</t>
        </is>
      </c>
      <c r="E17" s="208" t="inlineStr">
        <is>
          <t>WOMEN</t>
        </is>
      </c>
      <c r="F17" s="180" t="inlineStr">
        <is>
          <t>K150701107</t>
        </is>
      </c>
      <c r="G17" s="180" t="inlineStr">
        <is>
          <t>JUNO</t>
        </is>
      </c>
      <c r="H17" s="180" t="inlineStr">
        <is>
          <t>Glory Blue Worn</t>
        </is>
      </c>
      <c r="I17" s="233" t="inlineStr">
        <is>
          <t>BASIC</t>
        </is>
      </c>
      <c r="J17" s="233" t="inlineStr">
        <is>
          <t>Super Slim</t>
        </is>
      </c>
      <c r="K17" s="233" t="n"/>
      <c r="L17" s="13" t="n"/>
      <c r="M17" s="230" t="inlineStr">
        <is>
          <t>Carthago</t>
        </is>
      </c>
      <c r="N17" s="231" t="inlineStr">
        <is>
          <t>CCC</t>
        </is>
      </c>
      <c r="O17" s="230" t="inlineStr">
        <is>
          <t>Interwashing</t>
        </is>
      </c>
      <c r="P17" s="231" t="inlineStr">
        <is>
          <t>TN</t>
        </is>
      </c>
      <c r="Q17" s="218" t="inlineStr">
        <is>
          <t>C/O</t>
        </is>
      </c>
      <c r="R17" s="218" t="n"/>
      <c r="S17" s="219" t="inlineStr">
        <is>
          <t>Gap</t>
        </is>
      </c>
      <c r="T17" s="219" t="n">
        <v>9540</v>
      </c>
      <c r="U17" s="219" t="inlineStr">
        <is>
          <t>98,2% Organic Cotton / 1,8% Elastane</t>
        </is>
      </c>
      <c r="V17" s="130" t="n"/>
      <c r="W17" s="277" t="n">
        <v>41995</v>
      </c>
      <c r="X17" s="276" t="n">
        <v>42016</v>
      </c>
      <c r="Y17" s="276" t="n">
        <v>42051</v>
      </c>
      <c r="Z17" s="44" t="n">
        <v>1.08</v>
      </c>
      <c r="AA17" s="44" t="n"/>
      <c r="AB17" s="244" t="inlineStr">
        <is>
          <t>Euro</t>
        </is>
      </c>
      <c r="AC17" s="408" t="n"/>
      <c r="AD17" s="409" t="n">
        <v>22.4</v>
      </c>
      <c r="AE17" s="408" t="n">
        <v>22.4</v>
      </c>
      <c r="AF17" s="409" t="n">
        <v>0.25</v>
      </c>
      <c r="AG17" s="409">
        <f>(IF(AE17&gt;0, AE17, IF(AD17&gt;0, AD17, IF(AC17&gt;0, AC17, 0))))+AF17</f>
        <v/>
      </c>
      <c r="AH17" s="409">
        <f>AJ17/2.5</f>
        <v/>
      </c>
      <c r="AI17" s="409" t="n">
        <v>139.95</v>
      </c>
      <c r="AJ17" s="409" t="n">
        <v>139.95</v>
      </c>
      <c r="AK17" s="255">
        <f>((AH17-AG17)/AH17)</f>
        <v/>
      </c>
      <c r="AL17" s="80" t="n"/>
      <c r="AM17" s="80" t="n"/>
      <c r="AN17" s="80" t="n"/>
      <c r="AO17" s="410" t="n"/>
      <c r="AP17" s="410" t="n"/>
      <c r="AQ17" s="80" t="n"/>
      <c r="AR17" s="102" t="n">
        <v>16</v>
      </c>
      <c r="AS17" s="102" t="inlineStr">
        <is>
          <t>28x32</t>
        </is>
      </c>
      <c r="AT17" s="102" t="n">
        <v>16</v>
      </c>
      <c r="AU17" s="419" t="n">
        <v>41977</v>
      </c>
      <c r="AV17" s="144" t="n"/>
      <c r="AW17" s="210" t="n">
        <v>41978</v>
      </c>
      <c r="AX17" s="210" t="n">
        <v>41988</v>
      </c>
      <c r="AY17" s="412" t="n"/>
      <c r="AZ17" s="120" t="n"/>
      <c r="BA17" s="413" t="n"/>
      <c r="BB17" s="91" t="n"/>
      <c r="BC17" s="414" t="n"/>
      <c r="BD17" s="80" t="n"/>
      <c r="BE17" s="80" t="n"/>
      <c r="BF17" s="410" t="n"/>
      <c r="BG17" s="102" t="n"/>
      <c r="BH17" s="102" t="n"/>
      <c r="BI17" s="412" t="n"/>
      <c r="BJ17" s="80" t="n"/>
      <c r="BK17" s="80">
        <f>+WEEKNUM(BJ17)</f>
        <v/>
      </c>
      <c r="BL17" s="410" t="n"/>
      <c r="BM17" s="80" t="n"/>
      <c r="BN17" s="80" t="n"/>
      <c r="BO17" s="80" t="n"/>
      <c r="BP17" s="80">
        <f>BO17*Z17</f>
        <v/>
      </c>
      <c r="BQ17" s="80" t="n"/>
      <c r="BR17" s="192">
        <f>BO17*AH17</f>
        <v/>
      </c>
      <c r="BS17" s="192">
        <f>BR17-(BO17*AG17)</f>
        <v/>
      </c>
      <c r="BT17" s="196">
        <f>BO17*AK17</f>
        <v/>
      </c>
      <c r="BU17" s="29" t="n"/>
    </row>
    <row customFormat="1" customHeight="1" ht="44.25" r="18" s="170">
      <c r="A18" s="10" t="n"/>
      <c r="B18" s="10" t="n">
        <v>2</v>
      </c>
      <c r="C18" s="11" t="inlineStr">
        <is>
          <t>KOI</t>
        </is>
      </c>
      <c r="D18" s="180" t="inlineStr">
        <is>
          <t>jeans</t>
        </is>
      </c>
      <c r="E18" s="208" t="inlineStr">
        <is>
          <t>WOMEN</t>
        </is>
      </c>
      <c r="F18" s="180" t="inlineStr">
        <is>
          <t>K150701108</t>
        </is>
      </c>
      <c r="G18" s="180" t="inlineStr">
        <is>
          <t>JUNO</t>
        </is>
      </c>
      <c r="H18" s="180" t="inlineStr">
        <is>
          <t>Origami</t>
        </is>
      </c>
      <c r="I18" s="233" t="inlineStr">
        <is>
          <t>BASIC</t>
        </is>
      </c>
      <c r="J18" s="233" t="inlineStr">
        <is>
          <t>Super Slim</t>
        </is>
      </c>
      <c r="K18" s="233" t="n"/>
      <c r="L18" s="13" t="n"/>
      <c r="M18" s="230" t="inlineStr">
        <is>
          <t>Carthago</t>
        </is>
      </c>
      <c r="N18" s="231" t="inlineStr">
        <is>
          <t>CCC</t>
        </is>
      </c>
      <c r="O18" s="230" t="inlineStr">
        <is>
          <t>Interwashing</t>
        </is>
      </c>
      <c r="P18" s="231" t="inlineStr">
        <is>
          <t>TN</t>
        </is>
      </c>
      <c r="Q18" s="218" t="inlineStr">
        <is>
          <t>C/O</t>
        </is>
      </c>
      <c r="R18" s="218" t="n"/>
      <c r="S18" s="219" t="inlineStr">
        <is>
          <t>Orta</t>
        </is>
      </c>
      <c r="T18" s="219" t="n">
        <v>9541</v>
      </c>
      <c r="U18" s="219" t="inlineStr">
        <is>
          <t>98% Organic Cotton / 2% Elastane</t>
        </is>
      </c>
      <c r="V18" s="130" t="n"/>
      <c r="W18" s="276" t="n">
        <v>42023</v>
      </c>
      <c r="X18" s="276" t="n">
        <v>42044</v>
      </c>
      <c r="Y18" s="276" t="n">
        <v>42079</v>
      </c>
      <c r="Z18" s="44" t="n">
        <v>1.19</v>
      </c>
      <c r="AA18" s="44" t="n"/>
      <c r="AB18" s="244" t="inlineStr">
        <is>
          <t>Euro</t>
        </is>
      </c>
      <c r="AC18" s="408" t="n"/>
      <c r="AD18" s="409" t="n">
        <v>28.2</v>
      </c>
      <c r="AE18" s="408" t="n">
        <v>28.2</v>
      </c>
      <c r="AF18" s="409" t="n">
        <v>0.25</v>
      </c>
      <c r="AG18" s="409">
        <f>(IF(AE18&gt;0, AE18, IF(AD18&gt;0, AD18, IF(AC18&gt;0, AC18, 0))))+AF18</f>
        <v/>
      </c>
      <c r="AH18" s="409">
        <f>AJ18/2.5</f>
        <v/>
      </c>
      <c r="AI18" s="409" t="n">
        <v>159.95</v>
      </c>
      <c r="AJ18" s="409" t="n">
        <v>159.95</v>
      </c>
      <c r="AK18" s="255">
        <f>((AH18-AG18)/AH18)</f>
        <v/>
      </c>
      <c r="AL18" s="80" t="n"/>
      <c r="AM18" s="80" t="n"/>
      <c r="AN18" s="80" t="n"/>
      <c r="AO18" s="410" t="n"/>
      <c r="AP18" s="410" t="n"/>
      <c r="AQ18" s="80" t="n"/>
      <c r="AR18" s="102" t="n">
        <v>16</v>
      </c>
      <c r="AS18" s="102" t="inlineStr">
        <is>
          <t>28x32</t>
        </is>
      </c>
      <c r="AT18" s="102" t="n">
        <v>16</v>
      </c>
      <c r="AU18" s="411" t="n">
        <v>41977</v>
      </c>
      <c r="AV18" s="144" t="n"/>
      <c r="AW18" s="210" t="n">
        <v>41978</v>
      </c>
      <c r="AX18" s="210" t="n">
        <v>41988</v>
      </c>
      <c r="AY18" s="412" t="n"/>
      <c r="AZ18" s="120" t="n"/>
      <c r="BA18" s="413" t="n"/>
      <c r="BB18" s="91" t="n"/>
      <c r="BC18" s="414" t="n"/>
      <c r="BD18" s="80" t="n"/>
      <c r="BE18" s="80" t="n"/>
      <c r="BF18" s="410" t="n"/>
      <c r="BG18" s="102" t="n"/>
      <c r="BH18" s="102" t="n"/>
      <c r="BI18" s="412" t="n"/>
      <c r="BJ18" s="80" t="n"/>
      <c r="BK18" s="80">
        <f>+WEEKNUM(BJ18)</f>
        <v/>
      </c>
      <c r="BL18" s="410" t="n"/>
      <c r="BM18" s="80" t="n"/>
      <c r="BN18" s="80" t="n"/>
      <c r="BO18" s="80" t="n"/>
      <c r="BP18" s="80">
        <f>BO18*Z18</f>
        <v/>
      </c>
      <c r="BQ18" s="80" t="n"/>
      <c r="BR18" s="192">
        <f>BO18*AH18</f>
        <v/>
      </c>
      <c r="BS18" s="192">
        <f>BR18-(BO18*AG18)</f>
        <v/>
      </c>
      <c r="BT18" s="196">
        <f>BO18*AK18</f>
        <v/>
      </c>
      <c r="BU18" s="29" t="n"/>
    </row>
    <row customHeight="1" ht="44.25" r="19">
      <c r="A19" s="10" t="n"/>
      <c r="B19" s="10" t="n">
        <v>2</v>
      </c>
      <c r="C19" s="11" t="inlineStr">
        <is>
          <t>KOI</t>
        </is>
      </c>
      <c r="D19" s="180" t="inlineStr">
        <is>
          <t>jeans</t>
        </is>
      </c>
      <c r="E19" s="208" t="inlineStr">
        <is>
          <t>WOMEN</t>
        </is>
      </c>
      <c r="F19" s="180" t="inlineStr">
        <is>
          <t>K150701109</t>
        </is>
      </c>
      <c r="G19" s="180" t="inlineStr">
        <is>
          <t>JUNO</t>
        </is>
      </c>
      <c r="H19" s="180" t="inlineStr">
        <is>
          <t>Scraped</t>
        </is>
      </c>
      <c r="I19" s="233" t="inlineStr">
        <is>
          <t>NON</t>
        </is>
      </c>
      <c r="J19" s="233" t="inlineStr">
        <is>
          <t>Super Slim</t>
        </is>
      </c>
      <c r="K19" s="233" t="n"/>
      <c r="L19" s="13" t="n"/>
      <c r="M19" s="230" t="inlineStr">
        <is>
          <t>Carthago</t>
        </is>
      </c>
      <c r="N19" s="231" t="inlineStr">
        <is>
          <t>CCC</t>
        </is>
      </c>
      <c r="O19" s="230" t="inlineStr">
        <is>
          <t>Elleti</t>
        </is>
      </c>
      <c r="P19" s="231" t="inlineStr">
        <is>
          <t>IT</t>
        </is>
      </c>
      <c r="Q19" s="218" t="inlineStr">
        <is>
          <t>C/O</t>
        </is>
      </c>
      <c r="R19" s="218" t="n"/>
      <c r="S19" s="219" t="inlineStr">
        <is>
          <t>Orta</t>
        </is>
      </c>
      <c r="T19" s="219" t="n">
        <v>8148</v>
      </c>
      <c r="U19" s="219" t="inlineStr">
        <is>
          <t>98% Organic Cotton / 2% Elastane</t>
        </is>
      </c>
      <c r="V19" s="130" t="n"/>
      <c r="W19" s="276" t="n">
        <v>42023</v>
      </c>
      <c r="X19" s="276" t="n">
        <v>42044</v>
      </c>
      <c r="Y19" s="276" t="n">
        <v>42079</v>
      </c>
      <c r="Z19" s="44" t="n">
        <v>1.2</v>
      </c>
      <c r="AA19" s="44" t="n"/>
      <c r="AB19" s="244" t="inlineStr">
        <is>
          <t>Euro</t>
        </is>
      </c>
      <c r="AC19" s="408" t="n"/>
      <c r="AD19" s="416" t="n">
        <v>32.79</v>
      </c>
      <c r="AE19" s="417" t="n"/>
      <c r="AF19" s="409" t="n">
        <v>0.25</v>
      </c>
      <c r="AG19" s="409">
        <f>(IF(AE19&gt;0, AE19, IF(AD19&gt;0, AD19, IF(AC19&gt;0, AC19, 0))))+AF19</f>
        <v/>
      </c>
      <c r="AH19" s="409">
        <f>AJ19/2.5</f>
        <v/>
      </c>
      <c r="AI19" s="409" t="n">
        <v>179.95</v>
      </c>
      <c r="AJ19" s="409" t="n">
        <v>179.95</v>
      </c>
      <c r="AK19" s="255">
        <f>((AH19-AG19)/AH19)</f>
        <v/>
      </c>
      <c r="AL19" s="80" t="n"/>
      <c r="AM19" s="80" t="n"/>
      <c r="AN19" s="80" t="n"/>
      <c r="AO19" s="410" t="n"/>
      <c r="AP19" s="410" t="n"/>
      <c r="AQ19" s="80" t="n"/>
      <c r="AR19" s="102" t="n">
        <v>16</v>
      </c>
      <c r="AS19" s="102" t="inlineStr">
        <is>
          <t>28x32</t>
        </is>
      </c>
      <c r="AT19" s="102" t="n"/>
      <c r="AU19" s="216" t="n"/>
      <c r="AV19" s="144" t="n"/>
      <c r="AW19" s="210" t="n">
        <v>41978</v>
      </c>
      <c r="AX19" s="210" t="n">
        <v>42009</v>
      </c>
      <c r="AY19" s="412" t="n"/>
      <c r="AZ19" s="120" t="n"/>
      <c r="BA19" s="413" t="n"/>
      <c r="BB19" s="91" t="n"/>
      <c r="BC19" s="414" t="n"/>
      <c r="BD19" s="80" t="n"/>
      <c r="BE19" s="80" t="n"/>
      <c r="BF19" s="410" t="n"/>
      <c r="BG19" s="102" t="n"/>
      <c r="BH19" s="102" t="n"/>
      <c r="BI19" s="412" t="n"/>
      <c r="BJ19" s="80" t="n"/>
      <c r="BK19" s="80">
        <f>+WEEKNUM(BJ19)</f>
        <v/>
      </c>
      <c r="BL19" s="410" t="n"/>
      <c r="BM19" s="80" t="n"/>
      <c r="BN19" s="80" t="n"/>
      <c r="BO19" s="80" t="n"/>
      <c r="BP19" s="80">
        <f>BO19*Z19</f>
        <v/>
      </c>
      <c r="BQ19" s="80" t="n"/>
      <c r="BR19" s="192">
        <f>BO19*AH19</f>
        <v/>
      </c>
      <c r="BS19" s="192">
        <f>BR19-(BO19*AG19)</f>
        <v/>
      </c>
      <c r="BT19" s="196">
        <f>BO19*AK19</f>
        <v/>
      </c>
      <c r="BU19" s="29" t="n"/>
    </row>
    <row customHeight="1" ht="44.25" r="20">
      <c r="A20" s="10" t="n"/>
      <c r="B20" s="10" t="n">
        <v>3</v>
      </c>
      <c r="C20" s="11" t="inlineStr">
        <is>
          <t>KOI</t>
        </is>
      </c>
      <c r="D20" s="180" t="inlineStr">
        <is>
          <t>jeans</t>
        </is>
      </c>
      <c r="E20" s="208" t="inlineStr">
        <is>
          <t>WOMEN</t>
        </is>
      </c>
      <c r="F20" s="180" t="inlineStr">
        <is>
          <t>K150701110</t>
        </is>
      </c>
      <c r="G20" s="180" t="inlineStr">
        <is>
          <t>JUNO</t>
        </is>
      </c>
      <c r="H20" s="180" t="inlineStr">
        <is>
          <t>Blue Marble</t>
        </is>
      </c>
      <c r="I20" s="233" t="inlineStr">
        <is>
          <t>NON</t>
        </is>
      </c>
      <c r="J20" s="233" t="inlineStr">
        <is>
          <t>Super Slim</t>
        </is>
      </c>
      <c r="K20" s="233" t="n"/>
      <c r="L20" s="13" t="n"/>
      <c r="M20" s="230" t="inlineStr">
        <is>
          <t>Carthago</t>
        </is>
      </c>
      <c r="N20" s="231" t="inlineStr">
        <is>
          <t>CCC</t>
        </is>
      </c>
      <c r="O20" s="230" t="inlineStr">
        <is>
          <t>Interwashing</t>
        </is>
      </c>
      <c r="P20" s="231" t="inlineStr">
        <is>
          <t>TN</t>
        </is>
      </c>
      <c r="Q20" s="218" t="inlineStr">
        <is>
          <t>C/O</t>
        </is>
      </c>
      <c r="R20" s="218" t="n"/>
      <c r="S20" s="219" t="inlineStr">
        <is>
          <t>Orta</t>
        </is>
      </c>
      <c r="T20" s="219" t="n">
        <v>8148</v>
      </c>
      <c r="U20" s="219" t="inlineStr">
        <is>
          <t>98% Organic Cotton / 2% Elastane</t>
        </is>
      </c>
      <c r="V20" s="130" t="n"/>
      <c r="W20" s="276" t="n">
        <v>42023</v>
      </c>
      <c r="X20" s="276" t="n">
        <v>42044</v>
      </c>
      <c r="Y20" s="276" t="n">
        <v>42079</v>
      </c>
      <c r="Z20" s="44" t="n">
        <v>1.21</v>
      </c>
      <c r="AA20" s="44" t="n"/>
      <c r="AB20" s="244" t="inlineStr">
        <is>
          <t>Euro</t>
        </is>
      </c>
      <c r="AC20" s="408" t="n"/>
      <c r="AD20" s="409" t="n">
        <v>21.12</v>
      </c>
      <c r="AE20" s="408" t="n">
        <v>21.12</v>
      </c>
      <c r="AF20" s="409" t="n">
        <v>0.25</v>
      </c>
      <c r="AG20" s="409">
        <f>(IF(AE20&gt;0, AE20, IF(AD20&gt;0, AD20, IF(AC20&gt;0, AC20, 0))))+AF20</f>
        <v/>
      </c>
      <c r="AH20" s="409">
        <f>AJ20/2.5</f>
        <v/>
      </c>
      <c r="AI20" s="409" t="n">
        <v>149.95</v>
      </c>
      <c r="AJ20" s="409" t="n">
        <v>149.95</v>
      </c>
      <c r="AK20" s="255">
        <f>((AH20-AG20)/AH20)</f>
        <v/>
      </c>
      <c r="AL20" s="80" t="n"/>
      <c r="AM20" s="80" t="n"/>
      <c r="AN20" s="80" t="n"/>
      <c r="AO20" s="410" t="n"/>
      <c r="AP20" s="410" t="n"/>
      <c r="AQ20" s="80" t="n"/>
      <c r="AR20" s="102" t="n">
        <v>16</v>
      </c>
      <c r="AS20" s="102" t="inlineStr">
        <is>
          <t>28x32</t>
        </is>
      </c>
      <c r="AT20" s="102" t="n">
        <v>16</v>
      </c>
      <c r="AU20" s="411" t="n">
        <v>41977</v>
      </c>
      <c r="AV20" s="144" t="n"/>
      <c r="AW20" s="144" t="inlineStr">
        <is>
          <t>recut</t>
        </is>
      </c>
      <c r="AX20" s="144" t="inlineStr">
        <is>
          <t>recut</t>
        </is>
      </c>
      <c r="AY20" s="412" t="n"/>
      <c r="AZ20" s="120" t="n"/>
      <c r="BA20" s="413" t="n"/>
      <c r="BB20" s="91" t="n"/>
      <c r="BC20" s="414" t="n"/>
      <c r="BD20" s="80" t="n"/>
      <c r="BE20" s="80" t="n"/>
      <c r="BF20" s="410" t="n"/>
      <c r="BG20" s="102" t="n"/>
      <c r="BH20" s="102" t="n"/>
      <c r="BI20" s="412" t="n"/>
      <c r="BJ20" s="80" t="n"/>
      <c r="BK20" s="80">
        <f>+WEEKNUM(BJ20)</f>
        <v/>
      </c>
      <c r="BL20" s="410" t="n"/>
      <c r="BM20" s="80" t="n"/>
      <c r="BN20" s="80" t="n"/>
      <c r="BO20" s="80" t="n"/>
      <c r="BP20" s="80">
        <f>BO20*Z20</f>
        <v/>
      </c>
      <c r="BQ20" s="80" t="n"/>
      <c r="BR20" s="192">
        <f>BO20*AH20</f>
        <v/>
      </c>
      <c r="BS20" s="192">
        <f>BR20-(BO20*AG20)</f>
        <v/>
      </c>
      <c r="BT20" s="196">
        <f>BO20*AK20</f>
        <v/>
      </c>
      <c r="BU20" s="29" t="n"/>
    </row>
    <row customFormat="1" customHeight="1" ht="44.25" r="21" s="170">
      <c r="A21" s="10" t="n"/>
      <c r="B21" s="10" t="n">
        <v>2</v>
      </c>
      <c r="C21" s="11" t="inlineStr">
        <is>
          <t>KOI</t>
        </is>
      </c>
      <c r="D21" s="180" t="inlineStr">
        <is>
          <t>jeans</t>
        </is>
      </c>
      <c r="E21" s="208" t="inlineStr">
        <is>
          <t>WOMEN</t>
        </is>
      </c>
      <c r="F21" s="180" t="inlineStr">
        <is>
          <t>K150701201</t>
        </is>
      </c>
      <c r="G21" s="180" t="inlineStr">
        <is>
          <t>DIDO</t>
        </is>
      </c>
      <c r="H21" s="180" t="inlineStr">
        <is>
          <t>Grey Worn In</t>
        </is>
      </c>
      <c r="I21" s="233" t="inlineStr">
        <is>
          <t>HIGH</t>
        </is>
      </c>
      <c r="J21" s="233" t="inlineStr">
        <is>
          <t>Regular slim</t>
        </is>
      </c>
      <c r="K21" s="233" t="n"/>
      <c r="L21" s="13" t="n"/>
      <c r="M21" s="230" t="inlineStr">
        <is>
          <t>Carthago</t>
        </is>
      </c>
      <c r="N21" s="231" t="inlineStr">
        <is>
          <t>CCC</t>
        </is>
      </c>
      <c r="O21" s="230" t="inlineStr">
        <is>
          <t>Interwashing</t>
        </is>
      </c>
      <c r="P21" s="231" t="inlineStr">
        <is>
          <t>TN</t>
        </is>
      </c>
      <c r="Q21" s="218" t="inlineStr">
        <is>
          <t>C/O</t>
        </is>
      </c>
      <c r="R21" s="218" t="n"/>
      <c r="S21" s="233" t="inlineStr">
        <is>
          <t>Gap</t>
        </is>
      </c>
      <c r="T21" s="219" t="inlineStr">
        <is>
          <t>D7924O022 Pinus</t>
        </is>
      </c>
      <c r="U21" s="219" t="inlineStr">
        <is>
          <t>98% Organic Cotton / 2% Elastane</t>
        </is>
      </c>
      <c r="V21" s="130" t="n"/>
      <c r="W21" s="277" t="n">
        <v>41995</v>
      </c>
      <c r="X21" s="276" t="n">
        <v>42016</v>
      </c>
      <c r="Y21" s="276" t="n">
        <v>42051</v>
      </c>
      <c r="Z21" s="44" t="n">
        <v>1.4</v>
      </c>
      <c r="AA21" s="44" t="n"/>
      <c r="AB21" s="244" t="inlineStr">
        <is>
          <t>Euro</t>
        </is>
      </c>
      <c r="AC21" s="408" t="n"/>
      <c r="AD21" s="409" t="n">
        <v>24.95</v>
      </c>
      <c r="AE21" s="408" t="n">
        <v>24.98</v>
      </c>
      <c r="AF21" s="409" t="n">
        <v>0.25</v>
      </c>
      <c r="AG21" s="409">
        <f>(IF(AE21&gt;0, AE21, IF(AD21&gt;0, AD21, IF(AC21&gt;0, AC21, 0))))+AF21</f>
        <v/>
      </c>
      <c r="AH21" s="409">
        <f>AJ21/2.5</f>
        <v/>
      </c>
      <c r="AI21" s="409" t="n">
        <v>129.95</v>
      </c>
      <c r="AJ21" s="409" t="n">
        <v>129.95</v>
      </c>
      <c r="AK21" s="255">
        <f>((AH21-AG21)/AH21)</f>
        <v/>
      </c>
      <c r="AL21" s="80" t="n"/>
      <c r="AM21" s="80" t="n"/>
      <c r="AN21" s="80" t="n"/>
      <c r="AO21" s="410" t="n"/>
      <c r="AP21" s="410" t="n"/>
      <c r="AQ21" s="80" t="n"/>
      <c r="AR21" s="102" t="n">
        <v>16</v>
      </c>
      <c r="AS21" s="102" t="inlineStr">
        <is>
          <t>28x32</t>
        </is>
      </c>
      <c r="AT21" s="102" t="n">
        <v>16</v>
      </c>
      <c r="AU21" s="411" t="n">
        <v>41977</v>
      </c>
      <c r="AV21" s="144" t="n"/>
      <c r="AW21" s="210" t="n">
        <v>41978</v>
      </c>
      <c r="AX21" s="210" t="n">
        <v>41988</v>
      </c>
      <c r="AY21" s="412" t="n"/>
      <c r="AZ21" s="120" t="n"/>
      <c r="BA21" s="413" t="n"/>
      <c r="BB21" s="91" t="n"/>
      <c r="BC21" s="414" t="n"/>
      <c r="BD21" s="80" t="n"/>
      <c r="BE21" s="80" t="n"/>
      <c r="BF21" s="410" t="n"/>
      <c r="BG21" s="102" t="n"/>
      <c r="BH21" s="102" t="n"/>
      <c r="BI21" s="412" t="n"/>
      <c r="BJ21" s="80" t="n"/>
      <c r="BK21" s="80">
        <f>+WEEKNUM(BJ21)</f>
        <v/>
      </c>
      <c r="BL21" s="410" t="n"/>
      <c r="BM21" s="80" t="n"/>
      <c r="BN21" s="80" t="n"/>
      <c r="BO21" s="80" t="n"/>
      <c r="BP21" s="80">
        <f>BO21*Z21</f>
        <v/>
      </c>
      <c r="BQ21" s="80" t="n"/>
      <c r="BR21" s="192">
        <f>BO21*AH21</f>
        <v/>
      </c>
      <c r="BS21" s="192">
        <f>BR21-(BO21*AG21)</f>
        <v/>
      </c>
      <c r="BT21" s="196">
        <f>BO21*AK21</f>
        <v/>
      </c>
      <c r="BU21" s="29" t="n"/>
    </row>
    <row customFormat="1" customHeight="1" hidden="1" ht="44.25" r="22" s="170">
      <c r="A22" s="157" t="inlineStr">
        <is>
          <t>x</t>
        </is>
      </c>
      <c r="B22" s="157" t="n"/>
      <c r="C22" s="158" t="inlineStr">
        <is>
          <t>KOI</t>
        </is>
      </c>
      <c r="D22" s="160" t="inlineStr">
        <is>
          <t>jeans</t>
        </is>
      </c>
      <c r="E22" s="159" t="inlineStr">
        <is>
          <t>WOMEN</t>
        </is>
      </c>
      <c r="F22" s="160" t="inlineStr">
        <is>
          <t>K150701202</t>
        </is>
      </c>
      <c r="G22" s="160" t="inlineStr">
        <is>
          <t>DIDO</t>
        </is>
      </c>
      <c r="H22" s="160" t="inlineStr">
        <is>
          <t>Smoke Worn Blue</t>
        </is>
      </c>
      <c r="I22" s="205" t="inlineStr">
        <is>
          <t>HIGH</t>
        </is>
      </c>
      <c r="J22" s="205" t="inlineStr">
        <is>
          <t>Regular slim</t>
        </is>
      </c>
      <c r="K22" s="205" t="n"/>
      <c r="L22" s="161" t="n">
        <v>41981</v>
      </c>
      <c r="M22" s="182" t="inlineStr">
        <is>
          <t>Carthago</t>
        </is>
      </c>
      <c r="N22" s="234" t="inlineStr">
        <is>
          <t>CCC</t>
        </is>
      </c>
      <c r="O22" s="234" t="n"/>
      <c r="P22" s="234" t="n"/>
      <c r="Q22" s="235" t="n"/>
      <c r="R22" s="235" t="n"/>
      <c r="S22" s="182" t="inlineStr">
        <is>
          <t>Gap</t>
        </is>
      </c>
      <c r="T22" s="223" t="n"/>
      <c r="U22" s="236" t="inlineStr">
        <is>
          <t>91% Organic Cotton / 7% Polyester / 2% Elastane</t>
        </is>
      </c>
      <c r="V22" s="164" t="n"/>
      <c r="W22" s="164" t="n"/>
      <c r="X22" s="164" t="n"/>
      <c r="Y22" s="164" t="n"/>
      <c r="Z22" s="165" t="n"/>
      <c r="AA22" s="165" t="n"/>
      <c r="AB22" s="245" t="n"/>
      <c r="AC22" s="420" t="n"/>
      <c r="AD22" s="421" t="n">
        <v>24.68</v>
      </c>
      <c r="AE22" s="420" t="n"/>
      <c r="AF22" s="421" t="n">
        <v>0.25</v>
      </c>
      <c r="AG22" s="421">
        <f>(IF(AE22&gt;0, AE22, IF(AD22&gt;0, AD22, IF(AC22&gt;0, AC22, 0))))+AF22</f>
        <v/>
      </c>
      <c r="AH22" s="421">
        <f>AG22*2</f>
        <v/>
      </c>
      <c r="AI22" s="421">
        <f>AG22*2.5</f>
        <v/>
      </c>
      <c r="AJ22" s="421">
        <f>AH22*2.5</f>
        <v/>
      </c>
      <c r="AK22" s="256">
        <f>((AH22-AG22)/AH22)</f>
        <v/>
      </c>
      <c r="AL22" s="166" t="n"/>
      <c r="AM22" s="166" t="n"/>
      <c r="AN22" s="166" t="n"/>
      <c r="AO22" s="422" t="n"/>
      <c r="AP22" s="422" t="n"/>
      <c r="AQ22" s="166" t="n"/>
      <c r="AR22" s="166" t="n">
        <v>16</v>
      </c>
      <c r="AS22" s="166" t="inlineStr">
        <is>
          <t>28x32</t>
        </is>
      </c>
      <c r="AT22" s="166" t="n"/>
      <c r="AU22" s="166" t="n"/>
      <c r="AV22" s="214" t="n"/>
      <c r="AW22" s="215" t="n">
        <v>41978</v>
      </c>
      <c r="AX22" s="214" t="n"/>
      <c r="AY22" s="422" t="n"/>
      <c r="AZ22" s="165" t="n"/>
      <c r="BA22" s="422" t="n"/>
      <c r="BB22" s="168" t="n"/>
      <c r="BC22" s="423" t="n"/>
      <c r="BD22" s="166" t="n"/>
      <c r="BE22" s="166" t="n"/>
      <c r="BF22" s="422" t="n"/>
      <c r="BG22" s="166" t="n"/>
      <c r="BH22" s="166" t="n"/>
      <c r="BI22" s="422" t="n"/>
      <c r="BJ22" s="166" t="n"/>
      <c r="BK22" s="166">
        <f>+WEEKNUM(BJ22)</f>
        <v/>
      </c>
      <c r="BL22" s="422" t="n"/>
      <c r="BM22" s="166" t="n"/>
      <c r="BN22" s="166" t="n"/>
      <c r="BO22" s="166" t="n"/>
      <c r="BP22" s="166">
        <f>BO22*Z22</f>
        <v/>
      </c>
      <c r="BQ22" s="166" t="n"/>
      <c r="BR22" s="193">
        <f>BO22*AH22</f>
        <v/>
      </c>
      <c r="BS22" s="193">
        <f>BR22-(BO22*AG22)</f>
        <v/>
      </c>
      <c r="BT22" s="197">
        <f>BO22*AK22</f>
        <v/>
      </c>
      <c r="BU22" s="162" t="n"/>
    </row>
    <row customFormat="1" customHeight="1" ht="44.25" r="23" s="170">
      <c r="A23" s="10" t="n"/>
      <c r="B23" s="10" t="n">
        <v>2</v>
      </c>
      <c r="C23" s="11" t="inlineStr">
        <is>
          <t>KOI</t>
        </is>
      </c>
      <c r="D23" s="180" t="inlineStr">
        <is>
          <t>jeans</t>
        </is>
      </c>
      <c r="E23" s="208" t="inlineStr">
        <is>
          <t>WOMEN</t>
        </is>
      </c>
      <c r="F23" s="180" t="inlineStr">
        <is>
          <t>K150701203</t>
        </is>
      </c>
      <c r="G23" s="180" t="inlineStr">
        <is>
          <t>DIDO</t>
        </is>
      </c>
      <c r="H23" s="180" t="inlineStr">
        <is>
          <t>Smoke Blue Barely Touched</t>
        </is>
      </c>
      <c r="I23" s="233" t="inlineStr">
        <is>
          <t>HIGH</t>
        </is>
      </c>
      <c r="J23" s="233" t="inlineStr">
        <is>
          <t>Regular slim</t>
        </is>
      </c>
      <c r="K23" s="233" t="n"/>
      <c r="L23" s="13" t="n"/>
      <c r="M23" s="230" t="inlineStr">
        <is>
          <t>Carthago</t>
        </is>
      </c>
      <c r="N23" s="231" t="inlineStr">
        <is>
          <t>CCC</t>
        </is>
      </c>
      <c r="O23" s="230" t="inlineStr">
        <is>
          <t>Interwashing</t>
        </is>
      </c>
      <c r="P23" s="231" t="inlineStr">
        <is>
          <t>TN</t>
        </is>
      </c>
      <c r="Q23" s="218" t="inlineStr">
        <is>
          <t>C/O</t>
        </is>
      </c>
      <c r="R23" s="218" t="n"/>
      <c r="S23" s="233" t="inlineStr">
        <is>
          <t>Gap</t>
        </is>
      </c>
      <c r="T23" s="219" t="inlineStr">
        <is>
          <t>D5202AF85 Caminala Smoky Blue</t>
        </is>
      </c>
      <c r="U23" s="219" t="inlineStr">
        <is>
          <t>91% Organic Cotton / 7% Polyester / 2% Elastane</t>
        </is>
      </c>
      <c r="V23" s="130" t="n"/>
      <c r="W23" s="277" t="n">
        <v>41995</v>
      </c>
      <c r="X23" s="276" t="n">
        <v>42016</v>
      </c>
      <c r="Y23" s="276" t="n">
        <v>42051</v>
      </c>
      <c r="Z23" s="44" t="n">
        <v>1.22</v>
      </c>
      <c r="AA23" s="44" t="n"/>
      <c r="AB23" s="244" t="inlineStr">
        <is>
          <t>Euro</t>
        </is>
      </c>
      <c r="AC23" s="408" t="n"/>
      <c r="AD23" s="409" t="n">
        <v>24.79</v>
      </c>
      <c r="AE23" s="408" t="n">
        <v>24.79</v>
      </c>
      <c r="AF23" s="409" t="n">
        <v>0.25</v>
      </c>
      <c r="AG23" s="409">
        <f>(IF(AE23&gt;0, AE23, IF(AD23&gt;0, AD23, IF(AC23&gt;0, AC23, 0))))+AF23</f>
        <v/>
      </c>
      <c r="AH23" s="409">
        <f>AJ23/2.5</f>
        <v/>
      </c>
      <c r="AI23" s="409" t="n">
        <v>119.95</v>
      </c>
      <c r="AJ23" s="409" t="n">
        <v>119.95</v>
      </c>
      <c r="AK23" s="255">
        <f>((AH23-AG23)/AH23)</f>
        <v/>
      </c>
      <c r="AL23" s="80" t="n"/>
      <c r="AM23" s="80" t="n"/>
      <c r="AN23" s="80" t="n"/>
      <c r="AO23" s="410" t="n"/>
      <c r="AP23" s="410" t="n"/>
      <c r="AQ23" s="80" t="n"/>
      <c r="AR23" s="102" t="n">
        <v>16</v>
      </c>
      <c r="AS23" s="102" t="inlineStr">
        <is>
          <t>28x32</t>
        </is>
      </c>
      <c r="AT23" s="241" t="n">
        <v>16</v>
      </c>
      <c r="AU23" s="424" t="n">
        <v>41977</v>
      </c>
      <c r="AV23" s="144" t="n"/>
      <c r="AW23" s="210" t="n">
        <v>41978</v>
      </c>
      <c r="AX23" s="210" t="n">
        <v>41988</v>
      </c>
      <c r="AY23" s="412" t="n"/>
      <c r="AZ23" s="120" t="n"/>
      <c r="BA23" s="413" t="n"/>
      <c r="BB23" s="91" t="n"/>
      <c r="BC23" s="414" t="n"/>
      <c r="BD23" s="80" t="n"/>
      <c r="BE23" s="80" t="n"/>
      <c r="BF23" s="410" t="n"/>
      <c r="BG23" s="102" t="n"/>
      <c r="BH23" s="102" t="n"/>
      <c r="BI23" s="412" t="n"/>
      <c r="BJ23" s="80" t="n"/>
      <c r="BK23" s="80">
        <f>+WEEKNUM(BJ23)</f>
        <v/>
      </c>
      <c r="BL23" s="410" t="n"/>
      <c r="BM23" s="80" t="n"/>
      <c r="BN23" s="80" t="n"/>
      <c r="BO23" s="80" t="n"/>
      <c r="BP23" s="80">
        <f>BO23*Z23</f>
        <v/>
      </c>
      <c r="BQ23" s="80" t="n"/>
      <c r="BR23" s="192">
        <f>BO23*AH23</f>
        <v/>
      </c>
      <c r="BS23" s="192">
        <f>BR23-(BO23*AG23)</f>
        <v/>
      </c>
      <c r="BT23" s="196">
        <f>BO23*AK23</f>
        <v/>
      </c>
      <c r="BU23" s="29" t="n"/>
    </row>
    <row customHeight="1" ht="44.25" r="24">
      <c r="A24" s="10" t="n"/>
      <c r="B24" s="10" t="n">
        <v>2</v>
      </c>
      <c r="C24" s="11" t="inlineStr">
        <is>
          <t>KOI</t>
        </is>
      </c>
      <c r="D24" s="180" t="inlineStr">
        <is>
          <t>jeans</t>
        </is>
      </c>
      <c r="E24" s="208" t="inlineStr">
        <is>
          <t>WOMEN</t>
        </is>
      </c>
      <c r="F24" s="180" t="inlineStr">
        <is>
          <t>K150701204</t>
        </is>
      </c>
      <c r="G24" s="180" t="inlineStr">
        <is>
          <t>DIDO</t>
        </is>
      </c>
      <c r="H24" s="180" t="inlineStr">
        <is>
          <t>Electric Tied</t>
        </is>
      </c>
      <c r="I24" s="233" t="inlineStr">
        <is>
          <t>BASIC</t>
        </is>
      </c>
      <c r="J24" s="233" t="inlineStr">
        <is>
          <t>Regular slim</t>
        </is>
      </c>
      <c r="K24" s="233" t="n"/>
      <c r="L24" s="13" t="n"/>
      <c r="M24" s="230" t="inlineStr">
        <is>
          <t>Carthago</t>
        </is>
      </c>
      <c r="N24" s="231" t="inlineStr">
        <is>
          <t>CCC</t>
        </is>
      </c>
      <c r="O24" s="230" t="inlineStr">
        <is>
          <t>Interwashing</t>
        </is>
      </c>
      <c r="P24" s="231" t="inlineStr">
        <is>
          <t>TN</t>
        </is>
      </c>
      <c r="Q24" s="218" t="inlineStr">
        <is>
          <t>C/O</t>
        </is>
      </c>
      <c r="R24" s="218" t="n"/>
      <c r="S24" s="233" t="inlineStr">
        <is>
          <t>Gap</t>
        </is>
      </c>
      <c r="T24" s="219" t="inlineStr">
        <is>
          <t>D7253O019 Rosemary</t>
        </is>
      </c>
      <c r="U24" s="219" t="inlineStr">
        <is>
          <t>96,5% Organic Cotton / 3% Polyester / 0,5% Elastane</t>
        </is>
      </c>
      <c r="V24" s="130" t="n"/>
      <c r="W24" s="277" t="n">
        <v>41995</v>
      </c>
      <c r="X24" s="276" t="n">
        <v>42016</v>
      </c>
      <c r="Y24" s="276" t="n">
        <v>42051</v>
      </c>
      <c r="Z24" s="44" t="n">
        <v>1.19</v>
      </c>
      <c r="AA24" s="44" t="n"/>
      <c r="AB24" s="244" t="inlineStr">
        <is>
          <t>Euro</t>
        </is>
      </c>
      <c r="AC24" s="408" t="n"/>
      <c r="AD24" s="409" t="n">
        <v>25.65</v>
      </c>
      <c r="AE24" s="408" t="n">
        <v>25.65</v>
      </c>
      <c r="AF24" s="409" t="n">
        <v>0.25</v>
      </c>
      <c r="AG24" s="409">
        <f>(IF(AE24&gt;0, AE24, IF(AD24&gt;0, AD24, IF(AC24&gt;0, AC24, 0))))+AF24</f>
        <v/>
      </c>
      <c r="AH24" s="409">
        <f>AJ24/2.5</f>
        <v/>
      </c>
      <c r="AI24" s="409" t="n">
        <v>139.95</v>
      </c>
      <c r="AJ24" s="409" t="n">
        <v>139.95</v>
      </c>
      <c r="AK24" s="255">
        <f>((AH24-AG24)/AH24)</f>
        <v/>
      </c>
      <c r="AL24" s="80" t="n"/>
      <c r="AM24" s="80" t="n"/>
      <c r="AN24" s="80" t="n"/>
      <c r="AO24" s="410" t="n"/>
      <c r="AP24" s="410" t="n"/>
      <c r="AQ24" s="80" t="n"/>
      <c r="AR24" s="102" t="n">
        <v>16</v>
      </c>
      <c r="AS24" s="102" t="inlineStr">
        <is>
          <t>28x32</t>
        </is>
      </c>
      <c r="AT24" s="102" t="n">
        <v>16</v>
      </c>
      <c r="AU24" s="411" t="n">
        <v>41977</v>
      </c>
      <c r="AV24" s="144" t="n"/>
      <c r="AW24" s="210" t="n">
        <v>41978</v>
      </c>
      <c r="AX24" s="210" t="n">
        <v>41988</v>
      </c>
      <c r="AY24" s="412" t="n"/>
      <c r="AZ24" s="120" t="n"/>
      <c r="BA24" s="413" t="n"/>
      <c r="BB24" s="91" t="n"/>
      <c r="BC24" s="414" t="n"/>
      <c r="BD24" s="80" t="n"/>
      <c r="BE24" s="80" t="n"/>
      <c r="BF24" s="410" t="n"/>
      <c r="BG24" s="102" t="n"/>
      <c r="BH24" s="102" t="n"/>
      <c r="BI24" s="412" t="n"/>
      <c r="BJ24" s="80" t="n"/>
      <c r="BK24" s="80">
        <f>+WEEKNUM(BJ24)</f>
        <v/>
      </c>
      <c r="BL24" s="410" t="n"/>
      <c r="BM24" s="80" t="n"/>
      <c r="BN24" s="80" t="n"/>
      <c r="BO24" s="80" t="n"/>
      <c r="BP24" s="80">
        <f>BO24*Z24</f>
        <v/>
      </c>
      <c r="BQ24" s="80" t="n"/>
      <c r="BR24" s="192">
        <f>BO24*AH24</f>
        <v/>
      </c>
      <c r="BS24" s="192">
        <f>BR24-(BO24*AG24)</f>
        <v/>
      </c>
      <c r="BT24" s="196">
        <f>BO24*AK24</f>
        <v/>
      </c>
      <c r="BU24" s="29" t="n"/>
    </row>
    <row customFormat="1" customHeight="1" ht="44.25" r="25" s="170">
      <c r="A25" s="10" t="n"/>
      <c r="B25" s="10" t="n">
        <v>3</v>
      </c>
      <c r="C25" s="11" t="inlineStr">
        <is>
          <t>KOI</t>
        </is>
      </c>
      <c r="D25" s="180" t="inlineStr">
        <is>
          <t>jeans</t>
        </is>
      </c>
      <c r="E25" s="208" t="inlineStr">
        <is>
          <t>WOMEN</t>
        </is>
      </c>
      <c r="F25" s="180" t="inlineStr">
        <is>
          <t>K150701205</t>
        </is>
      </c>
      <c r="G25" s="180" t="inlineStr">
        <is>
          <t>DIDO</t>
        </is>
      </c>
      <c r="H25" s="180" t="inlineStr">
        <is>
          <t>Garage Used</t>
        </is>
      </c>
      <c r="I25" s="233" t="inlineStr">
        <is>
          <t>BASIC</t>
        </is>
      </c>
      <c r="J25" s="233" t="inlineStr">
        <is>
          <t>Regular slim</t>
        </is>
      </c>
      <c r="K25" s="233" t="n"/>
      <c r="L25" s="13" t="n"/>
      <c r="M25" s="230" t="inlineStr">
        <is>
          <t>Carthago</t>
        </is>
      </c>
      <c r="N25" s="231" t="inlineStr">
        <is>
          <t>CCC</t>
        </is>
      </c>
      <c r="O25" s="230" t="inlineStr">
        <is>
          <t>Interwashing</t>
        </is>
      </c>
      <c r="P25" s="231" t="inlineStr">
        <is>
          <t>TN</t>
        </is>
      </c>
      <c r="Q25" s="218" t="inlineStr">
        <is>
          <t>C/O</t>
        </is>
      </c>
      <c r="R25" s="218" t="n"/>
      <c r="S25" s="233" t="inlineStr">
        <is>
          <t>Orta</t>
        </is>
      </c>
      <c r="T25" s="219" t="n">
        <v>9541</v>
      </c>
      <c r="U25" s="219" t="inlineStr">
        <is>
          <t>98% Organic Cotton / 2% Elastane</t>
        </is>
      </c>
      <c r="V25" s="130" t="n"/>
      <c r="W25" s="276" t="n">
        <v>42023</v>
      </c>
      <c r="X25" s="276" t="n">
        <v>42044</v>
      </c>
      <c r="Y25" s="276" t="n">
        <v>42079</v>
      </c>
      <c r="Z25" s="44" t="n">
        <v>1.19</v>
      </c>
      <c r="AA25" s="44" t="n"/>
      <c r="AB25" s="244" t="inlineStr">
        <is>
          <t>Euro</t>
        </is>
      </c>
      <c r="AC25" s="408" t="n"/>
      <c r="AD25" s="409" t="n">
        <v>26.65</v>
      </c>
      <c r="AE25" s="408" t="n">
        <v>26.65</v>
      </c>
      <c r="AF25" s="409" t="n">
        <v>0.25</v>
      </c>
      <c r="AG25" s="409">
        <f>(IF(AE25&gt;0, AE25, IF(AD25&gt;0, AD25, IF(AC25&gt;0, AC25, 0))))+AF25</f>
        <v/>
      </c>
      <c r="AH25" s="409">
        <f>AJ25/2.5</f>
        <v/>
      </c>
      <c r="AI25" s="409" t="n">
        <v>149.95</v>
      </c>
      <c r="AJ25" s="409" t="n">
        <v>149.95</v>
      </c>
      <c r="AK25" s="255">
        <f>((AH25-AG25)/AH25)</f>
        <v/>
      </c>
      <c r="AL25" s="80" t="n"/>
      <c r="AM25" s="80" t="n"/>
      <c r="AN25" s="80" t="n"/>
      <c r="AO25" s="410" t="n"/>
      <c r="AP25" s="410" t="n"/>
      <c r="AQ25" s="80" t="n"/>
      <c r="AR25" s="102" t="n">
        <v>16</v>
      </c>
      <c r="AS25" s="102" t="inlineStr">
        <is>
          <t>28x32</t>
        </is>
      </c>
      <c r="AT25" s="102" t="n">
        <v>16</v>
      </c>
      <c r="AU25" s="411" t="n">
        <v>41977</v>
      </c>
      <c r="AV25" s="144" t="n"/>
      <c r="AW25" s="210" t="n">
        <v>41978</v>
      </c>
      <c r="AX25" s="210" t="n">
        <v>41988</v>
      </c>
      <c r="AY25" s="412" t="n"/>
      <c r="AZ25" s="120" t="n"/>
      <c r="BA25" s="413" t="n"/>
      <c r="BB25" s="91" t="n"/>
      <c r="BC25" s="414" t="n"/>
      <c r="BD25" s="80" t="n"/>
      <c r="BE25" s="80" t="n"/>
      <c r="BF25" s="410" t="n"/>
      <c r="BG25" s="102" t="n"/>
      <c r="BH25" s="102" t="n"/>
      <c r="BI25" s="412" t="n"/>
      <c r="BJ25" s="80" t="n"/>
      <c r="BK25" s="80">
        <f>+WEEKNUM(BJ25)</f>
        <v/>
      </c>
      <c r="BL25" s="410" t="n"/>
      <c r="BM25" s="80" t="n"/>
      <c r="BN25" s="80" t="n"/>
      <c r="BO25" s="80" t="n"/>
      <c r="BP25" s="80">
        <f>BO25*Z25</f>
        <v/>
      </c>
      <c r="BQ25" s="80" t="n"/>
      <c r="BR25" s="192">
        <f>BO25*AH25</f>
        <v/>
      </c>
      <c r="BS25" s="192">
        <f>BR25-(BO25*AG25)</f>
        <v/>
      </c>
      <c r="BT25" s="196">
        <f>BO25*AK25</f>
        <v/>
      </c>
      <c r="BU25" s="29" t="n"/>
    </row>
    <row customHeight="1" ht="44.25" r="26">
      <c r="A26" s="10" t="n"/>
      <c r="B26" s="10" t="n">
        <v>2</v>
      </c>
      <c r="C26" s="11" t="inlineStr">
        <is>
          <t>KOI</t>
        </is>
      </c>
      <c r="D26" s="180" t="inlineStr">
        <is>
          <t>jeans</t>
        </is>
      </c>
      <c r="E26" s="208" t="inlineStr">
        <is>
          <t>WOMEN</t>
        </is>
      </c>
      <c r="F26" s="180" t="inlineStr">
        <is>
          <t>K150701301</t>
        </is>
      </c>
      <c r="G26" s="180" t="inlineStr">
        <is>
          <t>CHRISTINA</t>
        </is>
      </c>
      <c r="H26" s="180" t="inlineStr">
        <is>
          <t>Black Dark Marble</t>
        </is>
      </c>
      <c r="I26" s="233" t="inlineStr">
        <is>
          <t>BASIC</t>
        </is>
      </c>
      <c r="J26" s="233" t="inlineStr">
        <is>
          <t>High Skinny</t>
        </is>
      </c>
      <c r="K26" s="233" t="n"/>
      <c r="L26" s="13" t="n"/>
      <c r="M26" s="230" t="inlineStr">
        <is>
          <t>Carthago</t>
        </is>
      </c>
      <c r="N26" s="231" t="inlineStr">
        <is>
          <t>CCC</t>
        </is>
      </c>
      <c r="O26" s="230" t="inlineStr">
        <is>
          <t>Interwashing</t>
        </is>
      </c>
      <c r="P26" s="231" t="inlineStr">
        <is>
          <t>TN</t>
        </is>
      </c>
      <c r="Q26" s="218" t="inlineStr">
        <is>
          <t>C/O</t>
        </is>
      </c>
      <c r="R26" s="218" t="n"/>
      <c r="S26" s="233" t="inlineStr">
        <is>
          <t>Gap</t>
        </is>
      </c>
      <c r="T26" s="219" t="inlineStr">
        <is>
          <t>D7924O022 Pinus</t>
        </is>
      </c>
      <c r="U26" s="219" t="inlineStr">
        <is>
          <t>98% Organic Cotton / 2% Elastane</t>
        </is>
      </c>
      <c r="V26" s="130" t="n"/>
      <c r="W26" s="277" t="n">
        <v>41995</v>
      </c>
      <c r="X26" s="276" t="n">
        <v>42016</v>
      </c>
      <c r="Y26" s="276" t="n">
        <v>42051</v>
      </c>
      <c r="Z26" s="44" t="n">
        <v>1.36</v>
      </c>
      <c r="AA26" s="44" t="n"/>
      <c r="AB26" s="244" t="inlineStr">
        <is>
          <t>Euro</t>
        </is>
      </c>
      <c r="AC26" s="408" t="n"/>
      <c r="AD26" s="409" t="n">
        <v>21.56</v>
      </c>
      <c r="AE26" s="408" t="n">
        <v>21.56</v>
      </c>
      <c r="AF26" s="409" t="n">
        <v>0.25</v>
      </c>
      <c r="AG26" s="409">
        <f>(IF(AE26&gt;0, AE26, IF(AD26&gt;0, AD26, IF(AC26&gt;0, AC26, 0))))+AF26</f>
        <v/>
      </c>
      <c r="AH26" s="409">
        <f>AJ26/2.5</f>
        <v/>
      </c>
      <c r="AI26" s="409" t="n">
        <v>139.95</v>
      </c>
      <c r="AJ26" s="409" t="n">
        <v>139.95</v>
      </c>
      <c r="AK26" s="255">
        <f>((AH26-AG26)/AH26)</f>
        <v/>
      </c>
      <c r="AL26" s="80" t="n"/>
      <c r="AM26" s="80" t="n"/>
      <c r="AN26" s="80" t="n"/>
      <c r="AO26" s="410" t="n"/>
      <c r="AP26" s="410" t="n"/>
      <c r="AQ26" s="80" t="n"/>
      <c r="AR26" s="102" t="n">
        <v>16</v>
      </c>
      <c r="AS26" s="102" t="inlineStr">
        <is>
          <t>28x32</t>
        </is>
      </c>
      <c r="AT26" s="102" t="n">
        <v>16</v>
      </c>
      <c r="AU26" s="419" t="n">
        <v>41977</v>
      </c>
      <c r="AV26" s="144" t="n"/>
      <c r="AW26" s="210" t="n">
        <v>41978</v>
      </c>
      <c r="AX26" s="210" t="n">
        <v>41988</v>
      </c>
      <c r="AY26" s="412" t="n"/>
      <c r="AZ26" s="120" t="n"/>
      <c r="BA26" s="413" t="n"/>
      <c r="BB26" s="91" t="n"/>
      <c r="BC26" s="414" t="n"/>
      <c r="BD26" s="80" t="n"/>
      <c r="BE26" s="80" t="n"/>
      <c r="BF26" s="410" t="n"/>
      <c r="BG26" s="102" t="n"/>
      <c r="BH26" s="102" t="n"/>
      <c r="BI26" s="412" t="n"/>
      <c r="BJ26" s="80" t="n"/>
      <c r="BK26" s="80">
        <f>+WEEKNUM(BJ26)</f>
        <v/>
      </c>
      <c r="BL26" s="410" t="n"/>
      <c r="BM26" s="80" t="n"/>
      <c r="BN26" s="80" t="n"/>
      <c r="BO26" s="80" t="n"/>
      <c r="BP26" s="80">
        <f>BO26*Z26</f>
        <v/>
      </c>
      <c r="BQ26" s="80" t="n"/>
      <c r="BR26" s="192">
        <f>BO26*AH26</f>
        <v/>
      </c>
      <c r="BS26" s="192">
        <f>BR26-(BO26*AG26)</f>
        <v/>
      </c>
      <c r="BT26" s="196">
        <f>BO26*AK26</f>
        <v/>
      </c>
      <c r="BU26" s="29" t="n"/>
    </row>
    <row customHeight="1" ht="44.25" r="27">
      <c r="A27" s="10" t="n"/>
      <c r="B27" s="10" t="n">
        <v>3</v>
      </c>
      <c r="C27" s="11" t="inlineStr">
        <is>
          <t>KOI</t>
        </is>
      </c>
      <c r="D27" s="180" t="inlineStr">
        <is>
          <t>jeans</t>
        </is>
      </c>
      <c r="E27" s="208" t="inlineStr">
        <is>
          <t>WOMEN</t>
        </is>
      </c>
      <c r="F27" s="180" t="inlineStr">
        <is>
          <t>K150701302</t>
        </is>
      </c>
      <c r="G27" s="180" t="inlineStr">
        <is>
          <t>CHRISTINA</t>
        </is>
      </c>
      <c r="H27" s="180" t="inlineStr">
        <is>
          <t>Rinse Tencel</t>
        </is>
      </c>
      <c r="I27" s="233" t="inlineStr">
        <is>
          <t>SUPER</t>
        </is>
      </c>
      <c r="J27" s="233" t="inlineStr">
        <is>
          <t>High Skinny</t>
        </is>
      </c>
      <c r="K27" s="233" t="n"/>
      <c r="L27" s="13" t="n"/>
      <c r="M27" s="230" t="inlineStr">
        <is>
          <t>Carthago</t>
        </is>
      </c>
      <c r="N27" s="231" t="inlineStr">
        <is>
          <t>CCC</t>
        </is>
      </c>
      <c r="O27" s="230" t="inlineStr">
        <is>
          <t>Interwashing</t>
        </is>
      </c>
      <c r="P27" s="231" t="inlineStr">
        <is>
          <t>TN</t>
        </is>
      </c>
      <c r="Q27" s="218" t="inlineStr">
        <is>
          <t>C/O</t>
        </is>
      </c>
      <c r="R27" s="218" t="n"/>
      <c r="S27" s="233" t="inlineStr">
        <is>
          <t>Orta</t>
        </is>
      </c>
      <c r="T27" s="219" t="inlineStr">
        <is>
          <t>7771A-42</t>
        </is>
      </c>
      <c r="U27" s="219" t="inlineStr">
        <is>
          <t>44% Cotton / 42% Polyvinyl / 12% Polyester / 2% Elastane</t>
        </is>
      </c>
      <c r="V27" s="130" t="n"/>
      <c r="W27" s="276" t="n">
        <v>42023</v>
      </c>
      <c r="X27" s="276" t="n">
        <v>42044</v>
      </c>
      <c r="Y27" s="276" t="n">
        <v>42079</v>
      </c>
      <c r="Z27" s="44" t="n">
        <v>1.34</v>
      </c>
      <c r="AA27" s="44" t="n"/>
      <c r="AB27" s="244" t="inlineStr">
        <is>
          <t>Euro</t>
        </is>
      </c>
      <c r="AC27" s="408" t="n"/>
      <c r="AD27" s="409" t="n">
        <v>19.72</v>
      </c>
      <c r="AE27" s="408" t="n">
        <v>19.72</v>
      </c>
      <c r="AF27" s="409" t="n">
        <v>0.25</v>
      </c>
      <c r="AG27" s="409">
        <f>(IF(AE27&gt;0, AE27, IF(AD27&gt;0, AD27, IF(AC27&gt;0, AC27, 0))))+AF27</f>
        <v/>
      </c>
      <c r="AH27" s="409">
        <f>AJ27/2.5</f>
        <v/>
      </c>
      <c r="AI27" s="409" t="n">
        <v>119.95</v>
      </c>
      <c r="AJ27" s="409" t="n">
        <v>119.95</v>
      </c>
      <c r="AK27" s="255">
        <f>((AH27-AG27)/AH27)</f>
        <v/>
      </c>
      <c r="AL27" s="80" t="n"/>
      <c r="AM27" s="80" t="n"/>
      <c r="AN27" s="80" t="n"/>
      <c r="AO27" s="410" t="n"/>
      <c r="AP27" s="410" t="n"/>
      <c r="AQ27" s="80" t="n"/>
      <c r="AR27" s="102" t="n">
        <v>16</v>
      </c>
      <c r="AS27" s="102" t="inlineStr">
        <is>
          <t>28x32</t>
        </is>
      </c>
      <c r="AT27" s="102" t="n">
        <v>16</v>
      </c>
      <c r="AU27" s="419" t="n">
        <v>41977</v>
      </c>
      <c r="AV27" s="144" t="n"/>
      <c r="AW27" s="210" t="n">
        <v>41978</v>
      </c>
      <c r="AX27" s="210" t="n">
        <v>41988</v>
      </c>
      <c r="AY27" s="412" t="n"/>
      <c r="AZ27" s="120" t="n"/>
      <c r="BA27" s="413" t="n"/>
      <c r="BB27" s="91" t="n"/>
      <c r="BC27" s="414" t="n"/>
      <c r="BD27" s="80" t="n"/>
      <c r="BE27" s="80" t="n"/>
      <c r="BF27" s="410" t="n"/>
      <c r="BG27" s="102" t="n"/>
      <c r="BH27" s="102" t="n"/>
      <c r="BI27" s="412" t="n"/>
      <c r="BJ27" s="80" t="n"/>
      <c r="BK27" s="80">
        <f>+WEEKNUM(BJ27)</f>
        <v/>
      </c>
      <c r="BL27" s="410" t="n"/>
      <c r="BM27" s="80" t="n"/>
      <c r="BN27" s="80" t="n"/>
      <c r="BO27" s="80" t="n"/>
      <c r="BP27" s="80">
        <f>BO27*Z27</f>
        <v/>
      </c>
      <c r="BQ27" s="80" t="n"/>
      <c r="BR27" s="192">
        <f>BO27*AH27</f>
        <v/>
      </c>
      <c r="BS27" s="192">
        <f>BR27-(BO27*AG27)</f>
        <v/>
      </c>
      <c r="BT27" s="196">
        <f>BO27*AK27</f>
        <v/>
      </c>
      <c r="BU27" s="29" t="n"/>
    </row>
    <row customHeight="1" ht="44.25" r="28">
      <c r="A28" s="10" t="n"/>
      <c r="B28" s="10" t="n">
        <v>2</v>
      </c>
      <c r="C28" s="11" t="inlineStr">
        <is>
          <t>KOI</t>
        </is>
      </c>
      <c r="D28" s="180" t="inlineStr">
        <is>
          <t>jeans</t>
        </is>
      </c>
      <c r="E28" s="208" t="inlineStr">
        <is>
          <t>WOMEN</t>
        </is>
      </c>
      <c r="F28" s="180" t="inlineStr">
        <is>
          <t>K150701303</t>
        </is>
      </c>
      <c r="G28" s="180" t="inlineStr">
        <is>
          <t>CHRISTINA</t>
        </is>
      </c>
      <c r="H28" s="180" t="inlineStr">
        <is>
          <t>Laser Crackle</t>
        </is>
      </c>
      <c r="I28" s="233" t="inlineStr">
        <is>
          <t>BASIC</t>
        </is>
      </c>
      <c r="J28" s="233" t="inlineStr">
        <is>
          <t>High Skinny</t>
        </is>
      </c>
      <c r="K28" s="233" t="n"/>
      <c r="L28" s="13" t="n"/>
      <c r="M28" s="230" t="inlineStr">
        <is>
          <t>Carthago</t>
        </is>
      </c>
      <c r="N28" s="231" t="inlineStr">
        <is>
          <t>CCC</t>
        </is>
      </c>
      <c r="O28" s="230" t="inlineStr">
        <is>
          <t>Martelli</t>
        </is>
      </c>
      <c r="P28" s="231" t="inlineStr">
        <is>
          <t>IT</t>
        </is>
      </c>
      <c r="Q28" s="218" t="inlineStr">
        <is>
          <t>C/O</t>
        </is>
      </c>
      <c r="R28" s="218" t="n"/>
      <c r="S28" s="233" t="inlineStr">
        <is>
          <t>Orta</t>
        </is>
      </c>
      <c r="T28" s="219" t="n">
        <v>8148</v>
      </c>
      <c r="U28" s="219" t="inlineStr">
        <is>
          <t>98% Organic Cotton / 2% Elastane</t>
        </is>
      </c>
      <c r="V28" s="130" t="n"/>
      <c r="W28" s="276" t="n">
        <v>42023</v>
      </c>
      <c r="X28" s="276" t="n">
        <v>42044</v>
      </c>
      <c r="Y28" s="276" t="n">
        <v>42079</v>
      </c>
      <c r="Z28" s="44" t="n">
        <v>1.29</v>
      </c>
      <c r="AA28" s="44" t="n"/>
      <c r="AB28" s="244" t="inlineStr">
        <is>
          <t>Euro</t>
        </is>
      </c>
      <c r="AC28" s="408" t="n"/>
      <c r="AD28" s="416" t="n">
        <v>28.55</v>
      </c>
      <c r="AE28" s="417" t="n"/>
      <c r="AF28" s="409" t="n">
        <v>0.25</v>
      </c>
      <c r="AG28" s="409">
        <f>(IF(AE28&gt;0, AE28, IF(AD28&gt;0, AD28, IF(AC28&gt;0, AC28, 0))))+AF28</f>
        <v/>
      </c>
      <c r="AH28" s="409">
        <f>AJ28/2.5</f>
        <v/>
      </c>
      <c r="AI28" s="409" t="n">
        <v>159.95</v>
      </c>
      <c r="AJ28" s="409" t="n">
        <v>159.95</v>
      </c>
      <c r="AK28" s="255">
        <f>((AH28-AG28)/AH28)</f>
        <v/>
      </c>
      <c r="AL28" s="80" t="n"/>
      <c r="AM28" s="80" t="n"/>
      <c r="AN28" s="80" t="n"/>
      <c r="AO28" s="410" t="n"/>
      <c r="AP28" s="410" t="n"/>
      <c r="AQ28" s="80" t="n"/>
      <c r="AR28" s="102" t="n">
        <v>16</v>
      </c>
      <c r="AS28" s="102" t="inlineStr">
        <is>
          <t>28x32</t>
        </is>
      </c>
      <c r="AT28" s="102" t="n"/>
      <c r="AU28" s="216" t="n"/>
      <c r="AV28" s="144" t="n"/>
      <c r="AW28" s="210" t="n">
        <v>41978</v>
      </c>
      <c r="AX28" s="210" t="n">
        <v>42009</v>
      </c>
      <c r="AY28" s="412" t="n"/>
      <c r="AZ28" s="120" t="n"/>
      <c r="BA28" s="413" t="n"/>
      <c r="BB28" s="91" t="n"/>
      <c r="BC28" s="414" t="n"/>
      <c r="BD28" s="80" t="n"/>
      <c r="BE28" s="80" t="n"/>
      <c r="BF28" s="410" t="n"/>
      <c r="BG28" s="102" t="n"/>
      <c r="BH28" s="102" t="n"/>
      <c r="BI28" s="412" t="n"/>
      <c r="BJ28" s="80" t="n"/>
      <c r="BK28" s="80">
        <f>+WEEKNUM(BJ28)</f>
        <v/>
      </c>
      <c r="BL28" s="410" t="n"/>
      <c r="BM28" s="80" t="n"/>
      <c r="BN28" s="80" t="n"/>
      <c r="BO28" s="80" t="n"/>
      <c r="BP28" s="80">
        <f>BO28*Z28</f>
        <v/>
      </c>
      <c r="BQ28" s="80" t="n"/>
      <c r="BR28" s="192">
        <f>BO28*AH28</f>
        <v/>
      </c>
      <c r="BS28" s="192">
        <f>BR28-(BO28*AG28)</f>
        <v/>
      </c>
      <c r="BT28" s="196">
        <f>BO28*AK28</f>
        <v/>
      </c>
      <c r="BU28" s="29" t="n"/>
    </row>
    <row customHeight="1" ht="44.25" r="29">
      <c r="A29" s="10" t="n"/>
      <c r="B29" s="10" t="n">
        <v>3</v>
      </c>
      <c r="C29" s="11" t="inlineStr">
        <is>
          <t>KOI</t>
        </is>
      </c>
      <c r="D29" s="180" t="inlineStr">
        <is>
          <t>jeans</t>
        </is>
      </c>
      <c r="E29" s="208" t="inlineStr">
        <is>
          <t>WOMEN</t>
        </is>
      </c>
      <c r="F29" s="180" t="inlineStr">
        <is>
          <t>K150701304</t>
        </is>
      </c>
      <c r="G29" s="180" t="inlineStr">
        <is>
          <t>CHRISTINA</t>
        </is>
      </c>
      <c r="H29" s="180" t="inlineStr">
        <is>
          <t>Grey Worn In</t>
        </is>
      </c>
      <c r="I29" s="233" t="inlineStr">
        <is>
          <t>HIGH</t>
        </is>
      </c>
      <c r="J29" s="233" t="inlineStr">
        <is>
          <t>High Skinny</t>
        </is>
      </c>
      <c r="K29" s="233" t="n"/>
      <c r="L29" s="13" t="n"/>
      <c r="M29" s="230" t="inlineStr">
        <is>
          <t>Carthago</t>
        </is>
      </c>
      <c r="N29" s="231" t="inlineStr">
        <is>
          <t>CCC</t>
        </is>
      </c>
      <c r="O29" s="230" t="inlineStr">
        <is>
          <t>Interwashing</t>
        </is>
      </c>
      <c r="P29" s="231" t="inlineStr">
        <is>
          <t>TN</t>
        </is>
      </c>
      <c r="Q29" s="218" t="inlineStr">
        <is>
          <t>C/O</t>
        </is>
      </c>
      <c r="R29" s="218" t="n"/>
      <c r="S29" s="233" t="inlineStr">
        <is>
          <t>Gap</t>
        </is>
      </c>
      <c r="T29" s="219" t="inlineStr">
        <is>
          <t>D7924O022 Pinus</t>
        </is>
      </c>
      <c r="U29" s="219" t="inlineStr">
        <is>
          <t>98% Organic Cotton / 2% Elastane</t>
        </is>
      </c>
      <c r="V29" s="130" t="n"/>
      <c r="W29" s="277" t="n">
        <v>41995</v>
      </c>
      <c r="X29" s="276" t="n">
        <v>42016</v>
      </c>
      <c r="Y29" s="276" t="n">
        <v>42051</v>
      </c>
      <c r="Z29" s="44" t="n">
        <v>1.35</v>
      </c>
      <c r="AA29" s="44" t="n"/>
      <c r="AB29" s="244" t="inlineStr">
        <is>
          <t>Euro</t>
        </is>
      </c>
      <c r="AC29" s="408" t="n"/>
      <c r="AD29" s="409" t="n">
        <v>24.66</v>
      </c>
      <c r="AE29" s="408" t="n">
        <v>24.66</v>
      </c>
      <c r="AF29" s="409" t="n">
        <v>0.25</v>
      </c>
      <c r="AG29" s="409">
        <f>(IF(AE29&gt;0, AE29, IF(AD29&gt;0, AD29, IF(AC29&gt;0, AC29, 0))))+AF29</f>
        <v/>
      </c>
      <c r="AH29" s="409">
        <f>AJ29/2.5</f>
        <v/>
      </c>
      <c r="AI29" s="409" t="n">
        <v>139.95</v>
      </c>
      <c r="AJ29" s="409" t="n">
        <v>139.95</v>
      </c>
      <c r="AK29" s="255">
        <f>((AH29-AG29)/AH29)</f>
        <v/>
      </c>
      <c r="AL29" s="80" t="n"/>
      <c r="AM29" s="80" t="n"/>
      <c r="AN29" s="80" t="n"/>
      <c r="AO29" s="410" t="n"/>
      <c r="AP29" s="410" t="n"/>
      <c r="AQ29" s="80" t="n"/>
      <c r="AR29" s="102" t="n">
        <v>16</v>
      </c>
      <c r="AS29" s="102" t="inlineStr">
        <is>
          <t>28x32</t>
        </is>
      </c>
      <c r="AT29" s="102" t="n">
        <v>16</v>
      </c>
      <c r="AU29" s="419" t="n">
        <v>41977</v>
      </c>
      <c r="AV29" s="144" t="n"/>
      <c r="AW29" s="210" t="n">
        <v>41978</v>
      </c>
      <c r="AX29" s="210" t="n">
        <v>41988</v>
      </c>
      <c r="AY29" s="412" t="n"/>
      <c r="AZ29" s="120" t="n"/>
      <c r="BA29" s="413" t="n"/>
      <c r="BB29" s="91" t="n"/>
      <c r="BC29" s="414" t="n"/>
      <c r="BD29" s="80" t="n"/>
      <c r="BE29" s="80" t="n"/>
      <c r="BF29" s="410" t="n"/>
      <c r="BG29" s="102" t="n"/>
      <c r="BH29" s="102" t="n"/>
      <c r="BI29" s="412" t="n"/>
      <c r="BJ29" s="80" t="n"/>
      <c r="BK29" s="80">
        <f>+WEEKNUM(BJ29)</f>
        <v/>
      </c>
      <c r="BL29" s="410" t="n"/>
      <c r="BM29" s="80" t="n"/>
      <c r="BN29" s="80" t="n"/>
      <c r="BO29" s="80" t="n"/>
      <c r="BP29" s="80">
        <f>BO29*Z29</f>
        <v/>
      </c>
      <c r="BQ29" s="80" t="n"/>
      <c r="BR29" s="192">
        <f>BO29*AH29</f>
        <v/>
      </c>
      <c r="BS29" s="192">
        <f>BR29-(BO29*AG29)</f>
        <v/>
      </c>
      <c r="BT29" s="196">
        <f>BO29*AK29</f>
        <v/>
      </c>
      <c r="BU29" s="29" t="n"/>
    </row>
    <row customFormat="1" customHeight="1" ht="44.25" r="30" s="170">
      <c r="A30" s="10" t="n"/>
      <c r="B30" s="10" t="n">
        <v>2</v>
      </c>
      <c r="C30" s="11" t="inlineStr">
        <is>
          <t>KOI</t>
        </is>
      </c>
      <c r="D30" s="180" t="inlineStr">
        <is>
          <t>jeans</t>
        </is>
      </c>
      <c r="E30" s="208" t="inlineStr">
        <is>
          <t>WOMEN</t>
        </is>
      </c>
      <c r="F30" s="180" t="inlineStr">
        <is>
          <t>K150701305</t>
        </is>
      </c>
      <c r="G30" s="180" t="inlineStr">
        <is>
          <t>CHRISTINA</t>
        </is>
      </c>
      <c r="H30" s="180" t="inlineStr">
        <is>
          <t>Glory Blue Worn</t>
        </is>
      </c>
      <c r="I30" s="233" t="inlineStr">
        <is>
          <t>BASIC</t>
        </is>
      </c>
      <c r="J30" s="233" t="inlineStr">
        <is>
          <t>High Skinny</t>
        </is>
      </c>
      <c r="K30" s="233" t="n"/>
      <c r="L30" s="13" t="n"/>
      <c r="M30" s="230" t="inlineStr">
        <is>
          <t>Carthago</t>
        </is>
      </c>
      <c r="N30" s="231" t="inlineStr">
        <is>
          <t>CCC</t>
        </is>
      </c>
      <c r="O30" s="230" t="inlineStr">
        <is>
          <t>Interwashing</t>
        </is>
      </c>
      <c r="P30" s="231" t="inlineStr">
        <is>
          <t>TN</t>
        </is>
      </c>
      <c r="Q30" s="218" t="inlineStr">
        <is>
          <t>C/O</t>
        </is>
      </c>
      <c r="R30" s="218" t="n"/>
      <c r="S30" s="233" t="inlineStr">
        <is>
          <t>Orta</t>
        </is>
      </c>
      <c r="T30" s="219" t="n">
        <v>9540</v>
      </c>
      <c r="U30" s="219" t="inlineStr">
        <is>
          <t>99% Organic Cotton / 1% Elastane</t>
        </is>
      </c>
      <c r="V30" s="130" t="n"/>
      <c r="W30" s="276" t="n">
        <v>42023</v>
      </c>
      <c r="X30" s="276" t="n">
        <v>42044</v>
      </c>
      <c r="Y30" s="276" t="n">
        <v>42079</v>
      </c>
      <c r="Z30" s="44" t="n">
        <v>1.08</v>
      </c>
      <c r="AA30" s="44" t="n"/>
      <c r="AB30" s="244" t="inlineStr">
        <is>
          <t>Euro</t>
        </is>
      </c>
      <c r="AC30" s="408" t="n"/>
      <c r="AD30" s="409" t="n">
        <v>22.68</v>
      </c>
      <c r="AE30" s="408" t="n">
        <v>22.68</v>
      </c>
      <c r="AF30" s="409" t="n">
        <v>0.25</v>
      </c>
      <c r="AG30" s="409">
        <f>(IF(AE30&gt;0, AE30, IF(AD30&gt;0, AD30, IF(AC30&gt;0, AC30, 0))))+AF30</f>
        <v/>
      </c>
      <c r="AH30" s="409">
        <f>AJ30/2.5</f>
        <v/>
      </c>
      <c r="AI30" s="409" t="n">
        <v>139.95</v>
      </c>
      <c r="AJ30" s="409" t="n">
        <v>139.95</v>
      </c>
      <c r="AK30" s="255">
        <f>((AH30-AG30)/AH30)</f>
        <v/>
      </c>
      <c r="AL30" s="80" t="n"/>
      <c r="AM30" s="80" t="n"/>
      <c r="AN30" s="80" t="n"/>
      <c r="AO30" s="410" t="n"/>
      <c r="AP30" s="410" t="n"/>
      <c r="AQ30" s="80" t="n"/>
      <c r="AR30" s="102" t="n">
        <v>16</v>
      </c>
      <c r="AS30" s="102" t="inlineStr">
        <is>
          <t>28x32</t>
        </is>
      </c>
      <c r="AT30" s="102" t="n">
        <v>16</v>
      </c>
      <c r="AU30" s="411" t="n">
        <v>41977</v>
      </c>
      <c r="AV30" s="144" t="n"/>
      <c r="AW30" s="210" t="n">
        <v>41978</v>
      </c>
      <c r="AX30" s="210" t="n">
        <v>41988</v>
      </c>
      <c r="AY30" s="412" t="n"/>
      <c r="AZ30" s="120" t="n"/>
      <c r="BA30" s="413" t="n"/>
      <c r="BB30" s="91" t="n"/>
      <c r="BC30" s="414" t="n"/>
      <c r="BD30" s="80" t="n"/>
      <c r="BE30" s="80" t="n"/>
      <c r="BF30" s="410" t="n"/>
      <c r="BG30" s="102" t="n"/>
      <c r="BH30" s="102" t="n"/>
      <c r="BI30" s="412" t="n"/>
      <c r="BJ30" s="80" t="n"/>
      <c r="BK30" s="80">
        <f>+WEEKNUM(BJ30)</f>
        <v/>
      </c>
      <c r="BL30" s="410" t="n"/>
      <c r="BM30" s="80" t="n"/>
      <c r="BN30" s="80" t="n"/>
      <c r="BO30" s="80" t="n"/>
      <c r="BP30" s="80">
        <f>BO30*Z30</f>
        <v/>
      </c>
      <c r="BQ30" s="80" t="n"/>
      <c r="BR30" s="192">
        <f>BO30*AH30</f>
        <v/>
      </c>
      <c r="BS30" s="192">
        <f>BR30-(BO30*AG30)</f>
        <v/>
      </c>
      <c r="BT30" s="196">
        <f>BO30*AK30</f>
        <v/>
      </c>
      <c r="BU30" s="29" t="n"/>
    </row>
    <row customHeight="1" ht="44.25" r="31">
      <c r="A31" s="10" t="n"/>
      <c r="B31" s="10" t="n">
        <v>2</v>
      </c>
      <c r="C31" s="11" t="inlineStr">
        <is>
          <t>KOI</t>
        </is>
      </c>
      <c r="D31" s="180" t="inlineStr">
        <is>
          <t>jeans</t>
        </is>
      </c>
      <c r="E31" s="208" t="inlineStr">
        <is>
          <t>WOMEN</t>
        </is>
      </c>
      <c r="F31" s="180" t="inlineStr">
        <is>
          <t>K150701401</t>
        </is>
      </c>
      <c r="G31" s="180" t="inlineStr">
        <is>
          <t>RANI</t>
        </is>
      </c>
      <c r="H31" s="180" t="inlineStr">
        <is>
          <t>Rinse Tencel</t>
        </is>
      </c>
      <c r="I31" s="233" t="inlineStr">
        <is>
          <t>SUPER</t>
        </is>
      </c>
      <c r="J31" s="233" t="inlineStr">
        <is>
          <t>Slim Shoecut</t>
        </is>
      </c>
      <c r="K31" s="233" t="n"/>
      <c r="L31" s="13" t="n"/>
      <c r="M31" s="230" t="inlineStr">
        <is>
          <t>Carthago</t>
        </is>
      </c>
      <c r="N31" s="231" t="inlineStr">
        <is>
          <t>CCC</t>
        </is>
      </c>
      <c r="O31" s="230" t="inlineStr">
        <is>
          <t>Interwashing</t>
        </is>
      </c>
      <c r="P31" s="231" t="inlineStr">
        <is>
          <t>TN</t>
        </is>
      </c>
      <c r="Q31" s="218" t="inlineStr">
        <is>
          <t>C/O</t>
        </is>
      </c>
      <c r="R31" s="218" t="n"/>
      <c r="S31" s="219" t="inlineStr">
        <is>
          <t>Orta</t>
        </is>
      </c>
      <c r="T31" s="219" t="inlineStr">
        <is>
          <t>7771A-42</t>
        </is>
      </c>
      <c r="U31" s="219" t="inlineStr">
        <is>
          <t>44% Cotton / 42% Polyvinyl / 12% Polyester / 2% Elastane</t>
        </is>
      </c>
      <c r="V31" s="130" t="n"/>
      <c r="W31" s="276" t="n">
        <v>42023</v>
      </c>
      <c r="X31" s="276" t="n">
        <v>42044</v>
      </c>
      <c r="Y31" s="276" t="n">
        <v>42079</v>
      </c>
      <c r="Z31" s="44" t="n">
        <v>1.48</v>
      </c>
      <c r="AA31" s="44" t="n"/>
      <c r="AB31" s="244" t="inlineStr">
        <is>
          <t>Euro</t>
        </is>
      </c>
      <c r="AC31" s="408" t="n"/>
      <c r="AD31" s="409" t="n">
        <v>20.07</v>
      </c>
      <c r="AE31" s="408" t="n">
        <v>20.07</v>
      </c>
      <c r="AF31" s="409" t="n">
        <v>0.25</v>
      </c>
      <c r="AG31" s="409">
        <f>(IF(AE31&gt;0, AE31, IF(AD31&gt;0, AD31, IF(AC31&gt;0, AC31, 0))))+AF31</f>
        <v/>
      </c>
      <c r="AH31" s="409">
        <f>AJ31/2.5</f>
        <v/>
      </c>
      <c r="AI31" s="409" t="n">
        <v>119.95</v>
      </c>
      <c r="AJ31" s="409" t="n">
        <v>119.95</v>
      </c>
      <c r="AK31" s="255">
        <f>((AH31-AG31)/AH31)</f>
        <v/>
      </c>
      <c r="AL31" s="80" t="n"/>
      <c r="AM31" s="80" t="n"/>
      <c r="AN31" s="80" t="n"/>
      <c r="AO31" s="410" t="n"/>
      <c r="AP31" s="410" t="n"/>
      <c r="AQ31" s="80" t="n"/>
      <c r="AR31" s="102" t="n">
        <v>16</v>
      </c>
      <c r="AS31" s="102" t="inlineStr">
        <is>
          <t>28x32</t>
        </is>
      </c>
      <c r="AT31" s="102" t="n">
        <v>16</v>
      </c>
      <c r="AU31" s="411" t="n">
        <v>41977</v>
      </c>
      <c r="AV31" s="144" t="n"/>
      <c r="AW31" s="210" t="n">
        <v>41978</v>
      </c>
      <c r="AX31" s="210" t="n">
        <v>41988</v>
      </c>
      <c r="AY31" s="412" t="n"/>
      <c r="AZ31" s="120" t="n"/>
      <c r="BA31" s="413" t="n"/>
      <c r="BB31" s="91" t="n"/>
      <c r="BC31" s="414" t="n"/>
      <c r="BD31" s="80" t="n"/>
      <c r="BE31" s="80" t="n"/>
      <c r="BF31" s="410" t="n"/>
      <c r="BG31" s="102" t="n"/>
      <c r="BH31" s="102" t="n"/>
      <c r="BI31" s="412" t="n"/>
      <c r="BJ31" s="80" t="n"/>
      <c r="BK31" s="80">
        <f>+WEEKNUM(BJ31)</f>
        <v/>
      </c>
      <c r="BL31" s="410" t="n"/>
      <c r="BM31" s="80" t="n"/>
      <c r="BN31" s="80" t="n"/>
      <c r="BO31" s="80" t="n"/>
      <c r="BP31" s="80">
        <f>BO31*Z31</f>
        <v/>
      </c>
      <c r="BQ31" s="80" t="n"/>
      <c r="BR31" s="192">
        <f>BO31*AH31</f>
        <v/>
      </c>
      <c r="BS31" s="192">
        <f>BR31-(BO31*AG31)</f>
        <v/>
      </c>
      <c r="BT31" s="196">
        <f>BO31*AK31</f>
        <v/>
      </c>
      <c r="BU31" s="29" t="n"/>
    </row>
    <row customHeight="1" ht="44.25" r="32">
      <c r="A32" s="10" t="n"/>
      <c r="B32" s="10" t="n">
        <v>2</v>
      </c>
      <c r="C32" s="11" t="inlineStr">
        <is>
          <t>KOI</t>
        </is>
      </c>
      <c r="D32" s="180" t="inlineStr">
        <is>
          <t>jeans</t>
        </is>
      </c>
      <c r="E32" s="208" t="inlineStr">
        <is>
          <t>WOMEN</t>
        </is>
      </c>
      <c r="F32" s="180" t="inlineStr">
        <is>
          <t>K150701402</t>
        </is>
      </c>
      <c r="G32" s="180" t="inlineStr">
        <is>
          <t>RANI</t>
        </is>
      </c>
      <c r="H32" s="180" t="inlineStr">
        <is>
          <t>Black Worn In</t>
        </is>
      </c>
      <c r="I32" s="233" t="inlineStr">
        <is>
          <t>HIGH</t>
        </is>
      </c>
      <c r="J32" s="233" t="inlineStr">
        <is>
          <t>Slim Shoecut</t>
        </is>
      </c>
      <c r="K32" s="233" t="n"/>
      <c r="L32" s="13" t="n"/>
      <c r="M32" s="230" t="inlineStr">
        <is>
          <t>Carthago</t>
        </is>
      </c>
      <c r="N32" s="231" t="inlineStr">
        <is>
          <t>CCC</t>
        </is>
      </c>
      <c r="O32" s="230" t="inlineStr">
        <is>
          <t>Interwashing</t>
        </is>
      </c>
      <c r="P32" s="231" t="inlineStr">
        <is>
          <t>TN</t>
        </is>
      </c>
      <c r="Q32" s="218" t="inlineStr">
        <is>
          <t>C/O</t>
        </is>
      </c>
      <c r="R32" s="218" t="n"/>
      <c r="S32" s="219" t="inlineStr">
        <is>
          <t>Gap</t>
        </is>
      </c>
      <c r="T32" s="219" t="inlineStr">
        <is>
          <t>D7924O022 Pinus</t>
        </is>
      </c>
      <c r="U32" s="219" t="inlineStr">
        <is>
          <t>98% Organic Cotton / 2% Elastane</t>
        </is>
      </c>
      <c r="V32" s="130" t="n"/>
      <c r="W32" s="277" t="n">
        <v>41995</v>
      </c>
      <c r="X32" s="276" t="n">
        <v>42016</v>
      </c>
      <c r="Y32" s="276" t="n">
        <v>42051</v>
      </c>
      <c r="Z32" s="44" t="n">
        <v>1.33</v>
      </c>
      <c r="AA32" s="44" t="n"/>
      <c r="AB32" s="244" t="inlineStr">
        <is>
          <t>Euro</t>
        </is>
      </c>
      <c r="AC32" s="408" t="n"/>
      <c r="AD32" s="409" t="n">
        <v>23.8</v>
      </c>
      <c r="AE32" s="408" t="n">
        <v>23.79</v>
      </c>
      <c r="AF32" s="409" t="n">
        <v>0.25</v>
      </c>
      <c r="AG32" s="409">
        <f>(IF(AE32&gt;0, AE32, IF(AD32&gt;0, AD32, IF(AC32&gt;0, AC32, 0))))+AF32</f>
        <v/>
      </c>
      <c r="AH32" s="409">
        <f>AJ32/2.5</f>
        <v/>
      </c>
      <c r="AI32" s="409" t="n">
        <v>129.95</v>
      </c>
      <c r="AJ32" s="409" t="n">
        <v>129.95</v>
      </c>
      <c r="AK32" s="255">
        <f>((AH32-AG32)/AH32)</f>
        <v/>
      </c>
      <c r="AL32" s="80" t="n"/>
      <c r="AM32" s="80" t="n"/>
      <c r="AN32" s="80" t="n"/>
      <c r="AO32" s="410" t="n"/>
      <c r="AP32" s="410" t="n"/>
      <c r="AQ32" s="80" t="n"/>
      <c r="AR32" s="102" t="n">
        <v>16</v>
      </c>
      <c r="AS32" s="102" t="inlineStr">
        <is>
          <t>28x32</t>
        </is>
      </c>
      <c r="AT32" s="102" t="n">
        <v>16</v>
      </c>
      <c r="AU32" s="419" t="n">
        <v>41977</v>
      </c>
      <c r="AV32" s="144" t="n"/>
      <c r="AW32" s="210" t="n">
        <v>41978</v>
      </c>
      <c r="AX32" s="210" t="n">
        <v>41988</v>
      </c>
      <c r="AY32" s="412" t="n"/>
      <c r="AZ32" s="120" t="n"/>
      <c r="BA32" s="413" t="n"/>
      <c r="BB32" s="91" t="n"/>
      <c r="BC32" s="414" t="n"/>
      <c r="BD32" s="80" t="n"/>
      <c r="BE32" s="80" t="n"/>
      <c r="BF32" s="410" t="n"/>
      <c r="BG32" s="102" t="n"/>
      <c r="BH32" s="102" t="n"/>
      <c r="BI32" s="412" t="n"/>
      <c r="BJ32" s="80" t="n"/>
      <c r="BK32" s="80">
        <f>+WEEKNUM(BJ32)</f>
        <v/>
      </c>
      <c r="BL32" s="410" t="n"/>
      <c r="BM32" s="80" t="n"/>
      <c r="BN32" s="80" t="n"/>
      <c r="BO32" s="80" t="n"/>
      <c r="BP32" s="80">
        <f>BO32*Z32</f>
        <v/>
      </c>
      <c r="BQ32" s="80" t="n"/>
      <c r="BR32" s="192">
        <f>BO32*AH32</f>
        <v/>
      </c>
      <c r="BS32" s="192">
        <f>BR32-(BO32*AG32)</f>
        <v/>
      </c>
      <c r="BT32" s="196">
        <f>BO32*AK32</f>
        <v/>
      </c>
      <c r="BU32" s="29" t="n"/>
    </row>
    <row customHeight="1" ht="44.25" r="33">
      <c r="A33" s="10" t="n"/>
      <c r="B33" s="10" t="n">
        <v>2</v>
      </c>
      <c r="C33" s="11" t="inlineStr">
        <is>
          <t>KOI</t>
        </is>
      </c>
      <c r="D33" s="180" t="inlineStr">
        <is>
          <t>jeans</t>
        </is>
      </c>
      <c r="E33" s="208" t="inlineStr">
        <is>
          <t>WOMEN</t>
        </is>
      </c>
      <c r="F33" s="180" t="inlineStr">
        <is>
          <t>K150701501</t>
        </is>
      </c>
      <c r="G33" s="180" t="inlineStr">
        <is>
          <t>EMMA</t>
        </is>
      </c>
      <c r="H33" s="180" t="inlineStr">
        <is>
          <t>Origami</t>
        </is>
      </c>
      <c r="I33" s="233" t="inlineStr">
        <is>
          <t>BASIC</t>
        </is>
      </c>
      <c r="J33" s="233" t="inlineStr">
        <is>
          <t>Tapered</t>
        </is>
      </c>
      <c r="K33" s="233" t="n"/>
      <c r="L33" s="13" t="n"/>
      <c r="M33" s="230" t="inlineStr">
        <is>
          <t>Carthago</t>
        </is>
      </c>
      <c r="N33" s="231" t="inlineStr">
        <is>
          <t>CCC</t>
        </is>
      </c>
      <c r="O33" s="230" t="inlineStr">
        <is>
          <t>Interwashing</t>
        </is>
      </c>
      <c r="P33" s="231" t="inlineStr">
        <is>
          <t>TN</t>
        </is>
      </c>
      <c r="Q33" s="218" t="inlineStr">
        <is>
          <t>C/O</t>
        </is>
      </c>
      <c r="R33" s="218" t="n"/>
      <c r="S33" s="219" t="inlineStr">
        <is>
          <t>Orta</t>
        </is>
      </c>
      <c r="T33" s="224" t="n">
        <v>8148</v>
      </c>
      <c r="U33" s="219" t="inlineStr">
        <is>
          <t>98% Organic Cotton / 2% Elastane</t>
        </is>
      </c>
      <c r="V33" s="130" t="n"/>
      <c r="W33" s="276" t="n">
        <v>42023</v>
      </c>
      <c r="X33" s="276" t="n">
        <v>42044</v>
      </c>
      <c r="Y33" s="276" t="n">
        <v>42079</v>
      </c>
      <c r="Z33" s="44" t="n">
        <v>1.24</v>
      </c>
      <c r="AA33" s="44" t="n"/>
      <c r="AB33" s="244" t="inlineStr">
        <is>
          <t>Euro</t>
        </is>
      </c>
      <c r="AC33" s="408" t="n"/>
      <c r="AD33" s="409" t="n">
        <v>28.7</v>
      </c>
      <c r="AE33" s="408" t="n">
        <v>28.7</v>
      </c>
      <c r="AF33" s="409" t="n">
        <v>0.25</v>
      </c>
      <c r="AG33" s="409">
        <f>(IF(AE33&gt;0, AE33, IF(AD33&gt;0, AD33, IF(AC33&gt;0, AC33, 0))))+AF33</f>
        <v/>
      </c>
      <c r="AH33" s="409">
        <f>AJ33/2.5</f>
        <v/>
      </c>
      <c r="AI33" s="409" t="n">
        <v>169.95</v>
      </c>
      <c r="AJ33" s="415" t="n">
        <v>159.95</v>
      </c>
      <c r="AK33" s="255">
        <f>((AH33-AG33)/AH33)</f>
        <v/>
      </c>
      <c r="AL33" s="80" t="n"/>
      <c r="AM33" s="80" t="n"/>
      <c r="AN33" s="80" t="n"/>
      <c r="AO33" s="410" t="n"/>
      <c r="AP33" s="410" t="n"/>
      <c r="AQ33" s="80" t="n"/>
      <c r="AR33" s="102" t="n">
        <v>16</v>
      </c>
      <c r="AS33" s="102" t="inlineStr">
        <is>
          <t>28x32</t>
        </is>
      </c>
      <c r="AT33" s="102" t="n">
        <v>16</v>
      </c>
      <c r="AU33" s="419" t="n">
        <v>41977</v>
      </c>
      <c r="AV33" s="144" t="n"/>
      <c r="AW33" s="210" t="n">
        <v>41978</v>
      </c>
      <c r="AX33" s="210" t="n">
        <v>41988</v>
      </c>
      <c r="AY33" s="412" t="n"/>
      <c r="AZ33" s="120" t="n"/>
      <c r="BA33" s="413" t="n"/>
      <c r="BB33" s="91" t="n"/>
      <c r="BC33" s="414" t="n"/>
      <c r="BD33" s="80" t="n"/>
      <c r="BE33" s="80" t="n"/>
      <c r="BF33" s="410" t="n"/>
      <c r="BG33" s="102" t="n"/>
      <c r="BH33" s="102" t="n"/>
      <c r="BI33" s="412" t="n"/>
      <c r="BJ33" s="80" t="n"/>
      <c r="BK33" s="80">
        <f>+WEEKNUM(BJ33)</f>
        <v/>
      </c>
      <c r="BL33" s="410" t="n"/>
      <c r="BM33" s="80" t="n"/>
      <c r="BN33" s="80" t="n"/>
      <c r="BO33" s="80" t="n"/>
      <c r="BP33" s="80">
        <f>BO33*Z33</f>
        <v/>
      </c>
      <c r="BQ33" s="80" t="n"/>
      <c r="BR33" s="192">
        <f>BO33*AH33</f>
        <v/>
      </c>
      <c r="BS33" s="192">
        <f>BR33-(BO33*AG33)</f>
        <v/>
      </c>
      <c r="BT33" s="196">
        <f>BO33*AK33</f>
        <v/>
      </c>
      <c r="BU33" s="29" t="n"/>
    </row>
    <row customHeight="1" ht="44.25" r="34">
      <c r="A34" s="10" t="n"/>
      <c r="B34" s="10" t="n">
        <v>3</v>
      </c>
      <c r="C34" s="11" t="inlineStr">
        <is>
          <t>KOI</t>
        </is>
      </c>
      <c r="D34" s="180" t="inlineStr">
        <is>
          <t>jeans</t>
        </is>
      </c>
      <c r="E34" s="208" t="inlineStr">
        <is>
          <t>WOMEN</t>
        </is>
      </c>
      <c r="F34" s="180" t="inlineStr">
        <is>
          <t>K150701502</t>
        </is>
      </c>
      <c r="G34" s="180" t="inlineStr">
        <is>
          <t>EMMA</t>
        </is>
      </c>
      <c r="H34" s="180" t="inlineStr">
        <is>
          <t>Tinted Mid Worn</t>
        </is>
      </c>
      <c r="I34" s="233" t="inlineStr">
        <is>
          <t>BASIC</t>
        </is>
      </c>
      <c r="J34" s="233" t="inlineStr">
        <is>
          <t>Tapered</t>
        </is>
      </c>
      <c r="K34" s="233" t="n"/>
      <c r="L34" s="13" t="n"/>
      <c r="M34" s="230" t="inlineStr">
        <is>
          <t>Carthago</t>
        </is>
      </c>
      <c r="N34" s="231" t="inlineStr">
        <is>
          <t>CCC</t>
        </is>
      </c>
      <c r="O34" s="230" t="inlineStr">
        <is>
          <t>Interwashing</t>
        </is>
      </c>
      <c r="P34" s="231" t="inlineStr">
        <is>
          <t>TN</t>
        </is>
      </c>
      <c r="Q34" s="218" t="inlineStr">
        <is>
          <t>C/O</t>
        </is>
      </c>
      <c r="R34" s="218" t="n"/>
      <c r="S34" s="219" t="inlineStr">
        <is>
          <t>Bossa</t>
        </is>
      </c>
      <c r="T34" s="224" t="inlineStr">
        <is>
          <t>Ozzy</t>
        </is>
      </c>
      <c r="U34" s="219" t="inlineStr">
        <is>
          <t>99% Organic Cotton / 1% Elastane</t>
        </is>
      </c>
      <c r="V34" s="130" t="n"/>
      <c r="W34" s="276" t="n">
        <v>42006</v>
      </c>
      <c r="X34" s="276" t="n">
        <v>42027</v>
      </c>
      <c r="Y34" s="276" t="n">
        <v>42062</v>
      </c>
      <c r="Z34" s="44" t="n">
        <v>1.25</v>
      </c>
      <c r="AA34" s="44" t="n"/>
      <c r="AB34" s="244" t="inlineStr">
        <is>
          <t>Euro</t>
        </is>
      </c>
      <c r="AC34" s="408" t="n"/>
      <c r="AD34" s="409" t="n">
        <v>24.87</v>
      </c>
      <c r="AE34" s="408" t="n">
        <v>24.86</v>
      </c>
      <c r="AF34" s="409" t="n">
        <v>0.25</v>
      </c>
      <c r="AG34" s="409">
        <f>(IF(AE34&gt;0, AE34, IF(AD34&gt;0, AD34, IF(AC34&gt;0, AC34, 0))))+AF34</f>
        <v/>
      </c>
      <c r="AH34" s="409">
        <f>AJ34/2.5</f>
        <v/>
      </c>
      <c r="AI34" s="409" t="n">
        <v>139.95</v>
      </c>
      <c r="AJ34" s="409" t="n">
        <v>139.95</v>
      </c>
      <c r="AK34" s="255">
        <f>((AH34-AG34)/AH34)</f>
        <v/>
      </c>
      <c r="AL34" s="80" t="n"/>
      <c r="AM34" s="80" t="n"/>
      <c r="AN34" s="80" t="n"/>
      <c r="AO34" s="410" t="n"/>
      <c r="AP34" s="410" t="n"/>
      <c r="AQ34" s="80" t="n"/>
      <c r="AR34" s="102" t="n">
        <v>16</v>
      </c>
      <c r="AS34" s="102" t="inlineStr">
        <is>
          <t>28x32</t>
        </is>
      </c>
      <c r="AT34" s="102" t="n">
        <v>16</v>
      </c>
      <c r="AU34" s="411" t="n">
        <v>41977</v>
      </c>
      <c r="AV34" s="144" t="n"/>
      <c r="AW34" s="210" t="n">
        <v>41978</v>
      </c>
      <c r="AX34" s="210" t="n">
        <v>41988</v>
      </c>
      <c r="AY34" s="412" t="n"/>
      <c r="AZ34" s="120" t="n"/>
      <c r="BA34" s="413" t="n"/>
      <c r="BB34" s="91" t="n"/>
      <c r="BC34" s="414" t="n"/>
      <c r="BD34" s="80" t="n"/>
      <c r="BE34" s="80" t="n"/>
      <c r="BF34" s="410" t="n"/>
      <c r="BG34" s="102" t="n"/>
      <c r="BH34" s="102" t="n"/>
      <c r="BI34" s="412" t="n"/>
      <c r="BJ34" s="80" t="n"/>
      <c r="BK34" s="80">
        <f>+WEEKNUM(BJ34)</f>
        <v/>
      </c>
      <c r="BL34" s="410" t="n"/>
      <c r="BM34" s="80" t="n"/>
      <c r="BN34" s="80" t="n"/>
      <c r="BO34" s="80" t="n"/>
      <c r="BP34" s="80">
        <f>BO34*Z34</f>
        <v/>
      </c>
      <c r="BQ34" s="80" t="n"/>
      <c r="BR34" s="192">
        <f>BO34*AH34</f>
        <v/>
      </c>
      <c r="BS34" s="192">
        <f>BR34-(BO34*AG34)</f>
        <v/>
      </c>
      <c r="BT34" s="196">
        <f>BO34*AK34</f>
        <v/>
      </c>
      <c r="BU34" s="29" t="n"/>
    </row>
    <row customHeight="1" ht="44.25" r="35">
      <c r="A35" s="10" t="n"/>
      <c r="B35" s="10" t="n">
        <v>2</v>
      </c>
      <c r="C35" s="11" t="inlineStr">
        <is>
          <t>KOI</t>
        </is>
      </c>
      <c r="D35" s="180" t="inlineStr">
        <is>
          <t>jeans</t>
        </is>
      </c>
      <c r="E35" s="208" t="inlineStr">
        <is>
          <t>WOMEN</t>
        </is>
      </c>
      <c r="F35" s="180" t="inlineStr">
        <is>
          <t>K150701503</t>
        </is>
      </c>
      <c r="G35" s="180" t="inlineStr">
        <is>
          <t>EMMA</t>
        </is>
      </c>
      <c r="H35" s="180" t="inlineStr">
        <is>
          <t>Vintage Marble Repair</t>
        </is>
      </c>
      <c r="I35" s="233" t="inlineStr">
        <is>
          <t>NON</t>
        </is>
      </c>
      <c r="J35" s="233" t="inlineStr">
        <is>
          <t>Tapered</t>
        </is>
      </c>
      <c r="K35" s="233" t="n"/>
      <c r="L35" s="13" t="n"/>
      <c r="M35" s="230" t="inlineStr">
        <is>
          <t>Carthago</t>
        </is>
      </c>
      <c r="N35" s="231" t="inlineStr">
        <is>
          <t>CCC</t>
        </is>
      </c>
      <c r="O35" s="230" t="inlineStr">
        <is>
          <t>Martelli</t>
        </is>
      </c>
      <c r="P35" s="231" t="inlineStr">
        <is>
          <t>IT</t>
        </is>
      </c>
      <c r="Q35" s="218" t="inlineStr">
        <is>
          <t>C/O</t>
        </is>
      </c>
      <c r="R35" s="218" t="n"/>
      <c r="S35" s="219" t="inlineStr">
        <is>
          <t>Orta</t>
        </is>
      </c>
      <c r="T35" s="224" t="n">
        <v>5616</v>
      </c>
      <c r="U35" s="219" t="inlineStr">
        <is>
          <t>100% Organic Cotton</t>
        </is>
      </c>
      <c r="V35" s="130" t="n"/>
      <c r="W35" s="276" t="n">
        <v>42023</v>
      </c>
      <c r="X35" s="276" t="n">
        <v>42044</v>
      </c>
      <c r="Y35" s="276" t="n">
        <v>42079</v>
      </c>
      <c r="Z35" s="44" t="n">
        <v>1.22</v>
      </c>
      <c r="AA35" s="44" t="n"/>
      <c r="AB35" s="244" t="inlineStr">
        <is>
          <t>Euro</t>
        </is>
      </c>
      <c r="AC35" s="408" t="n"/>
      <c r="AD35" s="416" t="n">
        <v>33.3</v>
      </c>
      <c r="AE35" s="417" t="n"/>
      <c r="AF35" s="409" t="n">
        <v>0.25</v>
      </c>
      <c r="AG35" s="409">
        <f>(IF(AE35&gt;0, AE35, IF(AD35&gt;0, AD35, IF(AC35&gt;0, AC35, 0))))+AF35</f>
        <v/>
      </c>
      <c r="AH35" s="409">
        <f>AJ35/2.5</f>
        <v/>
      </c>
      <c r="AI35" s="409" t="n">
        <v>189.95</v>
      </c>
      <c r="AJ35" s="415" t="n">
        <v>179.95</v>
      </c>
      <c r="AK35" s="255">
        <f>((AH35-AG35)/AH35)</f>
        <v/>
      </c>
      <c r="AL35" s="80" t="n"/>
      <c r="AM35" s="80" t="n"/>
      <c r="AN35" s="80" t="n"/>
      <c r="AO35" s="410" t="n"/>
      <c r="AP35" s="410" t="n"/>
      <c r="AQ35" s="80" t="n"/>
      <c r="AR35" s="102" t="n">
        <v>16</v>
      </c>
      <c r="AS35" s="102" t="inlineStr">
        <is>
          <t>28x32</t>
        </is>
      </c>
      <c r="AT35" s="102" t="n"/>
      <c r="AU35" s="216" t="n"/>
      <c r="AV35" s="144" t="n"/>
      <c r="AW35" s="210" t="n">
        <v>41978</v>
      </c>
      <c r="AX35" s="210" t="n">
        <v>42009</v>
      </c>
      <c r="AY35" s="412" t="n"/>
      <c r="AZ35" s="120" t="n"/>
      <c r="BA35" s="413" t="n"/>
      <c r="BB35" s="91" t="n"/>
      <c r="BC35" s="414" t="n"/>
      <c r="BD35" s="80" t="n"/>
      <c r="BE35" s="80" t="n"/>
      <c r="BF35" s="410" t="n"/>
      <c r="BG35" s="102" t="n"/>
      <c r="BH35" s="102" t="n"/>
      <c r="BI35" s="412" t="n"/>
      <c r="BJ35" s="80" t="n"/>
      <c r="BK35" s="80">
        <f>+WEEKNUM(BJ35)</f>
        <v/>
      </c>
      <c r="BL35" s="410" t="n"/>
      <c r="BM35" s="80" t="n"/>
      <c r="BN35" s="80" t="n"/>
      <c r="BO35" s="80" t="n"/>
      <c r="BP35" s="80">
        <f>BO35*Z35</f>
        <v/>
      </c>
      <c r="BQ35" s="80" t="n"/>
      <c r="BR35" s="192">
        <f>BO35*AH35</f>
        <v/>
      </c>
      <c r="BS35" s="192">
        <f>BR35-(BO35*AG35)</f>
        <v/>
      </c>
      <c r="BT35" s="196">
        <f>BO35*AK35</f>
        <v/>
      </c>
      <c r="BU35" s="29" t="n"/>
    </row>
    <row customHeight="1" ht="44.25" r="36">
      <c r="A36" s="10" t="n"/>
      <c r="B36" s="10" t="n">
        <v>3</v>
      </c>
      <c r="C36" s="11" t="inlineStr">
        <is>
          <t>KOI</t>
        </is>
      </c>
      <c r="D36" s="180" t="inlineStr">
        <is>
          <t>jeans</t>
        </is>
      </c>
      <c r="E36" s="208" t="inlineStr">
        <is>
          <t>WOMEN</t>
        </is>
      </c>
      <c r="F36" s="180" t="inlineStr">
        <is>
          <t>K150701504</t>
        </is>
      </c>
      <c r="G36" s="180" t="inlineStr">
        <is>
          <t>EMMA</t>
        </is>
      </c>
      <c r="H36" s="180" t="inlineStr">
        <is>
          <t>Lasered Repaired</t>
        </is>
      </c>
      <c r="I36" s="233" t="inlineStr">
        <is>
          <t>BASIC</t>
        </is>
      </c>
      <c r="J36" s="233" t="inlineStr">
        <is>
          <t>Tapered</t>
        </is>
      </c>
      <c r="K36" s="233" t="n"/>
      <c r="L36" s="13" t="n"/>
      <c r="M36" s="230" t="inlineStr">
        <is>
          <t>Carthago</t>
        </is>
      </c>
      <c r="N36" s="231" t="inlineStr">
        <is>
          <t>CCC</t>
        </is>
      </c>
      <c r="O36" s="230" t="inlineStr">
        <is>
          <t>Elleti</t>
        </is>
      </c>
      <c r="P36" s="231" t="inlineStr">
        <is>
          <t>IT</t>
        </is>
      </c>
      <c r="Q36" s="218" t="inlineStr">
        <is>
          <t>C/O</t>
        </is>
      </c>
      <c r="R36" s="218" t="n"/>
      <c r="S36" s="219" t="inlineStr">
        <is>
          <t>Orta</t>
        </is>
      </c>
      <c r="T36" s="224" t="n">
        <v>8148</v>
      </c>
      <c r="U36" s="219" t="inlineStr">
        <is>
          <t>98% Organic Cotton / 2% Elastane</t>
        </is>
      </c>
      <c r="V36" s="130" t="n"/>
      <c r="W36" s="276" t="n">
        <v>42023</v>
      </c>
      <c r="X36" s="276" t="n">
        <v>42044</v>
      </c>
      <c r="Y36" s="276" t="n">
        <v>42079</v>
      </c>
      <c r="Z36" s="44" t="n">
        <v>1.29</v>
      </c>
      <c r="AA36" s="44" t="n"/>
      <c r="AB36" s="244" t="inlineStr">
        <is>
          <t>Euro</t>
        </is>
      </c>
      <c r="AC36" s="408" t="n"/>
      <c r="AD36" s="416" t="n">
        <v>35.58</v>
      </c>
      <c r="AE36" s="417" t="n"/>
      <c r="AF36" s="409" t="n">
        <v>0.25</v>
      </c>
      <c r="AG36" s="409">
        <f>(IF(AE36&gt;0, AE36, IF(AD36&gt;0, AD36, IF(AC36&gt;0, AC36, 0))))+AF36</f>
        <v/>
      </c>
      <c r="AH36" s="409">
        <f>AJ36/2.5</f>
        <v/>
      </c>
      <c r="AI36" s="409" t="n">
        <v>199.95</v>
      </c>
      <c r="AJ36" s="409" t="n">
        <v>199.95</v>
      </c>
      <c r="AK36" s="255">
        <f>((AH36-AG36)/AH36)</f>
        <v/>
      </c>
      <c r="AL36" s="80" t="n"/>
      <c r="AM36" s="80" t="n"/>
      <c r="AN36" s="80" t="n"/>
      <c r="AO36" s="410" t="n"/>
      <c r="AP36" s="410" t="n"/>
      <c r="AQ36" s="80" t="n"/>
      <c r="AR36" s="102" t="n">
        <v>16</v>
      </c>
      <c r="AS36" s="102" t="inlineStr">
        <is>
          <t>28x32</t>
        </is>
      </c>
      <c r="AT36" s="102" t="n"/>
      <c r="AU36" s="216" t="n"/>
      <c r="AV36" s="144" t="n"/>
      <c r="AW36" s="210" t="n">
        <v>41978</v>
      </c>
      <c r="AX36" s="210" t="n">
        <v>42009</v>
      </c>
      <c r="AY36" s="412" t="n"/>
      <c r="AZ36" s="120" t="n"/>
      <c r="BA36" s="413" t="n"/>
      <c r="BB36" s="91" t="n"/>
      <c r="BC36" s="414" t="n"/>
      <c r="BD36" s="80" t="n"/>
      <c r="BE36" s="80" t="n"/>
      <c r="BF36" s="410" t="n"/>
      <c r="BG36" s="102" t="n"/>
      <c r="BH36" s="102" t="n"/>
      <c r="BI36" s="412" t="n"/>
      <c r="BJ36" s="80" t="n"/>
      <c r="BK36" s="80">
        <f>+WEEKNUM(BJ36)</f>
        <v/>
      </c>
      <c r="BL36" s="410" t="n"/>
      <c r="BM36" s="80" t="n"/>
      <c r="BN36" s="80" t="n"/>
      <c r="BO36" s="80" t="n"/>
      <c r="BP36" s="80">
        <f>BO36*Z36</f>
        <v/>
      </c>
      <c r="BQ36" s="80" t="n"/>
      <c r="BR36" s="192">
        <f>BO36*AH36</f>
        <v/>
      </c>
      <c r="BS36" s="192">
        <f>BR36-(BO36*AG36)</f>
        <v/>
      </c>
      <c r="BT36" s="196">
        <f>BO36*AK36</f>
        <v/>
      </c>
      <c r="BU36" s="29" t="n"/>
    </row>
    <row customFormat="1" customHeight="1" hidden="1" ht="44.25" r="37" s="170">
      <c r="A37" s="157" t="inlineStr">
        <is>
          <t>x</t>
        </is>
      </c>
      <c r="B37" s="157" t="n"/>
      <c r="C37" s="158" t="inlineStr">
        <is>
          <t>KOI</t>
        </is>
      </c>
      <c r="D37" s="160" t="inlineStr">
        <is>
          <t>jeans</t>
        </is>
      </c>
      <c r="E37" s="159" t="inlineStr">
        <is>
          <t>WOMEN</t>
        </is>
      </c>
      <c r="F37" s="160" t="inlineStr">
        <is>
          <t>K150701505</t>
        </is>
      </c>
      <c r="G37" s="160" t="inlineStr">
        <is>
          <t>EMMA</t>
        </is>
      </c>
      <c r="H37" s="160" t="inlineStr">
        <is>
          <t>Black Overdye Shredded</t>
        </is>
      </c>
      <c r="I37" s="205" t="inlineStr">
        <is>
          <t>BASIC</t>
        </is>
      </c>
      <c r="J37" s="205" t="inlineStr">
        <is>
          <t>Tapered</t>
        </is>
      </c>
      <c r="K37" s="205" t="n"/>
      <c r="L37" s="161" t="n"/>
      <c r="M37" s="182" t="inlineStr">
        <is>
          <t>Carthago</t>
        </is>
      </c>
      <c r="N37" s="234" t="inlineStr">
        <is>
          <t>CCC</t>
        </is>
      </c>
      <c r="O37" s="182" t="inlineStr">
        <is>
          <t>Interwashing</t>
        </is>
      </c>
      <c r="P37" s="234" t="n"/>
      <c r="Q37" s="235" t="inlineStr">
        <is>
          <t>C/O</t>
        </is>
      </c>
      <c r="R37" s="235" t="n"/>
      <c r="S37" s="223" t="inlineStr">
        <is>
          <t>Gap</t>
        </is>
      </c>
      <c r="T37" s="272" t="inlineStr">
        <is>
          <t>D7749OT06</t>
        </is>
      </c>
      <c r="U37" s="223" t="inlineStr">
        <is>
          <t>98,2% Organic Cotton / 1,8% Elastane</t>
        </is>
      </c>
      <c r="V37" s="164" t="n"/>
      <c r="W37" s="164" t="n"/>
      <c r="X37" s="164" t="n"/>
      <c r="Y37" s="164" t="n"/>
      <c r="Z37" s="165" t="n"/>
      <c r="AA37" s="165" t="n"/>
      <c r="AB37" s="245" t="n"/>
      <c r="AC37" s="420" t="n"/>
      <c r="AD37" s="421" t="n">
        <v>21.65</v>
      </c>
      <c r="AE37" s="420" t="n">
        <v>21.64</v>
      </c>
      <c r="AF37" s="421" t="n">
        <v>0.25</v>
      </c>
      <c r="AG37" s="421">
        <f>(IF(AE37&gt;0, AE37, IF(AD37&gt;0, AD37, IF(AC37&gt;0, AC37, 0))))+AF37</f>
        <v/>
      </c>
      <c r="AH37" s="421">
        <f>AG37*2</f>
        <v/>
      </c>
      <c r="AI37" s="421">
        <f>AG37*2.5</f>
        <v/>
      </c>
      <c r="AJ37" s="421">
        <f>AH37*2.5</f>
        <v/>
      </c>
      <c r="AK37" s="273">
        <f>((AH37-AG37)/AH37)*100</f>
        <v/>
      </c>
      <c r="AL37" s="166" t="n"/>
      <c r="AM37" s="166" t="n"/>
      <c r="AN37" s="166" t="n"/>
      <c r="AO37" s="422" t="n"/>
      <c r="AP37" s="422" t="n"/>
      <c r="AQ37" s="166" t="n"/>
      <c r="AR37" s="166" t="n">
        <v>16</v>
      </c>
      <c r="AS37" s="166" t="inlineStr">
        <is>
          <t>28x32</t>
        </is>
      </c>
      <c r="AT37" s="166" t="n">
        <v>16</v>
      </c>
      <c r="AU37" s="243" t="inlineStr">
        <is>
          <t>TBC</t>
        </is>
      </c>
      <c r="AV37" s="214" t="inlineStr">
        <is>
          <t>TBC</t>
        </is>
      </c>
      <c r="AW37" s="215" t="n">
        <v>41978</v>
      </c>
      <c r="AX37" s="214" t="inlineStr">
        <is>
          <t>TBC</t>
        </is>
      </c>
      <c r="AY37" s="422" t="n"/>
      <c r="AZ37" s="165" t="n"/>
      <c r="BA37" s="422" t="n"/>
      <c r="BB37" s="168" t="n"/>
      <c r="BC37" s="423" t="n"/>
      <c r="BD37" s="166" t="n"/>
      <c r="BE37" s="166" t="n"/>
      <c r="BF37" s="422" t="n"/>
      <c r="BG37" s="166" t="n"/>
      <c r="BH37" s="166" t="n"/>
      <c r="BI37" s="422" t="n"/>
      <c r="BJ37" s="166" t="n"/>
      <c r="BK37" s="166">
        <f>+WEEKNUM(BJ37)</f>
        <v/>
      </c>
      <c r="BL37" s="422" t="n"/>
      <c r="BM37" s="166" t="n"/>
      <c r="BN37" s="166" t="n"/>
      <c r="BO37" s="166" t="n"/>
      <c r="BP37" s="166">
        <f>BO37*Z37</f>
        <v/>
      </c>
      <c r="BQ37" s="166" t="n"/>
      <c r="BR37" s="193">
        <f>BO37*AH37</f>
        <v/>
      </c>
      <c r="BS37" s="193">
        <f>BR37-(BO37*AG37)</f>
        <v/>
      </c>
      <c r="BT37" s="197">
        <f>BO37*AK37</f>
        <v/>
      </c>
      <c r="BU37" s="162" t="n"/>
    </row>
    <row customHeight="1" ht="44.25" r="38">
      <c r="A38" s="10" t="n"/>
      <c r="B38" s="10" t="n">
        <v>2</v>
      </c>
      <c r="C38" s="11" t="inlineStr">
        <is>
          <t>KOI</t>
        </is>
      </c>
      <c r="D38" s="180" t="inlineStr">
        <is>
          <t>jeans</t>
        </is>
      </c>
      <c r="E38" s="208" t="inlineStr">
        <is>
          <t>WOMEN</t>
        </is>
      </c>
      <c r="F38" s="180" t="inlineStr">
        <is>
          <t>K150701601</t>
        </is>
      </c>
      <c r="G38" s="180" t="inlineStr">
        <is>
          <t>VIRGINIA SELVAGE</t>
        </is>
      </c>
      <c r="H38" s="180" t="inlineStr">
        <is>
          <t>12 oz. Dry</t>
        </is>
      </c>
      <c r="I38" s="233" t="inlineStr">
        <is>
          <t>NON</t>
        </is>
      </c>
      <c r="J38" s="233" t="inlineStr">
        <is>
          <t>Straight</t>
        </is>
      </c>
      <c r="K38" s="233" t="n"/>
      <c r="L38" s="13" t="n"/>
      <c r="M38" s="230" t="inlineStr">
        <is>
          <t>Carthago</t>
        </is>
      </c>
      <c r="N38" s="231" t="inlineStr">
        <is>
          <t>CCC</t>
        </is>
      </c>
      <c r="O38" s="230" t="inlineStr">
        <is>
          <t>n/a</t>
        </is>
      </c>
      <c r="P38" s="231" t="inlineStr">
        <is>
          <t>TN</t>
        </is>
      </c>
      <c r="Q38" s="218" t="inlineStr">
        <is>
          <t>C/O</t>
        </is>
      </c>
      <c r="R38" s="218" t="n"/>
      <c r="S38" s="219" t="inlineStr">
        <is>
          <t>Cone</t>
        </is>
      </c>
      <c r="T38" s="219" t="inlineStr">
        <is>
          <t>DLL W680</t>
        </is>
      </c>
      <c r="U38" s="219" t="inlineStr">
        <is>
          <t>81% Cotton / 19% Lyocell</t>
        </is>
      </c>
      <c r="V38" s="130" t="n"/>
      <c r="W38" s="277" t="n">
        <v>41995</v>
      </c>
      <c r="X38" s="276" t="n">
        <v>42016</v>
      </c>
      <c r="Y38" s="276" t="n">
        <v>42051</v>
      </c>
      <c r="Z38" s="44" t="n">
        <v>2.22</v>
      </c>
      <c r="AA38" s="44" t="n"/>
      <c r="AB38" s="244" t="inlineStr">
        <is>
          <t>Euro</t>
        </is>
      </c>
      <c r="AC38" s="408" t="n"/>
      <c r="AD38" s="409" t="n">
        <v>30.98</v>
      </c>
      <c r="AE38" s="408" t="n">
        <v>30.98</v>
      </c>
      <c r="AF38" s="409" t="n">
        <v>0.25</v>
      </c>
      <c r="AG38" s="409">
        <f>(IF(AE38&gt;0, AE38, IF(AD38&gt;0, AD38, IF(AC38&gt;0, AC38, 0))))+AF38</f>
        <v/>
      </c>
      <c r="AH38" s="409">
        <f>AJ38/2.5</f>
        <v/>
      </c>
      <c r="AI38" s="409" t="n">
        <v>159.95</v>
      </c>
      <c r="AJ38" s="409" t="n">
        <v>159.95</v>
      </c>
      <c r="AK38" s="255">
        <f>((AH38-AG38)/AH38)</f>
        <v/>
      </c>
      <c r="AL38" s="80" t="n"/>
      <c r="AM38" s="80" t="n"/>
      <c r="AN38" s="80" t="n"/>
      <c r="AO38" s="410" t="n"/>
      <c r="AP38" s="410" t="n"/>
      <c r="AQ38" s="80" t="n"/>
      <c r="AR38" s="102" t="n">
        <v>16</v>
      </c>
      <c r="AS38" s="102" t="inlineStr">
        <is>
          <t>28x32</t>
        </is>
      </c>
      <c r="AT38" s="102" t="n">
        <v>14</v>
      </c>
      <c r="AU38" s="419" t="n">
        <v>41977</v>
      </c>
      <c r="AV38" s="144" t="n"/>
      <c r="AW38" s="210" t="n">
        <v>41978</v>
      </c>
      <c r="AX38" s="210" t="n">
        <v>41988</v>
      </c>
      <c r="AY38" s="412" t="n"/>
      <c r="AZ38" s="120" t="n"/>
      <c r="BA38" s="413" t="n"/>
      <c r="BB38" s="91" t="n"/>
      <c r="BC38" s="414" t="n"/>
      <c r="BD38" s="80" t="n"/>
      <c r="BE38" s="80" t="n"/>
      <c r="BF38" s="410" t="n"/>
      <c r="BG38" s="102" t="n"/>
      <c r="BH38" s="102" t="n"/>
      <c r="BI38" s="412" t="n"/>
      <c r="BJ38" s="80" t="n"/>
      <c r="BK38" s="80">
        <f>+WEEKNUM(BJ38)</f>
        <v/>
      </c>
      <c r="BL38" s="410" t="n"/>
      <c r="BM38" s="80" t="n"/>
      <c r="BN38" s="80" t="n"/>
      <c r="BO38" s="80" t="n"/>
      <c r="BP38" s="80">
        <f>BO38*Z38</f>
        <v/>
      </c>
      <c r="BQ38" s="80" t="n"/>
      <c r="BR38" s="192">
        <f>BO38*AH38</f>
        <v/>
      </c>
      <c r="BS38" s="192">
        <f>BR38-(BO38*AG38)</f>
        <v/>
      </c>
      <c r="BT38" s="196">
        <f>BO38*AK38</f>
        <v/>
      </c>
      <c r="BU38" s="29" t="n"/>
    </row>
    <row customHeight="1" ht="44.25" r="39">
      <c r="A39" s="10" t="n"/>
      <c r="B39" s="10" t="n">
        <v>3</v>
      </c>
      <c r="C39" s="11" t="inlineStr">
        <is>
          <t>KOI</t>
        </is>
      </c>
      <c r="D39" s="180" t="inlineStr">
        <is>
          <t>jeans</t>
        </is>
      </c>
      <c r="E39" s="208" t="inlineStr">
        <is>
          <t>WOMEN</t>
        </is>
      </c>
      <c r="F39" s="180" t="inlineStr">
        <is>
          <t>K150701602</t>
        </is>
      </c>
      <c r="G39" s="180" t="inlineStr">
        <is>
          <t>VIRGINIA</t>
        </is>
      </c>
      <c r="H39" s="180" t="inlineStr">
        <is>
          <t>Dark Vintage Marble</t>
        </is>
      </c>
      <c r="I39" s="233" t="inlineStr">
        <is>
          <t>NON</t>
        </is>
      </c>
      <c r="J39" s="233" t="inlineStr">
        <is>
          <t>Straight</t>
        </is>
      </c>
      <c r="K39" s="233" t="n"/>
      <c r="L39" s="13" t="n"/>
      <c r="M39" s="230" t="inlineStr">
        <is>
          <t>Carthago</t>
        </is>
      </c>
      <c r="N39" s="231" t="inlineStr">
        <is>
          <t>CCC</t>
        </is>
      </c>
      <c r="O39" s="230" t="inlineStr">
        <is>
          <t>Elleti</t>
        </is>
      </c>
      <c r="P39" s="231" t="inlineStr">
        <is>
          <t>IT</t>
        </is>
      </c>
      <c r="Q39" s="218" t="inlineStr">
        <is>
          <t>C/O</t>
        </is>
      </c>
      <c r="R39" s="218" t="n"/>
      <c r="S39" s="219" t="inlineStr">
        <is>
          <t>Orta</t>
        </is>
      </c>
      <c r="T39" s="219" t="n">
        <v>5616</v>
      </c>
      <c r="U39" s="219" t="inlineStr">
        <is>
          <t>100% Organic Cotton</t>
        </is>
      </c>
      <c r="V39" s="130" t="n"/>
      <c r="W39" s="276" t="n">
        <v>42023</v>
      </c>
      <c r="X39" s="276" t="n">
        <v>42044</v>
      </c>
      <c r="Y39" s="276" t="n">
        <v>42079</v>
      </c>
      <c r="Z39" s="44" t="n">
        <v>1.2</v>
      </c>
      <c r="AA39" s="44" t="n"/>
      <c r="AB39" s="244" t="inlineStr">
        <is>
          <t>Euro</t>
        </is>
      </c>
      <c r="AC39" s="408" t="n"/>
      <c r="AD39" s="417" t="n"/>
      <c r="AE39" s="417" t="n"/>
      <c r="AF39" s="409" t="n">
        <v>0.25</v>
      </c>
      <c r="AG39" s="409">
        <f>(IF(AE39&gt;0, AE39, IF(AD39&gt;0, AD39, IF(AC39&gt;0, AC39, 0))))+AF39</f>
        <v/>
      </c>
      <c r="AH39" s="409">
        <f>AJ39/2.5</f>
        <v/>
      </c>
      <c r="AI39" s="409" t="n">
        <v>219.95</v>
      </c>
      <c r="AJ39" s="415" t="n">
        <v>199.95</v>
      </c>
      <c r="AK39" s="255">
        <f>((AH39-AG39)/AH39)</f>
        <v/>
      </c>
      <c r="AL39" s="80" t="n"/>
      <c r="AM39" s="80" t="n"/>
      <c r="AN39" s="80" t="n"/>
      <c r="AO39" s="410" t="n"/>
      <c r="AP39" s="410" t="n"/>
      <c r="AQ39" s="80" t="n"/>
      <c r="AR39" s="102" t="n">
        <v>16</v>
      </c>
      <c r="AS39" s="102" t="inlineStr">
        <is>
          <t>28x32</t>
        </is>
      </c>
      <c r="AT39" s="102" t="n"/>
      <c r="AU39" s="216" t="n"/>
      <c r="AV39" s="144" t="n"/>
      <c r="AW39" s="210" t="n">
        <v>41978</v>
      </c>
      <c r="AX39" s="210" t="n">
        <v>42009</v>
      </c>
      <c r="AY39" s="412" t="n"/>
      <c r="AZ39" s="120" t="n"/>
      <c r="BA39" s="413" t="n"/>
      <c r="BB39" s="91" t="n"/>
      <c r="BC39" s="414" t="n"/>
      <c r="BD39" s="80" t="n"/>
      <c r="BE39" s="80" t="n"/>
      <c r="BF39" s="410" t="n"/>
      <c r="BG39" s="102" t="n"/>
      <c r="BH39" s="102" t="n"/>
      <c r="BI39" s="412" t="n"/>
      <c r="BJ39" s="80" t="n"/>
      <c r="BK39" s="80">
        <f>+WEEKNUM(BJ39)</f>
        <v/>
      </c>
      <c r="BL39" s="410" t="n"/>
      <c r="BM39" s="80" t="n"/>
      <c r="BN39" s="80" t="n"/>
      <c r="BO39" s="80" t="n"/>
      <c r="BP39" s="80">
        <f>BO39*Z39</f>
        <v/>
      </c>
      <c r="BQ39" s="80" t="n"/>
      <c r="BR39" s="192">
        <f>BO39*AH39</f>
        <v/>
      </c>
      <c r="BS39" s="192">
        <f>BR39-(BO39*AG39)</f>
        <v/>
      </c>
      <c r="BT39" s="196">
        <f>BO39*AK39</f>
        <v/>
      </c>
      <c r="BU39" s="162" t="n"/>
    </row>
    <row customHeight="1" ht="44.25" r="40">
      <c r="A40" s="10" t="n"/>
      <c r="B40" s="10" t="n">
        <v>2</v>
      </c>
      <c r="C40" s="11" t="inlineStr">
        <is>
          <t>KOI</t>
        </is>
      </c>
      <c r="D40" s="180" t="inlineStr">
        <is>
          <t>jeans</t>
        </is>
      </c>
      <c r="E40" s="208" t="inlineStr">
        <is>
          <t>WOMEN</t>
        </is>
      </c>
      <c r="F40" s="180" t="inlineStr">
        <is>
          <t>K150701603</t>
        </is>
      </c>
      <c r="G40" s="180" t="inlineStr">
        <is>
          <t>VIRGINIA</t>
        </is>
      </c>
      <c r="H40" s="180" t="inlineStr">
        <is>
          <t>Well Used</t>
        </is>
      </c>
      <c r="I40" s="233" t="inlineStr">
        <is>
          <t>NON</t>
        </is>
      </c>
      <c r="J40" s="233" t="inlineStr">
        <is>
          <t>Straight</t>
        </is>
      </c>
      <c r="K40" s="233" t="n"/>
      <c r="L40" s="13" t="n"/>
      <c r="M40" s="230" t="inlineStr">
        <is>
          <t>Carthago</t>
        </is>
      </c>
      <c r="N40" s="231" t="inlineStr">
        <is>
          <t>CCC</t>
        </is>
      </c>
      <c r="O40" s="230" t="inlineStr">
        <is>
          <t>Interwashing</t>
        </is>
      </c>
      <c r="P40" s="231" t="inlineStr">
        <is>
          <t>TN</t>
        </is>
      </c>
      <c r="Q40" s="218" t="inlineStr">
        <is>
          <t>C/O</t>
        </is>
      </c>
      <c r="R40" s="218" t="n"/>
      <c r="S40" s="219" t="inlineStr">
        <is>
          <t>Orta</t>
        </is>
      </c>
      <c r="T40" s="219" t="n">
        <v>9006</v>
      </c>
      <c r="U40" s="219" t="inlineStr">
        <is>
          <t>100% Organic Cotton</t>
        </is>
      </c>
      <c r="V40" s="130" t="n"/>
      <c r="W40" s="276" t="n">
        <v>42023</v>
      </c>
      <c r="X40" s="276" t="n">
        <v>42044</v>
      </c>
      <c r="Y40" s="276" t="n">
        <v>42079</v>
      </c>
      <c r="Z40" s="44" t="n">
        <v>1.21</v>
      </c>
      <c r="AA40" s="44" t="n"/>
      <c r="AB40" s="244" t="inlineStr">
        <is>
          <t>Euro</t>
        </is>
      </c>
      <c r="AC40" s="408" t="n"/>
      <c r="AD40" s="409" t="n">
        <v>25.3</v>
      </c>
      <c r="AE40" s="408" t="n">
        <v>25.3</v>
      </c>
      <c r="AF40" s="409" t="n">
        <v>0.25</v>
      </c>
      <c r="AG40" s="409">
        <f>(IF(AE40&gt;0, AE40, IF(AD40&gt;0, AD40, IF(AC40&gt;0, AC40, 0))))+AF40</f>
        <v/>
      </c>
      <c r="AH40" s="409">
        <f>AJ40/2.5</f>
        <v/>
      </c>
      <c r="AI40" s="409" t="n">
        <v>169.95</v>
      </c>
      <c r="AJ40" s="415" t="n">
        <v>159.95</v>
      </c>
      <c r="AK40" s="255">
        <f>((AH40-AG40)/AH40)</f>
        <v/>
      </c>
      <c r="AL40" s="80" t="n"/>
      <c r="AM40" s="80" t="n"/>
      <c r="AN40" s="80" t="n"/>
      <c r="AO40" s="410" t="n"/>
      <c r="AP40" s="410" t="n"/>
      <c r="AQ40" s="80" t="n"/>
      <c r="AR40" s="102" t="n">
        <v>16</v>
      </c>
      <c r="AS40" s="102" t="inlineStr">
        <is>
          <t>28x32</t>
        </is>
      </c>
      <c r="AT40" s="102" t="n">
        <v>16</v>
      </c>
      <c r="AU40" s="419" t="n">
        <v>41977</v>
      </c>
      <c r="AV40" s="144" t="n"/>
      <c r="AW40" s="210" t="n">
        <v>41978</v>
      </c>
      <c r="AX40" s="210" t="n">
        <v>41988</v>
      </c>
      <c r="AY40" s="412" t="n"/>
      <c r="AZ40" s="120" t="n"/>
      <c r="BA40" s="413" t="n"/>
      <c r="BB40" s="91" t="n"/>
      <c r="BC40" s="414" t="n"/>
      <c r="BD40" s="80" t="n"/>
      <c r="BE40" s="80" t="n"/>
      <c r="BF40" s="410" t="n"/>
      <c r="BG40" s="102" t="n"/>
      <c r="BH40" s="102" t="n"/>
      <c r="BI40" s="412" t="n"/>
      <c r="BJ40" s="80" t="n"/>
      <c r="BK40" s="80">
        <f>+WEEKNUM(BJ40)</f>
        <v/>
      </c>
      <c r="BL40" s="410" t="n"/>
      <c r="BM40" s="80" t="n"/>
      <c r="BN40" s="80" t="n"/>
      <c r="BO40" s="80" t="n"/>
      <c r="BP40" s="80">
        <f>BO40*Z40</f>
        <v/>
      </c>
      <c r="BQ40" s="80" t="n"/>
      <c r="BR40" s="192">
        <f>BO40*AH40</f>
        <v/>
      </c>
      <c r="BS40" s="192">
        <f>BR40-(BO40*AG40)</f>
        <v/>
      </c>
      <c r="BT40" s="196">
        <f>BO40*AK40</f>
        <v/>
      </c>
      <c r="BU40" s="29" t="n"/>
    </row>
    <row customHeight="1" ht="44.25" r="41">
      <c r="A41" s="10" t="n"/>
      <c r="B41" s="10" t="n">
        <v>2</v>
      </c>
      <c r="C41" s="11" t="inlineStr">
        <is>
          <t>KOI</t>
        </is>
      </c>
      <c r="D41" s="180" t="inlineStr">
        <is>
          <t>jeans</t>
        </is>
      </c>
      <c r="E41" s="208" t="inlineStr">
        <is>
          <t>WOMEN</t>
        </is>
      </c>
      <c r="F41" s="180" t="inlineStr">
        <is>
          <t>K150701604</t>
        </is>
      </c>
      <c r="G41" s="180" t="inlineStr">
        <is>
          <t>VIRGINIA</t>
        </is>
      </c>
      <c r="H41" s="180" t="inlineStr">
        <is>
          <t>Glory Blue Worn</t>
        </is>
      </c>
      <c r="I41" s="233" t="inlineStr">
        <is>
          <t>BASIC</t>
        </is>
      </c>
      <c r="J41" s="233" t="inlineStr">
        <is>
          <t>Straight</t>
        </is>
      </c>
      <c r="K41" s="233" t="n"/>
      <c r="L41" s="13" t="n"/>
      <c r="M41" s="230" t="inlineStr">
        <is>
          <t>Carthago</t>
        </is>
      </c>
      <c r="N41" s="231" t="inlineStr">
        <is>
          <t>CCC</t>
        </is>
      </c>
      <c r="O41" s="230" t="inlineStr">
        <is>
          <t>Interwashing</t>
        </is>
      </c>
      <c r="P41" s="231" t="inlineStr">
        <is>
          <t>TN</t>
        </is>
      </c>
      <c r="Q41" s="218" t="inlineStr">
        <is>
          <t>C/O</t>
        </is>
      </c>
      <c r="R41" s="218" t="n"/>
      <c r="S41" s="219" t="inlineStr">
        <is>
          <t>Orta</t>
        </is>
      </c>
      <c r="T41" s="219" t="n">
        <v>9540</v>
      </c>
      <c r="U41" s="219" t="inlineStr">
        <is>
          <t>99% Organic Cotton / 1% Elastane</t>
        </is>
      </c>
      <c r="V41" s="130" t="n"/>
      <c r="W41" s="276" t="n">
        <v>42023</v>
      </c>
      <c r="X41" s="276" t="n">
        <v>42044</v>
      </c>
      <c r="Y41" s="276" t="n">
        <v>42079</v>
      </c>
      <c r="Z41" s="44" t="n">
        <v>1.22</v>
      </c>
      <c r="AA41" s="44" t="n"/>
      <c r="AB41" s="244" t="inlineStr">
        <is>
          <t>Euro</t>
        </is>
      </c>
      <c r="AC41" s="408" t="n"/>
      <c r="AD41" s="416" t="n">
        <v>25.22</v>
      </c>
      <c r="AE41" s="408" t="n">
        <v>23.35</v>
      </c>
      <c r="AF41" s="409" t="n">
        <v>0.25</v>
      </c>
      <c r="AG41" s="409">
        <f>(IF(AE41&gt;0, AE41, IF(AD41&gt;0, AD41, IF(AC41&gt;0, AC41, 0))))+AF41</f>
        <v/>
      </c>
      <c r="AH41" s="409">
        <f>AJ41/2.5</f>
        <v/>
      </c>
      <c r="AI41" s="409" t="n">
        <v>139.95</v>
      </c>
      <c r="AJ41" s="409" t="n">
        <v>139.95</v>
      </c>
      <c r="AK41" s="255">
        <f>((AH41-AG41)/AH41)</f>
        <v/>
      </c>
      <c r="AL41" s="80" t="n"/>
      <c r="AM41" s="80" t="n"/>
      <c r="AN41" s="80" t="n"/>
      <c r="AO41" s="410" t="n"/>
      <c r="AP41" s="410" t="n"/>
      <c r="AQ41" s="80" t="n"/>
      <c r="AR41" s="102" t="n">
        <v>16</v>
      </c>
      <c r="AS41" s="102" t="inlineStr">
        <is>
          <t>28x32</t>
        </is>
      </c>
      <c r="AT41" s="102" t="n">
        <v>16</v>
      </c>
      <c r="AU41" s="419" t="n">
        <v>41977</v>
      </c>
      <c r="AV41" s="144" t="n"/>
      <c r="AW41" s="210" t="n">
        <v>41978</v>
      </c>
      <c r="AX41" s="210" t="n">
        <v>41988</v>
      </c>
      <c r="AY41" s="412" t="n"/>
      <c r="AZ41" s="120" t="n"/>
      <c r="BA41" s="413" t="n"/>
      <c r="BB41" s="91" t="n"/>
      <c r="BC41" s="414" t="n"/>
      <c r="BD41" s="80" t="n"/>
      <c r="BE41" s="80" t="n"/>
      <c r="BF41" s="410" t="n"/>
      <c r="BG41" s="102" t="n"/>
      <c r="BH41" s="102" t="n"/>
      <c r="BI41" s="412" t="n"/>
      <c r="BJ41" s="80" t="n"/>
      <c r="BK41" s="80">
        <f>+WEEKNUM(BJ41)</f>
        <v/>
      </c>
      <c r="BL41" s="410" t="n"/>
      <c r="BM41" s="80" t="n"/>
      <c r="BN41" s="80" t="n"/>
      <c r="BO41" s="80" t="n"/>
      <c r="BP41" s="80">
        <f>BO41*Z41</f>
        <v/>
      </c>
      <c r="BQ41" s="80" t="n"/>
      <c r="BR41" s="192">
        <f>BO41*AH41</f>
        <v/>
      </c>
      <c r="BS41" s="192">
        <f>BR41-(BO41*AG41)</f>
        <v/>
      </c>
      <c r="BT41" s="196">
        <f>BO41*AK41</f>
        <v/>
      </c>
      <c r="BU41" s="29" t="n"/>
    </row>
    <row customHeight="1" ht="44.25" r="42">
      <c r="A42" s="10" t="n"/>
      <c r="B42" s="10" t="n">
        <v>3</v>
      </c>
      <c r="C42" s="11" t="inlineStr">
        <is>
          <t>KOI</t>
        </is>
      </c>
      <c r="D42" s="180" t="inlineStr">
        <is>
          <t>jeans</t>
        </is>
      </c>
      <c r="E42" s="208" t="inlineStr">
        <is>
          <t>WOMEN</t>
        </is>
      </c>
      <c r="F42" s="180" t="inlineStr">
        <is>
          <t>K150701605</t>
        </is>
      </c>
      <c r="G42" s="180" t="inlineStr">
        <is>
          <t>VIRGINIA</t>
        </is>
      </c>
      <c r="H42" s="180" t="inlineStr">
        <is>
          <t>Black Dark Marble</t>
        </is>
      </c>
      <c r="I42" s="233" t="inlineStr">
        <is>
          <t>BASIC</t>
        </is>
      </c>
      <c r="J42" s="233" t="inlineStr">
        <is>
          <t>Straight</t>
        </is>
      </c>
      <c r="K42" s="233" t="n"/>
      <c r="L42" s="13" t="n"/>
      <c r="M42" s="230" t="inlineStr">
        <is>
          <t>Carthago</t>
        </is>
      </c>
      <c r="N42" s="231" t="inlineStr">
        <is>
          <t>CCC</t>
        </is>
      </c>
      <c r="O42" s="230" t="inlineStr">
        <is>
          <t>Interwashing</t>
        </is>
      </c>
      <c r="P42" s="231" t="inlineStr">
        <is>
          <t>TN</t>
        </is>
      </c>
      <c r="Q42" s="218" t="inlineStr">
        <is>
          <t>C/O</t>
        </is>
      </c>
      <c r="R42" s="218" t="n"/>
      <c r="S42" s="219" t="inlineStr">
        <is>
          <t>Gap</t>
        </is>
      </c>
      <c r="T42" s="219" t="inlineStr">
        <is>
          <t>D7924O022 Pinus</t>
        </is>
      </c>
      <c r="U42" s="219" t="inlineStr">
        <is>
          <t>98% Organic Cotton / 2% Elastane</t>
        </is>
      </c>
      <c r="V42" s="130" t="n"/>
      <c r="W42" s="277" t="n">
        <v>41995</v>
      </c>
      <c r="X42" s="276" t="n">
        <v>42016</v>
      </c>
      <c r="Y42" s="276" t="n">
        <v>42051</v>
      </c>
      <c r="Z42" s="44" t="n">
        <v>1.39</v>
      </c>
      <c r="AA42" s="44" t="n"/>
      <c r="AB42" s="244" t="inlineStr">
        <is>
          <t>Euro</t>
        </is>
      </c>
      <c r="AC42" s="408" t="n"/>
      <c r="AD42" s="409" t="n">
        <v>21.71</v>
      </c>
      <c r="AE42" s="408" t="n">
        <v>21.71</v>
      </c>
      <c r="AF42" s="409" t="n">
        <v>0.25</v>
      </c>
      <c r="AG42" s="409">
        <f>(IF(AE42&gt;0, AE42, IF(AD42&gt;0, AD42, IF(AC42&gt;0, AC42, 0))))+AF42</f>
        <v/>
      </c>
      <c r="AH42" s="409">
        <f>AJ42/2.5</f>
        <v/>
      </c>
      <c r="AI42" s="409" t="n">
        <v>149.95</v>
      </c>
      <c r="AJ42" s="409" t="n">
        <v>149.95</v>
      </c>
      <c r="AK42" s="255">
        <f>((AH42-AG42)/AH42)</f>
        <v/>
      </c>
      <c r="AL42" s="80" t="n"/>
      <c r="AM42" s="80" t="n"/>
      <c r="AN42" s="80" t="n"/>
      <c r="AO42" s="410" t="n"/>
      <c r="AP42" s="410" t="n"/>
      <c r="AQ42" s="80" t="n"/>
      <c r="AR42" s="102" t="n">
        <v>16</v>
      </c>
      <c r="AS42" s="102" t="inlineStr">
        <is>
          <t>28x32</t>
        </is>
      </c>
      <c r="AT42" s="102" t="n">
        <v>16</v>
      </c>
      <c r="AU42" s="411" t="n">
        <v>41977</v>
      </c>
      <c r="AV42" s="144" t="n"/>
      <c r="AW42" s="210" t="n">
        <v>41978</v>
      </c>
      <c r="AX42" s="210" t="n">
        <v>41988</v>
      </c>
      <c r="AY42" s="412" t="n"/>
      <c r="AZ42" s="120" t="n"/>
      <c r="BA42" s="413" t="n"/>
      <c r="BB42" s="91" t="n"/>
      <c r="BC42" s="414" t="n"/>
      <c r="BD42" s="80" t="n"/>
      <c r="BE42" s="80" t="n"/>
      <c r="BF42" s="410" t="n"/>
      <c r="BG42" s="102" t="n"/>
      <c r="BH42" s="102" t="n"/>
      <c r="BI42" s="412" t="n"/>
      <c r="BJ42" s="80" t="n"/>
      <c r="BK42" s="80">
        <f>+WEEKNUM(BJ42)</f>
        <v/>
      </c>
      <c r="BL42" s="410" t="n"/>
      <c r="BM42" s="80" t="n"/>
      <c r="BN42" s="80" t="n"/>
      <c r="BO42" s="80" t="n"/>
      <c r="BP42" s="80">
        <f>BO42*Z42</f>
        <v/>
      </c>
      <c r="BQ42" s="80" t="n"/>
      <c r="BR42" s="192">
        <f>BO42*AH42</f>
        <v/>
      </c>
      <c r="BS42" s="192">
        <f>BR42-(BO42*AG42)</f>
        <v/>
      </c>
      <c r="BT42" s="196">
        <f>BO42*AK42</f>
        <v/>
      </c>
      <c r="BU42" s="29" t="n"/>
    </row>
    <row customHeight="1" ht="44.25" r="43">
      <c r="A43" s="10" t="n"/>
      <c r="B43" s="10" t="n">
        <v>3</v>
      </c>
      <c r="C43" s="11" t="inlineStr">
        <is>
          <t>KOI</t>
        </is>
      </c>
      <c r="D43" s="180" t="inlineStr">
        <is>
          <t>jacket</t>
        </is>
      </c>
      <c r="E43" s="208" t="inlineStr">
        <is>
          <t>WOMEN</t>
        </is>
      </c>
      <c r="F43" s="180" t="inlineStr">
        <is>
          <t>K150702001</t>
        </is>
      </c>
      <c r="G43" s="180" t="inlineStr">
        <is>
          <t>SILVIA</t>
        </is>
      </c>
      <c r="H43" s="180" t="inlineStr">
        <is>
          <t>Camel</t>
        </is>
      </c>
      <c r="I43" s="233" t="n"/>
      <c r="J43" s="233" t="inlineStr">
        <is>
          <t>Regular Loose</t>
        </is>
      </c>
      <c r="K43" s="233" t="n"/>
      <c r="L43" s="13" t="n"/>
      <c r="M43" s="119" t="inlineStr">
        <is>
          <t>Verge</t>
        </is>
      </c>
      <c r="N43" s="29" t="inlineStr">
        <is>
          <t>Verge</t>
        </is>
      </c>
      <c r="O43" s="29" t="n"/>
      <c r="P43" s="29" t="inlineStr">
        <is>
          <t>CH</t>
        </is>
      </c>
      <c r="Q43" s="218" t="inlineStr">
        <is>
          <t>NEW</t>
        </is>
      </c>
      <c r="R43" s="38" t="n"/>
      <c r="S43" s="219" t="n"/>
      <c r="T43" s="219" t="inlineStr">
        <is>
          <t>DL0012</t>
        </is>
      </c>
      <c r="U43" s="130" t="n"/>
      <c r="V43" s="130" t="inlineStr">
        <is>
          <t>900grams</t>
        </is>
      </c>
      <c r="W43" s="276" t="n">
        <v>42034</v>
      </c>
      <c r="X43" s="276" t="n">
        <v>42062</v>
      </c>
      <c r="Y43" s="276" t="n">
        <v>42062</v>
      </c>
      <c r="Z43" s="44" t="n"/>
      <c r="AA43" s="44" t="n"/>
      <c r="AB43" s="244" t="inlineStr">
        <is>
          <t>FOB</t>
        </is>
      </c>
      <c r="AC43" s="425" t="n">
        <v>80</v>
      </c>
      <c r="AD43" s="426" t="n">
        <v>70</v>
      </c>
      <c r="AE43" s="425" t="n"/>
      <c r="AF43" s="426">
        <f>(IF(AE43&gt;0, AE43, IF(AD43&gt;0, AD43, IF(AC43&gt;0, AC43, 0))))*0.2</f>
        <v/>
      </c>
      <c r="AG43" s="409">
        <f>((IF(AE43&gt;0, AE43, IF(AD43&gt;0, AD43, IF(AC43&gt;0, AC43, 0))))/1.25)+AF43</f>
        <v/>
      </c>
      <c r="AH43" s="409">
        <f>AJ43/2.5</f>
        <v/>
      </c>
      <c r="AI43" s="409" t="n">
        <v>349.95</v>
      </c>
      <c r="AJ43" s="409" t="n">
        <v>349.95</v>
      </c>
      <c r="AK43" s="255">
        <f>((AH43-AG43)/AH43)</f>
        <v/>
      </c>
      <c r="AL43" s="80" t="n"/>
      <c r="AM43" s="80" t="n"/>
      <c r="AN43" s="80" t="n"/>
      <c r="AO43" s="410" t="n">
        <v>41932</v>
      </c>
      <c r="AP43" s="410" t="n"/>
      <c r="AQ43" s="80" t="n"/>
      <c r="AR43" s="102" t="n">
        <v>16</v>
      </c>
      <c r="AS43" s="102" t="inlineStr">
        <is>
          <t>S</t>
        </is>
      </c>
      <c r="AT43" s="102" t="n"/>
      <c r="AU43" s="216" t="n"/>
      <c r="AV43" s="213" t="n">
        <v>41992</v>
      </c>
      <c r="AW43" s="213" t="n">
        <v>41992</v>
      </c>
      <c r="AX43" s="210" t="n">
        <v>41992</v>
      </c>
      <c r="AY43" s="412" t="n"/>
      <c r="AZ43" s="120" t="n"/>
      <c r="BA43" s="413" t="n"/>
      <c r="BB43" s="91" t="n"/>
      <c r="BC43" s="414" t="n"/>
      <c r="BD43" s="80" t="n"/>
      <c r="BE43" s="80" t="n"/>
      <c r="BF43" s="410" t="n"/>
      <c r="BG43" s="102" t="n"/>
      <c r="BH43" s="102" t="n"/>
      <c r="BI43" s="412" t="n"/>
      <c r="BJ43" s="80" t="n"/>
      <c r="BK43" s="80">
        <f>+WEEKNUM(BJ43)</f>
        <v/>
      </c>
      <c r="BL43" s="410" t="n"/>
      <c r="BM43" s="80" t="n"/>
      <c r="BN43" s="80" t="n"/>
      <c r="BO43" s="80" t="n"/>
      <c r="BP43" s="80">
        <f>BO43*Z43</f>
        <v/>
      </c>
      <c r="BQ43" s="80" t="n"/>
      <c r="BR43" s="192">
        <f>BO43*AH43</f>
        <v/>
      </c>
      <c r="BS43" s="192">
        <f>BR43-(BO43*AG43)</f>
        <v/>
      </c>
      <c r="BT43" s="196">
        <f>BO43*AK43</f>
        <v/>
      </c>
      <c r="BU43" s="29" t="n"/>
    </row>
    <row customHeight="1" ht="44.25" r="44">
      <c r="A44" s="10" t="n"/>
      <c r="B44" s="10" t="n">
        <v>2</v>
      </c>
      <c r="C44" s="11" t="inlineStr">
        <is>
          <t>KOI</t>
        </is>
      </c>
      <c r="D44" s="180" t="inlineStr">
        <is>
          <t>jacket</t>
        </is>
      </c>
      <c r="E44" s="208" t="inlineStr">
        <is>
          <t>WOMEN</t>
        </is>
      </c>
      <c r="F44" s="180" t="inlineStr">
        <is>
          <t>K150702002</t>
        </is>
      </c>
      <c r="G44" s="180" t="inlineStr">
        <is>
          <t>ANNA</t>
        </is>
      </c>
      <c r="H44" s="180" t="inlineStr">
        <is>
          <t>Mid Vintage</t>
        </is>
      </c>
      <c r="I44" s="233" t="n"/>
      <c r="J44" s="233" t="inlineStr">
        <is>
          <t>Slim</t>
        </is>
      </c>
      <c r="K44" s="233" t="n"/>
      <c r="L44" s="13" t="n"/>
      <c r="M44" s="119" t="inlineStr">
        <is>
          <t>Carthago</t>
        </is>
      </c>
      <c r="N44" s="231" t="inlineStr">
        <is>
          <t>CCC</t>
        </is>
      </c>
      <c r="O44" s="230" t="inlineStr">
        <is>
          <t>Interwashing</t>
        </is>
      </c>
      <c r="P44" s="231" t="inlineStr">
        <is>
          <t>TN</t>
        </is>
      </c>
      <c r="Q44" s="218" t="inlineStr">
        <is>
          <t>C/O</t>
        </is>
      </c>
      <c r="R44" s="38" t="n"/>
      <c r="S44" s="224" t="inlineStr">
        <is>
          <t>Orta</t>
        </is>
      </c>
      <c r="T44" s="219" t="n">
        <v>5616</v>
      </c>
      <c r="U44" s="130" t="n"/>
      <c r="V44" s="130" t="n"/>
      <c r="W44" s="276" t="n">
        <v>42023</v>
      </c>
      <c r="X44" s="276" t="n">
        <v>42044</v>
      </c>
      <c r="Y44" s="276" t="n">
        <v>42079</v>
      </c>
      <c r="Z44" s="44" t="n">
        <v>1.2</v>
      </c>
      <c r="AA44" s="44" t="n"/>
      <c r="AB44" s="244" t="inlineStr">
        <is>
          <t>Euro</t>
        </is>
      </c>
      <c r="AC44" s="408" t="n"/>
      <c r="AD44" s="409" t="n">
        <v>31.37</v>
      </c>
      <c r="AE44" s="408" t="n">
        <v>31.37</v>
      </c>
      <c r="AF44" s="409" t="n">
        <v>0.25</v>
      </c>
      <c r="AG44" s="409">
        <f>(IF(AE44&gt;0, AE44, IF(AD44&gt;0, AD44, IF(AC44&gt;0, AC44, 0))))+AF44</f>
        <v/>
      </c>
      <c r="AH44" s="409">
        <f>AG44*2</f>
        <v/>
      </c>
      <c r="AI44" s="409">
        <f>AG44*2.5</f>
        <v/>
      </c>
      <c r="AJ44" s="409">
        <f>AH44*2.5</f>
        <v/>
      </c>
      <c r="AK44" s="255">
        <f>((AH44-AG44)/AH44)</f>
        <v/>
      </c>
      <c r="AL44" s="80" t="n"/>
      <c r="AM44" s="80" t="n"/>
      <c r="AN44" s="80" t="n"/>
      <c r="AO44" s="410" t="n">
        <v>41900</v>
      </c>
      <c r="AP44" s="410" t="n"/>
      <c r="AQ44" s="80" t="n"/>
      <c r="AR44" s="102" t="n">
        <v>16</v>
      </c>
      <c r="AS44" s="102" t="inlineStr">
        <is>
          <t>S</t>
        </is>
      </c>
      <c r="AT44" s="102" t="n"/>
      <c r="AU44" s="216" t="n"/>
      <c r="AV44" s="210" t="n">
        <v>41991</v>
      </c>
      <c r="AW44" s="210" t="n">
        <v>41978</v>
      </c>
      <c r="AX44" s="210" t="n">
        <v>41991</v>
      </c>
      <c r="AY44" s="412" t="n"/>
      <c r="AZ44" s="120" t="n"/>
      <c r="BA44" s="413" t="n"/>
      <c r="BB44" s="91" t="n"/>
      <c r="BC44" s="414" t="n"/>
      <c r="BD44" s="80" t="n"/>
      <c r="BE44" s="80" t="n"/>
      <c r="BF44" s="410" t="n"/>
      <c r="BG44" s="102" t="n"/>
      <c r="BH44" s="102" t="n"/>
      <c r="BI44" s="412" t="n"/>
      <c r="BJ44" s="80" t="n"/>
      <c r="BK44" s="80">
        <f>+WEEKNUM(BJ44)</f>
        <v/>
      </c>
      <c r="BL44" s="410" t="n"/>
      <c r="BM44" s="80" t="n"/>
      <c r="BN44" s="80" t="n"/>
      <c r="BO44" s="80" t="n"/>
      <c r="BP44" s="80">
        <f>BO44*Z44</f>
        <v/>
      </c>
      <c r="BQ44" s="80" t="n"/>
      <c r="BR44" s="192">
        <f>BO44*AH44</f>
        <v/>
      </c>
      <c r="BS44" s="192">
        <f>BR44-(BO44*AG44)</f>
        <v/>
      </c>
      <c r="BT44" s="196">
        <f>BO44*AK44</f>
        <v/>
      </c>
      <c r="BU44" s="29" t="n"/>
    </row>
    <row customHeight="1" ht="44.25" r="45">
      <c r="A45" s="10" t="n"/>
      <c r="B45" s="10" t="n">
        <v>2</v>
      </c>
      <c r="C45" s="11" t="inlineStr">
        <is>
          <t>KOI</t>
        </is>
      </c>
      <c r="D45" s="180" t="inlineStr">
        <is>
          <t>jacket</t>
        </is>
      </c>
      <c r="E45" s="208" t="inlineStr">
        <is>
          <t>WOMEN</t>
        </is>
      </c>
      <c r="F45" s="180" t="inlineStr">
        <is>
          <t>K150702003</t>
        </is>
      </c>
      <c r="G45" s="180" t="inlineStr">
        <is>
          <t>SUIKO</t>
        </is>
      </c>
      <c r="H45" s="180" t="inlineStr">
        <is>
          <t>Blue / White</t>
        </is>
      </c>
      <c r="I45" s="233" t="n"/>
      <c r="J45" s="233" t="inlineStr">
        <is>
          <t xml:space="preserve">Loose </t>
        </is>
      </c>
      <c r="K45" s="233" t="n"/>
      <c r="L45" s="13" t="n"/>
      <c r="M45" s="119" t="inlineStr">
        <is>
          <t>Verge</t>
        </is>
      </c>
      <c r="N45" s="29" t="inlineStr">
        <is>
          <t>Verge</t>
        </is>
      </c>
      <c r="O45" s="29" t="n"/>
      <c r="P45" s="29" t="inlineStr">
        <is>
          <t>CH</t>
        </is>
      </c>
      <c r="Q45" s="218" t="inlineStr">
        <is>
          <t>NEW</t>
        </is>
      </c>
      <c r="R45" s="38" t="n"/>
      <c r="S45" s="219" t="n"/>
      <c r="T45" s="130" t="n"/>
      <c r="U45" s="130" t="inlineStr">
        <is>
          <t>Needs to be sourced in recycled PET</t>
        </is>
      </c>
      <c r="V45" s="130" t="n"/>
      <c r="W45" s="276" t="n">
        <v>42034</v>
      </c>
      <c r="X45" s="276" t="n">
        <v>42062</v>
      </c>
      <c r="Y45" s="276" t="n">
        <v>42090</v>
      </c>
      <c r="Z45" s="44" t="n"/>
      <c r="AA45" s="44" t="n"/>
      <c r="AB45" s="244" t="inlineStr">
        <is>
          <t>FOB</t>
        </is>
      </c>
      <c r="AC45" s="425" t="n">
        <v>53</v>
      </c>
      <c r="AD45" s="426" t="n">
        <v>48</v>
      </c>
      <c r="AE45" s="425" t="n"/>
      <c r="AF45" s="426">
        <f>(IF(AE45&gt;0, AE45, IF(AD45&gt;0, AD45, IF(AC45&gt;0, AC45, 0))))*0.2</f>
        <v/>
      </c>
      <c r="AG45" s="409">
        <f>((IF(AE45&gt;0, AE45, IF(AD45&gt;0, AD45, IF(AC45&gt;0, AC45, 0))))/1.25)+AF45</f>
        <v/>
      </c>
      <c r="AH45" s="409">
        <f>AJ45/2.5</f>
        <v/>
      </c>
      <c r="AI45" s="409" t="n">
        <v>219.95</v>
      </c>
      <c r="AJ45" s="409" t="n">
        <v>219.95</v>
      </c>
      <c r="AK45" s="255">
        <f>((AH45-AG45)/AH45)</f>
        <v/>
      </c>
      <c r="AL45" s="80" t="n"/>
      <c r="AM45" s="80" t="n"/>
      <c r="AN45" s="80" t="n"/>
      <c r="AO45" s="410" t="inlineStr">
        <is>
          <t>23-oct</t>
        </is>
      </c>
      <c r="AP45" s="410" t="n"/>
      <c r="AQ45" s="80" t="n"/>
      <c r="AR45" s="102" t="n">
        <v>16</v>
      </c>
      <c r="AS45" s="102" t="inlineStr">
        <is>
          <t>S</t>
        </is>
      </c>
      <c r="AT45" s="102" t="n"/>
      <c r="AU45" s="216" t="n"/>
      <c r="AV45" s="213" t="n">
        <v>41992</v>
      </c>
      <c r="AW45" s="213" t="n">
        <v>41992</v>
      </c>
      <c r="AX45" s="213" t="n">
        <v>41992</v>
      </c>
      <c r="AY45" s="412" t="n"/>
      <c r="AZ45" s="120" t="n"/>
      <c r="BA45" s="413" t="n"/>
      <c r="BB45" s="91" t="n"/>
      <c r="BC45" s="414" t="n"/>
      <c r="BD45" s="80" t="n"/>
      <c r="BE45" s="80" t="n"/>
      <c r="BF45" s="410" t="n"/>
      <c r="BG45" s="102" t="n"/>
      <c r="BH45" s="102" t="n"/>
      <c r="BI45" s="412" t="n"/>
      <c r="BJ45" s="80" t="n"/>
      <c r="BK45" s="80">
        <f>+WEEKNUM(BJ45)</f>
        <v/>
      </c>
      <c r="BL45" s="410" t="n"/>
      <c r="BM45" s="80" t="n"/>
      <c r="BN45" s="80" t="n"/>
      <c r="BO45" s="80" t="n"/>
      <c r="BP45" s="80">
        <f>BO45*Z45</f>
        <v/>
      </c>
      <c r="BQ45" s="80" t="n"/>
      <c r="BR45" s="192">
        <f>BO45*AH45</f>
        <v/>
      </c>
      <c r="BS45" s="192">
        <f>BR45-(BO45*AG45)</f>
        <v/>
      </c>
      <c r="BT45" s="196">
        <f>BO45*AK45</f>
        <v/>
      </c>
      <c r="BU45" s="29" t="n"/>
    </row>
    <row customFormat="1" customHeight="1" hidden="1" ht="44.25" r="46" s="170">
      <c r="A46" s="157" t="inlineStr">
        <is>
          <t>x</t>
        </is>
      </c>
      <c r="B46" s="157" t="n"/>
      <c r="C46" s="158" t="inlineStr">
        <is>
          <t>KOI</t>
        </is>
      </c>
      <c r="D46" s="160" t="inlineStr">
        <is>
          <t>jacket</t>
        </is>
      </c>
      <c r="E46" s="159" t="inlineStr">
        <is>
          <t>WOMEN</t>
        </is>
      </c>
      <c r="F46" s="160" t="inlineStr">
        <is>
          <t>K150702004</t>
        </is>
      </c>
      <c r="G46" s="160" t="inlineStr">
        <is>
          <t>RANGITA</t>
        </is>
      </c>
      <c r="H46" s="160" t="inlineStr">
        <is>
          <t>Navy / White / Red</t>
        </is>
      </c>
      <c r="I46" s="205" t="n"/>
      <c r="J46" s="205" t="n"/>
      <c r="K46" s="205" t="n"/>
      <c r="L46" s="161" t="inlineStr">
        <is>
          <t>23-oct</t>
        </is>
      </c>
      <c r="M46" s="160" t="inlineStr">
        <is>
          <t>IndyBlu</t>
        </is>
      </c>
      <c r="N46" s="162" t="n"/>
      <c r="O46" s="162" t="n"/>
      <c r="P46" s="162" t="n"/>
      <c r="Q46" s="163" t="n"/>
      <c r="R46" s="163" t="n"/>
      <c r="S46" s="223" t="inlineStr">
        <is>
          <t>KOI-WOVEN-SS15-027</t>
        </is>
      </c>
      <c r="T46" s="164" t="n"/>
      <c r="U46" s="164" t="n"/>
      <c r="V46" s="164" t="n"/>
      <c r="W46" s="164" t="n"/>
      <c r="X46" s="164" t="n"/>
      <c r="Y46" s="164" t="n"/>
      <c r="Z46" s="165" t="n"/>
      <c r="AA46" s="165" t="n"/>
      <c r="AB46" s="245" t="n"/>
      <c r="AC46" s="420" t="n"/>
      <c r="AD46" s="421" t="n"/>
      <c r="AE46" s="420" t="n"/>
      <c r="AF46" s="421">
        <f>(IF(AE46&gt;0, AE46, IF(AD46&gt;0, AD46, IF(AC46&gt;0, AC46, 0))))*0.3</f>
        <v/>
      </c>
      <c r="AG46" s="421">
        <f>(IF(AE46&gt;0, AE46, IF(AD46&gt;0, AD46, IF(AC46&gt;0, AC46, 0))))+AF46</f>
        <v/>
      </c>
      <c r="AH46" s="421">
        <f>AG46*2</f>
        <v/>
      </c>
      <c r="AI46" s="421">
        <f>AG46*2.5</f>
        <v/>
      </c>
      <c r="AJ46" s="421">
        <f>AH46*2.5</f>
        <v/>
      </c>
      <c r="AK46" s="256" t="n"/>
      <c r="AL46" s="166" t="n"/>
      <c r="AM46" s="166" t="n"/>
      <c r="AN46" s="166" t="n"/>
      <c r="AO46" s="422" t="n">
        <v>41933</v>
      </c>
      <c r="AP46" s="422" t="n"/>
      <c r="AQ46" s="166" t="n"/>
      <c r="AR46" s="166" t="n">
        <v>16</v>
      </c>
      <c r="AS46" s="166" t="inlineStr">
        <is>
          <t>S</t>
        </is>
      </c>
      <c r="AT46" s="166" t="n"/>
      <c r="AU46" s="242" t="n"/>
      <c r="AV46" s="182" t="n"/>
      <c r="AW46" s="182" t="inlineStr">
        <is>
          <t>ETD 06-Dec</t>
        </is>
      </c>
      <c r="AX46" s="182" t="n"/>
      <c r="AY46" s="422" t="n"/>
      <c r="AZ46" s="188" t="n"/>
      <c r="BA46" s="422" t="n"/>
      <c r="BB46" s="168" t="n"/>
      <c r="BC46" s="423" t="n"/>
      <c r="BD46" s="166" t="n"/>
      <c r="BE46" s="166" t="n"/>
      <c r="BF46" s="422" t="n"/>
      <c r="BG46" s="166" t="n"/>
      <c r="BH46" s="166" t="n"/>
      <c r="BI46" s="422" t="n"/>
      <c r="BJ46" s="166" t="n"/>
      <c r="BK46" s="166">
        <f>+WEEKNUM(BJ46)</f>
        <v/>
      </c>
      <c r="BL46" s="422" t="n"/>
      <c r="BM46" s="166" t="n"/>
      <c r="BN46" s="166" t="n"/>
      <c r="BO46" s="166" t="n"/>
      <c r="BP46" s="166">
        <f>BO46*Z46</f>
        <v/>
      </c>
      <c r="BQ46" s="166" t="n"/>
      <c r="BR46" s="193">
        <f>BO46*AH46</f>
        <v/>
      </c>
      <c r="BS46" s="193">
        <f>BR46-(BO46*AG46)</f>
        <v/>
      </c>
      <c r="BT46" s="197">
        <f>BO46*AK46</f>
        <v/>
      </c>
      <c r="BU46" s="162" t="n"/>
    </row>
    <row customHeight="1" ht="44.25" r="47">
      <c r="A47" s="10" t="n"/>
      <c r="B47" s="10" t="n">
        <v>2</v>
      </c>
      <c r="C47" s="11" t="inlineStr">
        <is>
          <t>KOI</t>
        </is>
      </c>
      <c r="D47" s="180" t="inlineStr">
        <is>
          <t>jacket</t>
        </is>
      </c>
      <c r="E47" s="208" t="inlineStr">
        <is>
          <t>WOMEN</t>
        </is>
      </c>
      <c r="F47" s="180" t="inlineStr">
        <is>
          <t>K150702005</t>
        </is>
      </c>
      <c r="G47" s="180" t="inlineStr">
        <is>
          <t>NAAMA</t>
        </is>
      </c>
      <c r="H47" s="180" t="inlineStr">
        <is>
          <t>Black / White</t>
        </is>
      </c>
      <c r="I47" s="233" t="n"/>
      <c r="J47" s="233" t="inlineStr">
        <is>
          <t xml:space="preserve">Loose </t>
        </is>
      </c>
      <c r="K47" s="233" t="n"/>
      <c r="L47" s="13" t="n"/>
      <c r="M47" s="119" t="inlineStr">
        <is>
          <t>Verge</t>
        </is>
      </c>
      <c r="N47" s="29" t="inlineStr">
        <is>
          <t>Verge</t>
        </is>
      </c>
      <c r="O47" s="29" t="n"/>
      <c r="P47" s="29" t="inlineStr">
        <is>
          <t>CH</t>
        </is>
      </c>
      <c r="Q47" s="218" t="inlineStr">
        <is>
          <t>NEW</t>
        </is>
      </c>
      <c r="R47" s="38" t="n"/>
      <c r="S47" s="219" t="n"/>
      <c r="T47" s="130" t="n"/>
      <c r="U47" s="130" t="inlineStr">
        <is>
          <t>Nylon that needs to be converted into recycled PET</t>
        </is>
      </c>
      <c r="V47" s="130" t="n"/>
      <c r="W47" s="276" t="n">
        <v>42034</v>
      </c>
      <c r="X47" s="276" t="n">
        <v>42062</v>
      </c>
      <c r="Y47" s="276" t="n">
        <v>42090</v>
      </c>
      <c r="Z47" s="44" t="n"/>
      <c r="AA47" s="44" t="n"/>
      <c r="AB47" s="244" t="inlineStr">
        <is>
          <t>FOB</t>
        </is>
      </c>
      <c r="AC47" s="425" t="n">
        <v>49.5</v>
      </c>
      <c r="AD47" s="426" t="n">
        <v>45</v>
      </c>
      <c r="AE47" s="425" t="n"/>
      <c r="AF47" s="426">
        <f>(IF(AE47&gt;0, AE47, IF(AD47&gt;0, AD47, IF(AC47&gt;0, AC47, 0))))*0.2</f>
        <v/>
      </c>
      <c r="AG47" s="409">
        <f>((IF(AE47&gt;0, AE47, IF(AD47&gt;0, AD47, IF(AC47&gt;0, AC47, 0))))/1.25)+AF47</f>
        <v/>
      </c>
      <c r="AH47" s="409">
        <f>AJ47/2.5</f>
        <v/>
      </c>
      <c r="AI47" s="409" t="n">
        <v>199.95</v>
      </c>
      <c r="AJ47" s="409" t="n">
        <v>199.95</v>
      </c>
      <c r="AK47" s="255">
        <f>((AH47-AG47)/AH47)</f>
        <v/>
      </c>
      <c r="AL47" s="80" t="n"/>
      <c r="AM47" s="80" t="n"/>
      <c r="AN47" s="80" t="n"/>
      <c r="AO47" s="410" t="inlineStr">
        <is>
          <t>15-oct</t>
        </is>
      </c>
      <c r="AP47" s="410" t="n"/>
      <c r="AQ47" s="80" t="n"/>
      <c r="AR47" s="102" t="n">
        <v>16</v>
      </c>
      <c r="AS47" s="102" t="inlineStr">
        <is>
          <t>S</t>
        </is>
      </c>
      <c r="AT47" s="102" t="n"/>
      <c r="AU47" s="216" t="n"/>
      <c r="AV47" s="181" t="n"/>
      <c r="AW47" s="213" t="n">
        <v>41983</v>
      </c>
      <c r="AX47" s="181" t="n"/>
      <c r="AY47" s="412" t="n"/>
      <c r="AZ47" s="120" t="n"/>
      <c r="BA47" s="413" t="n"/>
      <c r="BB47" s="91" t="n"/>
      <c r="BC47" s="414" t="n"/>
      <c r="BD47" s="80" t="n"/>
      <c r="BE47" s="80" t="n"/>
      <c r="BF47" s="410" t="n"/>
      <c r="BG47" s="102" t="n"/>
      <c r="BH47" s="102" t="n"/>
      <c r="BI47" s="412" t="n"/>
      <c r="BJ47" s="80" t="n"/>
      <c r="BK47" s="80">
        <f>+WEEKNUM(BJ47)</f>
        <v/>
      </c>
      <c r="BL47" s="410" t="n"/>
      <c r="BM47" s="80" t="n"/>
      <c r="BN47" s="80" t="n"/>
      <c r="BO47" s="80" t="n"/>
      <c r="BP47" s="80">
        <f>BO47*Z47</f>
        <v/>
      </c>
      <c r="BQ47" s="80" t="n"/>
      <c r="BR47" s="192">
        <f>BO47*AH47</f>
        <v/>
      </c>
      <c r="BS47" s="192">
        <f>BR47-(BO47*AG47)</f>
        <v/>
      </c>
      <c r="BT47" s="196">
        <f>BO47*AK47</f>
        <v/>
      </c>
      <c r="BU47" s="29" t="n"/>
    </row>
    <row customHeight="1" ht="44.25" r="48">
      <c r="A48" s="10" t="n"/>
      <c r="B48" s="10" t="n">
        <v>3</v>
      </c>
      <c r="C48" s="11" t="inlineStr">
        <is>
          <t>KOI</t>
        </is>
      </c>
      <c r="D48" s="180" t="inlineStr">
        <is>
          <t>jacket</t>
        </is>
      </c>
      <c r="E48" s="208" t="inlineStr">
        <is>
          <t>WOMEN</t>
        </is>
      </c>
      <c r="F48" s="180" t="inlineStr">
        <is>
          <t>K150702006</t>
        </is>
      </c>
      <c r="G48" s="180" t="inlineStr">
        <is>
          <t>INGEBORG</t>
        </is>
      </c>
      <c r="H48" s="180" t="inlineStr">
        <is>
          <t>Army Green</t>
        </is>
      </c>
      <c r="I48" s="233" t="n"/>
      <c r="J48" s="233" t="inlineStr">
        <is>
          <t xml:space="preserve">Loose </t>
        </is>
      </c>
      <c r="K48" s="233" t="n"/>
      <c r="L48" s="13" t="n"/>
      <c r="M48" s="119" t="inlineStr">
        <is>
          <t>Verge</t>
        </is>
      </c>
      <c r="N48" s="29" t="inlineStr">
        <is>
          <t>Verge</t>
        </is>
      </c>
      <c r="O48" s="29" t="n"/>
      <c r="P48" s="29" t="inlineStr">
        <is>
          <t>CH</t>
        </is>
      </c>
      <c r="Q48" s="218" t="inlineStr">
        <is>
          <t>NEW</t>
        </is>
      </c>
      <c r="R48" s="38" t="n"/>
      <c r="S48" s="219" t="n"/>
      <c r="T48" s="130" t="n"/>
      <c r="U48" s="130" t="inlineStr">
        <is>
          <t>Organic left hand 3-layer fabric and WR coat</t>
        </is>
      </c>
      <c r="V48" s="130" t="n"/>
      <c r="W48" s="276" t="n">
        <v>42034</v>
      </c>
      <c r="X48" s="276" t="n">
        <v>42062</v>
      </c>
      <c r="Y48" s="276" t="n">
        <v>42090</v>
      </c>
      <c r="Z48" s="44" t="n"/>
      <c r="AA48" s="44" t="n"/>
      <c r="AB48" s="244" t="inlineStr">
        <is>
          <t>FOB</t>
        </is>
      </c>
      <c r="AC48" s="425" t="n">
        <v>60</v>
      </c>
      <c r="AD48" s="426" t="n">
        <v>65</v>
      </c>
      <c r="AE48" s="425" t="n"/>
      <c r="AF48" s="426">
        <f>(IF(AE48&gt;0, AE48, IF(AD48&gt;0, AD48, IF(AC48&gt;0, AC48, 0))))*0.2</f>
        <v/>
      </c>
      <c r="AG48" s="409">
        <f>((IF(AE48&gt;0, AE48, IF(AD48&gt;0, AD48, IF(AC48&gt;0, AC48, 0))))/1.25)+AF48</f>
        <v/>
      </c>
      <c r="AH48" s="409">
        <f>AJ48/2.5</f>
        <v/>
      </c>
      <c r="AI48" s="409" t="n">
        <v>299.95</v>
      </c>
      <c r="AJ48" s="409" t="n">
        <v>299.95</v>
      </c>
      <c r="AK48" s="255">
        <f>((AH48-AG48)/AH48)</f>
        <v/>
      </c>
      <c r="AL48" s="80" t="n"/>
      <c r="AM48" s="80" t="n"/>
      <c r="AN48" s="80" t="n"/>
      <c r="AO48" s="410" t="inlineStr">
        <is>
          <t>23-oct</t>
        </is>
      </c>
      <c r="AP48" s="410" t="n"/>
      <c r="AQ48" s="80" t="n"/>
      <c r="AR48" s="102" t="n">
        <v>16</v>
      </c>
      <c r="AS48" s="102" t="inlineStr">
        <is>
          <t>S</t>
        </is>
      </c>
      <c r="AT48" s="102" t="n"/>
      <c r="AU48" s="216" t="n"/>
      <c r="AV48" s="181" t="n"/>
      <c r="AW48" s="213" t="n">
        <v>41992</v>
      </c>
      <c r="AX48" s="213" t="n">
        <v>42009</v>
      </c>
      <c r="AY48" s="412" t="n"/>
      <c r="AZ48" s="120" t="n"/>
      <c r="BA48" s="413" t="n"/>
      <c r="BB48" s="91" t="n"/>
      <c r="BC48" s="414" t="n"/>
      <c r="BD48" s="80" t="n"/>
      <c r="BE48" s="80" t="n"/>
      <c r="BF48" s="410" t="n"/>
      <c r="BG48" s="102" t="n"/>
      <c r="BH48" s="102" t="n"/>
      <c r="BI48" s="412" t="n"/>
      <c r="BJ48" s="80" t="n"/>
      <c r="BK48" s="80">
        <f>+WEEKNUM(BJ48)</f>
        <v/>
      </c>
      <c r="BL48" s="410" t="n"/>
      <c r="BM48" s="80" t="n"/>
      <c r="BN48" s="80" t="n"/>
      <c r="BO48" s="80" t="n"/>
      <c r="BP48" s="80">
        <f>BO48*Z48</f>
        <v/>
      </c>
      <c r="BQ48" s="80" t="n"/>
      <c r="BR48" s="192">
        <f>BO48*AH48</f>
        <v/>
      </c>
      <c r="BS48" s="192">
        <f>BR48-(BO48*AG48)</f>
        <v/>
      </c>
      <c r="BT48" s="196">
        <f>BO48*AK48</f>
        <v/>
      </c>
      <c r="BU48" s="29" t="n"/>
    </row>
    <row customHeight="1" ht="44.25" r="49">
      <c r="A49" s="10" t="n"/>
      <c r="B49" s="10" t="n">
        <v>2</v>
      </c>
      <c r="C49" s="11" t="inlineStr">
        <is>
          <t>KOI</t>
        </is>
      </c>
      <c r="D49" s="180" t="inlineStr">
        <is>
          <t>shirt</t>
        </is>
      </c>
      <c r="E49" s="208" t="inlineStr">
        <is>
          <t>WOMEN</t>
        </is>
      </c>
      <c r="F49" s="180" t="inlineStr">
        <is>
          <t>K150703001</t>
        </is>
      </c>
      <c r="G49" s="180" t="inlineStr">
        <is>
          <t>AMINA</t>
        </is>
      </c>
      <c r="H49" s="180" t="inlineStr">
        <is>
          <t>Blue / Green Check</t>
        </is>
      </c>
      <c r="I49" s="233" t="n"/>
      <c r="J49" s="233" t="inlineStr">
        <is>
          <t xml:space="preserve">Loose </t>
        </is>
      </c>
      <c r="K49" s="233" t="n"/>
      <c r="L49" s="13" t="n"/>
      <c r="M49" s="119" t="inlineStr">
        <is>
          <t>IndyBlu</t>
        </is>
      </c>
      <c r="N49" s="29" t="n"/>
      <c r="O49" s="29" t="n"/>
      <c r="P49" s="29" t="n"/>
      <c r="Q49" s="218" t="inlineStr">
        <is>
          <t>NEW</t>
        </is>
      </c>
      <c r="R49" s="38" t="n"/>
      <c r="S49" s="224" t="n"/>
      <c r="T49" s="224" t="inlineStr">
        <is>
          <t>DI 11 - KOI-WOVEN-AW15-011</t>
        </is>
      </c>
      <c r="U49" s="130" t="n"/>
      <c r="V49" s="130" t="n"/>
      <c r="W49" s="276" t="n">
        <v>42010</v>
      </c>
      <c r="X49" s="276" t="n">
        <v>42038</v>
      </c>
      <c r="Y49" s="276" t="n">
        <v>42066</v>
      </c>
      <c r="Z49" s="44" t="n"/>
      <c r="AA49" s="44" t="n"/>
      <c r="AB49" s="244" t="inlineStr">
        <is>
          <t>Euro</t>
        </is>
      </c>
      <c r="AC49" s="408" t="n"/>
      <c r="AD49" s="409" t="n">
        <v>20</v>
      </c>
      <c r="AE49" s="408" t="n"/>
      <c r="AF49" s="409">
        <f>(IF(AE49&gt;0, AE49, IF(AD49&gt;0, AD49, IF(AC49&gt;0, AC49, 0))))*0.3</f>
        <v/>
      </c>
      <c r="AG49" s="409">
        <f>(IF(AE49&gt;0, AE49, IF(AD49&gt;0, AD49, IF(AC49&gt;0, AC49, 0))))+AF49</f>
        <v/>
      </c>
      <c r="AH49" s="409">
        <f>AJ49/2.5</f>
        <v/>
      </c>
      <c r="AI49" s="409" t="n">
        <v>129.95</v>
      </c>
      <c r="AJ49" s="409" t="n">
        <v>129.95</v>
      </c>
      <c r="AK49" s="255">
        <f>(AH49-AG49)/AH49</f>
        <v/>
      </c>
      <c r="AL49" s="80" t="n"/>
      <c r="AM49" s="80" t="n"/>
      <c r="AN49" s="80" t="n"/>
      <c r="AO49" s="410" t="n">
        <v>41908</v>
      </c>
      <c r="AP49" s="410" t="n">
        <v>41957</v>
      </c>
      <c r="AQ49" s="80" t="inlineStr">
        <is>
          <t>Fabric TBC</t>
        </is>
      </c>
      <c r="AR49" s="102" t="n">
        <v>16</v>
      </c>
      <c r="AS49" s="102" t="inlineStr">
        <is>
          <t>S</t>
        </is>
      </c>
      <c r="AT49" s="102" t="n"/>
      <c r="AU49" s="102" t="n"/>
      <c r="AV49" s="181" t="n"/>
      <c r="AW49" s="213" t="n">
        <v>41980</v>
      </c>
      <c r="AX49" s="181" t="n"/>
      <c r="AY49" s="412" t="n"/>
      <c r="AZ49" s="120" t="n"/>
      <c r="BA49" s="413" t="n"/>
      <c r="BB49" s="91" t="n"/>
      <c r="BC49" s="414" t="n"/>
      <c r="BD49" s="80" t="n"/>
      <c r="BE49" s="80" t="n"/>
      <c r="BF49" s="410" t="n"/>
      <c r="BG49" s="102" t="n"/>
      <c r="BH49" s="102" t="n"/>
      <c r="BI49" s="412" t="n"/>
      <c r="BJ49" s="80" t="n"/>
      <c r="BK49" s="80">
        <f>+WEEKNUM(BJ49)</f>
        <v/>
      </c>
      <c r="BL49" s="410" t="n"/>
      <c r="BM49" s="80" t="n"/>
      <c r="BN49" s="80" t="n"/>
      <c r="BO49" s="80" t="n"/>
      <c r="BP49" s="80">
        <f>BO49*Z49</f>
        <v/>
      </c>
      <c r="BQ49" s="80" t="n"/>
      <c r="BR49" s="192">
        <f>BO49*AH49</f>
        <v/>
      </c>
      <c r="BS49" s="192">
        <f>BR49-(BO49*AG49)</f>
        <v/>
      </c>
      <c r="BT49" s="196">
        <f>BO49*AK49</f>
        <v/>
      </c>
      <c r="BU49" s="29" t="n"/>
    </row>
    <row customHeight="1" ht="44.25" r="50">
      <c r="A50" s="10" t="n"/>
      <c r="B50" s="10" t="n">
        <v>2</v>
      </c>
      <c r="C50" s="11" t="inlineStr">
        <is>
          <t>KOI</t>
        </is>
      </c>
      <c r="D50" s="180" t="inlineStr">
        <is>
          <t>shirt</t>
        </is>
      </c>
      <c r="E50" s="208" t="inlineStr">
        <is>
          <t>WOMEN</t>
        </is>
      </c>
      <c r="F50" s="180" t="inlineStr">
        <is>
          <t>K150703002</t>
        </is>
      </c>
      <c r="G50" s="180" t="inlineStr">
        <is>
          <t>TAMAR</t>
        </is>
      </c>
      <c r="H50" s="180" t="inlineStr">
        <is>
          <t>Jacquard</t>
        </is>
      </c>
      <c r="I50" s="233" t="n"/>
      <c r="J50" s="233" t="inlineStr">
        <is>
          <t>Regular Loose</t>
        </is>
      </c>
      <c r="K50" s="233" t="n"/>
      <c r="L50" s="13" t="n"/>
      <c r="M50" s="119" t="inlineStr">
        <is>
          <t>IndyBlu</t>
        </is>
      </c>
      <c r="N50" s="29" t="n"/>
      <c r="O50" s="29" t="n"/>
      <c r="P50" s="29" t="n"/>
      <c r="Q50" s="218" t="inlineStr">
        <is>
          <t>NEW</t>
        </is>
      </c>
      <c r="R50" s="38" t="n"/>
      <c r="S50" s="219" t="n"/>
      <c r="T50" s="219" t="inlineStr">
        <is>
          <t xml:space="preserve">D12 </t>
        </is>
      </c>
      <c r="U50" s="130" t="inlineStr">
        <is>
          <t>Jacquard</t>
        </is>
      </c>
      <c r="V50" s="130" t="n"/>
      <c r="W50" s="276" t="n">
        <v>42041</v>
      </c>
      <c r="X50" s="276" t="n">
        <v>42038</v>
      </c>
      <c r="Y50" s="276" t="n">
        <v>42066</v>
      </c>
      <c r="Z50" s="44" t="n"/>
      <c r="AA50" s="44" t="n"/>
      <c r="AB50" s="244" t="inlineStr">
        <is>
          <t>Euro</t>
        </is>
      </c>
      <c r="AC50" s="408" t="n"/>
      <c r="AD50" s="409" t="n">
        <v>20.6</v>
      </c>
      <c r="AE50" s="408" t="n"/>
      <c r="AF50" s="409">
        <f>(IF(AE50&gt;0, AE50, IF(AD50&gt;0, AD50, IF(AC50&gt;0, AC50, 0))))*0.3</f>
        <v/>
      </c>
      <c r="AG50" s="409">
        <f>(IF(AE50&gt;0, AE50, IF(AD50&gt;0, AD50, IF(AC50&gt;0, AC50, 0))))+AF50</f>
        <v/>
      </c>
      <c r="AH50" s="409">
        <f>AJ50/2.5</f>
        <v/>
      </c>
      <c r="AI50" s="409" t="n">
        <v>119.95</v>
      </c>
      <c r="AJ50" s="409" t="n">
        <v>119.95</v>
      </c>
      <c r="AK50" s="255">
        <f>(AH50-AG50)/AH50</f>
        <v/>
      </c>
      <c r="AL50" s="80" t="n"/>
      <c r="AM50" s="80" t="n"/>
      <c r="AN50" s="80" t="n"/>
      <c r="AO50" s="410" t="n">
        <v>41908</v>
      </c>
      <c r="AP50" s="410" t="n">
        <v>41957</v>
      </c>
      <c r="AQ50" s="80" t="inlineStr">
        <is>
          <t>fit sample in avabl. fabric</t>
        </is>
      </c>
      <c r="AR50" s="102" t="n">
        <v>16</v>
      </c>
      <c r="AS50" s="102" t="inlineStr">
        <is>
          <t>S</t>
        </is>
      </c>
      <c r="AT50" s="102" t="n"/>
      <c r="AU50" s="102" t="n"/>
      <c r="AV50" s="181" t="n"/>
      <c r="AW50" s="213" t="n">
        <v>41980</v>
      </c>
      <c r="AX50" s="181" t="n"/>
      <c r="AY50" s="412" t="n"/>
      <c r="AZ50" s="120" t="n"/>
      <c r="BA50" s="413" t="n"/>
      <c r="BB50" s="91" t="n"/>
      <c r="BC50" s="414" t="n"/>
      <c r="BD50" s="80" t="n"/>
      <c r="BE50" s="80" t="n"/>
      <c r="BF50" s="410" t="n"/>
      <c r="BG50" s="102" t="n"/>
      <c r="BH50" s="102" t="n"/>
      <c r="BI50" s="412" t="n"/>
      <c r="BJ50" s="80" t="n"/>
      <c r="BK50" s="80">
        <f>+WEEKNUM(BJ50)</f>
        <v/>
      </c>
      <c r="BL50" s="410" t="n"/>
      <c r="BM50" s="80" t="n"/>
      <c r="BN50" s="80" t="n"/>
      <c r="BO50" s="80" t="n"/>
      <c r="BP50" s="80">
        <f>BO50*Z50</f>
        <v/>
      </c>
      <c r="BQ50" s="80" t="n"/>
      <c r="BR50" s="192">
        <f>BO50*AH50</f>
        <v/>
      </c>
      <c r="BS50" s="192">
        <f>BR50-(BO50*AG50)</f>
        <v/>
      </c>
      <c r="BT50" s="196">
        <f>BO50*AK50</f>
        <v/>
      </c>
      <c r="BU50" s="162" t="n"/>
    </row>
    <row customHeight="1" ht="44.25" r="51">
      <c r="A51" s="10" t="n"/>
      <c r="B51" s="10" t="n">
        <v>2</v>
      </c>
      <c r="C51" s="11" t="inlineStr">
        <is>
          <t>KOI</t>
        </is>
      </c>
      <c r="D51" s="180" t="inlineStr">
        <is>
          <t>shirt</t>
        </is>
      </c>
      <c r="E51" s="208" t="inlineStr">
        <is>
          <t>WOMEN</t>
        </is>
      </c>
      <c r="F51" s="180" t="inlineStr">
        <is>
          <t>K150703003</t>
        </is>
      </c>
      <c r="G51" s="180" t="inlineStr">
        <is>
          <t>ISABEL</t>
        </is>
      </c>
      <c r="H51" s="180" t="inlineStr">
        <is>
          <t>Origami AOP</t>
        </is>
      </c>
      <c r="I51" s="233" t="n"/>
      <c r="J51" s="233" t="inlineStr">
        <is>
          <t>Regular slim</t>
        </is>
      </c>
      <c r="K51" s="233" t="n"/>
      <c r="L51" s="13" t="n"/>
      <c r="M51" s="119" t="inlineStr">
        <is>
          <t>IndyBlu</t>
        </is>
      </c>
      <c r="N51" s="142" t="n"/>
      <c r="O51" s="29" t="n"/>
      <c r="P51" s="29" t="n"/>
      <c r="Q51" s="218" t="inlineStr">
        <is>
          <t>C/O</t>
        </is>
      </c>
      <c r="R51" s="38" t="n"/>
      <c r="S51" s="219" t="n"/>
      <c r="T51" s="219" t="inlineStr">
        <is>
          <t>KOI-WOVEN-AW15-011</t>
        </is>
      </c>
      <c r="U51" s="130" t="n"/>
      <c r="V51" s="130" t="n"/>
      <c r="W51" s="276" t="n">
        <v>42010</v>
      </c>
      <c r="X51" s="276" t="n">
        <v>42038</v>
      </c>
      <c r="Y51" s="276" t="n">
        <v>42066</v>
      </c>
      <c r="Z51" s="44" t="n"/>
      <c r="AA51" s="44" t="n"/>
      <c r="AB51" s="244" t="inlineStr">
        <is>
          <t>Euro</t>
        </is>
      </c>
      <c r="AC51" s="408" t="n"/>
      <c r="AD51" s="409" t="n">
        <v>21.25</v>
      </c>
      <c r="AE51" s="408" t="n"/>
      <c r="AF51" s="409">
        <f>(IF(AE51&gt;0, AE51, IF(AD51&gt;0, AD51, IF(AC51&gt;0, AC51, 0))))*0.3</f>
        <v/>
      </c>
      <c r="AG51" s="409">
        <f>(IF(AE51&gt;0, AE51, IF(AD51&gt;0, AD51, IF(AC51&gt;0, AC51, 0))))+AF51</f>
        <v/>
      </c>
      <c r="AH51" s="409">
        <f>AJ51/2.5</f>
        <v/>
      </c>
      <c r="AI51" s="409" t="n">
        <v>119.95</v>
      </c>
      <c r="AJ51" s="409" t="n">
        <v>119.95</v>
      </c>
      <c r="AK51" s="255">
        <f>(AH51-AG51)/AH51</f>
        <v/>
      </c>
      <c r="AL51" s="80" t="n"/>
      <c r="AM51" s="80" t="n"/>
      <c r="AN51" s="80" t="n"/>
      <c r="AO51" s="410" t="n">
        <v>41915</v>
      </c>
      <c r="AP51" s="410" t="n">
        <v>41957</v>
      </c>
      <c r="AQ51" s="80" t="inlineStr">
        <is>
          <t>fit sample in avabl. fabric</t>
        </is>
      </c>
      <c r="AR51" s="102" t="n">
        <v>16</v>
      </c>
      <c r="AS51" s="102" t="inlineStr">
        <is>
          <t>S</t>
        </is>
      </c>
      <c r="AT51" s="102" t="n"/>
      <c r="AU51" s="102" t="n"/>
      <c r="AV51" s="181" t="n"/>
      <c r="AW51" s="181" t="inlineStr">
        <is>
          <t>TBC</t>
        </is>
      </c>
      <c r="AX51" s="181" t="n"/>
      <c r="AY51" s="412" t="n"/>
      <c r="AZ51" s="120" t="n"/>
      <c r="BA51" s="413" t="n"/>
      <c r="BB51" s="91" t="n"/>
      <c r="BC51" s="414" t="n"/>
      <c r="BD51" s="80" t="n"/>
      <c r="BE51" s="80" t="n"/>
      <c r="BF51" s="410" t="n"/>
      <c r="BG51" s="102" t="n"/>
      <c r="BH51" s="102" t="n"/>
      <c r="BI51" s="412" t="n"/>
      <c r="BJ51" s="80" t="n"/>
      <c r="BK51" s="80">
        <f>+WEEKNUM(BJ51)</f>
        <v/>
      </c>
      <c r="BL51" s="410" t="n"/>
      <c r="BM51" s="80" t="n"/>
      <c r="BN51" s="80" t="n"/>
      <c r="BO51" s="80" t="n"/>
      <c r="BP51" s="80">
        <f>BO51*Z51</f>
        <v/>
      </c>
      <c r="BQ51" s="80" t="n"/>
      <c r="BR51" s="192">
        <f>BO51*AH51</f>
        <v/>
      </c>
      <c r="BS51" s="192">
        <f>BR51-(BO51*AG51)</f>
        <v/>
      </c>
      <c r="BT51" s="196">
        <f>BO51*AK51</f>
        <v/>
      </c>
      <c r="BU51" s="29" t="n"/>
    </row>
    <row customFormat="1" customHeight="1" ht="44.25" r="52" s="170">
      <c r="A52" s="10" t="n"/>
      <c r="B52" s="10" t="n">
        <v>2</v>
      </c>
      <c r="C52" s="11" t="inlineStr">
        <is>
          <t>KOI</t>
        </is>
      </c>
      <c r="D52" s="180" t="inlineStr">
        <is>
          <t>shirt</t>
        </is>
      </c>
      <c r="E52" s="208" t="inlineStr">
        <is>
          <t>WOMEN</t>
        </is>
      </c>
      <c r="F52" s="180" t="inlineStr">
        <is>
          <t>K150703004</t>
        </is>
      </c>
      <c r="G52" s="180" t="inlineStr">
        <is>
          <t>BIRU</t>
        </is>
      </c>
      <c r="H52" s="180" t="inlineStr">
        <is>
          <t>Blue / Black</t>
        </is>
      </c>
      <c r="I52" s="233" t="n"/>
      <c r="J52" s="233" t="inlineStr">
        <is>
          <t>Loong Slim</t>
        </is>
      </c>
      <c r="K52" s="233" t="n"/>
      <c r="L52" s="13" t="n"/>
      <c r="M52" s="119" t="inlineStr">
        <is>
          <t>Chantuque</t>
        </is>
      </c>
      <c r="N52" s="29" t="n"/>
      <c r="O52" s="29" t="n"/>
      <c r="P52" s="29" t="inlineStr">
        <is>
          <t>TK</t>
        </is>
      </c>
      <c r="Q52" s="218" t="inlineStr">
        <is>
          <t>NEW</t>
        </is>
      </c>
      <c r="R52" s="38" t="n"/>
      <c r="S52" s="219" t="n"/>
      <c r="T52" s="219" t="n">
        <v>11166</v>
      </c>
      <c r="U52" s="130" t="inlineStr">
        <is>
          <t>100%lyocell</t>
        </is>
      </c>
      <c r="V52" s="130" t="inlineStr">
        <is>
          <t>200grams</t>
        </is>
      </c>
      <c r="W52" s="276" t="n">
        <v>42010</v>
      </c>
      <c r="X52" s="276" t="n">
        <v>42038</v>
      </c>
      <c r="Y52" s="276" t="n">
        <v>42066</v>
      </c>
      <c r="Z52" s="44" t="n"/>
      <c r="AA52" s="44" t="n"/>
      <c r="AB52" s="244" t="inlineStr">
        <is>
          <t>Euro</t>
        </is>
      </c>
      <c r="AC52" s="408" t="n">
        <v>22.5</v>
      </c>
      <c r="AD52" s="408" t="n">
        <v>22.5</v>
      </c>
      <c r="AE52" s="408" t="n"/>
      <c r="AF52" s="409" t="n">
        <v>0.25</v>
      </c>
      <c r="AG52" s="409">
        <f>(IF(AE52&gt;0, AE52, IF(AD52&gt;0, AD52, IF(AC52&gt;0, AC52, 0))))+AF52</f>
        <v/>
      </c>
      <c r="AH52" s="409">
        <f>AJ52/2.5</f>
        <v/>
      </c>
      <c r="AI52" s="409" t="n">
        <v>119.95</v>
      </c>
      <c r="AJ52" s="409" t="n">
        <v>119.95</v>
      </c>
      <c r="AK52" s="255">
        <f>(AH52-AG52)/AH52</f>
        <v/>
      </c>
      <c r="AL52" s="427" t="n"/>
      <c r="AM52" s="427" t="n"/>
      <c r="AN52" s="427" t="n"/>
      <c r="AO52" s="410" t="n">
        <v>41892</v>
      </c>
      <c r="AP52" s="410" t="n">
        <v>41956</v>
      </c>
      <c r="AQ52" s="80" t="n"/>
      <c r="AR52" s="102" t="n">
        <v>16</v>
      </c>
      <c r="AS52" s="102" t="inlineStr">
        <is>
          <t>S</t>
        </is>
      </c>
      <c r="AT52" s="102" t="n"/>
      <c r="AU52" s="102" t="n"/>
      <c r="AV52" s="213" t="n">
        <v>41995</v>
      </c>
      <c r="AW52" s="212" t="n">
        <v>41978</v>
      </c>
      <c r="AX52" s="213" t="n">
        <v>41995</v>
      </c>
      <c r="AY52" s="412" t="n"/>
      <c r="AZ52" s="120" t="n"/>
      <c r="BA52" s="413" t="n"/>
      <c r="BB52" s="91" t="n"/>
      <c r="BC52" s="414" t="n"/>
      <c r="BD52" s="80" t="n"/>
      <c r="BE52" s="80" t="n"/>
      <c r="BF52" s="410" t="n"/>
      <c r="BG52" s="102" t="n"/>
      <c r="BH52" s="102" t="n"/>
      <c r="BI52" s="412" t="n"/>
      <c r="BJ52" s="80" t="n"/>
      <c r="BK52" s="80">
        <f>+WEEKNUM(BJ52)</f>
        <v/>
      </c>
      <c r="BL52" s="410" t="n"/>
      <c r="BM52" s="80" t="n"/>
      <c r="BN52" s="80" t="n"/>
      <c r="BO52" s="80" t="n"/>
      <c r="BP52" s="80">
        <f>BO52*Z52</f>
        <v/>
      </c>
      <c r="BQ52" s="80" t="n"/>
      <c r="BR52" s="192">
        <f>BO52*AH52</f>
        <v/>
      </c>
      <c r="BS52" s="192">
        <f>BR52-(BO52*AG52)</f>
        <v/>
      </c>
      <c r="BT52" s="196">
        <f>BO52*AK52</f>
        <v/>
      </c>
      <c r="BU52" s="29" t="n"/>
    </row>
    <row customHeight="1" ht="44.25" r="53">
      <c r="A53" s="10" t="n"/>
      <c r="B53" s="10" t="n">
        <v>2</v>
      </c>
      <c r="C53" s="11" t="inlineStr">
        <is>
          <t>KOI</t>
        </is>
      </c>
      <c r="D53" s="180" t="inlineStr">
        <is>
          <t>shirt</t>
        </is>
      </c>
      <c r="E53" s="208" t="inlineStr">
        <is>
          <t>WOMEN</t>
        </is>
      </c>
      <c r="F53" s="180" t="inlineStr">
        <is>
          <t>K150703005</t>
        </is>
      </c>
      <c r="G53" s="180" t="inlineStr">
        <is>
          <t>SIVALI</t>
        </is>
      </c>
      <c r="H53" s="180" t="n"/>
      <c r="I53" s="233" t="n"/>
      <c r="J53" s="233" t="inlineStr">
        <is>
          <t>Regular Loose</t>
        </is>
      </c>
      <c r="K53" s="233" t="n"/>
      <c r="L53" s="13" t="n"/>
      <c r="M53" s="119" t="inlineStr">
        <is>
          <t>Chantuque</t>
        </is>
      </c>
      <c r="N53" s="29" t="n"/>
      <c r="O53" s="29" t="n"/>
      <c r="P53" s="29" t="inlineStr">
        <is>
          <t>TK</t>
        </is>
      </c>
      <c r="Q53" s="218" t="inlineStr">
        <is>
          <t>NEW</t>
        </is>
      </c>
      <c r="R53" s="38" t="n"/>
      <c r="S53" s="219" t="n"/>
      <c r="T53" s="219" t="inlineStr">
        <is>
          <t>12108 / 15 TS CODE 16</t>
        </is>
      </c>
      <c r="U53" s="130" t="n"/>
      <c r="V53" s="130" t="n"/>
      <c r="W53" s="276" t="n">
        <v>42010</v>
      </c>
      <c r="X53" s="276" t="n">
        <v>42038</v>
      </c>
      <c r="Y53" s="276" t="n">
        <v>42066</v>
      </c>
      <c r="Z53" s="44" t="n"/>
      <c r="AA53" s="44" t="n"/>
      <c r="AB53" s="244" t="inlineStr">
        <is>
          <t>Euro</t>
        </is>
      </c>
      <c r="AC53" s="408" t="n">
        <v>21.9</v>
      </c>
      <c r="AD53" s="408" t="n">
        <v>21.9</v>
      </c>
      <c r="AE53" s="408" t="n"/>
      <c r="AF53" s="409" t="n">
        <v>0.25</v>
      </c>
      <c r="AG53" s="409">
        <f>(IF(AE53&gt;0, AE53, IF(AD53&gt;0, AD53, IF(AC53&gt;0, AC53, 0))))+AF53</f>
        <v/>
      </c>
      <c r="AH53" s="409">
        <f>AJ53/2.5</f>
        <v/>
      </c>
      <c r="AI53" s="409" t="n">
        <v>119.95</v>
      </c>
      <c r="AJ53" s="409" t="n">
        <v>119.95</v>
      </c>
      <c r="AK53" s="255">
        <f>(AH53-AG53)/AH53</f>
        <v/>
      </c>
      <c r="AL53" s="427" t="n"/>
      <c r="AM53" s="427" t="n"/>
      <c r="AN53" s="427" t="n"/>
      <c r="AO53" s="410" t="n">
        <v>41900</v>
      </c>
      <c r="AP53" s="410" t="n">
        <v>41956</v>
      </c>
      <c r="AQ53" s="80" t="n"/>
      <c r="AR53" s="102" t="n">
        <v>16</v>
      </c>
      <c r="AS53" s="102" t="inlineStr">
        <is>
          <t>S</t>
        </is>
      </c>
      <c r="AT53" s="102" t="n"/>
      <c r="AU53" s="102" t="n"/>
      <c r="AV53" s="213" t="n">
        <v>41995</v>
      </c>
      <c r="AW53" s="213" t="n">
        <v>41982</v>
      </c>
      <c r="AX53" s="213" t="n">
        <v>41995</v>
      </c>
      <c r="AY53" s="412" t="n"/>
      <c r="AZ53" s="120" t="n"/>
      <c r="BA53" s="413" t="n"/>
      <c r="BB53" s="91" t="n"/>
      <c r="BC53" s="414" t="n"/>
      <c r="BD53" s="80" t="n"/>
      <c r="BE53" s="80" t="n"/>
      <c r="BF53" s="410" t="n"/>
      <c r="BG53" s="102" t="n"/>
      <c r="BH53" s="102" t="n"/>
      <c r="BI53" s="412" t="n"/>
      <c r="BJ53" s="80" t="n"/>
      <c r="BK53" s="80">
        <f>+WEEKNUM(BJ53)</f>
        <v/>
      </c>
      <c r="BL53" s="410" t="n"/>
      <c r="BM53" s="80" t="n"/>
      <c r="BN53" s="80" t="n"/>
      <c r="BO53" s="80" t="n"/>
      <c r="BP53" s="80">
        <f>BO53*Z53</f>
        <v/>
      </c>
      <c r="BQ53" s="80" t="n"/>
      <c r="BR53" s="192">
        <f>BO53*AH53</f>
        <v/>
      </c>
      <c r="BS53" s="192">
        <f>BR53-(BO53*AG53)</f>
        <v/>
      </c>
      <c r="BT53" s="196">
        <f>BO53*AK53</f>
        <v/>
      </c>
      <c r="BU53" s="29" t="n"/>
    </row>
    <row customHeight="1" ht="44.25" r="54">
      <c r="A54" s="10" t="n"/>
      <c r="B54" s="10" t="n">
        <v>3</v>
      </c>
      <c r="C54" s="11" t="inlineStr">
        <is>
          <t>KOI</t>
        </is>
      </c>
      <c r="D54" s="180" t="inlineStr">
        <is>
          <t>shirt</t>
        </is>
      </c>
      <c r="E54" s="208" t="inlineStr">
        <is>
          <t>WOMEN</t>
        </is>
      </c>
      <c r="F54" s="180" t="inlineStr">
        <is>
          <t>K150703006</t>
        </is>
      </c>
      <c r="G54" s="180" t="inlineStr">
        <is>
          <t>ZABIBE</t>
        </is>
      </c>
      <c r="H54" s="180" t="inlineStr">
        <is>
          <t>4 Dip Natural Indigo</t>
        </is>
      </c>
      <c r="I54" s="233" t="n"/>
      <c r="J54" s="233" t="inlineStr">
        <is>
          <t>Long slim</t>
        </is>
      </c>
      <c r="K54" s="233" t="n"/>
      <c r="L54" s="13" t="n"/>
      <c r="M54" s="119" t="inlineStr">
        <is>
          <t>IndyBlu</t>
        </is>
      </c>
      <c r="N54" s="29" t="n"/>
      <c r="O54" s="29" t="n"/>
      <c r="P54" s="29" t="n"/>
      <c r="Q54" s="218" t="inlineStr">
        <is>
          <t>NEW</t>
        </is>
      </c>
      <c r="R54" s="38" t="n"/>
      <c r="S54" s="219" t="n"/>
      <c r="T54" s="219" t="inlineStr">
        <is>
          <t>KOI-woven-SS15-028</t>
        </is>
      </c>
      <c r="U54" s="130" t="n"/>
      <c r="V54" s="130" t="n"/>
      <c r="W54" s="277" t="n">
        <v>41980</v>
      </c>
      <c r="X54" s="276" t="n">
        <v>42008</v>
      </c>
      <c r="Y54" s="276" t="n">
        <v>42036</v>
      </c>
      <c r="Z54" s="44" t="n"/>
      <c r="AA54" s="44" t="n"/>
      <c r="AB54" s="244" t="inlineStr">
        <is>
          <t>Euro</t>
        </is>
      </c>
      <c r="AC54" s="408" t="n"/>
      <c r="AD54" s="409" t="n">
        <v>42.1</v>
      </c>
      <c r="AE54" s="408" t="n"/>
      <c r="AF54" s="409">
        <f>(IF(AE54&gt;0, AE54, IF(AD54&gt;0, AD54, IF(AC54&gt;0, AC54, 0))))*0.3</f>
        <v/>
      </c>
      <c r="AG54" s="409">
        <f>(IF(AE54&gt;0, AE54, IF(AD54&gt;0, AD54, IF(AC54&gt;0, AC54, 0))))+AF54</f>
        <v/>
      </c>
      <c r="AH54" s="409">
        <f>AJ54/2.5</f>
        <v/>
      </c>
      <c r="AI54" s="409" t="n">
        <v>129.95</v>
      </c>
      <c r="AJ54" s="409" t="n">
        <v>129.95</v>
      </c>
      <c r="AK54" s="255">
        <f>(AH54-AG54)/AH54</f>
        <v/>
      </c>
      <c r="AL54" s="80" t="n"/>
      <c r="AM54" s="80" t="n"/>
      <c r="AN54" s="410" t="n">
        <v>41961</v>
      </c>
      <c r="AO54" s="410" t="n">
        <v>41915</v>
      </c>
      <c r="AP54" s="410" t="inlineStr">
        <is>
          <t>19-Nov 2nd proto</t>
        </is>
      </c>
      <c r="AQ54" s="80" t="inlineStr">
        <is>
          <t>fit sample in avabl. fabric</t>
        </is>
      </c>
      <c r="AR54" s="102" t="n">
        <v>16</v>
      </c>
      <c r="AS54" s="102" t="inlineStr">
        <is>
          <t>S</t>
        </is>
      </c>
      <c r="AT54" s="102" t="n"/>
      <c r="AU54" s="216" t="n"/>
      <c r="AV54" s="181" t="n"/>
      <c r="AW54" s="181" t="inlineStr">
        <is>
          <t>TBC</t>
        </is>
      </c>
      <c r="AX54" s="181" t="n"/>
      <c r="AY54" s="412" t="n"/>
      <c r="AZ54" s="120" t="n"/>
      <c r="BA54" s="413" t="n"/>
      <c r="BB54" s="91" t="n"/>
      <c r="BC54" s="414" t="n"/>
      <c r="BD54" s="80" t="n"/>
      <c r="BE54" s="80" t="n"/>
      <c r="BF54" s="410" t="n"/>
      <c r="BG54" s="102" t="n"/>
      <c r="BH54" s="102" t="n"/>
      <c r="BI54" s="412" t="n"/>
      <c r="BJ54" s="80" t="n"/>
      <c r="BK54" s="80">
        <f>+WEEKNUM(BJ54)</f>
        <v/>
      </c>
      <c r="BL54" s="410" t="n"/>
      <c r="BM54" s="80" t="n"/>
      <c r="BN54" s="80" t="n"/>
      <c r="BO54" s="80" t="n"/>
      <c r="BP54" s="80">
        <f>BO54*Z54</f>
        <v/>
      </c>
      <c r="BQ54" s="80" t="n"/>
      <c r="BR54" s="192">
        <f>BO54*AH54</f>
        <v/>
      </c>
      <c r="BS54" s="192">
        <f>BR54-(BO54*AG54)</f>
        <v/>
      </c>
      <c r="BT54" s="196">
        <f>BO54*AK54</f>
        <v/>
      </c>
      <c r="BU54" s="29" t="n"/>
    </row>
    <row customFormat="1" customHeight="1" hidden="1" ht="44.25" r="55" s="170">
      <c r="A55" s="157" t="inlineStr">
        <is>
          <t>x</t>
        </is>
      </c>
      <c r="B55" s="157" t="n"/>
      <c r="C55" s="158" t="inlineStr">
        <is>
          <t>KOI</t>
        </is>
      </c>
      <c r="D55" s="160" t="inlineStr">
        <is>
          <t>shirt</t>
        </is>
      </c>
      <c r="E55" s="159" t="inlineStr">
        <is>
          <t>WOMEN</t>
        </is>
      </c>
      <c r="F55" s="160" t="inlineStr">
        <is>
          <t>K150703007</t>
        </is>
      </c>
      <c r="G55" s="160" t="inlineStr">
        <is>
          <t>HEDDA LONGSLEEVE</t>
        </is>
      </c>
      <c r="H55" s="160" t="inlineStr">
        <is>
          <t>4 Dip Natural Indigo</t>
        </is>
      </c>
      <c r="I55" s="205" t="n"/>
      <c r="J55" s="205" t="n"/>
      <c r="K55" s="205" t="n"/>
      <c r="L55" s="161" t="n">
        <v>41927</v>
      </c>
      <c r="M55" s="160" t="inlineStr">
        <is>
          <t>IndyBlu</t>
        </is>
      </c>
      <c r="N55" s="162" t="n"/>
      <c r="O55" s="162" t="n"/>
      <c r="P55" s="162" t="n"/>
      <c r="Q55" s="163" t="n"/>
      <c r="R55" s="163" t="n"/>
      <c r="S55" s="223" t="inlineStr">
        <is>
          <t>KOI-WOVEN-SS15-028</t>
        </is>
      </c>
      <c r="T55" s="164" t="n"/>
      <c r="U55" s="164" t="n"/>
      <c r="V55" s="164" t="n"/>
      <c r="W55" s="164" t="n"/>
      <c r="X55" s="164" t="n"/>
      <c r="Y55" s="164" t="n"/>
      <c r="Z55" s="165" t="n"/>
      <c r="AA55" s="165" t="n"/>
      <c r="AB55" s="245" t="n"/>
      <c r="AC55" s="420" t="n"/>
      <c r="AD55" s="421" t="n"/>
      <c r="AE55" s="420" t="n"/>
      <c r="AF55" s="421">
        <f>(IF(AE55&gt;0, AE55, IF(AD55&gt;0, AD55, IF(AC55&gt;0, AC55, 0))))*0.3</f>
        <v/>
      </c>
      <c r="AG55" s="421">
        <f>(IF(AE55&gt;0, AE55, IF(AD55&gt;0, AD55, IF(AC55&gt;0, AC55, 0))))+AF55</f>
        <v/>
      </c>
      <c r="AH55" s="421">
        <f>AG55*2</f>
        <v/>
      </c>
      <c r="AI55" s="421">
        <f>AG55*2.5</f>
        <v/>
      </c>
      <c r="AJ55" s="421">
        <f>AH55*2.5</f>
        <v/>
      </c>
      <c r="AK55" s="256" t="n"/>
      <c r="AL55" s="166" t="n"/>
      <c r="AM55" s="166" t="n"/>
      <c r="AN55" s="166" t="n"/>
      <c r="AO55" s="422" t="n">
        <v>41915</v>
      </c>
      <c r="AP55" s="422" t="inlineStr">
        <is>
          <t>19-Nov 2nd proto</t>
        </is>
      </c>
      <c r="AQ55" s="166" t="inlineStr">
        <is>
          <t>fit sample in avabl. fabric</t>
        </is>
      </c>
      <c r="AR55" s="166" t="n">
        <v>16</v>
      </c>
      <c r="AS55" s="166" t="inlineStr">
        <is>
          <t>S</t>
        </is>
      </c>
      <c r="AT55" s="166" t="n"/>
      <c r="AU55" s="166" t="n"/>
      <c r="AV55" s="182" t="n"/>
      <c r="AW55" s="182" t="inlineStr">
        <is>
          <t>ETD 06-Dec</t>
        </is>
      </c>
      <c r="AX55" s="182" t="n"/>
      <c r="AY55" s="422" t="n"/>
      <c r="AZ55" s="165" t="n"/>
      <c r="BA55" s="422" t="n"/>
      <c r="BB55" s="168" t="n"/>
      <c r="BC55" s="423" t="n"/>
      <c r="BD55" s="166" t="n"/>
      <c r="BE55" s="166" t="n"/>
      <c r="BF55" s="422" t="n"/>
      <c r="BG55" s="166" t="n"/>
      <c r="BH55" s="166" t="n"/>
      <c r="BI55" s="422" t="n"/>
      <c r="BJ55" s="166" t="n"/>
      <c r="BK55" s="166">
        <f>+WEEKNUM(BJ55)</f>
        <v/>
      </c>
      <c r="BL55" s="422" t="n"/>
      <c r="BM55" s="166" t="n"/>
      <c r="BN55" s="166" t="n"/>
      <c r="BO55" s="166" t="n"/>
      <c r="BP55" s="166">
        <f>BO55*Z55</f>
        <v/>
      </c>
      <c r="BQ55" s="166" t="n"/>
      <c r="BR55" s="193">
        <f>BO55*AH55</f>
        <v/>
      </c>
      <c r="BS55" s="193">
        <f>BR55-(BO55*AG55)</f>
        <v/>
      </c>
      <c r="BT55" s="197">
        <f>BO55*AK55</f>
        <v/>
      </c>
      <c r="BU55" s="162" t="n"/>
    </row>
    <row customFormat="1" customHeight="1" hidden="1" ht="44.25" r="56" s="170">
      <c r="A56" s="157" t="inlineStr">
        <is>
          <t>x</t>
        </is>
      </c>
      <c r="B56" s="157" t="n"/>
      <c r="C56" s="158" t="inlineStr">
        <is>
          <t>KOI</t>
        </is>
      </c>
      <c r="D56" s="160" t="inlineStr">
        <is>
          <t>tee</t>
        </is>
      </c>
      <c r="E56" s="159" t="inlineStr">
        <is>
          <t>WOMEN</t>
        </is>
      </c>
      <c r="F56" s="160" t="inlineStr">
        <is>
          <t>K150704001</t>
        </is>
      </c>
      <c r="G56" s="160" t="inlineStr">
        <is>
          <t>HEDWIG</t>
        </is>
      </c>
      <c r="H56" s="160" t="n"/>
      <c r="I56" s="205" t="n"/>
      <c r="J56" s="205" t="n"/>
      <c r="K56" s="205" t="n"/>
      <c r="L56" s="161" t="n">
        <v>41919</v>
      </c>
      <c r="M56" s="160" t="inlineStr">
        <is>
          <t>Uni Textiles</t>
        </is>
      </c>
      <c r="N56" s="162" t="n"/>
      <c r="O56" s="162" t="n"/>
      <c r="P56" s="162" t="n"/>
      <c r="Q56" s="163" t="n"/>
      <c r="R56" s="163" t="n"/>
      <c r="S56" s="223" t="n"/>
      <c r="T56" s="164" t="n"/>
      <c r="U56" s="164" t="n"/>
      <c r="V56" s="164" t="n"/>
      <c r="W56" s="164" t="n"/>
      <c r="X56" s="164" t="n"/>
      <c r="Y56" s="164" t="n"/>
      <c r="Z56" s="165" t="n"/>
      <c r="AA56" s="165" t="n"/>
      <c r="AB56" s="245" t="n"/>
      <c r="AC56" s="420" t="n"/>
      <c r="AD56" s="421" t="n"/>
      <c r="AE56" s="420" t="n"/>
      <c r="AF56" s="421" t="n">
        <v>0.25</v>
      </c>
      <c r="AG56" s="421">
        <f>(IF(AE56&gt;0, AE56, IF(AD56&gt;0, AD56, IF(AC56&gt;0, AC56, 0))))+AF56</f>
        <v/>
      </c>
      <c r="AH56" s="421">
        <f>AG56*2</f>
        <v/>
      </c>
      <c r="AI56" s="421">
        <f>AG56*2.5</f>
        <v/>
      </c>
      <c r="AJ56" s="421">
        <f>AH56*2.5</f>
        <v/>
      </c>
      <c r="AK56" s="256" t="n"/>
      <c r="AL56" s="166" t="n"/>
      <c r="AM56" s="166" t="n"/>
      <c r="AN56" s="166" t="n"/>
      <c r="AO56" s="422" t="n">
        <v>41907</v>
      </c>
      <c r="AP56" s="422" t="n"/>
      <c r="AQ56" s="166" t="n"/>
      <c r="AR56" s="166" t="n">
        <v>16</v>
      </c>
      <c r="AS56" s="166" t="inlineStr">
        <is>
          <t>S</t>
        </is>
      </c>
      <c r="AT56" s="166" t="n"/>
      <c r="AU56" s="242" t="n"/>
      <c r="AV56" s="182" t="n"/>
      <c r="AW56" s="182" t="inlineStr">
        <is>
          <t>ETD 06-Dec</t>
        </is>
      </c>
      <c r="AX56" s="182" t="n"/>
      <c r="AY56" s="422" t="n"/>
      <c r="AZ56" s="165" t="n"/>
      <c r="BA56" s="422" t="n"/>
      <c r="BB56" s="168" t="n"/>
      <c r="BC56" s="423" t="n"/>
      <c r="BD56" s="166" t="n"/>
      <c r="BE56" s="166" t="n"/>
      <c r="BF56" s="422" t="n"/>
      <c r="BG56" s="166" t="n"/>
      <c r="BH56" s="166" t="n"/>
      <c r="BI56" s="422" t="n"/>
      <c r="BJ56" s="166" t="n"/>
      <c r="BK56" s="166">
        <f>+WEEKNUM(BJ56)</f>
        <v/>
      </c>
      <c r="BL56" s="422" t="n"/>
      <c r="BM56" s="166" t="n"/>
      <c r="BN56" s="166" t="n"/>
      <c r="BO56" s="166" t="n"/>
      <c r="BP56" s="166">
        <f>BO56*Z56</f>
        <v/>
      </c>
      <c r="BQ56" s="166" t="n"/>
      <c r="BR56" s="193">
        <f>BO56*AH56</f>
        <v/>
      </c>
      <c r="BS56" s="193">
        <f>BR56-(BO56*AG56)</f>
        <v/>
      </c>
      <c r="BT56" s="197">
        <f>BO56*AK56</f>
        <v/>
      </c>
      <c r="BU56" s="162" t="n"/>
    </row>
    <row customHeight="1" ht="44.25" r="57">
      <c r="A57" s="10" t="n"/>
      <c r="B57" s="10" t="n">
        <v>1</v>
      </c>
      <c r="C57" s="11" t="inlineStr">
        <is>
          <t>KOI</t>
        </is>
      </c>
      <c r="D57" s="180" t="inlineStr">
        <is>
          <t>tee</t>
        </is>
      </c>
      <c r="E57" s="208" t="inlineStr">
        <is>
          <t>WOMEN</t>
        </is>
      </c>
      <c r="F57" s="180" t="inlineStr">
        <is>
          <t>K150704002</t>
        </is>
      </c>
      <c r="G57" s="180" t="inlineStr">
        <is>
          <t>CAROLINE</t>
        </is>
      </c>
      <c r="H57" s="180" t="inlineStr">
        <is>
          <t>Off White Tiger</t>
        </is>
      </c>
      <c r="I57" s="233" t="n"/>
      <c r="J57" s="233" t="inlineStr">
        <is>
          <t>Regular slim</t>
        </is>
      </c>
      <c r="K57" s="233" t="n"/>
      <c r="L57" s="13" t="n"/>
      <c r="M57" s="119" t="inlineStr">
        <is>
          <t>Uni Textiles</t>
        </is>
      </c>
      <c r="N57" s="29" t="inlineStr">
        <is>
          <t>New Power</t>
        </is>
      </c>
      <c r="O57" s="29" t="n"/>
      <c r="P57" s="29" t="inlineStr">
        <is>
          <t>GR</t>
        </is>
      </c>
      <c r="Q57" s="218" t="inlineStr">
        <is>
          <t>C/O</t>
        </is>
      </c>
      <c r="R57" s="38" t="n"/>
      <c r="S57" s="219" t="n"/>
      <c r="T57" s="130" t="n"/>
      <c r="U57" s="130" t="inlineStr">
        <is>
          <t>Tencel jersey from Greece</t>
        </is>
      </c>
      <c r="V57" s="130" t="n"/>
      <c r="W57" s="276" t="n">
        <v>42066</v>
      </c>
      <c r="X57" s="130" t="n"/>
      <c r="Y57" s="130" t="n"/>
      <c r="Z57" s="44" t="n"/>
      <c r="AA57" s="44" t="n"/>
      <c r="AB57" s="244" t="inlineStr">
        <is>
          <t>Euro</t>
        </is>
      </c>
      <c r="AC57" s="408" t="n"/>
      <c r="AD57" s="409" t="n">
        <v>8.300000000000001</v>
      </c>
      <c r="AE57" s="408" t="n"/>
      <c r="AF57" s="409" t="n">
        <v>0.25</v>
      </c>
      <c r="AG57" s="409">
        <f>(IF(AE57&gt;0, AE57, IF(AD57&gt;0, AD57, IF(AC57&gt;0, AC57, 0))))+AF57</f>
        <v/>
      </c>
      <c r="AH57" s="409">
        <f>AJ57/2.5</f>
        <v/>
      </c>
      <c r="AI57" s="409" t="n">
        <v>39.95</v>
      </c>
      <c r="AJ57" s="409" t="n">
        <v>39.95</v>
      </c>
      <c r="AK57" s="255">
        <f>(AH57-AG57)/AH57</f>
        <v/>
      </c>
      <c r="AL57" s="80" t="n"/>
      <c r="AM57" s="80" t="n"/>
      <c r="AN57" s="80" t="n"/>
      <c r="AO57" s="410" t="n">
        <v>41907</v>
      </c>
      <c r="AP57" s="410" t="inlineStr">
        <is>
          <t>ETD 20-oct</t>
        </is>
      </c>
      <c r="AQ57" s="151" t="inlineStr">
        <is>
          <t>Send out comments 24-oct</t>
        </is>
      </c>
      <c r="AR57" s="102" t="n">
        <v>16</v>
      </c>
      <c r="AS57" s="102" t="inlineStr">
        <is>
          <t>S</t>
        </is>
      </c>
      <c r="AT57" s="102" t="n"/>
      <c r="AU57" s="216" t="n"/>
      <c r="AV57" s="181" t="n"/>
      <c r="AW57" s="212" t="n">
        <v>41978</v>
      </c>
      <c r="AX57" s="181" t="n"/>
      <c r="AY57" s="412" t="n"/>
      <c r="AZ57" s="120" t="n"/>
      <c r="BA57" s="413" t="n"/>
      <c r="BB57" s="91" t="n"/>
      <c r="BC57" s="414" t="n"/>
      <c r="BD57" s="80" t="n"/>
      <c r="BE57" s="80" t="n"/>
      <c r="BF57" s="410" t="n"/>
      <c r="BG57" s="102" t="n"/>
      <c r="BH57" s="102" t="n"/>
      <c r="BI57" s="412" t="n"/>
      <c r="BJ57" s="80" t="n"/>
      <c r="BK57" s="80">
        <f>+WEEKNUM(BJ57)</f>
        <v/>
      </c>
      <c r="BL57" s="410" t="n"/>
      <c r="BM57" s="80" t="n"/>
      <c r="BN57" s="80" t="n"/>
      <c r="BO57" s="80" t="n"/>
      <c r="BP57" s="80">
        <f>BO57*Z57</f>
        <v/>
      </c>
      <c r="BQ57" s="80" t="n"/>
      <c r="BR57" s="192">
        <f>BO57*AH57</f>
        <v/>
      </c>
      <c r="BS57" s="192">
        <f>BR57-(BO57*AG57)</f>
        <v/>
      </c>
      <c r="BT57" s="196">
        <f>BO57*AK57</f>
        <v/>
      </c>
      <c r="BU57" s="29" t="n"/>
    </row>
    <row customHeight="1" ht="44.25" r="58">
      <c r="A58" s="10" t="n"/>
      <c r="B58" s="10" t="n">
        <v>1</v>
      </c>
      <c r="C58" s="11" t="inlineStr">
        <is>
          <t>KOI</t>
        </is>
      </c>
      <c r="D58" s="180" t="inlineStr">
        <is>
          <t>tee</t>
        </is>
      </c>
      <c r="E58" s="208" t="inlineStr">
        <is>
          <t>WOMEN</t>
        </is>
      </c>
      <c r="F58" s="180" t="inlineStr">
        <is>
          <t>K150704003</t>
        </is>
      </c>
      <c r="G58" s="180" t="inlineStr">
        <is>
          <t>CAROLINE</t>
        </is>
      </c>
      <c r="H58" s="180" t="inlineStr">
        <is>
          <t>Black Origami Eagle</t>
        </is>
      </c>
      <c r="I58" s="233" t="n"/>
      <c r="J58" s="233" t="inlineStr">
        <is>
          <t>Regular slim</t>
        </is>
      </c>
      <c r="K58" s="233" t="n"/>
      <c r="L58" s="13" t="n"/>
      <c r="M58" s="119" t="inlineStr">
        <is>
          <t>Uni Textiles</t>
        </is>
      </c>
      <c r="N58" s="29" t="inlineStr">
        <is>
          <t>New Power</t>
        </is>
      </c>
      <c r="O58" s="29" t="n"/>
      <c r="P58" s="29" t="inlineStr">
        <is>
          <t>GR</t>
        </is>
      </c>
      <c r="Q58" s="218" t="inlineStr">
        <is>
          <t>C/O</t>
        </is>
      </c>
      <c r="R58" s="38" t="n"/>
      <c r="S58" s="219" t="n"/>
      <c r="T58" s="130" t="n"/>
      <c r="U58" s="130" t="inlineStr">
        <is>
          <t>Tencel jersey from Greece</t>
        </is>
      </c>
      <c r="V58" s="130" t="n"/>
      <c r="W58" s="276" t="n">
        <v>42066</v>
      </c>
      <c r="X58" s="130" t="n"/>
      <c r="Y58" s="130" t="n"/>
      <c r="Z58" s="44" t="n"/>
      <c r="AA58" s="44" t="n"/>
      <c r="AB58" s="244" t="inlineStr">
        <is>
          <t>Euro</t>
        </is>
      </c>
      <c r="AC58" s="408" t="n"/>
      <c r="AD58" s="409" t="n">
        <v>8.300000000000001</v>
      </c>
      <c r="AE58" s="408" t="n"/>
      <c r="AF58" s="409" t="n">
        <v>0.25</v>
      </c>
      <c r="AG58" s="409">
        <f>(IF(AE58&gt;0, AE58, IF(AD58&gt;0, AD58, IF(AC58&gt;0, AC58, 0))))+AF58</f>
        <v/>
      </c>
      <c r="AH58" s="409">
        <f>AJ58/2.5</f>
        <v/>
      </c>
      <c r="AI58" s="409" t="n">
        <v>39.95</v>
      </c>
      <c r="AJ58" s="409" t="n">
        <v>39.95</v>
      </c>
      <c r="AK58" s="255">
        <f>(AH58-AG58)/AH58</f>
        <v/>
      </c>
      <c r="AL58" s="80" t="n"/>
      <c r="AM58" s="80" t="n"/>
      <c r="AN58" s="80" t="n"/>
      <c r="AO58" s="410" t="n">
        <v>41907</v>
      </c>
      <c r="AP58" s="410" t="inlineStr">
        <is>
          <t>ETD 20-oct</t>
        </is>
      </c>
      <c r="AQ58" s="151" t="inlineStr">
        <is>
          <t>Send out comments 24-oct</t>
        </is>
      </c>
      <c r="AR58" s="102" t="n">
        <v>16</v>
      </c>
      <c r="AS58" s="102" t="inlineStr">
        <is>
          <t>S</t>
        </is>
      </c>
      <c r="AT58" s="102" t="n"/>
      <c r="AU58" s="216" t="n"/>
      <c r="AV58" s="181" t="n"/>
      <c r="AW58" s="212" t="n">
        <v>41978</v>
      </c>
      <c r="AX58" s="181" t="n"/>
      <c r="AY58" s="412" t="n"/>
      <c r="AZ58" s="120" t="n"/>
      <c r="BA58" s="413" t="n"/>
      <c r="BB58" s="91" t="n"/>
      <c r="BC58" s="414" t="n"/>
      <c r="BD58" s="80" t="n"/>
      <c r="BE58" s="80" t="n"/>
      <c r="BF58" s="410" t="n"/>
      <c r="BG58" s="102" t="n"/>
      <c r="BH58" s="102" t="n"/>
      <c r="BI58" s="412" t="n"/>
      <c r="BJ58" s="80" t="n"/>
      <c r="BK58" s="80">
        <f>+WEEKNUM(BJ58)</f>
        <v/>
      </c>
      <c r="BL58" s="410" t="n"/>
      <c r="BM58" s="80" t="n"/>
      <c r="BN58" s="80" t="n"/>
      <c r="BO58" s="80" t="n"/>
      <c r="BP58" s="80">
        <f>BO58*Z58</f>
        <v/>
      </c>
      <c r="BQ58" s="80" t="n"/>
      <c r="BR58" s="192">
        <f>BO58*AH58</f>
        <v/>
      </c>
      <c r="BS58" s="192">
        <f>BR58-(BO58*AG58)</f>
        <v/>
      </c>
      <c r="BT58" s="196">
        <f>BO58*AK58</f>
        <v/>
      </c>
      <c r="BU58" s="29" t="n"/>
    </row>
    <row customFormat="1" customHeight="1" ht="44.25" r="59" s="170">
      <c r="A59" s="10" t="n"/>
      <c r="B59" s="10" t="n">
        <v>1</v>
      </c>
      <c r="C59" s="11" t="inlineStr">
        <is>
          <t>KOI</t>
        </is>
      </c>
      <c r="D59" s="180" t="inlineStr">
        <is>
          <t>tee</t>
        </is>
      </c>
      <c r="E59" s="208" t="inlineStr">
        <is>
          <t>WOMEN</t>
        </is>
      </c>
      <c r="F59" s="180" t="inlineStr">
        <is>
          <t>K150704004</t>
        </is>
      </c>
      <c r="G59" s="180" t="inlineStr">
        <is>
          <t>SOMA</t>
        </is>
      </c>
      <c r="H59" s="180" t="inlineStr">
        <is>
          <t>Off White Origami Western AOP</t>
        </is>
      </c>
      <c r="I59" s="233" t="n"/>
      <c r="J59" s="233" t="inlineStr">
        <is>
          <t xml:space="preserve">Loose </t>
        </is>
      </c>
      <c r="K59" s="233" t="n"/>
      <c r="L59" s="13" t="n"/>
      <c r="M59" s="119" t="inlineStr">
        <is>
          <t>Uni Textiles</t>
        </is>
      </c>
      <c r="N59" s="29" t="inlineStr">
        <is>
          <t>New Power</t>
        </is>
      </c>
      <c r="O59" s="29" t="n"/>
      <c r="P59" s="29" t="inlineStr">
        <is>
          <t>GR</t>
        </is>
      </c>
      <c r="Q59" s="218" t="inlineStr">
        <is>
          <t>NEW</t>
        </is>
      </c>
      <c r="R59" s="38" t="n"/>
      <c r="S59" s="219" t="n"/>
      <c r="T59" s="130" t="n"/>
      <c r="U59" s="130" t="inlineStr">
        <is>
          <t>Tencel jersey from Greece</t>
        </is>
      </c>
      <c r="V59" s="130" t="n"/>
      <c r="W59" s="276" t="n">
        <v>42066</v>
      </c>
      <c r="X59" s="130" t="n"/>
      <c r="Y59" s="130" t="n"/>
      <c r="Z59" s="44" t="n"/>
      <c r="AA59" s="44" t="n"/>
      <c r="AB59" s="244" t="inlineStr">
        <is>
          <t>Euro</t>
        </is>
      </c>
      <c r="AC59" s="408" t="n"/>
      <c r="AD59" s="409" t="n">
        <v>8.199999999999999</v>
      </c>
      <c r="AE59" s="408" t="n"/>
      <c r="AF59" s="409" t="n">
        <v>0.25</v>
      </c>
      <c r="AG59" s="409">
        <f>(IF(AE59&gt;0, AE59, IF(AD59&gt;0, AD59, IF(AC59&gt;0, AC59, 0))))+AF59</f>
        <v/>
      </c>
      <c r="AH59" s="409">
        <f>AJ59/2.5</f>
        <v/>
      </c>
      <c r="AI59" s="409" t="n">
        <v>39.95</v>
      </c>
      <c r="AJ59" s="409" t="n">
        <v>39.95</v>
      </c>
      <c r="AK59" s="255">
        <f>(AH59-AG59)/AH59</f>
        <v/>
      </c>
      <c r="AL59" s="80" t="n"/>
      <c r="AM59" s="80" t="n"/>
      <c r="AN59" s="80" t="n"/>
      <c r="AO59" s="410" t="n">
        <v>41907</v>
      </c>
      <c r="AP59" s="410" t="inlineStr">
        <is>
          <t>ETD 20-oct</t>
        </is>
      </c>
      <c r="AQ59" s="151" t="inlineStr">
        <is>
          <t>Send out comments 24-oct</t>
        </is>
      </c>
      <c r="AR59" s="102" t="n">
        <v>16</v>
      </c>
      <c r="AS59" s="102" t="inlineStr">
        <is>
          <t>S</t>
        </is>
      </c>
      <c r="AT59" s="102" t="n"/>
      <c r="AU59" s="102" t="n"/>
      <c r="AV59" s="181" t="n"/>
      <c r="AW59" s="212" t="n">
        <v>41978</v>
      </c>
      <c r="AX59" s="181" t="n"/>
      <c r="AY59" s="412" t="n"/>
      <c r="AZ59" s="120" t="n"/>
      <c r="BA59" s="413" t="n"/>
      <c r="BB59" s="91" t="n"/>
      <c r="BC59" s="414" t="n"/>
      <c r="BD59" s="80" t="n"/>
      <c r="BE59" s="80" t="n"/>
      <c r="BF59" s="410" t="n"/>
      <c r="BG59" s="102" t="n"/>
      <c r="BH59" s="102" t="n"/>
      <c r="BI59" s="412" t="n"/>
      <c r="BJ59" s="80" t="n"/>
      <c r="BK59" s="80">
        <f>+WEEKNUM(BJ59)</f>
        <v/>
      </c>
      <c r="BL59" s="410" t="n"/>
      <c r="BM59" s="80" t="n"/>
      <c r="BN59" s="80" t="n"/>
      <c r="BO59" s="80" t="n"/>
      <c r="BP59" s="80">
        <f>BO59*Z59</f>
        <v/>
      </c>
      <c r="BQ59" s="80" t="n"/>
      <c r="BR59" s="192">
        <f>BO59*AH59</f>
        <v/>
      </c>
      <c r="BS59" s="192">
        <f>BR59-(BO59*AG59)</f>
        <v/>
      </c>
      <c r="BT59" s="196">
        <f>BO59*AK59</f>
        <v/>
      </c>
      <c r="BU59" s="29" t="n"/>
    </row>
    <row customFormat="1" customHeight="1" ht="44.25" r="60" s="170">
      <c r="A60" s="10" t="n"/>
      <c r="B60" s="10" t="n">
        <v>1</v>
      </c>
      <c r="C60" s="11" t="inlineStr">
        <is>
          <t>KOI</t>
        </is>
      </c>
      <c r="D60" s="180" t="inlineStr">
        <is>
          <t>tee</t>
        </is>
      </c>
      <c r="E60" s="208" t="inlineStr">
        <is>
          <t>WOMEN</t>
        </is>
      </c>
      <c r="F60" s="180" t="inlineStr">
        <is>
          <t>K150704005</t>
        </is>
      </c>
      <c r="G60" s="180" t="inlineStr">
        <is>
          <t>SOMA</t>
        </is>
      </c>
      <c r="H60" s="180" t="inlineStr">
        <is>
          <t>Off White Black Box</t>
        </is>
      </c>
      <c r="I60" s="233" t="n"/>
      <c r="J60" s="233" t="inlineStr">
        <is>
          <t xml:space="preserve">Loose </t>
        </is>
      </c>
      <c r="K60" s="233" t="n"/>
      <c r="L60" s="13" t="n"/>
      <c r="M60" s="119" t="inlineStr">
        <is>
          <t>Uni Textiles</t>
        </is>
      </c>
      <c r="N60" s="29" t="inlineStr">
        <is>
          <t>New Power</t>
        </is>
      </c>
      <c r="O60" s="29" t="n"/>
      <c r="P60" s="29" t="inlineStr">
        <is>
          <t>GR</t>
        </is>
      </c>
      <c r="Q60" s="218" t="inlineStr">
        <is>
          <t>NEW</t>
        </is>
      </c>
      <c r="R60" s="38" t="n"/>
      <c r="S60" s="219" t="n"/>
      <c r="T60" s="130" t="n"/>
      <c r="U60" s="130" t="inlineStr">
        <is>
          <t>Tencel jersey from Greece</t>
        </is>
      </c>
      <c r="V60" s="130" t="n"/>
      <c r="W60" s="276" t="n">
        <v>42066</v>
      </c>
      <c r="X60" s="130" t="n"/>
      <c r="Y60" s="130" t="n"/>
      <c r="Z60" s="44" t="n"/>
      <c r="AA60" s="44" t="n"/>
      <c r="AB60" s="244" t="inlineStr">
        <is>
          <t>Euro</t>
        </is>
      </c>
      <c r="AC60" s="408" t="n"/>
      <c r="AD60" s="409" t="n">
        <v>7.4</v>
      </c>
      <c r="AE60" s="408" t="n"/>
      <c r="AF60" s="409" t="n">
        <v>0.25</v>
      </c>
      <c r="AG60" s="409">
        <f>(IF(AE60&gt;0, AE60, IF(AD60&gt;0, AD60, IF(AC60&gt;0, AC60, 0))))+AF60</f>
        <v/>
      </c>
      <c r="AH60" s="409">
        <f>AJ60/2.5</f>
        <v/>
      </c>
      <c r="AI60" s="409" t="n">
        <v>39.95</v>
      </c>
      <c r="AJ60" s="409" t="n">
        <v>39.95</v>
      </c>
      <c r="AK60" s="255">
        <f>(AH60-AG60)/AH60</f>
        <v/>
      </c>
      <c r="AL60" s="80" t="n"/>
      <c r="AM60" s="80" t="n"/>
      <c r="AN60" s="80" t="n"/>
      <c r="AO60" s="410" t="n">
        <v>41907</v>
      </c>
      <c r="AP60" s="410" t="inlineStr">
        <is>
          <t>ETD 20-oct</t>
        </is>
      </c>
      <c r="AQ60" s="151" t="inlineStr">
        <is>
          <t>Send out comments 24-oct</t>
        </is>
      </c>
      <c r="AR60" s="102" t="n">
        <v>16</v>
      </c>
      <c r="AS60" s="102" t="inlineStr">
        <is>
          <t>S</t>
        </is>
      </c>
      <c r="AT60" s="102" t="n"/>
      <c r="AU60" s="102" t="n"/>
      <c r="AV60" s="181" t="n"/>
      <c r="AW60" s="212" t="n">
        <v>41978</v>
      </c>
      <c r="AX60" s="213" t="n">
        <v>42009</v>
      </c>
      <c r="AY60" s="412" t="n"/>
      <c r="AZ60" s="120" t="n"/>
      <c r="BA60" s="413" t="n"/>
      <c r="BB60" s="91" t="n"/>
      <c r="BC60" s="414" t="n"/>
      <c r="BD60" s="80" t="n"/>
      <c r="BE60" s="80" t="n"/>
      <c r="BF60" s="410" t="n"/>
      <c r="BG60" s="102" t="n"/>
      <c r="BH60" s="102" t="n"/>
      <c r="BI60" s="412" t="n"/>
      <c r="BJ60" s="80" t="n"/>
      <c r="BK60" s="80">
        <f>+WEEKNUM(BJ60)</f>
        <v/>
      </c>
      <c r="BL60" s="410" t="n"/>
      <c r="BM60" s="80" t="n"/>
      <c r="BN60" s="80" t="n"/>
      <c r="BO60" s="80" t="n"/>
      <c r="BP60" s="80">
        <f>BO60*Z60</f>
        <v/>
      </c>
      <c r="BQ60" s="80" t="n"/>
      <c r="BR60" s="192">
        <f>BO60*AH60</f>
        <v/>
      </c>
      <c r="BS60" s="192">
        <f>BR60-(BO60*AG60)</f>
        <v/>
      </c>
      <c r="BT60" s="196">
        <f>BO60*AK60</f>
        <v/>
      </c>
      <c r="BU60" s="29" t="n"/>
    </row>
    <row customFormat="1" customHeight="1" ht="44.25" r="61" s="170">
      <c r="A61" s="10" t="n"/>
      <c r="B61" s="10" t="n">
        <v>1</v>
      </c>
      <c r="C61" s="11" t="inlineStr">
        <is>
          <t>KOI</t>
        </is>
      </c>
      <c r="D61" s="180" t="inlineStr">
        <is>
          <t>tee</t>
        </is>
      </c>
      <c r="E61" s="208" t="inlineStr">
        <is>
          <t>WOMEN</t>
        </is>
      </c>
      <c r="F61" s="180" t="inlineStr">
        <is>
          <t>K150704006</t>
        </is>
      </c>
      <c r="G61" s="180" t="inlineStr">
        <is>
          <t>SUNWONG</t>
        </is>
      </c>
      <c r="H61" s="180" t="inlineStr">
        <is>
          <t>Dark Green</t>
        </is>
      </c>
      <c r="I61" s="233" t="n"/>
      <c r="J61" s="233" t="inlineStr">
        <is>
          <t xml:space="preserve">Loose </t>
        </is>
      </c>
      <c r="K61" s="233" t="n"/>
      <c r="L61" s="13" t="n"/>
      <c r="M61" s="119" t="inlineStr">
        <is>
          <t>Uni Textiles</t>
        </is>
      </c>
      <c r="N61" s="29" t="inlineStr">
        <is>
          <t>New Power</t>
        </is>
      </c>
      <c r="O61" s="29" t="n"/>
      <c r="P61" s="29" t="inlineStr">
        <is>
          <t>GR</t>
        </is>
      </c>
      <c r="Q61" s="218" t="inlineStr">
        <is>
          <t>NEW</t>
        </is>
      </c>
      <c r="R61" s="38" t="n"/>
      <c r="S61" s="219" t="n"/>
      <c r="T61" s="130" t="n"/>
      <c r="U61" s="130" t="inlineStr">
        <is>
          <t>Tencel jersey from Greece</t>
        </is>
      </c>
      <c r="V61" s="130" t="n"/>
      <c r="W61" s="276" t="n">
        <v>42066</v>
      </c>
      <c r="X61" s="130" t="n"/>
      <c r="Y61" s="130" t="n"/>
      <c r="Z61" s="44" t="n"/>
      <c r="AA61" s="44" t="n"/>
      <c r="AB61" s="244" t="inlineStr">
        <is>
          <t>Euro</t>
        </is>
      </c>
      <c r="AC61" s="408" t="n"/>
      <c r="AD61" s="409" t="n">
        <v>10.5</v>
      </c>
      <c r="AE61" s="408" t="n"/>
      <c r="AF61" s="409" t="n">
        <v>0.25</v>
      </c>
      <c r="AG61" s="409">
        <f>(IF(AE61&gt;0, AE61, IF(AD61&gt;0, AD61, IF(AC61&gt;0, AC61, 0))))+AF61</f>
        <v/>
      </c>
      <c r="AH61" s="409">
        <f>AJ61/2.5</f>
        <v/>
      </c>
      <c r="AI61" s="409" t="n">
        <v>59.95</v>
      </c>
      <c r="AJ61" s="409" t="n">
        <v>59.95</v>
      </c>
      <c r="AK61" s="255">
        <f>(AH61-AG61)/AH61</f>
        <v/>
      </c>
      <c r="AL61" s="80" t="n"/>
      <c r="AM61" s="80" t="n"/>
      <c r="AN61" s="80" t="n"/>
      <c r="AO61" s="410" t="n">
        <v>41907</v>
      </c>
      <c r="AP61" s="410" t="inlineStr">
        <is>
          <t>ETD 20-oct</t>
        </is>
      </c>
      <c r="AQ61" s="151" t="inlineStr">
        <is>
          <t>Fabric swatch ETD 17-oct</t>
        </is>
      </c>
      <c r="AR61" s="102" t="n">
        <v>16</v>
      </c>
      <c r="AS61" s="102" t="inlineStr">
        <is>
          <t>S</t>
        </is>
      </c>
      <c r="AT61" s="102" t="n"/>
      <c r="AU61" s="102" t="n"/>
      <c r="AV61" s="181" t="n"/>
      <c r="AW61" s="212" t="n">
        <v>41978</v>
      </c>
      <c r="AX61" s="181" t="n"/>
      <c r="AY61" s="412" t="n"/>
      <c r="AZ61" s="120" t="n"/>
      <c r="BA61" s="413" t="n"/>
      <c r="BB61" s="91" t="n"/>
      <c r="BC61" s="414" t="n"/>
      <c r="BD61" s="80" t="n"/>
      <c r="BE61" s="80" t="n"/>
      <c r="BF61" s="410" t="n"/>
      <c r="BG61" s="102" t="n"/>
      <c r="BH61" s="102" t="n"/>
      <c r="BI61" s="412" t="n"/>
      <c r="BJ61" s="80" t="n"/>
      <c r="BK61" s="80">
        <f>+WEEKNUM(BJ61)</f>
        <v/>
      </c>
      <c r="BL61" s="410" t="n"/>
      <c r="BM61" s="80" t="n"/>
      <c r="BN61" s="80" t="n"/>
      <c r="BO61" s="80" t="n"/>
      <c r="BP61" s="80">
        <f>BO61*Z61</f>
        <v/>
      </c>
      <c r="BQ61" s="80" t="n"/>
      <c r="BR61" s="192">
        <f>BO61*AH61</f>
        <v/>
      </c>
      <c r="BS61" s="192">
        <f>BR61-(BO61*AG61)</f>
        <v/>
      </c>
      <c r="BT61" s="196">
        <f>BO61*AK61</f>
        <v/>
      </c>
      <c r="BU61" s="29" t="n"/>
    </row>
    <row customFormat="1" customHeight="1" ht="44.25" r="62" s="170">
      <c r="A62" s="10" t="n"/>
      <c r="B62" s="10" t="n">
        <v>3</v>
      </c>
      <c r="C62" s="11" t="inlineStr">
        <is>
          <t>KOI</t>
        </is>
      </c>
      <c r="D62" s="180" t="inlineStr">
        <is>
          <t>top</t>
        </is>
      </c>
      <c r="E62" s="208" t="inlineStr">
        <is>
          <t>WOMEN</t>
        </is>
      </c>
      <c r="F62" s="180" t="inlineStr">
        <is>
          <t>K150704007</t>
        </is>
      </c>
      <c r="G62" s="180" t="inlineStr">
        <is>
          <t>MELISENDE</t>
        </is>
      </c>
      <c r="H62" s="180" t="inlineStr">
        <is>
          <t>Batik 4 Dip Indigo</t>
        </is>
      </c>
      <c r="I62" s="233" t="n"/>
      <c r="J62" s="233" t="inlineStr">
        <is>
          <t xml:space="preserve">Loose </t>
        </is>
      </c>
      <c r="K62" s="233" t="n"/>
      <c r="L62" s="13" t="n"/>
      <c r="M62" s="119" t="inlineStr">
        <is>
          <t>IndyBlu</t>
        </is>
      </c>
      <c r="N62" s="29" t="n"/>
      <c r="O62" s="29" t="n"/>
      <c r="P62" s="29" t="n"/>
      <c r="Q62" s="218" t="inlineStr">
        <is>
          <t>C/O</t>
        </is>
      </c>
      <c r="R62" s="38" t="n"/>
      <c r="S62" s="219" t="n"/>
      <c r="T62" s="219" t="inlineStr">
        <is>
          <t>KOI-woven-SS15-028</t>
        </is>
      </c>
      <c r="U62" s="130" t="n"/>
      <c r="V62" s="130" t="n"/>
      <c r="W62" s="277" t="n">
        <v>41980</v>
      </c>
      <c r="X62" s="276" t="n">
        <v>42008</v>
      </c>
      <c r="Y62" s="276" t="n">
        <v>42036</v>
      </c>
      <c r="Z62" s="44" t="n"/>
      <c r="AA62" s="44" t="n"/>
      <c r="AB62" s="244" t="inlineStr">
        <is>
          <t>Euro</t>
        </is>
      </c>
      <c r="AC62" s="408" t="n"/>
      <c r="AD62" s="409" t="n">
        <v>29.3</v>
      </c>
      <c r="AE62" s="408" t="n"/>
      <c r="AF62" s="409">
        <f>(IF(AE62&gt;0, AE62, IF(AD62&gt;0, AD62, IF(AC62&gt;0, AC62, 0))))*0.3</f>
        <v/>
      </c>
      <c r="AG62" s="409">
        <f>(IF(AE62&gt;0, AE62, IF(AD62&gt;0, AD62, IF(AC62&gt;0, AC62, 0))))+AF62</f>
        <v/>
      </c>
      <c r="AH62" s="409">
        <f>AJ62/2.5</f>
        <v/>
      </c>
      <c r="AI62" s="409" t="n">
        <v>89.95</v>
      </c>
      <c r="AJ62" s="409" t="n">
        <v>89.95</v>
      </c>
      <c r="AK62" s="255">
        <f>(AH62-AG62)/AH62</f>
        <v/>
      </c>
      <c r="AL62" s="80" t="n"/>
      <c r="AM62" s="80" t="n"/>
      <c r="AN62" s="410" t="n">
        <v>41961</v>
      </c>
      <c r="AO62" s="410" t="n">
        <v>41915</v>
      </c>
      <c r="AP62" s="410" t="inlineStr">
        <is>
          <t>19-Nov 2nd proto</t>
        </is>
      </c>
      <c r="AQ62" s="80" t="inlineStr">
        <is>
          <t>fit sample in avabl. fabric</t>
        </is>
      </c>
      <c r="AR62" s="102" t="n">
        <v>16</v>
      </c>
      <c r="AS62" s="102" t="inlineStr">
        <is>
          <t>S</t>
        </is>
      </c>
      <c r="AT62" s="102" t="n"/>
      <c r="AU62" s="102" t="n"/>
      <c r="AV62" s="181" t="n"/>
      <c r="AW62" s="181" t="inlineStr">
        <is>
          <t>TBC</t>
        </is>
      </c>
      <c r="AX62" s="181" t="n"/>
      <c r="AY62" s="412" t="n"/>
      <c r="AZ62" s="120" t="n"/>
      <c r="BA62" s="413" t="n"/>
      <c r="BB62" s="91" t="n"/>
      <c r="BC62" s="414" t="n"/>
      <c r="BD62" s="80" t="n"/>
      <c r="BE62" s="80" t="n"/>
      <c r="BF62" s="410" t="n"/>
      <c r="BG62" s="102" t="n"/>
      <c r="BH62" s="102" t="n"/>
      <c r="BI62" s="412" t="n"/>
      <c r="BJ62" s="80" t="n"/>
      <c r="BK62" s="80">
        <f>+WEEKNUM(BJ62)</f>
        <v/>
      </c>
      <c r="BL62" s="410" t="n"/>
      <c r="BM62" s="80" t="n"/>
      <c r="BN62" s="80" t="n"/>
      <c r="BO62" s="80" t="n"/>
      <c r="BP62" s="80">
        <f>BO62*Z62</f>
        <v/>
      </c>
      <c r="BQ62" s="80" t="n"/>
      <c r="BR62" s="192">
        <f>BO62*AH62</f>
        <v/>
      </c>
      <c r="BS62" s="192">
        <f>BR62-(BO62*AG62)</f>
        <v/>
      </c>
      <c r="BT62" s="196">
        <f>BO62*AK62</f>
        <v/>
      </c>
      <c r="BU62" s="162" t="n"/>
    </row>
    <row customHeight="1" ht="44.25" r="63">
      <c r="A63" s="10" t="n"/>
      <c r="B63" s="10" t="n">
        <v>2</v>
      </c>
      <c r="C63" s="11" t="inlineStr">
        <is>
          <t>KOI</t>
        </is>
      </c>
      <c r="D63" s="180" t="inlineStr">
        <is>
          <t>sweat</t>
        </is>
      </c>
      <c r="E63" s="208" t="inlineStr">
        <is>
          <t>WOMEN</t>
        </is>
      </c>
      <c r="F63" s="180" t="inlineStr">
        <is>
          <t>K150705001</t>
        </is>
      </c>
      <c r="G63" s="180" t="inlineStr">
        <is>
          <t>REINA</t>
        </is>
      </c>
      <c r="H63" s="180" t="inlineStr">
        <is>
          <t>Grey Melee Embroidery</t>
        </is>
      </c>
      <c r="I63" s="233" t="n"/>
      <c r="J63" s="233" t="inlineStr">
        <is>
          <t xml:space="preserve">Loose </t>
        </is>
      </c>
      <c r="K63" s="233" t="n"/>
      <c r="L63" s="13" t="n"/>
      <c r="M63" s="119" t="inlineStr">
        <is>
          <t>Uni Textiles</t>
        </is>
      </c>
      <c r="N63" s="29" t="inlineStr">
        <is>
          <t>Voyager</t>
        </is>
      </c>
      <c r="O63" s="29" t="n"/>
      <c r="P63" s="29" t="inlineStr">
        <is>
          <t>GR</t>
        </is>
      </c>
      <c r="Q63" s="218" t="inlineStr">
        <is>
          <t>C/O</t>
        </is>
      </c>
      <c r="R63" s="38" t="n"/>
      <c r="S63" s="219" t="n"/>
      <c r="T63" s="130" t="n"/>
      <c r="U63" s="130" t="inlineStr">
        <is>
          <t>Organic basic sweat from SS15 from Greece</t>
        </is>
      </c>
      <c r="V63" s="130" t="n"/>
      <c r="W63" s="276" t="n">
        <v>42066</v>
      </c>
      <c r="X63" s="130" t="n"/>
      <c r="Y63" s="130" t="n"/>
      <c r="Z63" s="44" t="n"/>
      <c r="AA63" s="44" t="n"/>
      <c r="AB63" s="244" t="inlineStr">
        <is>
          <t>Euro</t>
        </is>
      </c>
      <c r="AC63" s="408" t="n"/>
      <c r="AD63" s="409" t="n">
        <v>19.5</v>
      </c>
      <c r="AE63" s="408" t="n"/>
      <c r="AF63" s="409" t="n">
        <v>0.25</v>
      </c>
      <c r="AG63" s="409">
        <f>(IF(AE63&gt;0, AE63, IF(AD63&gt;0, AD63, IF(AC63&gt;0, AC63, 0))))+AF63</f>
        <v/>
      </c>
      <c r="AH63" s="409">
        <f>AJ63/2.5</f>
        <v/>
      </c>
      <c r="AI63" s="409" t="n">
        <v>139.95</v>
      </c>
      <c r="AJ63" s="415" t="n">
        <v>129.95</v>
      </c>
      <c r="AK63" s="255">
        <f>(AH63-AG63)/AH63</f>
        <v/>
      </c>
      <c r="AL63" s="80" t="n"/>
      <c r="AM63" s="80" t="n"/>
      <c r="AN63" s="80" t="n"/>
      <c r="AO63" s="410" t="n">
        <v>41915</v>
      </c>
      <c r="AP63" s="410" t="inlineStr">
        <is>
          <t>ETD 20-oct</t>
        </is>
      </c>
      <c r="AQ63" s="151" t="inlineStr">
        <is>
          <t>Send out comments 24-oct</t>
        </is>
      </c>
      <c r="AR63" s="102" t="n">
        <v>16</v>
      </c>
      <c r="AS63" s="102" t="inlineStr">
        <is>
          <t>S</t>
        </is>
      </c>
      <c r="AT63" s="102" t="n"/>
      <c r="AU63" s="102" t="n"/>
      <c r="AV63" s="181" t="n"/>
      <c r="AW63" s="212" t="n">
        <v>41978</v>
      </c>
      <c r="AX63" s="181" t="n"/>
      <c r="AY63" s="412" t="n"/>
      <c r="AZ63" s="120" t="n"/>
      <c r="BA63" s="413" t="n"/>
      <c r="BB63" s="91" t="n"/>
      <c r="BC63" s="414" t="n"/>
      <c r="BD63" s="80" t="n"/>
      <c r="BE63" s="80" t="n"/>
      <c r="BF63" s="410" t="n"/>
      <c r="BG63" s="102" t="n"/>
      <c r="BH63" s="102" t="n"/>
      <c r="BI63" s="412" t="n"/>
      <c r="BJ63" s="80" t="n"/>
      <c r="BK63" s="80">
        <f>+WEEKNUM(BJ63)</f>
        <v/>
      </c>
      <c r="BL63" s="410" t="n"/>
      <c r="BM63" s="80" t="n"/>
      <c r="BN63" s="80" t="n"/>
      <c r="BO63" s="80" t="n"/>
      <c r="BP63" s="80">
        <f>BO63*Z63</f>
        <v/>
      </c>
      <c r="BQ63" s="80" t="n"/>
      <c r="BR63" s="192">
        <f>BO63*AH63</f>
        <v/>
      </c>
      <c r="BS63" s="192">
        <f>BR63-(BO63*AG63)</f>
        <v/>
      </c>
      <c r="BT63" s="196">
        <f>BO63*AK63</f>
        <v/>
      </c>
      <c r="BU63" s="29" t="n"/>
    </row>
    <row customHeight="1" ht="44.25" r="64">
      <c r="A64" s="10" t="n"/>
      <c r="B64" s="10" t="n">
        <v>2</v>
      </c>
      <c r="C64" s="11" t="inlineStr">
        <is>
          <t>KOI</t>
        </is>
      </c>
      <c r="D64" s="180" t="inlineStr">
        <is>
          <t>sweat</t>
        </is>
      </c>
      <c r="E64" s="208" t="inlineStr">
        <is>
          <t>WOMEN</t>
        </is>
      </c>
      <c r="F64" s="180" t="inlineStr">
        <is>
          <t>K150705002</t>
        </is>
      </c>
      <c r="G64" s="180" t="inlineStr">
        <is>
          <t>REINA</t>
        </is>
      </c>
      <c r="H64" s="180" t="inlineStr">
        <is>
          <t>Grey Melee ARIGATO</t>
        </is>
      </c>
      <c r="I64" s="233" t="n"/>
      <c r="J64" s="233" t="inlineStr">
        <is>
          <t xml:space="preserve">Loose </t>
        </is>
      </c>
      <c r="K64" s="233" t="n"/>
      <c r="L64" s="13" t="n"/>
      <c r="M64" s="119" t="inlineStr">
        <is>
          <t>Uni Textiles</t>
        </is>
      </c>
      <c r="N64" s="29" t="inlineStr">
        <is>
          <t>Voyager</t>
        </is>
      </c>
      <c r="O64" s="29" t="n"/>
      <c r="P64" s="29" t="inlineStr">
        <is>
          <t>GR</t>
        </is>
      </c>
      <c r="Q64" s="218" t="inlineStr">
        <is>
          <t>C/O</t>
        </is>
      </c>
      <c r="R64" s="38" t="n"/>
      <c r="S64" s="219" t="n"/>
      <c r="T64" s="130" t="n"/>
      <c r="U64" s="130" t="inlineStr">
        <is>
          <t>Herringbone sweat from Greece</t>
        </is>
      </c>
      <c r="V64" s="130" t="n"/>
      <c r="W64" s="276" t="n">
        <v>42066</v>
      </c>
      <c r="X64" s="130" t="n"/>
      <c r="Y64" s="130" t="n"/>
      <c r="Z64" s="44" t="n"/>
      <c r="AA64" s="44" t="n"/>
      <c r="AB64" s="244" t="inlineStr">
        <is>
          <t>Euro</t>
        </is>
      </c>
      <c r="AC64" s="408" t="n"/>
      <c r="AD64" s="409" t="n">
        <v>10.5</v>
      </c>
      <c r="AE64" s="408" t="n"/>
      <c r="AF64" s="409" t="n">
        <v>0.25</v>
      </c>
      <c r="AG64" s="409">
        <f>(IF(AE64&gt;0, AE64, IF(AD64&gt;0, AD64, IF(AC64&gt;0, AC64, 0))))+AF64</f>
        <v/>
      </c>
      <c r="AH64" s="409">
        <f>AJ64/2.5</f>
        <v/>
      </c>
      <c r="AI64" s="409" t="n">
        <v>119.95</v>
      </c>
      <c r="AJ64" s="415" t="n">
        <v>99.95</v>
      </c>
      <c r="AK64" s="255">
        <f>(AH64-AG64)/AH64</f>
        <v/>
      </c>
      <c r="AL64" s="80" t="n"/>
      <c r="AM64" s="80" t="n"/>
      <c r="AN64" s="80" t="n"/>
      <c r="AO64" s="410" t="inlineStr">
        <is>
          <t>FABRIC 3/10 PROTO 3/10</t>
        </is>
      </c>
      <c r="AP64" s="410" t="inlineStr">
        <is>
          <t>ETD 20-oct</t>
        </is>
      </c>
      <c r="AQ64" s="151" t="inlineStr">
        <is>
          <t>Send out comments 24-oct</t>
        </is>
      </c>
      <c r="AR64" s="102" t="n">
        <v>16</v>
      </c>
      <c r="AS64" s="102" t="inlineStr">
        <is>
          <t>S</t>
        </is>
      </c>
      <c r="AT64" s="102" t="n"/>
      <c r="AU64" s="216" t="n"/>
      <c r="AV64" s="181" t="n"/>
      <c r="AW64" s="212" t="n">
        <v>41978</v>
      </c>
      <c r="AX64" s="181" t="n"/>
      <c r="AY64" s="412" t="n"/>
      <c r="AZ64" s="120" t="n"/>
      <c r="BA64" s="413" t="n"/>
      <c r="BB64" s="91" t="n"/>
      <c r="BC64" s="414" t="n"/>
      <c r="BD64" s="80" t="n"/>
      <c r="BE64" s="80" t="n"/>
      <c r="BF64" s="410" t="n"/>
      <c r="BG64" s="102" t="n"/>
      <c r="BH64" s="102" t="n"/>
      <c r="BI64" s="412" t="n"/>
      <c r="BJ64" s="80" t="n"/>
      <c r="BK64" s="80">
        <f>+WEEKNUM(BJ64)</f>
        <v/>
      </c>
      <c r="BL64" s="410" t="n"/>
      <c r="BM64" s="80" t="n"/>
      <c r="BN64" s="80" t="n"/>
      <c r="BO64" s="80" t="n"/>
      <c r="BP64" s="80">
        <f>BO64*Z64</f>
        <v/>
      </c>
      <c r="BQ64" s="80" t="n"/>
      <c r="BR64" s="192">
        <f>BO64*AH64</f>
        <v/>
      </c>
      <c r="BS64" s="192">
        <f>BR64-(BO64*AG64)</f>
        <v/>
      </c>
      <c r="BT64" s="196">
        <f>BO64*AK64</f>
        <v/>
      </c>
      <c r="BU64" s="29" t="n"/>
    </row>
    <row customHeight="1" ht="44.25" r="65">
      <c r="A65" s="10" t="n"/>
      <c r="B65" s="10" t="n">
        <v>1</v>
      </c>
      <c r="C65" s="11" t="inlineStr">
        <is>
          <t>KOI</t>
        </is>
      </c>
      <c r="D65" s="180" t="inlineStr">
        <is>
          <t>tee</t>
        </is>
      </c>
      <c r="E65" s="208" t="inlineStr">
        <is>
          <t>WOMEN</t>
        </is>
      </c>
      <c r="F65" s="180" t="inlineStr">
        <is>
          <t>K150705003</t>
        </is>
      </c>
      <c r="G65" s="180" t="inlineStr">
        <is>
          <t>ALEXIA</t>
        </is>
      </c>
      <c r="H65" s="180" t="inlineStr">
        <is>
          <t>Red / Navy</t>
        </is>
      </c>
      <c r="I65" s="233" t="n"/>
      <c r="J65" s="233" t="inlineStr">
        <is>
          <t>Slim</t>
        </is>
      </c>
      <c r="K65" s="233" t="n"/>
      <c r="L65" s="13" t="n"/>
      <c r="M65" s="119" t="inlineStr">
        <is>
          <t>IndyBlu</t>
        </is>
      </c>
      <c r="N65" s="29" t="n"/>
      <c r="O65" s="29" t="n"/>
      <c r="P65" s="29" t="n"/>
      <c r="Q65" s="218" t="inlineStr">
        <is>
          <t>C/O</t>
        </is>
      </c>
      <c r="R65" s="38" t="n"/>
      <c r="S65" s="219" t="n"/>
      <c r="T65" s="219" t="inlineStr">
        <is>
          <t>KOI-jersey-SS15-006</t>
        </is>
      </c>
      <c r="U65" s="130" t="n"/>
      <c r="V65" s="130" t="n"/>
      <c r="W65" s="276" t="n">
        <v>42010</v>
      </c>
      <c r="X65" s="276" t="n">
        <v>42038</v>
      </c>
      <c r="Y65" s="276" t="n">
        <v>42066</v>
      </c>
      <c r="Z65" s="44" t="n"/>
      <c r="AA65" s="44" t="n"/>
      <c r="AB65" s="244" t="inlineStr">
        <is>
          <t>Euro</t>
        </is>
      </c>
      <c r="AC65" s="408" t="n"/>
      <c r="AD65" s="409" t="n">
        <v>13</v>
      </c>
      <c r="AE65" s="408" t="n"/>
      <c r="AF65" s="409">
        <f>(IF(AE65&gt;0, AE65, IF(AD65&gt;0, AD65, IF(AC65&gt;0, AC65, 0))))*0.3</f>
        <v/>
      </c>
      <c r="AG65" s="409">
        <f>(IF(AE65&gt;0, AE65, IF(AD65&gt;0, AD65, IF(AC65&gt;0, AC65, 0))))+AF65</f>
        <v/>
      </c>
      <c r="AH65" s="409">
        <f>AJ65/2.5</f>
        <v/>
      </c>
      <c r="AI65" s="409" t="n">
        <v>89.95</v>
      </c>
      <c r="AJ65" s="409" t="n">
        <v>89.95</v>
      </c>
      <c r="AK65" s="255">
        <f>(AH65-AG65)/AH65</f>
        <v/>
      </c>
      <c r="AL65" s="80" t="n"/>
      <c r="AM65" s="80" t="n"/>
      <c r="AN65" s="80" t="n"/>
      <c r="AO65" s="410" t="n">
        <v>41894</v>
      </c>
      <c r="AP65" s="410" t="n"/>
      <c r="AQ65" s="80" t="inlineStr">
        <is>
          <t>New fit sample needed</t>
        </is>
      </c>
      <c r="AR65" s="102" t="n">
        <v>16</v>
      </c>
      <c r="AS65" s="102" t="inlineStr">
        <is>
          <t>S</t>
        </is>
      </c>
      <c r="AT65" s="102" t="n"/>
      <c r="AU65" s="102" t="n"/>
      <c r="AV65" s="181" t="n"/>
      <c r="AW65" s="213" t="n">
        <v>41980</v>
      </c>
      <c r="AX65" s="213" t="n">
        <v>42009</v>
      </c>
      <c r="AY65" s="412" t="n"/>
      <c r="AZ65" s="120" t="n"/>
      <c r="BA65" s="413" t="n"/>
      <c r="BB65" s="91" t="n"/>
      <c r="BC65" s="414" t="n"/>
      <c r="BD65" s="80" t="n"/>
      <c r="BE65" s="80" t="n"/>
      <c r="BF65" s="410" t="n"/>
      <c r="BG65" s="102" t="n"/>
      <c r="BH65" s="102" t="n"/>
      <c r="BI65" s="412" t="n"/>
      <c r="BJ65" s="80" t="n"/>
      <c r="BK65" s="80">
        <f>+WEEKNUM(BJ65)</f>
        <v/>
      </c>
      <c r="BL65" s="410" t="n"/>
      <c r="BM65" s="80" t="n"/>
      <c r="BN65" s="80" t="n"/>
      <c r="BO65" s="80" t="n"/>
      <c r="BP65" s="80">
        <f>BO65*Z65</f>
        <v/>
      </c>
      <c r="BQ65" s="80" t="n"/>
      <c r="BR65" s="192">
        <f>BO65*AH65</f>
        <v/>
      </c>
      <c r="BS65" s="192">
        <f>BR65-(BO65*AG65)</f>
        <v/>
      </c>
      <c r="BT65" s="196">
        <f>BO65*AK65</f>
        <v/>
      </c>
      <c r="BU65" s="29" t="n"/>
    </row>
    <row customFormat="1" customHeight="1" ht="44.25" r="66" s="170">
      <c r="A66" s="10" t="n"/>
      <c r="B66" s="10" t="n">
        <v>1</v>
      </c>
      <c r="C66" s="11" t="inlineStr">
        <is>
          <t>KOI</t>
        </is>
      </c>
      <c r="D66" s="180" t="inlineStr">
        <is>
          <t>sweat</t>
        </is>
      </c>
      <c r="E66" s="208" t="inlineStr">
        <is>
          <t>WOMEN</t>
        </is>
      </c>
      <c r="F66" s="180" t="inlineStr">
        <is>
          <t>K150705004</t>
        </is>
      </c>
      <c r="G66" s="180" t="inlineStr">
        <is>
          <t>SALOME</t>
        </is>
      </c>
      <c r="H66" s="180" t="inlineStr">
        <is>
          <t>Navy</t>
        </is>
      </c>
      <c r="I66" s="233" t="n"/>
      <c r="J66" s="233" t="inlineStr">
        <is>
          <t xml:space="preserve">Loose </t>
        </is>
      </c>
      <c r="K66" s="233" t="n"/>
      <c r="L66" s="13" t="n"/>
      <c r="M66" s="119" t="inlineStr">
        <is>
          <t>Uni Textiles</t>
        </is>
      </c>
      <c r="N66" s="29" t="inlineStr">
        <is>
          <t>New Power</t>
        </is>
      </c>
      <c r="O66" s="29" t="n"/>
      <c r="P66" s="29" t="inlineStr">
        <is>
          <t>GR</t>
        </is>
      </c>
      <c r="Q66" s="38" t="n"/>
      <c r="R66" s="38" t="n"/>
      <c r="S66" s="219" t="n"/>
      <c r="T66" s="130" t="n"/>
      <c r="U66" s="130" t="inlineStr">
        <is>
          <t>Basic sweat quality from SS15</t>
        </is>
      </c>
      <c r="V66" s="130" t="n"/>
      <c r="W66" s="276" t="n">
        <v>42066</v>
      </c>
      <c r="X66" s="130" t="n"/>
      <c r="Y66" s="130" t="n"/>
      <c r="Z66" s="44" t="n"/>
      <c r="AA66" s="44" t="n"/>
      <c r="AB66" s="244" t="inlineStr">
        <is>
          <t>Euro</t>
        </is>
      </c>
      <c r="AC66" s="408" t="n"/>
      <c r="AD66" s="409" t="n">
        <v>18.7</v>
      </c>
      <c r="AE66" s="408" t="n"/>
      <c r="AF66" s="409" t="n">
        <v>0.25</v>
      </c>
      <c r="AG66" s="409">
        <f>(IF(AE66&gt;0, AE66, IF(AD66&gt;0, AD66, IF(AC66&gt;0, AC66, 0))))+AF66</f>
        <v/>
      </c>
      <c r="AH66" s="409">
        <f>AJ66/2.5</f>
        <v/>
      </c>
      <c r="AI66" s="409" t="n">
        <v>99.95</v>
      </c>
      <c r="AJ66" s="409" t="n">
        <v>99.95</v>
      </c>
      <c r="AK66" s="255">
        <f>(AH66-AG66)/AH66</f>
        <v/>
      </c>
      <c r="AL66" s="80" t="n"/>
      <c r="AM66" s="80" t="n"/>
      <c r="AN66" s="80" t="n"/>
      <c r="AO66" s="410" t="n">
        <v>41907</v>
      </c>
      <c r="AP66" s="410" t="inlineStr">
        <is>
          <t>ETD 20-oct</t>
        </is>
      </c>
      <c r="AQ66" s="151" t="inlineStr">
        <is>
          <t>Send out comments 24-oct</t>
        </is>
      </c>
      <c r="AR66" s="102" t="n">
        <v>16</v>
      </c>
      <c r="AS66" s="102" t="inlineStr">
        <is>
          <t>S</t>
        </is>
      </c>
      <c r="AT66" s="102" t="n"/>
      <c r="AU66" s="102" t="n"/>
      <c r="AV66" s="181" t="n"/>
      <c r="AW66" s="212" t="n">
        <v>41978</v>
      </c>
      <c r="AX66" s="181" t="n"/>
      <c r="AY66" s="412" t="n"/>
      <c r="AZ66" s="120" t="n"/>
      <c r="BA66" s="413" t="n"/>
      <c r="BB66" s="91" t="n"/>
      <c r="BC66" s="414" t="n"/>
      <c r="BD66" s="80" t="n"/>
      <c r="BE66" s="80" t="n"/>
      <c r="BF66" s="410" t="n"/>
      <c r="BG66" s="102" t="n"/>
      <c r="BH66" s="102" t="n"/>
      <c r="BI66" s="412" t="n"/>
      <c r="BJ66" s="80" t="n"/>
      <c r="BK66" s="80">
        <f>+WEEKNUM(BJ66)</f>
        <v/>
      </c>
      <c r="BL66" s="410" t="n"/>
      <c r="BM66" s="80" t="n"/>
      <c r="BN66" s="80" t="n"/>
      <c r="BO66" s="80" t="n"/>
      <c r="BP66" s="80">
        <f>BO66*Z66</f>
        <v/>
      </c>
      <c r="BQ66" s="80" t="n"/>
      <c r="BR66" s="192">
        <f>BO66*AH66</f>
        <v/>
      </c>
      <c r="BS66" s="192">
        <f>BR66-(BO66*AG66)</f>
        <v/>
      </c>
      <c r="BT66" s="196">
        <f>BO66*AK66</f>
        <v/>
      </c>
      <c r="BU66" s="29" t="n"/>
    </row>
    <row customFormat="1" customHeight="1" ht="44.25" r="67" s="170">
      <c r="A67" s="10" t="n"/>
      <c r="B67" s="10" t="n">
        <v>1</v>
      </c>
      <c r="C67" s="11" t="inlineStr">
        <is>
          <t>KOI</t>
        </is>
      </c>
      <c r="D67" s="180" t="inlineStr">
        <is>
          <t>sweat</t>
        </is>
      </c>
      <c r="E67" s="208" t="inlineStr">
        <is>
          <t>WOMEN</t>
        </is>
      </c>
      <c r="F67" s="180" t="inlineStr">
        <is>
          <t>K150705005</t>
        </is>
      </c>
      <c r="G67" s="180" t="inlineStr">
        <is>
          <t>ARSINOE</t>
        </is>
      </c>
      <c r="H67" s="180" t="inlineStr">
        <is>
          <t>Off White Origami Eagle</t>
        </is>
      </c>
      <c r="I67" s="233" t="n"/>
      <c r="J67" s="233" t="inlineStr">
        <is>
          <t xml:space="preserve">Loose </t>
        </is>
      </c>
      <c r="K67" s="233" t="n"/>
      <c r="L67" s="13" t="n"/>
      <c r="M67" s="119" t="inlineStr">
        <is>
          <t>Uni Textiles</t>
        </is>
      </c>
      <c r="N67" s="29" t="inlineStr">
        <is>
          <t>New Power</t>
        </is>
      </c>
      <c r="O67" s="29" t="n"/>
      <c r="P67" s="29" t="inlineStr">
        <is>
          <t>GR</t>
        </is>
      </c>
      <c r="Q67" s="218" t="inlineStr">
        <is>
          <t>NEW</t>
        </is>
      </c>
      <c r="R67" s="38" t="n"/>
      <c r="S67" s="219" t="n"/>
      <c r="T67" s="130" t="n"/>
      <c r="U67" s="130" t="inlineStr">
        <is>
          <t>Herringbone sweat from Greece (reverse side only outside)</t>
        </is>
      </c>
      <c r="V67" s="130" t="n"/>
      <c r="W67" s="276" t="n">
        <v>42066</v>
      </c>
      <c r="X67" s="130" t="n"/>
      <c r="Y67" s="130" t="n"/>
      <c r="Z67" s="44" t="n"/>
      <c r="AA67" s="44" t="n"/>
      <c r="AB67" s="244" t="inlineStr">
        <is>
          <t>Euro</t>
        </is>
      </c>
      <c r="AC67" s="408" t="n"/>
      <c r="AD67" s="409" t="n">
        <v>19.75</v>
      </c>
      <c r="AE67" s="408" t="n"/>
      <c r="AF67" s="409" t="n">
        <v>0.25</v>
      </c>
      <c r="AG67" s="409">
        <f>(IF(AE67&gt;0, AE67, IF(AD67&gt;0, AD67, IF(AC67&gt;0, AC67, 0))))+AF67</f>
        <v/>
      </c>
      <c r="AH67" s="409">
        <f>AJ67/2.5</f>
        <v/>
      </c>
      <c r="AI67" s="409" t="n">
        <v>129.95</v>
      </c>
      <c r="AJ67" s="415" t="n">
        <v>119.95</v>
      </c>
      <c r="AK67" s="255">
        <f>(AH67-AG67)/AH67</f>
        <v/>
      </c>
      <c r="AL67" s="80" t="n"/>
      <c r="AM67" s="80" t="n"/>
      <c r="AN67" s="80" t="n"/>
      <c r="AO67" s="410" t="n">
        <v>41907</v>
      </c>
      <c r="AP67" s="410" t="inlineStr">
        <is>
          <t>ETD 20-oct</t>
        </is>
      </c>
      <c r="AQ67" s="151" t="inlineStr">
        <is>
          <t>Send out comments 24-oct</t>
        </is>
      </c>
      <c r="AR67" s="102" t="n">
        <v>16</v>
      </c>
      <c r="AS67" s="102" t="inlineStr">
        <is>
          <t>S</t>
        </is>
      </c>
      <c r="AT67" s="102" t="n"/>
      <c r="AU67" s="102" t="n"/>
      <c r="AV67" s="181" t="n"/>
      <c r="AW67" s="212" t="n">
        <v>41978</v>
      </c>
      <c r="AX67" s="213" t="n">
        <v>42009</v>
      </c>
      <c r="AY67" s="412" t="n"/>
      <c r="AZ67" s="120" t="n"/>
      <c r="BA67" s="413" t="n"/>
      <c r="BB67" s="91" t="n"/>
      <c r="BC67" s="414" t="n"/>
      <c r="BD67" s="80" t="n"/>
      <c r="BE67" s="80" t="n"/>
      <c r="BF67" s="410" t="n"/>
      <c r="BG67" s="102" t="n"/>
      <c r="BH67" s="102" t="n"/>
      <c r="BI67" s="412" t="n"/>
      <c r="BJ67" s="80" t="n"/>
      <c r="BK67" s="80">
        <f>+WEEKNUM(BJ67)</f>
        <v/>
      </c>
      <c r="BL67" s="410" t="n"/>
      <c r="BM67" s="80" t="n"/>
      <c r="BN67" s="80" t="n"/>
      <c r="BO67" s="80" t="n"/>
      <c r="BP67" s="80">
        <f>BO67*Z67</f>
        <v/>
      </c>
      <c r="BQ67" s="80" t="n"/>
      <c r="BR67" s="192">
        <f>BO67*AH67</f>
        <v/>
      </c>
      <c r="BS67" s="192">
        <f>BR67-(BO67*AG67)</f>
        <v/>
      </c>
      <c r="BT67" s="196">
        <f>BO67*AK67</f>
        <v/>
      </c>
      <c r="BU67" s="29" t="n"/>
    </row>
    <row customFormat="1" customHeight="1" hidden="1" ht="44.25" r="68" s="170">
      <c r="A68" s="157" t="inlineStr">
        <is>
          <t>x</t>
        </is>
      </c>
      <c r="B68" s="157" t="n"/>
      <c r="C68" s="158" t="inlineStr">
        <is>
          <t>KOI</t>
        </is>
      </c>
      <c r="D68" s="160" t="inlineStr">
        <is>
          <t>sweat</t>
        </is>
      </c>
      <c r="E68" s="159" t="inlineStr">
        <is>
          <t>WOMEN</t>
        </is>
      </c>
      <c r="F68" s="160" t="inlineStr">
        <is>
          <t>K150705006</t>
        </is>
      </c>
      <c r="G68" s="160" t="inlineStr">
        <is>
          <t>REINA</t>
        </is>
      </c>
      <c r="H68" s="160" t="inlineStr">
        <is>
          <t>Grey Melee Embroidery</t>
        </is>
      </c>
      <c r="I68" s="205" t="n"/>
      <c r="J68" s="205" t="n"/>
      <c r="K68" s="205" t="n"/>
      <c r="L68" s="161" t="n">
        <v>41919</v>
      </c>
      <c r="M68" s="160" t="inlineStr">
        <is>
          <t>Uni Textiles</t>
        </is>
      </c>
      <c r="N68" s="162" t="n"/>
      <c r="O68" s="162" t="n"/>
      <c r="P68" s="162" t="n"/>
      <c r="Q68" s="163" t="n"/>
      <c r="R68" s="163" t="n"/>
      <c r="S68" s="223" t="n"/>
      <c r="T68" s="164" t="n"/>
      <c r="U68" s="177" t="inlineStr">
        <is>
          <t>Herringbone sweat from Greece</t>
        </is>
      </c>
      <c r="V68" s="164" t="n"/>
      <c r="W68" s="164" t="n"/>
      <c r="X68" s="164" t="n"/>
      <c r="Y68" s="164" t="n"/>
      <c r="Z68" s="165" t="n"/>
      <c r="AA68" s="165" t="n"/>
      <c r="AB68" s="245" t="n"/>
      <c r="AC68" s="420" t="n"/>
      <c r="AD68" s="421" t="n"/>
      <c r="AE68" s="420" t="n"/>
      <c r="AF68" s="421" t="n">
        <v>0.25</v>
      </c>
      <c r="AG68" s="421">
        <f>(IF(AE68&gt;0, AE68, IF(AD68&gt;0, AD68, IF(AC68&gt;0, AC68, 0))))+AF68</f>
        <v/>
      </c>
      <c r="AH68" s="421">
        <f>AG68*2</f>
        <v/>
      </c>
      <c r="AI68" s="421">
        <f>AG68*2.5</f>
        <v/>
      </c>
      <c r="AJ68" s="421">
        <f>AH68*2.5</f>
        <v/>
      </c>
      <c r="AK68" s="256">
        <f>(AH68-AG68)/AH68</f>
        <v/>
      </c>
      <c r="AL68" s="166" t="n"/>
      <c r="AM68" s="166" t="n"/>
      <c r="AN68" s="166" t="n"/>
      <c r="AO68" s="422" t="inlineStr">
        <is>
          <t>FABRIC 3/10</t>
        </is>
      </c>
      <c r="AP68" s="422" t="n"/>
      <c r="AQ68" s="166" t="n"/>
      <c r="AR68" s="166" t="n">
        <v>16</v>
      </c>
      <c r="AS68" s="166" t="inlineStr">
        <is>
          <t>S</t>
        </is>
      </c>
      <c r="AT68" s="166" t="n"/>
      <c r="AU68" s="166" t="n"/>
      <c r="AV68" s="182" t="n"/>
      <c r="AW68" s="182" t="inlineStr">
        <is>
          <t>ETD 06-Dec</t>
        </is>
      </c>
      <c r="AX68" s="182" t="n"/>
      <c r="AY68" s="422" t="n"/>
      <c r="AZ68" s="165" t="n"/>
      <c r="BA68" s="422" t="n"/>
      <c r="BB68" s="168" t="n"/>
      <c r="BC68" s="423" t="n"/>
      <c r="BD68" s="166" t="n"/>
      <c r="BE68" s="166" t="n"/>
      <c r="BF68" s="422" t="n"/>
      <c r="BG68" s="166" t="n"/>
      <c r="BH68" s="166" t="n"/>
      <c r="BI68" s="422" t="n"/>
      <c r="BJ68" s="166" t="n"/>
      <c r="BK68" s="166">
        <f>+WEEKNUM(BJ68)</f>
        <v/>
      </c>
      <c r="BL68" s="422" t="n"/>
      <c r="BM68" s="166" t="n"/>
      <c r="BN68" s="166" t="n"/>
      <c r="BO68" s="166" t="n"/>
      <c r="BP68" s="166">
        <f>BO68*Z68</f>
        <v/>
      </c>
      <c r="BQ68" s="166" t="n"/>
      <c r="BR68" s="193">
        <f>BO68*AH68</f>
        <v/>
      </c>
      <c r="BS68" s="193">
        <f>BR68-(BO68*AG68)</f>
        <v/>
      </c>
      <c r="BT68" s="197">
        <f>BO68*AK68</f>
        <v/>
      </c>
      <c r="BU68" s="162" t="n"/>
    </row>
    <row customFormat="1" customHeight="1" ht="44.25" r="69" s="170">
      <c r="A69" s="10" t="n"/>
      <c r="B69" s="10" t="n">
        <v>2</v>
      </c>
      <c r="C69" s="11" t="inlineStr">
        <is>
          <t>KOI</t>
        </is>
      </c>
      <c r="D69" s="180" t="inlineStr">
        <is>
          <t>sweat</t>
        </is>
      </c>
      <c r="E69" s="208" t="inlineStr">
        <is>
          <t>WOMEN</t>
        </is>
      </c>
      <c r="F69" s="180" t="inlineStr">
        <is>
          <t>K150705006</t>
        </is>
      </c>
      <c r="G69" s="180" t="inlineStr">
        <is>
          <t>REINA</t>
        </is>
      </c>
      <c r="H69" s="180" t="inlineStr">
        <is>
          <t>Herringbone Eagle</t>
        </is>
      </c>
      <c r="I69" s="233" t="n"/>
      <c r="J69" s="233" t="inlineStr">
        <is>
          <t xml:space="preserve">Loose </t>
        </is>
      </c>
      <c r="K69" s="233" t="n"/>
      <c r="L69" s="13" t="n">
        <v>41919</v>
      </c>
      <c r="M69" s="119" t="inlineStr">
        <is>
          <t>Uni Textiles</t>
        </is>
      </c>
      <c r="N69" s="29" t="inlineStr">
        <is>
          <t>New Power</t>
        </is>
      </c>
      <c r="O69" s="29" t="n"/>
      <c r="P69" s="29" t="inlineStr">
        <is>
          <t>GR</t>
        </is>
      </c>
      <c r="Q69" s="218" t="inlineStr">
        <is>
          <t>C/O</t>
        </is>
      </c>
      <c r="R69" s="38" t="n"/>
      <c r="S69" s="219" t="n"/>
      <c r="T69" s="130" t="n"/>
      <c r="U69" s="134" t="inlineStr">
        <is>
          <t>Herringbone sweat from Greece</t>
        </is>
      </c>
      <c r="V69" s="130" t="n"/>
      <c r="W69" s="276" t="n">
        <v>42066</v>
      </c>
      <c r="X69" s="130" t="n"/>
      <c r="Y69" s="130" t="n"/>
      <c r="Z69" s="44" t="n"/>
      <c r="AA69" s="44" t="n"/>
      <c r="AB69" s="244" t="inlineStr">
        <is>
          <t>Euro</t>
        </is>
      </c>
      <c r="AC69" s="408" t="n"/>
      <c r="AD69" s="409" t="n">
        <v>21.3</v>
      </c>
      <c r="AE69" s="408" t="n"/>
      <c r="AF69" s="409" t="n">
        <v>0.25</v>
      </c>
      <c r="AG69" s="409">
        <f>(IF(AE69&gt;0, AE69, IF(AD69&gt;0, AD69, IF(AC69&gt;0, AC69, 0))))+AF69</f>
        <v/>
      </c>
      <c r="AH69" s="409">
        <f>AJ69/2.5</f>
        <v/>
      </c>
      <c r="AI69" s="409" t="n">
        <v>129.95</v>
      </c>
      <c r="AJ69" s="415" t="n">
        <v>119.95</v>
      </c>
      <c r="AK69" s="255">
        <f>(AH69-AG69)/AH69</f>
        <v/>
      </c>
      <c r="AL69" s="80" t="n"/>
      <c r="AM69" s="80" t="n"/>
      <c r="AN69" s="80" t="n"/>
      <c r="AO69" s="410" t="n"/>
      <c r="AP69" s="410" t="inlineStr">
        <is>
          <t>ETD 20-oct</t>
        </is>
      </c>
      <c r="AQ69" s="151" t="inlineStr">
        <is>
          <t>Send out comments 24-oct</t>
        </is>
      </c>
      <c r="AR69" s="102" t="n">
        <v>16</v>
      </c>
      <c r="AS69" s="102" t="inlineStr">
        <is>
          <t>S</t>
        </is>
      </c>
      <c r="AT69" s="102" t="n"/>
      <c r="AU69" s="102" t="n"/>
      <c r="AV69" s="181" t="n"/>
      <c r="AW69" s="212" t="n">
        <v>41978</v>
      </c>
      <c r="AX69" s="181" t="n"/>
      <c r="AY69" s="412" t="n"/>
      <c r="AZ69" s="120" t="n"/>
      <c r="BA69" s="413" t="n"/>
      <c r="BB69" s="91" t="n"/>
      <c r="BC69" s="414" t="n"/>
      <c r="BD69" s="80" t="n"/>
      <c r="BE69" s="80" t="n"/>
      <c r="BF69" s="410" t="n"/>
      <c r="BG69" s="102" t="n"/>
      <c r="BH69" s="102" t="n"/>
      <c r="BI69" s="412" t="n"/>
      <c r="BJ69" s="80" t="n"/>
      <c r="BK69" s="80">
        <f>+WEEKNUM(BJ69)</f>
        <v/>
      </c>
      <c r="BL69" s="410" t="n"/>
      <c r="BM69" s="80" t="n"/>
      <c r="BN69" s="80" t="n"/>
      <c r="BO69" s="80" t="n"/>
      <c r="BP69" s="80">
        <f>BO69*Z69</f>
        <v/>
      </c>
      <c r="BQ69" s="80" t="n"/>
      <c r="BR69" s="192">
        <f>BO69*AH69</f>
        <v/>
      </c>
      <c r="BS69" s="192">
        <f>BR69-(BO69*AG69)</f>
        <v/>
      </c>
      <c r="BT69" s="196">
        <f>BO69*AK69</f>
        <v/>
      </c>
      <c r="BU69" s="29" t="n"/>
    </row>
    <row customFormat="1" customHeight="1" ht="44.25" r="70" s="170">
      <c r="A70" s="10" t="n"/>
      <c r="B70" s="10" t="n">
        <v>1</v>
      </c>
      <c r="C70" s="11" t="inlineStr">
        <is>
          <t>KOI</t>
        </is>
      </c>
      <c r="D70" s="180" t="inlineStr">
        <is>
          <t>sweat</t>
        </is>
      </c>
      <c r="E70" s="208" t="inlineStr">
        <is>
          <t>WOMEN</t>
        </is>
      </c>
      <c r="F70" s="180" t="inlineStr">
        <is>
          <t>K150705007</t>
        </is>
      </c>
      <c r="G70" s="180" t="inlineStr">
        <is>
          <t>ARSINOE</t>
        </is>
      </c>
      <c r="H70" s="180" t="inlineStr">
        <is>
          <t>Off White All Over Embroidery</t>
        </is>
      </c>
      <c r="I70" s="233" t="n"/>
      <c r="J70" s="233" t="inlineStr">
        <is>
          <t xml:space="preserve">Loose </t>
        </is>
      </c>
      <c r="K70" s="233" t="n"/>
      <c r="L70" s="13" t="n"/>
      <c r="M70" s="119" t="inlineStr">
        <is>
          <t>Uni Textiles</t>
        </is>
      </c>
      <c r="N70" s="29" t="inlineStr">
        <is>
          <t>New Power</t>
        </is>
      </c>
      <c r="O70" s="29" t="n"/>
      <c r="P70" s="29" t="inlineStr">
        <is>
          <t>GR</t>
        </is>
      </c>
      <c r="Q70" s="218" t="inlineStr">
        <is>
          <t>NEW</t>
        </is>
      </c>
      <c r="R70" s="38" t="n"/>
      <c r="S70" s="219" t="n"/>
      <c r="T70" s="130" t="n"/>
      <c r="U70" s="130" t="inlineStr">
        <is>
          <t>Organic slub jersey</t>
        </is>
      </c>
      <c r="V70" s="130" t="n"/>
      <c r="W70" s="276" t="n">
        <v>42066</v>
      </c>
      <c r="X70" s="130" t="n"/>
      <c r="Y70" s="130" t="n"/>
      <c r="Z70" s="44" t="n"/>
      <c r="AA70" s="44" t="n"/>
      <c r="AB70" s="244" t="inlineStr">
        <is>
          <t>Euro</t>
        </is>
      </c>
      <c r="AC70" s="408" t="n"/>
      <c r="AD70" s="409" t="n">
        <v>15.5</v>
      </c>
      <c r="AE70" s="408" t="n"/>
      <c r="AF70" s="409" t="n">
        <v>0.25</v>
      </c>
      <c r="AG70" s="409">
        <f>(IF(AE70&gt;0, AE70, IF(AD70&gt;0, AD70, IF(AC70&gt;0, AC70, 0))))+AF70</f>
        <v/>
      </c>
      <c r="AH70" s="409">
        <f>AJ70/2.5</f>
        <v/>
      </c>
      <c r="AI70" s="409" t="n">
        <v>139.95</v>
      </c>
      <c r="AJ70" s="415" t="n">
        <v>119.95</v>
      </c>
      <c r="AK70" s="255">
        <f>(AH70-AG70)/AH70</f>
        <v/>
      </c>
      <c r="AL70" s="80" t="n"/>
      <c r="AM70" s="80" t="n"/>
      <c r="AN70" s="80" t="n"/>
      <c r="AO70" s="410" t="n">
        <v>41907</v>
      </c>
      <c r="AP70" s="410" t="inlineStr">
        <is>
          <t>ETD 20-oct</t>
        </is>
      </c>
      <c r="AQ70" s="151" t="inlineStr">
        <is>
          <t>Send out comments 24-oct</t>
        </is>
      </c>
      <c r="AR70" s="102" t="n">
        <v>16</v>
      </c>
      <c r="AS70" s="102" t="inlineStr">
        <is>
          <t>S</t>
        </is>
      </c>
      <c r="AT70" s="102" t="n"/>
      <c r="AU70" s="102" t="n"/>
      <c r="AV70" s="181" t="n"/>
      <c r="AW70" s="213" t="n">
        <v>42009</v>
      </c>
      <c r="AX70" s="213" t="n"/>
      <c r="AY70" s="412" t="n"/>
      <c r="AZ70" s="120" t="n"/>
      <c r="BA70" s="413" t="n"/>
      <c r="BB70" s="91" t="n"/>
      <c r="BC70" s="414" t="n"/>
      <c r="BD70" s="80" t="n"/>
      <c r="BE70" s="80" t="n"/>
      <c r="BF70" s="410" t="n"/>
      <c r="BG70" s="102" t="n"/>
      <c r="BH70" s="102" t="n"/>
      <c r="BI70" s="412" t="n"/>
      <c r="BJ70" s="80" t="n"/>
      <c r="BK70" s="80">
        <f>+WEEKNUM(BJ70)</f>
        <v/>
      </c>
      <c r="BL70" s="410" t="n"/>
      <c r="BM70" s="80" t="n"/>
      <c r="BN70" s="80" t="n"/>
      <c r="BO70" s="80" t="n"/>
      <c r="BP70" s="80">
        <f>BO70*Z70</f>
        <v/>
      </c>
      <c r="BQ70" s="80" t="n"/>
      <c r="BR70" s="192">
        <f>BO70*AH70</f>
        <v/>
      </c>
      <c r="BS70" s="192">
        <f>BR70-(BO70*AG70)</f>
        <v/>
      </c>
      <c r="BT70" s="196">
        <f>BO70*AK70</f>
        <v/>
      </c>
      <c r="BU70" s="29" t="n"/>
    </row>
    <row customHeight="1" ht="44.25" r="71">
      <c r="A71" s="10" t="n"/>
      <c r="B71" s="10" t="n">
        <v>3</v>
      </c>
      <c r="C71" s="11" t="inlineStr">
        <is>
          <t>KOI</t>
        </is>
      </c>
      <c r="D71" s="180" t="inlineStr">
        <is>
          <t>sweat</t>
        </is>
      </c>
      <c r="E71" s="208" t="inlineStr">
        <is>
          <t>WOMEN</t>
        </is>
      </c>
      <c r="F71" s="180" t="inlineStr">
        <is>
          <t>K150705008</t>
        </is>
      </c>
      <c r="G71" s="180" t="inlineStr">
        <is>
          <t>REINA</t>
        </is>
      </c>
      <c r="H71" s="180" t="inlineStr">
        <is>
          <t>Batik 4 Dip Indigo</t>
        </is>
      </c>
      <c r="I71" s="233" t="n"/>
      <c r="J71" s="233" t="inlineStr">
        <is>
          <t xml:space="preserve">Loose </t>
        </is>
      </c>
      <c r="K71" s="233" t="n"/>
      <c r="L71" s="13" t="n"/>
      <c r="M71" s="119" t="inlineStr">
        <is>
          <t>IndyBlu</t>
        </is>
      </c>
      <c r="N71" s="29" t="n"/>
      <c r="O71" s="29" t="n"/>
      <c r="P71" s="29" t="n"/>
      <c r="Q71" s="218" t="inlineStr">
        <is>
          <t>C/O</t>
        </is>
      </c>
      <c r="R71" s="38" t="n"/>
      <c r="S71" s="219" t="n"/>
      <c r="T71" s="219" t="inlineStr">
        <is>
          <t>KOI-SWEAT-AW15-001</t>
        </is>
      </c>
      <c r="U71" s="130" t="n"/>
      <c r="V71" s="130" t="n"/>
      <c r="W71" s="276" t="n">
        <v>42010</v>
      </c>
      <c r="X71" s="276" t="n">
        <v>42038</v>
      </c>
      <c r="Y71" s="276" t="n">
        <v>42066</v>
      </c>
      <c r="Z71" s="44" t="n"/>
      <c r="AA71" s="44" t="n"/>
      <c r="AB71" s="244" t="inlineStr">
        <is>
          <t>Euro</t>
        </is>
      </c>
      <c r="AC71" s="408" t="n"/>
      <c r="AD71" s="409" t="n">
        <v>26.5</v>
      </c>
      <c r="AE71" s="408" t="n"/>
      <c r="AF71" s="409">
        <f>(IF(AE71&gt;0, AE71, IF(AD71&gt;0, AD71, IF(AC71&gt;0, AC71, 0))))*0.3</f>
        <v/>
      </c>
      <c r="AG71" s="409">
        <f>(IF(AE71&gt;0, AE71, IF(AD71&gt;0, AD71, IF(AC71&gt;0, AC71, 0))))+AF71</f>
        <v/>
      </c>
      <c r="AH71" s="409">
        <f>AJ71/2.5</f>
        <v/>
      </c>
      <c r="AI71" s="409" t="n">
        <v>139.95</v>
      </c>
      <c r="AJ71" s="409" t="n">
        <v>139.95</v>
      </c>
      <c r="AK71" s="255">
        <f>(AH71-AG71)/AH71</f>
        <v/>
      </c>
      <c r="AL71" s="80" t="n"/>
      <c r="AM71" s="80" t="n"/>
      <c r="AN71" s="80" t="n"/>
      <c r="AO71" s="410" t="n">
        <v>41892</v>
      </c>
      <c r="AP71" s="410" t="n">
        <v>41954</v>
      </c>
      <c r="AQ71" s="80" t="n"/>
      <c r="AR71" s="102" t="n">
        <v>16</v>
      </c>
      <c r="AS71" s="102" t="inlineStr">
        <is>
          <t>S</t>
        </is>
      </c>
      <c r="AT71" s="102" t="n"/>
      <c r="AU71" s="102" t="n"/>
      <c r="AV71" s="181" t="n"/>
      <c r="AW71" s="213" t="n">
        <v>41980</v>
      </c>
      <c r="AX71" s="213" t="n">
        <v>42009</v>
      </c>
      <c r="AY71" s="412" t="n"/>
      <c r="AZ71" s="120" t="n"/>
      <c r="BA71" s="413" t="n"/>
      <c r="BB71" s="91" t="n"/>
      <c r="BC71" s="414" t="n"/>
      <c r="BD71" s="80" t="n"/>
      <c r="BE71" s="80" t="n"/>
      <c r="BF71" s="410" t="n"/>
      <c r="BG71" s="102" t="n"/>
      <c r="BH71" s="102" t="n"/>
      <c r="BI71" s="412" t="n"/>
      <c r="BJ71" s="80" t="n"/>
      <c r="BK71" s="80">
        <f>+WEEKNUM(BJ71)</f>
        <v/>
      </c>
      <c r="BL71" s="410" t="n"/>
      <c r="BM71" s="80" t="n"/>
      <c r="BN71" s="80" t="n"/>
      <c r="BO71" s="80" t="n"/>
      <c r="BP71" s="80">
        <f>BO71*Z71</f>
        <v/>
      </c>
      <c r="BQ71" s="80" t="n"/>
      <c r="BR71" s="192">
        <f>BO71*AH71</f>
        <v/>
      </c>
      <c r="BS71" s="192">
        <f>BR71-(BO71*AG71)</f>
        <v/>
      </c>
      <c r="BT71" s="196">
        <f>BO71*AK71</f>
        <v/>
      </c>
      <c r="BU71" s="29" t="n"/>
    </row>
    <row customFormat="1" customHeight="1" ht="44.25" r="72" s="170">
      <c r="A72" s="10" t="n"/>
      <c r="B72" s="10" t="n">
        <v>1</v>
      </c>
      <c r="C72" s="11" t="inlineStr">
        <is>
          <t>KOI</t>
        </is>
      </c>
      <c r="D72" s="180" t="inlineStr">
        <is>
          <t>tee</t>
        </is>
      </c>
      <c r="E72" s="208" t="inlineStr">
        <is>
          <t>WOMEN</t>
        </is>
      </c>
      <c r="F72" s="180" t="inlineStr">
        <is>
          <t>K150705009</t>
        </is>
      </c>
      <c r="G72" s="180" t="inlineStr">
        <is>
          <t>MAKOMA</t>
        </is>
      </c>
      <c r="H72" s="180" t="inlineStr">
        <is>
          <t>Red / Navy</t>
        </is>
      </c>
      <c r="I72" s="233" t="n"/>
      <c r="J72" s="233" t="inlineStr">
        <is>
          <t xml:space="preserve">Loose </t>
        </is>
      </c>
      <c r="K72" s="233" t="n"/>
      <c r="L72" s="13" t="n"/>
      <c r="M72" s="119" t="inlineStr">
        <is>
          <t>IndyBlu</t>
        </is>
      </c>
      <c r="N72" s="29" t="n"/>
      <c r="O72" s="29" t="n"/>
      <c r="P72" s="29" t="n"/>
      <c r="Q72" s="218" t="inlineStr">
        <is>
          <t>NEW</t>
        </is>
      </c>
      <c r="R72" s="38" t="n"/>
      <c r="S72" s="219" t="n"/>
      <c r="T72" s="219" t="inlineStr">
        <is>
          <t>KOI-jersey-SS15-006</t>
        </is>
      </c>
      <c r="U72" s="130" t="n"/>
      <c r="V72" s="130" t="n"/>
      <c r="W72" s="276" t="n">
        <v>42010</v>
      </c>
      <c r="X72" s="276" t="n">
        <v>42038</v>
      </c>
      <c r="Y72" s="276" t="n">
        <v>42066</v>
      </c>
      <c r="Z72" s="44" t="n"/>
      <c r="AA72" s="44" t="n"/>
      <c r="AB72" s="244" t="inlineStr">
        <is>
          <t>Euro</t>
        </is>
      </c>
      <c r="AC72" s="408" t="n"/>
      <c r="AD72" s="409" t="n">
        <v>12</v>
      </c>
      <c r="AE72" s="408" t="n"/>
      <c r="AF72" s="409">
        <f>(IF(AE72&gt;0, AE72, IF(AD72&gt;0, AD72, IF(AC72&gt;0, AC72, 0))))*0.3</f>
        <v/>
      </c>
      <c r="AG72" s="409">
        <f>(IF(AE72&gt;0, AE72, IF(AD72&gt;0, AD72, IF(AC72&gt;0, AC72, 0))))+AF72</f>
        <v/>
      </c>
      <c r="AH72" s="409">
        <f>AJ72/2.5</f>
        <v/>
      </c>
      <c r="AI72" s="409" t="n">
        <v>79.95</v>
      </c>
      <c r="AJ72" s="409" t="n">
        <v>79.95</v>
      </c>
      <c r="AK72" s="255">
        <f>(AH72-AG72)/AH72</f>
        <v/>
      </c>
      <c r="AL72" s="80" t="n"/>
      <c r="AM72" s="80" t="n"/>
      <c r="AN72" s="80" t="n"/>
      <c r="AO72" s="410" t="n">
        <v>41904</v>
      </c>
      <c r="AP72" s="410" t="n">
        <v>41954</v>
      </c>
      <c r="AQ72" s="80" t="inlineStr">
        <is>
          <t>3rd proto received 24/11</t>
        </is>
      </c>
      <c r="AR72" s="102" t="n">
        <v>16</v>
      </c>
      <c r="AS72" s="102" t="inlineStr">
        <is>
          <t>S</t>
        </is>
      </c>
      <c r="AT72" s="102" t="n"/>
      <c r="AU72" s="102" t="n"/>
      <c r="AV72" s="181" t="n"/>
      <c r="AW72" s="213" t="n">
        <v>41981</v>
      </c>
      <c r="AX72" s="213" t="n">
        <v>42009</v>
      </c>
      <c r="AY72" s="412" t="n"/>
      <c r="AZ72" s="120" t="n"/>
      <c r="BA72" s="413" t="n"/>
      <c r="BB72" s="91" t="n"/>
      <c r="BC72" s="414" t="n"/>
      <c r="BD72" s="80" t="n"/>
      <c r="BE72" s="80" t="n"/>
      <c r="BF72" s="410" t="n"/>
      <c r="BG72" s="102" t="n"/>
      <c r="BH72" s="102" t="n"/>
      <c r="BI72" s="412" t="n"/>
      <c r="BJ72" s="80" t="n"/>
      <c r="BK72" s="80">
        <f>+WEEKNUM(BJ72)</f>
        <v/>
      </c>
      <c r="BL72" s="410" t="n"/>
      <c r="BM72" s="80" t="n"/>
      <c r="BN72" s="80" t="n"/>
      <c r="BO72" s="80" t="n"/>
      <c r="BP72" s="80">
        <f>BO72*Z72</f>
        <v/>
      </c>
      <c r="BQ72" s="80" t="n"/>
      <c r="BR72" s="192">
        <f>BO72*AH72</f>
        <v/>
      </c>
      <c r="BS72" s="192">
        <f>BR72-(BO72*AG72)</f>
        <v/>
      </c>
      <c r="BT72" s="196">
        <f>BO72*AK72</f>
        <v/>
      </c>
      <c r="BU72" s="29" t="n"/>
    </row>
    <row customHeight="1" ht="44.25" r="73">
      <c r="A73" s="10" t="n"/>
      <c r="B73" s="10" t="n">
        <v>2</v>
      </c>
      <c r="C73" s="11" t="inlineStr">
        <is>
          <t>KOI</t>
        </is>
      </c>
      <c r="D73" s="180" t="inlineStr">
        <is>
          <t>knit</t>
        </is>
      </c>
      <c r="E73" s="208" t="inlineStr">
        <is>
          <t>WOMEN</t>
        </is>
      </c>
      <c r="F73" s="180" t="inlineStr">
        <is>
          <t>K150705010</t>
        </is>
      </c>
      <c r="G73" s="180" t="inlineStr">
        <is>
          <t>BERENICE</t>
        </is>
      </c>
      <c r="H73" s="180" t="inlineStr">
        <is>
          <t>Off White</t>
        </is>
      </c>
      <c r="I73" s="233" t="n"/>
      <c r="J73" s="233" t="inlineStr">
        <is>
          <t xml:space="preserve">Loose </t>
        </is>
      </c>
      <c r="K73" s="233" t="n"/>
      <c r="L73" s="13" t="n"/>
      <c r="M73" s="119" t="inlineStr">
        <is>
          <t>Salgari</t>
        </is>
      </c>
      <c r="N73" s="29" t="n"/>
      <c r="O73" s="29" t="n"/>
      <c r="P73" s="29" t="inlineStr">
        <is>
          <t>IT</t>
        </is>
      </c>
      <c r="Q73" s="218" t="inlineStr">
        <is>
          <t>NEW</t>
        </is>
      </c>
      <c r="R73" s="38" t="n"/>
      <c r="S73" s="219" t="n"/>
      <c r="T73" s="219" t="inlineStr">
        <is>
          <t>BL139D</t>
        </is>
      </c>
      <c r="U73" s="130" t="n"/>
      <c r="V73" s="130" t="n"/>
      <c r="W73" s="276" t="n">
        <v>42034</v>
      </c>
      <c r="X73" s="276" t="n">
        <v>42062</v>
      </c>
      <c r="Y73" s="276" t="n">
        <v>42090</v>
      </c>
      <c r="Z73" s="44" t="n"/>
      <c r="AA73" s="44" t="n"/>
      <c r="AB73" s="244" t="inlineStr">
        <is>
          <t>Euro</t>
        </is>
      </c>
      <c r="AC73" s="408" t="n"/>
      <c r="AD73" s="409" t="n">
        <v>29</v>
      </c>
      <c r="AE73" s="408" t="n"/>
      <c r="AF73" s="409" t="n">
        <v>0.25</v>
      </c>
      <c r="AG73" s="409">
        <f>(IF(AE73&gt;0, AE73, IF(AD73&gt;0, AD73, IF(AC73&gt;0, AC73, 0))))+AF73</f>
        <v/>
      </c>
      <c r="AH73" s="409">
        <f>AJ73/2.5</f>
        <v/>
      </c>
      <c r="AI73" s="409" t="n">
        <v>199.95</v>
      </c>
      <c r="AJ73" s="415" t="n">
        <v>179.95</v>
      </c>
      <c r="AK73" s="255">
        <f>(AH73-AG73)/AH73</f>
        <v/>
      </c>
      <c r="AL73" s="80" t="n"/>
      <c r="AM73" s="80" t="n"/>
      <c r="AN73" s="80" t="n"/>
      <c r="AO73" s="410" t="n">
        <v>41915</v>
      </c>
      <c r="AP73" s="410" t="n"/>
      <c r="AQ73" s="80" t="n"/>
      <c r="AR73" s="102" t="n">
        <v>17</v>
      </c>
      <c r="AS73" s="102" t="inlineStr">
        <is>
          <t>S + 1p S</t>
        </is>
      </c>
      <c r="AT73" s="102" t="n"/>
      <c r="AU73" s="102" t="n"/>
      <c r="AV73" s="181" t="n"/>
      <c r="AW73" s="212" t="n">
        <v>41978</v>
      </c>
      <c r="AX73" s="212" t="n">
        <v>41978</v>
      </c>
      <c r="AY73" s="412" t="n"/>
      <c r="AZ73" s="120" t="n"/>
      <c r="BA73" s="413" t="n"/>
      <c r="BB73" s="91" t="n"/>
      <c r="BC73" s="414" t="n"/>
      <c r="BD73" s="80" t="n"/>
      <c r="BE73" s="80" t="n"/>
      <c r="BF73" s="410" t="n"/>
      <c r="BG73" s="102" t="n"/>
      <c r="BH73" s="102" t="n"/>
      <c r="BI73" s="412" t="n"/>
      <c r="BJ73" s="80" t="n"/>
      <c r="BK73" s="80">
        <f>+WEEKNUM(BJ73)</f>
        <v/>
      </c>
      <c r="BL73" s="410" t="n"/>
      <c r="BM73" s="80" t="n"/>
      <c r="BN73" s="80" t="n"/>
      <c r="BO73" s="80" t="n"/>
      <c r="BP73" s="80">
        <f>BO73*Z73</f>
        <v/>
      </c>
      <c r="BQ73" s="80" t="n"/>
      <c r="BR73" s="192">
        <f>BO73*AH73</f>
        <v/>
      </c>
      <c r="BS73" s="192">
        <f>BR73-(BO73*AG73)</f>
        <v/>
      </c>
      <c r="BT73" s="196">
        <f>BO73*AK73</f>
        <v/>
      </c>
      <c r="BU73" s="29" t="n"/>
    </row>
    <row customHeight="1" ht="44.25" r="74">
      <c r="A74" s="10" t="n"/>
      <c r="B74" s="10" t="n">
        <v>3</v>
      </c>
      <c r="C74" s="11" t="inlineStr">
        <is>
          <t>KOI</t>
        </is>
      </c>
      <c r="D74" s="180" t="inlineStr">
        <is>
          <t>knit</t>
        </is>
      </c>
      <c r="E74" s="208" t="inlineStr">
        <is>
          <t>WOMEN</t>
        </is>
      </c>
      <c r="F74" s="180" t="inlineStr">
        <is>
          <t>K150705011</t>
        </is>
      </c>
      <c r="G74" s="180" t="inlineStr">
        <is>
          <t>ELEANOR</t>
        </is>
      </c>
      <c r="H74" s="180" t="inlineStr">
        <is>
          <t>Chamois</t>
        </is>
      </c>
      <c r="I74" s="233" t="n"/>
      <c r="J74" s="233" t="inlineStr">
        <is>
          <t xml:space="preserve">Loose </t>
        </is>
      </c>
      <c r="K74" s="233" t="n"/>
      <c r="L74" s="13" t="n"/>
      <c r="M74" s="119" t="inlineStr">
        <is>
          <t>Salgari</t>
        </is>
      </c>
      <c r="N74" s="29" t="n"/>
      <c r="O74" s="29" t="n"/>
      <c r="P74" s="29" t="inlineStr">
        <is>
          <t>IT</t>
        </is>
      </c>
      <c r="Q74" s="218" t="inlineStr">
        <is>
          <t>NEW</t>
        </is>
      </c>
      <c r="R74" s="38" t="n"/>
      <c r="S74" s="219" t="n"/>
      <c r="T74" s="219" t="inlineStr">
        <is>
          <t>BL139D</t>
        </is>
      </c>
      <c r="U74" s="130" t="n"/>
      <c r="V74" s="130" t="n"/>
      <c r="W74" s="276" t="n">
        <v>42034</v>
      </c>
      <c r="X74" s="276" t="n">
        <v>42062</v>
      </c>
      <c r="Y74" s="276" t="n">
        <v>42090</v>
      </c>
      <c r="Z74" s="44" t="n"/>
      <c r="AA74" s="44" t="n"/>
      <c r="AB74" s="244" t="inlineStr">
        <is>
          <t>Euro</t>
        </is>
      </c>
      <c r="AC74" s="408" t="n"/>
      <c r="AD74" s="409" t="n">
        <v>23.5</v>
      </c>
      <c r="AE74" s="408" t="n"/>
      <c r="AF74" s="409" t="n">
        <v>0.25</v>
      </c>
      <c r="AG74" s="409">
        <f>(IF(AE74&gt;0, AE74, IF(AD74&gt;0, AD74, IF(AC74&gt;0, AC74, 0))))+AF74</f>
        <v/>
      </c>
      <c r="AH74" s="409">
        <f>AJ74/2.5</f>
        <v/>
      </c>
      <c r="AI74" s="409" t="n">
        <v>149.95</v>
      </c>
      <c r="AJ74" s="415" t="n">
        <v>129.95</v>
      </c>
      <c r="AK74" s="255">
        <f>(AH74-AG74)/AH74</f>
        <v/>
      </c>
      <c r="AL74" s="80" t="n"/>
      <c r="AM74" s="80" t="n"/>
      <c r="AN74" s="80" t="n"/>
      <c r="AO74" s="410" t="n">
        <v>41915</v>
      </c>
      <c r="AP74" s="410" t="n"/>
      <c r="AQ74" s="80" t="n"/>
      <c r="AR74" s="102" t="n">
        <v>16</v>
      </c>
      <c r="AS74" s="102" t="inlineStr">
        <is>
          <t>S</t>
        </is>
      </c>
      <c r="AT74" s="102" t="n"/>
      <c r="AU74" s="102" t="n"/>
      <c r="AV74" s="181" t="n"/>
      <c r="AW74" s="212" t="n">
        <v>41978</v>
      </c>
      <c r="AX74" s="212" t="n">
        <v>41978</v>
      </c>
      <c r="AY74" s="412" t="n"/>
      <c r="AZ74" s="120" t="n"/>
      <c r="BA74" s="413" t="n"/>
      <c r="BB74" s="91" t="n"/>
      <c r="BC74" s="414" t="n"/>
      <c r="BD74" s="80" t="n"/>
      <c r="BE74" s="80" t="n"/>
      <c r="BF74" s="410" t="n"/>
      <c r="BG74" s="102" t="n"/>
      <c r="BH74" s="102" t="n"/>
      <c r="BI74" s="412" t="n"/>
      <c r="BJ74" s="80" t="n"/>
      <c r="BK74" s="80">
        <f>+WEEKNUM(BJ74)</f>
        <v/>
      </c>
      <c r="BL74" s="410" t="n"/>
      <c r="BM74" s="80" t="n"/>
      <c r="BN74" s="80" t="n"/>
      <c r="BO74" s="80" t="n"/>
      <c r="BP74" s="80">
        <f>BO74*Z74</f>
        <v/>
      </c>
      <c r="BQ74" s="80" t="n"/>
      <c r="BR74" s="192">
        <f>BO74*AH74</f>
        <v/>
      </c>
      <c r="BS74" s="192">
        <f>BR74-(BO74*AG74)</f>
        <v/>
      </c>
      <c r="BT74" s="196">
        <f>BO74*AK74</f>
        <v/>
      </c>
      <c r="BU74" s="29" t="n"/>
    </row>
    <row customFormat="1" customHeight="1" hidden="1" ht="44.25" r="75" s="170">
      <c r="A75" s="157" t="inlineStr">
        <is>
          <t>x</t>
        </is>
      </c>
      <c r="B75" s="157" t="n"/>
      <c r="C75" s="158" t="inlineStr">
        <is>
          <t>KOI</t>
        </is>
      </c>
      <c r="D75" s="160" t="inlineStr">
        <is>
          <t>knit</t>
        </is>
      </c>
      <c r="E75" s="159" t="inlineStr">
        <is>
          <t>WOMEN</t>
        </is>
      </c>
      <c r="F75" s="160" t="inlineStr">
        <is>
          <t>K150705012</t>
        </is>
      </c>
      <c r="G75" s="160" t="inlineStr">
        <is>
          <t>ELEANOR</t>
        </is>
      </c>
      <c r="H75" s="160" t="inlineStr">
        <is>
          <t>Viridian</t>
        </is>
      </c>
      <c r="I75" s="205" t="n"/>
      <c r="J75" s="205" t="n"/>
      <c r="K75" s="205" t="n"/>
      <c r="L75" s="161" t="n"/>
      <c r="M75" s="160" t="inlineStr">
        <is>
          <t>Salgari</t>
        </is>
      </c>
      <c r="N75" s="162" t="n"/>
      <c r="O75" s="162" t="n"/>
      <c r="P75" s="162" t="n"/>
      <c r="Q75" s="163" t="n"/>
      <c r="R75" s="163" t="n"/>
      <c r="S75" s="223" t="n"/>
      <c r="T75" s="164" t="n"/>
      <c r="U75" s="164" t="n"/>
      <c r="V75" s="164" t="n"/>
      <c r="W75" s="164" t="n"/>
      <c r="X75" s="164" t="n"/>
      <c r="Y75" s="164" t="n"/>
      <c r="Z75" s="165" t="n"/>
      <c r="AA75" s="165" t="n"/>
      <c r="AB75" s="245" t="n"/>
      <c r="AC75" s="420" t="n"/>
      <c r="AD75" s="421" t="n"/>
      <c r="AE75" s="420" t="n"/>
      <c r="AF75" s="421" t="n">
        <v>0.25</v>
      </c>
      <c r="AG75" s="421">
        <f>(IF(AE75&gt;0, AE75, IF(AD75&gt;0, AD75, IF(AC75&gt;0, AC75, 0))))+AF75</f>
        <v/>
      </c>
      <c r="AH75" s="421">
        <f>AG75*2</f>
        <v/>
      </c>
      <c r="AI75" s="421">
        <f>AG75*2.5</f>
        <v/>
      </c>
      <c r="AJ75" s="421">
        <f>AH75*2.5</f>
        <v/>
      </c>
      <c r="AK75" s="256">
        <f>(AH75-AG75)/AH75</f>
        <v/>
      </c>
      <c r="AL75" s="166" t="n"/>
      <c r="AM75" s="166" t="n"/>
      <c r="AN75" s="166" t="n"/>
      <c r="AO75" s="422" t="n"/>
      <c r="AP75" s="422" t="n"/>
      <c r="AQ75" s="166" t="n"/>
      <c r="AR75" s="166" t="n">
        <v>16</v>
      </c>
      <c r="AS75" s="166" t="inlineStr">
        <is>
          <t>S</t>
        </is>
      </c>
      <c r="AT75" s="166" t="n"/>
      <c r="AU75" s="166" t="n"/>
      <c r="AV75" s="182" t="n"/>
      <c r="AW75" s="182" t="inlineStr">
        <is>
          <t>ETD 06-Dec</t>
        </is>
      </c>
      <c r="AX75" s="182" t="n"/>
      <c r="AY75" s="422" t="n"/>
      <c r="AZ75" s="165" t="n"/>
      <c r="BA75" s="422" t="n"/>
      <c r="BB75" s="168" t="n"/>
      <c r="BC75" s="423" t="n"/>
      <c r="BD75" s="166" t="n"/>
      <c r="BE75" s="166" t="n"/>
      <c r="BF75" s="422" t="n"/>
      <c r="BG75" s="166" t="n"/>
      <c r="BH75" s="166" t="n"/>
      <c r="BI75" s="422" t="n"/>
      <c r="BJ75" s="166" t="n"/>
      <c r="BK75" s="166">
        <f>+WEEKNUM(BJ75)</f>
        <v/>
      </c>
      <c r="BL75" s="422" t="n"/>
      <c r="BM75" s="166" t="n"/>
      <c r="BN75" s="166" t="n"/>
      <c r="BO75" s="166" t="n"/>
      <c r="BP75" s="166">
        <f>BO75*Z75</f>
        <v/>
      </c>
      <c r="BQ75" s="166" t="n"/>
      <c r="BR75" s="193">
        <f>BO75*AH75</f>
        <v/>
      </c>
      <c r="BS75" s="193">
        <f>BR75-(BO75*AG75)</f>
        <v/>
      </c>
      <c r="BT75" s="197">
        <f>BO75*AK75</f>
        <v/>
      </c>
      <c r="BU75" s="162" t="n"/>
    </row>
    <row customHeight="1" ht="44.25" r="76">
      <c r="A76" s="10" t="n"/>
      <c r="B76" s="10" t="n">
        <v>3</v>
      </c>
      <c r="C76" s="11" t="inlineStr">
        <is>
          <t>KOI</t>
        </is>
      </c>
      <c r="D76" s="180" t="inlineStr">
        <is>
          <t>knit</t>
        </is>
      </c>
      <c r="E76" s="208" t="inlineStr">
        <is>
          <t>WOMEN</t>
        </is>
      </c>
      <c r="F76" s="180" t="inlineStr">
        <is>
          <t>K150705013</t>
        </is>
      </c>
      <c r="G76" s="180" t="inlineStr">
        <is>
          <t>WEI</t>
        </is>
      </c>
      <c r="H76" s="174" t="inlineStr">
        <is>
          <t>Viridian</t>
        </is>
      </c>
      <c r="I76" s="233" t="n"/>
      <c r="J76" s="233" t="inlineStr">
        <is>
          <t xml:space="preserve">Loose </t>
        </is>
      </c>
      <c r="K76" s="233" t="n"/>
      <c r="L76" s="13" t="n"/>
      <c r="M76" s="119" t="inlineStr">
        <is>
          <t>Salgari</t>
        </is>
      </c>
      <c r="N76" s="29" t="n"/>
      <c r="O76" s="29" t="n"/>
      <c r="P76" s="29" t="inlineStr">
        <is>
          <t>IT</t>
        </is>
      </c>
      <c r="Q76" s="218" t="inlineStr">
        <is>
          <t>NEW</t>
        </is>
      </c>
      <c r="R76" s="38" t="n"/>
      <c r="S76" s="219" t="n"/>
      <c r="T76" s="219" t="inlineStr">
        <is>
          <t>BL139D</t>
        </is>
      </c>
      <c r="U76" s="130" t="n"/>
      <c r="V76" s="130" t="n"/>
      <c r="W76" s="276" t="n">
        <v>42034</v>
      </c>
      <c r="X76" s="276" t="n">
        <v>42062</v>
      </c>
      <c r="Y76" s="276" t="n">
        <v>42090</v>
      </c>
      <c r="Z76" s="44" t="n"/>
      <c r="AA76" s="44" t="n"/>
      <c r="AB76" s="244" t="inlineStr">
        <is>
          <t>Euro</t>
        </is>
      </c>
      <c r="AC76" s="408" t="n"/>
      <c r="AD76" s="409" t="n">
        <v>26.5</v>
      </c>
      <c r="AE76" s="408" t="n"/>
      <c r="AF76" s="409" t="n">
        <v>0.25</v>
      </c>
      <c r="AG76" s="409">
        <f>(IF(AE76&gt;0, AE76, IF(AD76&gt;0, AD76, IF(AC76&gt;0, AC76, 0))))+AF76</f>
        <v/>
      </c>
      <c r="AH76" s="409">
        <f>AJ76/2.5</f>
        <v/>
      </c>
      <c r="AI76" s="409" t="n">
        <v>179.95</v>
      </c>
      <c r="AJ76" s="415" t="n">
        <v>159.95</v>
      </c>
      <c r="AK76" s="255">
        <f>(AH76-AG76)/AH76</f>
        <v/>
      </c>
      <c r="AL76" s="80" t="n"/>
      <c r="AM76" s="80" t="n"/>
      <c r="AN76" s="80" t="n"/>
      <c r="AO76" s="410" t="n">
        <v>41915</v>
      </c>
      <c r="AP76" s="410" t="n"/>
      <c r="AQ76" s="80" t="n"/>
      <c r="AR76" s="102" t="n">
        <v>16</v>
      </c>
      <c r="AS76" s="102" t="inlineStr">
        <is>
          <t>S</t>
        </is>
      </c>
      <c r="AT76" s="102" t="n"/>
      <c r="AU76" s="102" t="n"/>
      <c r="AV76" s="181" t="n"/>
      <c r="AW76" s="212" t="n">
        <v>41978</v>
      </c>
      <c r="AX76" s="212" t="n">
        <v>41978</v>
      </c>
      <c r="AY76" s="412" t="n"/>
      <c r="AZ76" s="120" t="n"/>
      <c r="BA76" s="413" t="n"/>
      <c r="BB76" s="91" t="n"/>
      <c r="BC76" s="414" t="n"/>
      <c r="BD76" s="80" t="n"/>
      <c r="BE76" s="80" t="n"/>
      <c r="BF76" s="410" t="n"/>
      <c r="BG76" s="102" t="n"/>
      <c r="BH76" s="102" t="n"/>
      <c r="BI76" s="412" t="n"/>
      <c r="BJ76" s="80" t="n"/>
      <c r="BK76" s="80">
        <f>+WEEKNUM(BJ76)</f>
        <v/>
      </c>
      <c r="BL76" s="410" t="n"/>
      <c r="BM76" s="80" t="n"/>
      <c r="BN76" s="80" t="n"/>
      <c r="BO76" s="80" t="n"/>
      <c r="BP76" s="80">
        <f>BO76*Z76</f>
        <v/>
      </c>
      <c r="BQ76" s="80" t="n"/>
      <c r="BR76" s="192">
        <f>BO76*AH76</f>
        <v/>
      </c>
      <c r="BS76" s="192">
        <f>BR76-(BO76*AG76)</f>
        <v/>
      </c>
      <c r="BT76" s="196">
        <f>BO76*AK76</f>
        <v/>
      </c>
      <c r="BU76" s="29" t="n"/>
    </row>
    <row customHeight="1" ht="44.25" r="77">
      <c r="A77" s="10" t="n"/>
      <c r="B77" s="10" t="n">
        <v>1</v>
      </c>
      <c r="C77" s="11" t="inlineStr">
        <is>
          <t>KOI</t>
        </is>
      </c>
      <c r="D77" s="180" t="inlineStr">
        <is>
          <t>sweat</t>
        </is>
      </c>
      <c r="E77" s="208" t="inlineStr">
        <is>
          <t>WOMEN</t>
        </is>
      </c>
      <c r="F77" s="180" t="inlineStr">
        <is>
          <t>K150705014</t>
        </is>
      </c>
      <c r="G77" s="180" t="inlineStr">
        <is>
          <t>REINA</t>
        </is>
      </c>
      <c r="H77" s="180" t="inlineStr">
        <is>
          <t>Reverse Herringbone</t>
        </is>
      </c>
      <c r="I77" s="233" t="n"/>
      <c r="J77" s="233" t="inlineStr">
        <is>
          <t xml:space="preserve">Loose </t>
        </is>
      </c>
      <c r="K77" s="233" t="n"/>
      <c r="L77" s="13" t="n">
        <v>41919</v>
      </c>
      <c r="M77" s="119" t="inlineStr">
        <is>
          <t>Uni Textiles</t>
        </is>
      </c>
      <c r="N77" s="29" t="inlineStr">
        <is>
          <t>New Power</t>
        </is>
      </c>
      <c r="O77" s="29" t="n"/>
      <c r="P77" s="29" t="inlineStr">
        <is>
          <t>GR</t>
        </is>
      </c>
      <c r="Q77" s="218" t="inlineStr">
        <is>
          <t>C/O</t>
        </is>
      </c>
      <c r="R77" s="38" t="n"/>
      <c r="S77" s="219" t="n"/>
      <c r="T77" s="130" t="n"/>
      <c r="U77" s="134" t="inlineStr">
        <is>
          <t>Herringbone sweat from Greece</t>
        </is>
      </c>
      <c r="V77" s="130" t="n"/>
      <c r="W77" s="276" t="n">
        <v>42066</v>
      </c>
      <c r="X77" s="130" t="n"/>
      <c r="Y77" s="130" t="n"/>
      <c r="Z77" s="44" t="n"/>
      <c r="AA77" s="44" t="n"/>
      <c r="AB77" s="244" t="inlineStr">
        <is>
          <t>Euro</t>
        </is>
      </c>
      <c r="AC77" s="408" t="n"/>
      <c r="AD77" s="409" t="n">
        <v>18.5</v>
      </c>
      <c r="AE77" s="408" t="n"/>
      <c r="AF77" s="409" t="n">
        <v>0.25</v>
      </c>
      <c r="AG77" s="409">
        <f>(IF(AE77&gt;0, AE77, IF(AD77&gt;0, AD77, IF(AC77&gt;0, AC77, 0))))+AF77</f>
        <v/>
      </c>
      <c r="AH77" s="409">
        <f>AJ77/2.5</f>
        <v/>
      </c>
      <c r="AI77" s="409" t="n">
        <v>109.95</v>
      </c>
      <c r="AJ77" s="415" t="n">
        <v>99.95</v>
      </c>
      <c r="AK77" s="255">
        <f>(AH77-AG77)/AH77</f>
        <v/>
      </c>
      <c r="AL77" s="80" t="n"/>
      <c r="AM77" s="80" t="n"/>
      <c r="AN77" s="80" t="n"/>
      <c r="AO77" s="410" t="n"/>
      <c r="AP77" s="410" t="inlineStr">
        <is>
          <t>ETD 20-oct</t>
        </is>
      </c>
      <c r="AQ77" s="151" t="inlineStr">
        <is>
          <t>Send out comments 24-oct</t>
        </is>
      </c>
      <c r="AR77" s="102" t="n">
        <v>16</v>
      </c>
      <c r="AS77" s="102" t="inlineStr">
        <is>
          <t>S</t>
        </is>
      </c>
      <c r="AT77" s="102" t="n"/>
      <c r="AU77" s="102" t="n"/>
      <c r="AV77" s="181" t="n"/>
      <c r="AW77" s="212" t="n">
        <v>41978</v>
      </c>
      <c r="AX77" s="181" t="n"/>
      <c r="AY77" s="412" t="n"/>
      <c r="AZ77" s="120" t="n"/>
      <c r="BA77" s="413" t="n"/>
      <c r="BB77" s="91" t="n"/>
      <c r="BC77" s="414" t="n"/>
      <c r="BD77" s="80" t="n"/>
      <c r="BE77" s="80" t="n"/>
      <c r="BF77" s="410" t="n"/>
      <c r="BG77" s="102" t="n"/>
      <c r="BH77" s="102" t="n"/>
      <c r="BI77" s="412" t="n"/>
      <c r="BJ77" s="80" t="n"/>
      <c r="BK77" s="80">
        <f>+WEEKNUM(BJ77)</f>
        <v/>
      </c>
      <c r="BL77" s="410" t="n"/>
      <c r="BM77" s="80" t="n"/>
      <c r="BN77" s="80" t="n"/>
      <c r="BO77" s="80" t="n"/>
      <c r="BP77" s="80">
        <f>BO77*Z77</f>
        <v/>
      </c>
      <c r="BQ77" s="80" t="n"/>
      <c r="BR77" s="192">
        <f>BO77*AH77</f>
        <v/>
      </c>
      <c r="BS77" s="192">
        <f>BR77-(BO77*AG77)</f>
        <v/>
      </c>
      <c r="BT77" s="196">
        <f>BO77*AK77</f>
        <v/>
      </c>
      <c r="BU77" s="162" t="n"/>
    </row>
    <row customHeight="1" ht="44.25" r="78">
      <c r="A78" s="10" t="n"/>
      <c r="B78" s="10" t="n">
        <v>1</v>
      </c>
      <c r="C78" s="11" t="inlineStr">
        <is>
          <t>KOI</t>
        </is>
      </c>
      <c r="D78" s="180" t="inlineStr">
        <is>
          <t>sweat</t>
        </is>
      </c>
      <c r="E78" s="208" t="inlineStr">
        <is>
          <t>WOMEN</t>
        </is>
      </c>
      <c r="F78" s="180" t="inlineStr">
        <is>
          <t>K150705015</t>
        </is>
      </c>
      <c r="G78" s="180" t="inlineStr">
        <is>
          <t>REINA</t>
        </is>
      </c>
      <c r="H78" s="180" t="inlineStr">
        <is>
          <t>Herringbone Sweat</t>
        </is>
      </c>
      <c r="I78" s="233" t="n"/>
      <c r="J78" s="233" t="inlineStr">
        <is>
          <t xml:space="preserve">Loose </t>
        </is>
      </c>
      <c r="K78" s="233" t="n"/>
      <c r="L78" s="13" t="n">
        <v>41919</v>
      </c>
      <c r="M78" s="119" t="inlineStr">
        <is>
          <t>Uni Textiles</t>
        </is>
      </c>
      <c r="N78" s="29" t="inlineStr">
        <is>
          <t>New Power</t>
        </is>
      </c>
      <c r="O78" s="29" t="n"/>
      <c r="P78" s="29" t="inlineStr">
        <is>
          <t>GR</t>
        </is>
      </c>
      <c r="Q78" s="218" t="inlineStr">
        <is>
          <t>C/O</t>
        </is>
      </c>
      <c r="R78" s="38" t="n"/>
      <c r="S78" s="219" t="n"/>
      <c r="T78" s="130" t="n"/>
      <c r="U78" s="134" t="inlineStr">
        <is>
          <t>Herringbone sweat from Greece</t>
        </is>
      </c>
      <c r="V78" s="130" t="n"/>
      <c r="W78" s="276" t="n">
        <v>42066</v>
      </c>
      <c r="X78" s="130" t="n"/>
      <c r="Y78" s="130" t="n"/>
      <c r="Z78" s="44" t="n"/>
      <c r="AA78" s="44" t="n"/>
      <c r="AB78" s="244" t="inlineStr">
        <is>
          <t>Euro</t>
        </is>
      </c>
      <c r="AC78" s="408" t="n"/>
      <c r="AD78" s="409" t="n">
        <v>18.5</v>
      </c>
      <c r="AE78" s="408" t="n"/>
      <c r="AF78" s="409" t="n">
        <v>0.25</v>
      </c>
      <c r="AG78" s="409">
        <f>(IF(AE78&gt;0, AE78, IF(AD78&gt;0, AD78, IF(AC78&gt;0, AC78, 0))))+AF78</f>
        <v/>
      </c>
      <c r="AH78" s="409">
        <f>AJ78/2.5</f>
        <v/>
      </c>
      <c r="AI78" s="409" t="n">
        <v>109.95</v>
      </c>
      <c r="AJ78" s="415" t="n">
        <v>99.95</v>
      </c>
      <c r="AK78" s="255">
        <f>(AH78-AG78)/AH78</f>
        <v/>
      </c>
      <c r="AL78" s="80" t="n"/>
      <c r="AM78" s="80" t="n"/>
      <c r="AN78" s="80" t="n"/>
      <c r="AO78" s="410" t="n"/>
      <c r="AP78" s="410" t="inlineStr">
        <is>
          <t>ETD 20-oct</t>
        </is>
      </c>
      <c r="AQ78" s="151" t="inlineStr">
        <is>
          <t>Send out comments 24-oct</t>
        </is>
      </c>
      <c r="AR78" s="102" t="n">
        <v>16</v>
      </c>
      <c r="AS78" s="102" t="inlineStr">
        <is>
          <t>S</t>
        </is>
      </c>
      <c r="AT78" s="102" t="n"/>
      <c r="AU78" s="102" t="n"/>
      <c r="AV78" s="181" t="n"/>
      <c r="AW78" s="181" t="inlineStr">
        <is>
          <t xml:space="preserve">PROTO </t>
        </is>
      </c>
      <c r="AX78" s="181" t="n"/>
      <c r="AY78" s="412" t="n"/>
      <c r="AZ78" s="120" t="n"/>
      <c r="BA78" s="413" t="n"/>
      <c r="BB78" s="91" t="n"/>
      <c r="BC78" s="414" t="n"/>
      <c r="BD78" s="80" t="n"/>
      <c r="BE78" s="80" t="n"/>
      <c r="BF78" s="410" t="n"/>
      <c r="BG78" s="102" t="n"/>
      <c r="BH78" s="102" t="n"/>
      <c r="BI78" s="412" t="n"/>
      <c r="BJ78" s="80" t="n"/>
      <c r="BK78" s="80">
        <f>+WEEKNUM(BJ78)</f>
        <v/>
      </c>
      <c r="BL78" s="410" t="n"/>
      <c r="BM78" s="80" t="n"/>
      <c r="BN78" s="80" t="n"/>
      <c r="BO78" s="80" t="n"/>
      <c r="BP78" s="80">
        <f>BO78*Z78</f>
        <v/>
      </c>
      <c r="BQ78" s="80" t="n"/>
      <c r="BR78" s="192">
        <f>BO78*AH78</f>
        <v/>
      </c>
      <c r="BS78" s="192">
        <f>BR78-(BO78*AG78)</f>
        <v/>
      </c>
      <c r="BT78" s="196">
        <f>BO78*AK78</f>
        <v/>
      </c>
      <c r="BU78" s="29" t="n"/>
    </row>
    <row customFormat="1" customHeight="1" ht="44.25" r="79" s="170">
      <c r="A79" s="10" t="n"/>
      <c r="B79" s="10" t="n">
        <v>3</v>
      </c>
      <c r="C79" s="11" t="inlineStr">
        <is>
          <t>KOI</t>
        </is>
      </c>
      <c r="D79" s="180" t="inlineStr">
        <is>
          <t>dress</t>
        </is>
      </c>
      <c r="E79" s="208" t="inlineStr">
        <is>
          <t>WOMEN</t>
        </is>
      </c>
      <c r="F79" s="180" t="inlineStr">
        <is>
          <t>K150709001</t>
        </is>
      </c>
      <c r="G79" s="180" t="inlineStr">
        <is>
          <t>SYRENE</t>
        </is>
      </c>
      <c r="H79" s="180" t="n"/>
      <c r="I79" s="233" t="n"/>
      <c r="J79" s="233" t="inlineStr">
        <is>
          <t>Regular slim</t>
        </is>
      </c>
      <c r="K79" s="233" t="n"/>
      <c r="L79" s="13" t="n"/>
      <c r="M79" s="119" t="inlineStr">
        <is>
          <t>Chantuque</t>
        </is>
      </c>
      <c r="N79" s="29" t="n"/>
      <c r="O79" s="29" t="n"/>
      <c r="P79" s="29" t="inlineStr">
        <is>
          <t>TK</t>
        </is>
      </c>
      <c r="Q79" s="218" t="inlineStr">
        <is>
          <t>NEW</t>
        </is>
      </c>
      <c r="R79" s="38" t="n"/>
      <c r="S79" s="224" t="inlineStr">
        <is>
          <t xml:space="preserve">ORTA </t>
        </is>
      </c>
      <c r="T79" s="130" t="inlineStr">
        <is>
          <t>8018A-28</t>
        </is>
      </c>
      <c r="U79" s="130" t="n"/>
      <c r="V79" s="130" t="n"/>
      <c r="W79" s="276" t="n">
        <v>42010</v>
      </c>
      <c r="X79" s="276" t="n">
        <v>42038</v>
      </c>
      <c r="Y79" s="276" t="n">
        <v>42066</v>
      </c>
      <c r="Z79" s="44" t="n"/>
      <c r="AA79" s="44" t="inlineStr">
        <is>
          <t>Hiltje</t>
        </is>
      </c>
      <c r="AB79" s="244" t="inlineStr">
        <is>
          <t>Euro</t>
        </is>
      </c>
      <c r="AC79" s="408" t="n">
        <v>28.5</v>
      </c>
      <c r="AD79" s="408" t="n">
        <v>28.5</v>
      </c>
      <c r="AE79" s="408" t="n"/>
      <c r="AF79" s="409" t="n">
        <v>0.25</v>
      </c>
      <c r="AG79" s="409">
        <f>(IF(AE79&gt;0, AE79, IF(AD79&gt;0, AD79, IF(AC79&gt;0, AC79, 0))))+AF79</f>
        <v/>
      </c>
      <c r="AH79" s="409">
        <f>AJ79/2.5</f>
        <v/>
      </c>
      <c r="AI79" s="409" t="n">
        <v>159.95</v>
      </c>
      <c r="AJ79" s="409" t="n">
        <v>159.95</v>
      </c>
      <c r="AK79" s="255">
        <f>(AH79-AG79)/AH79</f>
        <v/>
      </c>
      <c r="AL79" s="427" t="n"/>
      <c r="AM79" s="427" t="n"/>
      <c r="AN79" s="427" t="n"/>
      <c r="AO79" s="410" t="inlineStr">
        <is>
          <t>2-oct</t>
        </is>
      </c>
      <c r="AP79" s="410" t="n">
        <v>41956</v>
      </c>
      <c r="AQ79" s="80" t="n"/>
      <c r="AR79" s="102" t="n">
        <v>16</v>
      </c>
      <c r="AS79" s="102" t="inlineStr">
        <is>
          <t>S</t>
        </is>
      </c>
      <c r="AT79" s="102" t="n"/>
      <c r="AU79" s="102" t="n"/>
      <c r="AV79" s="213" t="n">
        <v>41995</v>
      </c>
      <c r="AW79" s="212" t="n">
        <v>41981</v>
      </c>
      <c r="AX79" s="264" t="n">
        <v>41995</v>
      </c>
      <c r="AY79" s="412" t="n"/>
      <c r="AZ79" s="120" t="n"/>
      <c r="BA79" s="413" t="n"/>
      <c r="BB79" s="91" t="n"/>
      <c r="BC79" s="414" t="n"/>
      <c r="BD79" s="80" t="n"/>
      <c r="BE79" s="80" t="n"/>
      <c r="BF79" s="410" t="n"/>
      <c r="BG79" s="102" t="n"/>
      <c r="BH79" s="102" t="n"/>
      <c r="BI79" s="412" t="n"/>
      <c r="BJ79" s="80" t="n"/>
      <c r="BK79" s="80">
        <f>+WEEKNUM(BJ79)</f>
        <v/>
      </c>
      <c r="BL79" s="410" t="n"/>
      <c r="BM79" s="80" t="n"/>
      <c r="BN79" s="80" t="n"/>
      <c r="BO79" s="80" t="n"/>
      <c r="BP79" s="80">
        <f>BO79*Z79</f>
        <v/>
      </c>
      <c r="BQ79" s="80" t="n"/>
      <c r="BR79" s="192">
        <f>BO79*AH79</f>
        <v/>
      </c>
      <c r="BS79" s="192">
        <f>BR79-(BO79*AG79)</f>
        <v/>
      </c>
      <c r="BT79" s="196">
        <f>BO79*AK79</f>
        <v/>
      </c>
      <c r="BU79" s="29" t="n"/>
    </row>
    <row customHeight="1" ht="44.25" r="80">
      <c r="A80" s="10" t="n"/>
      <c r="B80" s="10" t="n">
        <v>2</v>
      </c>
      <c r="C80" s="11" t="inlineStr">
        <is>
          <t>KOI</t>
        </is>
      </c>
      <c r="D80" s="180" t="inlineStr">
        <is>
          <t>jumpsuit</t>
        </is>
      </c>
      <c r="E80" s="208" t="inlineStr">
        <is>
          <t>WOMEN</t>
        </is>
      </c>
      <c r="F80" s="180" t="inlineStr">
        <is>
          <t>K150709002</t>
        </is>
      </c>
      <c r="G80" s="180" t="inlineStr">
        <is>
          <t>DOROTHEA</t>
        </is>
      </c>
      <c r="H80" s="180" t="inlineStr">
        <is>
          <t>Blue / Black</t>
        </is>
      </c>
      <c r="I80" s="233" t="n"/>
      <c r="J80" s="233" t="inlineStr">
        <is>
          <t xml:space="preserve">Loose </t>
        </is>
      </c>
      <c r="K80" s="233" t="n"/>
      <c r="L80" s="13" t="n"/>
      <c r="M80" s="119" t="inlineStr">
        <is>
          <t>Chantuque</t>
        </is>
      </c>
      <c r="N80" s="29" t="n"/>
      <c r="O80" s="29" t="n"/>
      <c r="P80" s="29" t="inlineStr">
        <is>
          <t>TK</t>
        </is>
      </c>
      <c r="Q80" s="218" t="inlineStr">
        <is>
          <t>C/O</t>
        </is>
      </c>
      <c r="R80" s="38" t="n"/>
      <c r="S80" s="219" t="n"/>
      <c r="T80" s="219" t="n">
        <v>11166</v>
      </c>
      <c r="U80" s="130" t="inlineStr">
        <is>
          <t>100% lyocell</t>
        </is>
      </c>
      <c r="V80" s="130" t="inlineStr">
        <is>
          <t>200grams</t>
        </is>
      </c>
      <c r="W80" s="276" t="n">
        <v>42010</v>
      </c>
      <c r="X80" s="276" t="n">
        <v>42038</v>
      </c>
      <c r="Y80" s="276" t="n">
        <v>42066</v>
      </c>
      <c r="Z80" s="44" t="n"/>
      <c r="AA80" s="44" t="inlineStr">
        <is>
          <t>Hiltje</t>
        </is>
      </c>
      <c r="AB80" s="244" t="inlineStr">
        <is>
          <t>Euro</t>
        </is>
      </c>
      <c r="AC80" s="408" t="n">
        <v>28.5</v>
      </c>
      <c r="AD80" s="408" t="n">
        <v>28.5</v>
      </c>
      <c r="AE80" s="408" t="n"/>
      <c r="AF80" s="409" t="n">
        <v>0.25</v>
      </c>
      <c r="AG80" s="409">
        <f>(IF(AE80&gt;0, AE80, IF(AD80&gt;0, AD80, IF(AC80&gt;0, AC80, 0))))+AF80</f>
        <v/>
      </c>
      <c r="AH80" s="409">
        <f>AJ80/2.5</f>
        <v/>
      </c>
      <c r="AI80" s="409" t="n">
        <v>169.95</v>
      </c>
      <c r="AJ80" s="409" t="n">
        <v>169.95</v>
      </c>
      <c r="AK80" s="255">
        <f>(AH80-AG80)/AH80</f>
        <v/>
      </c>
      <c r="AL80" s="427" t="n"/>
      <c r="AM80" s="427" t="n"/>
      <c r="AN80" s="427" t="n"/>
      <c r="AO80" s="410" t="n">
        <v>41892</v>
      </c>
      <c r="AP80" s="410" t="n">
        <v>41956</v>
      </c>
      <c r="AQ80" s="80" t="n"/>
      <c r="AR80" s="102" t="n">
        <v>16</v>
      </c>
      <c r="AS80" s="102" t="inlineStr">
        <is>
          <t>S</t>
        </is>
      </c>
      <c r="AT80" s="102" t="n"/>
      <c r="AU80" s="102" t="n"/>
      <c r="AV80" s="213" t="n">
        <v>41995</v>
      </c>
      <c r="AW80" s="212" t="n">
        <v>41981</v>
      </c>
      <c r="AX80" s="264" t="n">
        <v>41995</v>
      </c>
      <c r="AY80" s="412" t="n"/>
      <c r="AZ80" s="120" t="n"/>
      <c r="BA80" s="413" t="n"/>
      <c r="BB80" s="91" t="n"/>
      <c r="BC80" s="414" t="n"/>
      <c r="BD80" s="80" t="n"/>
      <c r="BE80" s="80" t="n"/>
      <c r="BF80" s="410" t="n"/>
      <c r="BG80" s="102" t="n"/>
      <c r="BH80" s="102" t="n"/>
      <c r="BI80" s="412" t="n"/>
      <c r="BJ80" s="80" t="n"/>
      <c r="BK80" s="80">
        <f>+WEEKNUM(BJ80)</f>
        <v/>
      </c>
      <c r="BL80" s="410" t="n"/>
      <c r="BM80" s="80" t="n"/>
      <c r="BN80" s="80" t="n"/>
      <c r="BO80" s="80" t="n"/>
      <c r="BP80" s="80">
        <f>BO80*Z80</f>
        <v/>
      </c>
      <c r="BQ80" s="80" t="n"/>
      <c r="BR80" s="192">
        <f>BO80*AH80</f>
        <v/>
      </c>
      <c r="BS80" s="192">
        <f>BR80-(BO80*AG80)</f>
        <v/>
      </c>
      <c r="BT80" s="196">
        <f>BO80*AK80</f>
        <v/>
      </c>
      <c r="BU80" s="29" t="n"/>
    </row>
    <row customHeight="1" ht="44.25" r="81">
      <c r="A81" s="10" t="n"/>
      <c r="B81" s="10" t="n">
        <v>3</v>
      </c>
      <c r="C81" s="11" t="inlineStr">
        <is>
          <t>KOI</t>
        </is>
      </c>
      <c r="D81" s="180" t="inlineStr">
        <is>
          <t>jumpsuit</t>
        </is>
      </c>
      <c r="E81" s="208" t="inlineStr">
        <is>
          <t>WOMEN</t>
        </is>
      </c>
      <c r="F81" s="180" t="inlineStr">
        <is>
          <t>K150709003</t>
        </is>
      </c>
      <c r="G81" s="180" t="inlineStr">
        <is>
          <t>SORAYA</t>
        </is>
      </c>
      <c r="H81" s="180" t="n"/>
      <c r="I81" s="233" t="n"/>
      <c r="J81" s="233" t="inlineStr">
        <is>
          <t xml:space="preserve">Loose </t>
        </is>
      </c>
      <c r="K81" s="233" t="n"/>
      <c r="L81" s="13" t="n"/>
      <c r="M81" s="119" t="inlineStr">
        <is>
          <t>Chantuque</t>
        </is>
      </c>
      <c r="N81" s="29" t="n"/>
      <c r="O81" s="29" t="n"/>
      <c r="P81" s="29" t="inlineStr">
        <is>
          <t>TK</t>
        </is>
      </c>
      <c r="Q81" s="218" t="inlineStr">
        <is>
          <t>NEW</t>
        </is>
      </c>
      <c r="R81" s="38" t="n"/>
      <c r="S81" s="219" t="n"/>
      <c r="T81" s="219" t="inlineStr">
        <is>
          <t>9043A-22</t>
        </is>
      </c>
      <c r="U81" s="130" t="n"/>
      <c r="V81" s="130" t="n"/>
      <c r="W81" s="276" t="n">
        <v>42010</v>
      </c>
      <c r="X81" s="276" t="n">
        <v>42038</v>
      </c>
      <c r="Y81" s="276" t="n">
        <v>42066</v>
      </c>
      <c r="Z81" s="44" t="n"/>
      <c r="AA81" s="44" t="inlineStr">
        <is>
          <t>Hiltje</t>
        </is>
      </c>
      <c r="AB81" s="244" t="inlineStr">
        <is>
          <t>Euro</t>
        </is>
      </c>
      <c r="AC81" s="408" t="n">
        <v>30.9</v>
      </c>
      <c r="AD81" s="408" t="n">
        <v>30.9</v>
      </c>
      <c r="AE81" s="408" t="n"/>
      <c r="AF81" s="409" t="n">
        <v>0.25</v>
      </c>
      <c r="AG81" s="409">
        <f>(IF(AE81&gt;0, AE81, IF(AD81&gt;0, AD81, IF(AC81&gt;0, AC81, 0))))+AF81</f>
        <v/>
      </c>
      <c r="AH81" s="409">
        <f>AJ81/2.5</f>
        <v/>
      </c>
      <c r="AI81" s="409" t="n">
        <v>179.95</v>
      </c>
      <c r="AJ81" s="409" t="n">
        <v>179.95</v>
      </c>
      <c r="AK81" s="255">
        <f>(AH81-AG81)/AH81</f>
        <v/>
      </c>
      <c r="AL81" s="427" t="n"/>
      <c r="AM81" s="427" t="n"/>
      <c r="AN81" s="427" t="n"/>
      <c r="AO81" s="410" t="n">
        <v>41915</v>
      </c>
      <c r="AP81" s="410" t="n">
        <v>41956</v>
      </c>
      <c r="AQ81" s="80" t="n"/>
      <c r="AR81" s="102" t="n">
        <v>16</v>
      </c>
      <c r="AS81" s="102" t="inlineStr">
        <is>
          <t>S</t>
        </is>
      </c>
      <c r="AT81" s="102" t="n"/>
      <c r="AU81" s="102" t="n"/>
      <c r="AV81" s="213" t="n">
        <v>41995</v>
      </c>
      <c r="AW81" s="212" t="n">
        <v>41981</v>
      </c>
      <c r="AX81" s="264" t="n">
        <v>41995</v>
      </c>
      <c r="AY81" s="412" t="n"/>
      <c r="AZ81" s="120" t="n"/>
      <c r="BA81" s="413" t="n"/>
      <c r="BB81" s="91" t="n"/>
      <c r="BC81" s="414" t="n"/>
      <c r="BD81" s="80" t="n"/>
      <c r="BE81" s="80" t="n"/>
      <c r="BF81" s="410" t="n"/>
      <c r="BG81" s="102" t="n"/>
      <c r="BH81" s="102" t="n"/>
      <c r="BI81" s="412" t="n"/>
      <c r="BJ81" s="80" t="n"/>
      <c r="BK81" s="80">
        <f>+WEEKNUM(BJ81)</f>
        <v/>
      </c>
      <c r="BL81" s="410" t="n"/>
      <c r="BM81" s="80" t="n"/>
      <c r="BN81" s="80" t="n"/>
      <c r="BO81" s="80" t="n"/>
      <c r="BP81" s="80">
        <f>BO81*Z81</f>
        <v/>
      </c>
      <c r="BQ81" s="80" t="n"/>
      <c r="BR81" s="192">
        <f>BO81*AH81</f>
        <v/>
      </c>
      <c r="BS81" s="192">
        <f>BR81-(BO81*AG81)</f>
        <v/>
      </c>
      <c r="BT81" s="196">
        <f>BO81*AK81</f>
        <v/>
      </c>
      <c r="BU81" s="29" t="n"/>
    </row>
    <row customHeight="1" ht="44.25" r="82">
      <c r="A82" s="10" t="n"/>
      <c r="B82" s="10" t="n">
        <v>3</v>
      </c>
      <c r="C82" s="11" t="inlineStr">
        <is>
          <t>KOI</t>
        </is>
      </c>
      <c r="D82" s="180" t="inlineStr">
        <is>
          <t>jacket</t>
        </is>
      </c>
      <c r="E82" s="208" t="inlineStr">
        <is>
          <t>WOMEN</t>
        </is>
      </c>
      <c r="F82" s="180" t="inlineStr">
        <is>
          <t>K150709004</t>
        </is>
      </c>
      <c r="G82" s="180" t="inlineStr">
        <is>
          <t>SHOTOKU</t>
        </is>
      </c>
      <c r="H82" s="180" t="inlineStr">
        <is>
          <t>Natural Indigo</t>
        </is>
      </c>
      <c r="I82" s="233" t="n"/>
      <c r="J82" s="233" t="inlineStr">
        <is>
          <t xml:space="preserve">Loose </t>
        </is>
      </c>
      <c r="K82" s="233" t="n"/>
      <c r="L82" s="13" t="n"/>
      <c r="M82" s="119" t="inlineStr">
        <is>
          <t>IndyBlu</t>
        </is>
      </c>
      <c r="N82" s="29" t="n"/>
      <c r="O82" s="29" t="n"/>
      <c r="P82" s="29" t="n"/>
      <c r="Q82" s="38" t="n"/>
      <c r="R82" s="38" t="n"/>
      <c r="S82" s="224" t="n"/>
      <c r="T82" s="224" t="inlineStr">
        <is>
          <t>KOI-WOVEN-SS15-031</t>
        </is>
      </c>
      <c r="U82" s="130" t="n"/>
      <c r="V82" s="130" t="n"/>
      <c r="W82" s="276" t="n">
        <v>41980</v>
      </c>
      <c r="X82" s="276" t="n">
        <v>42008</v>
      </c>
      <c r="Y82" s="276" t="n">
        <v>42036</v>
      </c>
      <c r="Z82" s="44" t="n"/>
      <c r="AA82" s="44" t="n"/>
      <c r="AB82" s="244" t="inlineStr">
        <is>
          <t>Euro</t>
        </is>
      </c>
      <c r="AC82" s="408" t="n"/>
      <c r="AD82" s="409" t="n">
        <v>46.15</v>
      </c>
      <c r="AE82" s="408" t="n"/>
      <c r="AF82" s="409">
        <f>(IF(AE82&gt;0, AE82, IF(AD82&gt;0, AD82, IF(AC82&gt;0, AC82, 0))))*0.3</f>
        <v/>
      </c>
      <c r="AG82" s="409">
        <f>(IF(AE82&gt;0, AE82, IF(AD82&gt;0, AD82, IF(AC82&gt;0, AC82, 0))))+AF82</f>
        <v/>
      </c>
      <c r="AH82" s="409">
        <f>AJ82/2.5</f>
        <v/>
      </c>
      <c r="AI82" s="409" t="n">
        <v>299.95</v>
      </c>
      <c r="AJ82" s="409" t="n">
        <v>299.95</v>
      </c>
      <c r="AK82" s="255">
        <f>(AH82-AG82)/AH82</f>
        <v/>
      </c>
      <c r="AL82" s="80" t="n"/>
      <c r="AM82" s="80" t="n"/>
      <c r="AN82" s="80" t="n"/>
      <c r="AO82" s="410" t="n">
        <v>41922</v>
      </c>
      <c r="AP82" s="410" t="n"/>
      <c r="AQ82" s="80" t="n"/>
      <c r="AR82" s="102" t="n">
        <v>16</v>
      </c>
      <c r="AS82" s="102" t="inlineStr">
        <is>
          <t>S</t>
        </is>
      </c>
      <c r="AT82" s="102" t="n"/>
      <c r="AU82" s="102" t="n"/>
      <c r="AV82" s="181" t="n"/>
      <c r="AW82" s="181" t="inlineStr">
        <is>
          <t>TBC</t>
        </is>
      </c>
      <c r="AX82" s="181" t="n"/>
      <c r="AY82" s="412" t="n"/>
      <c r="AZ82" s="120" t="n"/>
      <c r="BA82" s="413" t="n"/>
      <c r="BB82" s="91" t="n"/>
      <c r="BC82" s="414" t="n"/>
      <c r="BD82" s="80" t="n"/>
      <c r="BE82" s="80" t="n"/>
      <c r="BF82" s="410" t="n"/>
      <c r="BG82" s="102" t="n"/>
      <c r="BH82" s="102" t="n"/>
      <c r="BI82" s="412" t="n"/>
      <c r="BJ82" s="80" t="n"/>
      <c r="BK82" s="80">
        <f>+WEEKNUM(BJ82)</f>
        <v/>
      </c>
      <c r="BL82" s="410" t="n"/>
      <c r="BM82" s="80" t="n"/>
      <c r="BN82" s="80" t="n"/>
      <c r="BO82" s="80" t="n"/>
      <c r="BP82" s="80">
        <f>BO82*Z82</f>
        <v/>
      </c>
      <c r="BQ82" s="80" t="n"/>
      <c r="BR82" s="192">
        <f>BO82*AH82</f>
        <v/>
      </c>
      <c r="BS82" s="192">
        <f>BR82-(BO82*AG82)</f>
        <v/>
      </c>
      <c r="BT82" s="196">
        <f>BO82*AK82</f>
        <v/>
      </c>
      <c r="BU82" s="29" t="n"/>
    </row>
    <row customFormat="1" customHeight="1" hidden="1" ht="44.25" r="83" s="170">
      <c r="A83" s="157" t="inlineStr">
        <is>
          <t>x</t>
        </is>
      </c>
      <c r="B83" s="157" t="n"/>
      <c r="C83" s="158" t="inlineStr">
        <is>
          <t>KOI</t>
        </is>
      </c>
      <c r="D83" s="160" t="inlineStr">
        <is>
          <t>pants</t>
        </is>
      </c>
      <c r="E83" s="159" t="inlineStr">
        <is>
          <t>WOMEN</t>
        </is>
      </c>
      <c r="F83" s="160" t="inlineStr">
        <is>
          <t>K150709005</t>
        </is>
      </c>
      <c r="G83" s="160" t="inlineStr">
        <is>
          <t>ALIMAH</t>
        </is>
      </c>
      <c r="H83" s="160" t="inlineStr">
        <is>
          <t>4 Dip Natural Indigo</t>
        </is>
      </c>
      <c r="I83" s="205" t="n"/>
      <c r="J83" s="205" t="n"/>
      <c r="K83" s="205" t="n"/>
      <c r="L83" s="161" t="inlineStr">
        <is>
          <t>21-ockt</t>
        </is>
      </c>
      <c r="M83" s="160" t="inlineStr">
        <is>
          <t>IndyBlu</t>
        </is>
      </c>
      <c r="N83" s="162" t="n"/>
      <c r="O83" s="162" t="n"/>
      <c r="P83" s="162" t="n"/>
      <c r="Q83" s="163" t="n"/>
      <c r="R83" s="163" t="n"/>
      <c r="S83" s="223" t="inlineStr">
        <is>
          <t>KOI-SWEAT-AW15-001</t>
        </is>
      </c>
      <c r="T83" s="164" t="n"/>
      <c r="U83" s="164" t="n"/>
      <c r="V83" s="164" t="n"/>
      <c r="W83" s="164" t="n"/>
      <c r="X83" s="164" t="n"/>
      <c r="Y83" s="164" t="n"/>
      <c r="Z83" s="165" t="n"/>
      <c r="AA83" s="165" t="n"/>
      <c r="AB83" s="245" t="n"/>
      <c r="AC83" s="420" t="n"/>
      <c r="AD83" s="421" t="n"/>
      <c r="AE83" s="420" t="n"/>
      <c r="AF83" s="421">
        <f>(IF(AE83&gt;0, AE83, IF(AD83&gt;0, AD83, IF(AC83&gt;0, AC83, 0))))*0.3</f>
        <v/>
      </c>
      <c r="AG83" s="421">
        <f>(IF(AE83&gt;0, AE83, IF(AD83&gt;0, AD83, IF(AC83&gt;0, AC83, 0))))+AF83</f>
        <v/>
      </c>
      <c r="AH83" s="421">
        <f>AG83*2</f>
        <v/>
      </c>
      <c r="AI83" s="421">
        <f>AG83*2.5</f>
        <v/>
      </c>
      <c r="AJ83" s="421">
        <f>AH83*2.5</f>
        <v/>
      </c>
      <c r="AK83" s="256">
        <f>(AH83-AG83)/AH83</f>
        <v/>
      </c>
      <c r="AL83" s="166" t="n"/>
      <c r="AM83" s="166" t="n"/>
      <c r="AN83" s="166" t="n"/>
      <c r="AO83" s="422" t="n">
        <v>41892</v>
      </c>
      <c r="AP83" s="422" t="n"/>
      <c r="AQ83" s="166" t="inlineStr">
        <is>
          <t>fit sample in avabl. fabric</t>
        </is>
      </c>
      <c r="AR83" s="166" t="n">
        <v>16</v>
      </c>
      <c r="AS83" s="166" t="inlineStr">
        <is>
          <t>S</t>
        </is>
      </c>
      <c r="AT83" s="166" t="n"/>
      <c r="AU83" s="166" t="n"/>
      <c r="AV83" s="182" t="n"/>
      <c r="AW83" s="182" t="inlineStr">
        <is>
          <t>ETD 06-Dec</t>
        </is>
      </c>
      <c r="AX83" s="182" t="n"/>
      <c r="AY83" s="422" t="n"/>
      <c r="AZ83" s="165" t="n"/>
      <c r="BA83" s="422" t="n"/>
      <c r="BB83" s="168" t="n"/>
      <c r="BC83" s="423" t="n"/>
      <c r="BD83" s="166" t="n"/>
      <c r="BE83" s="166" t="n"/>
      <c r="BF83" s="422" t="n"/>
      <c r="BG83" s="166" t="n"/>
      <c r="BH83" s="166" t="n"/>
      <c r="BI83" s="422" t="n"/>
      <c r="BJ83" s="166" t="n"/>
      <c r="BK83" s="166">
        <f>+WEEKNUM(BJ83)</f>
        <v/>
      </c>
      <c r="BL83" s="422" t="n"/>
      <c r="BM83" s="166" t="n"/>
      <c r="BN83" s="166" t="n"/>
      <c r="BO83" s="166" t="n"/>
      <c r="BP83" s="166">
        <f>BO83*Z83</f>
        <v/>
      </c>
      <c r="BQ83" s="166" t="n"/>
      <c r="BR83" s="193">
        <f>BO83*AH83</f>
        <v/>
      </c>
      <c r="BS83" s="193">
        <f>BR83-(BO83*AG83)</f>
        <v/>
      </c>
      <c r="BT83" s="197">
        <f>BO83*AK83</f>
        <v/>
      </c>
      <c r="BU83" s="162" t="n"/>
    </row>
    <row customFormat="1" customHeight="1" ht="44.25" r="84" s="170">
      <c r="A84" s="10" t="n"/>
      <c r="B84" s="10" t="n">
        <v>2</v>
      </c>
      <c r="C84" s="11" t="inlineStr">
        <is>
          <t>KOI</t>
        </is>
      </c>
      <c r="D84" s="180" t="inlineStr">
        <is>
          <t>skirt</t>
        </is>
      </c>
      <c r="E84" s="208" t="inlineStr">
        <is>
          <t>WOMEN</t>
        </is>
      </c>
      <c r="F84" s="180" t="inlineStr">
        <is>
          <t>K150709005</t>
        </is>
      </c>
      <c r="G84" s="180" t="inlineStr">
        <is>
          <t>VICTORIA</t>
        </is>
      </c>
      <c r="H84" s="180" t="inlineStr">
        <is>
          <t>Blue Marble</t>
        </is>
      </c>
      <c r="I84" s="233" t="n"/>
      <c r="J84" s="233" t="inlineStr">
        <is>
          <t>Slim</t>
        </is>
      </c>
      <c r="K84" s="233" t="n"/>
      <c r="L84" s="13" t="n"/>
      <c r="M84" s="119" t="inlineStr">
        <is>
          <t>Carthago</t>
        </is>
      </c>
      <c r="N84" s="231" t="inlineStr">
        <is>
          <t>CCC</t>
        </is>
      </c>
      <c r="O84" s="230" t="inlineStr">
        <is>
          <t>Interwashing</t>
        </is>
      </c>
      <c r="P84" s="231" t="inlineStr">
        <is>
          <t>TN</t>
        </is>
      </c>
      <c r="Q84" s="218" t="inlineStr">
        <is>
          <t>NEW</t>
        </is>
      </c>
      <c r="R84" s="38" t="n"/>
      <c r="S84" s="224" t="inlineStr">
        <is>
          <t>Orta</t>
        </is>
      </c>
      <c r="T84" s="219" t="inlineStr">
        <is>
          <t>8148A-40</t>
        </is>
      </c>
      <c r="U84" s="130" t="n"/>
      <c r="V84" s="130" t="n"/>
      <c r="W84" s="276" t="n">
        <v>42023</v>
      </c>
      <c r="X84" s="276" t="n">
        <v>42044</v>
      </c>
      <c r="Y84" s="276" t="n">
        <v>42079</v>
      </c>
      <c r="Z84" s="44" t="n">
        <v>0.7</v>
      </c>
      <c r="AA84" s="44" t="inlineStr">
        <is>
          <t>Hiltje</t>
        </is>
      </c>
      <c r="AB84" s="244" t="inlineStr">
        <is>
          <t>Euro</t>
        </is>
      </c>
      <c r="AC84" s="408" t="n"/>
      <c r="AD84" s="409" t="n">
        <v>21.97</v>
      </c>
      <c r="AE84" s="408" t="n">
        <v>21.97</v>
      </c>
      <c r="AF84" s="409" t="n">
        <v>0.25</v>
      </c>
      <c r="AG84" s="409">
        <f>(IF(AE84&gt;0, AE84, IF(AD84&gt;0, AD84, IF(AC84&gt;0, AC84, 0))))+AF84</f>
        <v/>
      </c>
      <c r="AH84" s="409">
        <f>AJ84/2.5</f>
        <v/>
      </c>
      <c r="AI84" s="409" t="n">
        <v>99.95</v>
      </c>
      <c r="AJ84" s="409" t="n">
        <v>99.95</v>
      </c>
      <c r="AK84" s="255">
        <f>((AH84-AG84)/AH84)</f>
        <v/>
      </c>
      <c r="AL84" s="80" t="n"/>
      <c r="AM84" s="80" t="n"/>
      <c r="AN84" s="80" t="n"/>
      <c r="AO84" s="410" t="n">
        <v>41900</v>
      </c>
      <c r="AP84" s="410" t="n"/>
      <c r="AQ84" s="80" t="n"/>
      <c r="AR84" s="102" t="n">
        <v>16</v>
      </c>
      <c r="AS84" s="102" t="inlineStr">
        <is>
          <t>S</t>
        </is>
      </c>
      <c r="AT84" s="102" t="n"/>
      <c r="AU84" s="102" t="n"/>
      <c r="AV84" s="144" t="n"/>
      <c r="AW84" s="144" t="inlineStr">
        <is>
          <t>Recut</t>
        </is>
      </c>
      <c r="AX84" s="144" t="n"/>
      <c r="AY84" s="412" t="n"/>
      <c r="AZ84" s="120" t="n"/>
      <c r="BA84" s="413" t="n"/>
      <c r="BB84" s="91" t="n"/>
      <c r="BC84" s="414" t="n"/>
      <c r="BD84" s="80" t="n"/>
      <c r="BE84" s="80" t="n"/>
      <c r="BF84" s="410" t="n"/>
      <c r="BG84" s="102" t="n"/>
      <c r="BH84" s="102" t="n"/>
      <c r="BI84" s="412" t="n"/>
      <c r="BJ84" s="80" t="n"/>
      <c r="BK84" s="80">
        <f>+WEEKNUM(BJ84)</f>
        <v/>
      </c>
      <c r="BL84" s="410" t="n"/>
      <c r="BM84" s="80" t="n"/>
      <c r="BN84" s="80" t="n"/>
      <c r="BO84" s="80" t="n"/>
      <c r="BP84" s="80">
        <f>BO84*Z84</f>
        <v/>
      </c>
      <c r="BQ84" s="80" t="n"/>
      <c r="BR84" s="192">
        <f>BO84*AH84</f>
        <v/>
      </c>
      <c r="BS84" s="192">
        <f>BR84-(BO84*AG84)</f>
        <v/>
      </c>
      <c r="BT84" s="196">
        <f>BO84*AK84</f>
        <v/>
      </c>
      <c r="BU84" s="29" t="n"/>
    </row>
    <row customFormat="1" customHeight="1" ht="44.25" r="85" s="170">
      <c r="A85" s="10" t="n"/>
      <c r="B85" s="10" t="n">
        <v>1</v>
      </c>
      <c r="C85" s="11" t="inlineStr">
        <is>
          <t>KOI</t>
        </is>
      </c>
      <c r="D85" s="180" t="inlineStr">
        <is>
          <t>jeans</t>
        </is>
      </c>
      <c r="E85" s="14" t="inlineStr">
        <is>
          <t>MEN</t>
        </is>
      </c>
      <c r="F85" s="180" t="inlineStr">
        <is>
          <t>K150751001</t>
        </is>
      </c>
      <c r="G85" s="180" t="inlineStr">
        <is>
          <t>BABY KOI</t>
        </is>
      </c>
      <c r="H85" s="180" t="inlineStr">
        <is>
          <t>Dry Selvage</t>
        </is>
      </c>
      <c r="I85" s="233" t="n"/>
      <c r="J85" s="233" t="n"/>
      <c r="K85" s="233" t="n"/>
      <c r="L85" s="13" t="n"/>
      <c r="M85" s="119" t="inlineStr">
        <is>
          <t>Carthago</t>
        </is>
      </c>
      <c r="N85" s="231" t="n"/>
      <c r="O85" s="230" t="n"/>
      <c r="P85" s="231" t="n"/>
      <c r="Q85" s="218" t="n"/>
      <c r="R85" s="38" t="n"/>
      <c r="S85" s="224" t="inlineStr">
        <is>
          <t>TRC Candiani</t>
        </is>
      </c>
      <c r="T85" s="224" t="inlineStr">
        <is>
          <t>SL2773 Old Preshrunk</t>
        </is>
      </c>
      <c r="U85" s="130" t="inlineStr">
        <is>
          <t>100% organic cotton</t>
        </is>
      </c>
      <c r="V85" s="130" t="n"/>
      <c r="W85" s="276" t="n">
        <v>42023</v>
      </c>
      <c r="X85" s="276" t="n">
        <v>42044</v>
      </c>
      <c r="Y85" s="276" t="n">
        <v>42079</v>
      </c>
      <c r="Z85" s="44" t="n"/>
      <c r="AA85" s="44" t="n"/>
      <c r="AB85" s="244" t="inlineStr">
        <is>
          <t>Euro</t>
        </is>
      </c>
      <c r="AC85" s="408" t="n"/>
      <c r="AD85" s="416" t="inlineStr">
        <is>
          <t>no SMS</t>
        </is>
      </c>
      <c r="AE85" s="417" t="n"/>
      <c r="AF85" s="409" t="n">
        <v>0.25</v>
      </c>
      <c r="AG85" s="409">
        <f>(IF(AE85&gt;0, AE85, IF(AD85&gt;0, AD85, IF(AC85&gt;0, AC85, 0))))+AF85</f>
        <v/>
      </c>
      <c r="AH85" s="409">
        <f>AJ85/2.5</f>
        <v/>
      </c>
      <c r="AI85" s="409" t="n">
        <v>99.95</v>
      </c>
      <c r="AJ85" s="409" t="n">
        <v>99.95</v>
      </c>
      <c r="AK85" s="255">
        <f>(AH85-AG85)/AH85</f>
        <v/>
      </c>
      <c r="AL85" s="80" t="n"/>
      <c r="AM85" s="80" t="n"/>
      <c r="AN85" s="80" t="n"/>
      <c r="AO85" s="410" t="n"/>
      <c r="AP85" s="410" t="n"/>
      <c r="AQ85" s="80" t="n"/>
      <c r="AR85" s="102" t="n"/>
      <c r="AS85" s="102" t="n"/>
      <c r="AT85" s="102" t="n"/>
      <c r="AU85" s="102" t="n"/>
      <c r="AV85" s="144" t="n"/>
      <c r="AW85" s="210" t="inlineStr">
        <is>
          <t>Carry Over</t>
        </is>
      </c>
      <c r="AX85" s="144" t="n"/>
      <c r="AY85" s="412" t="n"/>
      <c r="AZ85" s="120" t="n"/>
      <c r="BA85" s="413" t="n"/>
      <c r="BB85" s="91" t="n"/>
      <c r="BC85" s="414" t="n"/>
      <c r="BD85" s="80" t="n"/>
      <c r="BE85" s="80" t="n"/>
      <c r="BF85" s="410" t="n"/>
      <c r="BG85" s="102" t="n"/>
      <c r="BH85" s="102" t="n"/>
      <c r="BI85" s="412" t="n"/>
      <c r="BJ85" s="80" t="n"/>
      <c r="BK85" s="80">
        <f>+WEEKNUM(BJ85)</f>
        <v/>
      </c>
      <c r="BL85" s="410" t="n"/>
      <c r="BM85" s="80" t="n"/>
      <c r="BN85" s="80" t="n"/>
      <c r="BO85" s="80" t="n"/>
      <c r="BP85" s="80">
        <f>BO85*Z85</f>
        <v/>
      </c>
      <c r="BQ85" s="80" t="n"/>
      <c r="BR85" s="192">
        <f>BO85*AH85</f>
        <v/>
      </c>
      <c r="BS85" s="192">
        <f>BR85-(BO85*AG85)</f>
        <v/>
      </c>
      <c r="BT85" s="196">
        <f>BO85*AK85</f>
        <v/>
      </c>
      <c r="BU85" s="29" t="n"/>
    </row>
    <row customHeight="1" ht="44.25" r="86">
      <c r="A86" s="10" t="n"/>
      <c r="B86" s="10" t="n">
        <v>2</v>
      </c>
      <c r="C86" s="11" t="inlineStr">
        <is>
          <t>KOI</t>
        </is>
      </c>
      <c r="D86" s="180" t="inlineStr">
        <is>
          <t>jeans</t>
        </is>
      </c>
      <c r="E86" s="14" t="inlineStr">
        <is>
          <t>MEN</t>
        </is>
      </c>
      <c r="F86" s="180" t="inlineStr">
        <is>
          <t>K150751101</t>
        </is>
      </c>
      <c r="G86" s="180" t="inlineStr">
        <is>
          <t>JAMES</t>
        </is>
      </c>
      <c r="H86" s="180" t="inlineStr">
        <is>
          <t>Black Worn Marble</t>
        </is>
      </c>
      <c r="I86" s="233" t="n"/>
      <c r="J86" s="233" t="inlineStr">
        <is>
          <t>Skinny</t>
        </is>
      </c>
      <c r="K86" s="233" t="n"/>
      <c r="L86" s="13" t="n"/>
      <c r="M86" s="119" t="inlineStr">
        <is>
          <t>Carthago</t>
        </is>
      </c>
      <c r="N86" s="29" t="inlineStr">
        <is>
          <t>CCC</t>
        </is>
      </c>
      <c r="O86" s="237" t="inlineStr">
        <is>
          <t>Interwashing</t>
        </is>
      </c>
      <c r="P86" s="29" t="inlineStr">
        <is>
          <t>TN</t>
        </is>
      </c>
      <c r="Q86" s="218" t="inlineStr">
        <is>
          <t>C/O</t>
        </is>
      </c>
      <c r="R86" s="38" t="n"/>
      <c r="S86" s="130" t="inlineStr">
        <is>
          <t>Gap</t>
        </is>
      </c>
      <c r="T86" s="130" t="inlineStr">
        <is>
          <t>D7924O022 Pinus</t>
        </is>
      </c>
      <c r="U86" s="130" t="inlineStr">
        <is>
          <t>98% Organic Cotton / 2% Elastane</t>
        </is>
      </c>
      <c r="V86" s="130" t="n"/>
      <c r="W86" s="277" t="n">
        <v>41995</v>
      </c>
      <c r="X86" s="276" t="n">
        <v>42016</v>
      </c>
      <c r="Y86" s="276" t="n">
        <v>42051</v>
      </c>
      <c r="Z86" s="44" t="n">
        <v>1.42</v>
      </c>
      <c r="AA86" s="44" t="n"/>
      <c r="AB86" s="244" t="inlineStr">
        <is>
          <t>Euro</t>
        </is>
      </c>
      <c r="AC86" s="408" t="n"/>
      <c r="AD86" s="416" t="n">
        <v>28</v>
      </c>
      <c r="AE86" s="408" t="n">
        <v>27.39</v>
      </c>
      <c r="AF86" s="409" t="n">
        <v>0.25</v>
      </c>
      <c r="AG86" s="409">
        <f>(IF(AE86&gt;0, AE86, IF(AD86&gt;0, AD86, IF(AC86&gt;0, AC86, 0))))+AF86</f>
        <v/>
      </c>
      <c r="AH86" s="409">
        <f>AJ86/2.5</f>
        <v/>
      </c>
      <c r="AI86" s="409" t="n">
        <v>149.95</v>
      </c>
      <c r="AJ86" s="409" t="n">
        <v>149.95</v>
      </c>
      <c r="AK86" s="255">
        <f>((AH86-AG86)/AH86)</f>
        <v/>
      </c>
      <c r="AL86" s="80" t="n"/>
      <c r="AM86" s="80" t="n"/>
      <c r="AN86" s="80" t="n"/>
      <c r="AO86" s="410" t="n"/>
      <c r="AP86" s="410" t="n"/>
      <c r="AQ86" s="80" t="n"/>
      <c r="AR86" s="102" t="n">
        <v>16</v>
      </c>
      <c r="AS86" s="102" t="inlineStr">
        <is>
          <t>32-32</t>
        </is>
      </c>
      <c r="AT86" s="102" t="n">
        <v>15</v>
      </c>
      <c r="AU86" s="418" t="n">
        <v>41984</v>
      </c>
      <c r="AV86" s="210" t="n">
        <v>41991</v>
      </c>
      <c r="AW86" s="210" t="n">
        <v>41978</v>
      </c>
      <c r="AX86" s="210" t="n">
        <v>41990</v>
      </c>
      <c r="AY86" s="412" t="n"/>
      <c r="AZ86" s="120" t="n"/>
      <c r="BA86" s="413" t="n"/>
      <c r="BB86" s="91" t="n"/>
      <c r="BC86" s="414" t="n"/>
      <c r="BD86" s="80" t="n"/>
      <c r="BE86" s="80" t="n"/>
      <c r="BF86" s="410" t="n"/>
      <c r="BG86" s="102" t="n"/>
      <c r="BH86" s="102" t="n"/>
      <c r="BI86" s="412" t="n"/>
      <c r="BJ86" s="80" t="n"/>
      <c r="BK86" s="80">
        <f>+WEEKNUM(BJ86)</f>
        <v/>
      </c>
      <c r="BL86" s="410" t="n"/>
      <c r="BM86" s="80" t="n"/>
      <c r="BN86" s="80" t="n"/>
      <c r="BO86" s="80" t="n"/>
      <c r="BP86" s="80">
        <f>BO86*Z86</f>
        <v/>
      </c>
      <c r="BQ86" s="80" t="n"/>
      <c r="BR86" s="192">
        <f>BO86*AH86</f>
        <v/>
      </c>
      <c r="BS86" s="192">
        <f>BR86-(BO86*AG86)</f>
        <v/>
      </c>
      <c r="BT86" s="196">
        <f>BO86*AK86</f>
        <v/>
      </c>
      <c r="BU86" s="29" t="n"/>
    </row>
    <row customHeight="1" ht="44.25" r="87">
      <c r="A87" s="10" t="n"/>
      <c r="B87" s="10" t="n">
        <v>3</v>
      </c>
      <c r="C87" s="11" t="inlineStr">
        <is>
          <t>KOI</t>
        </is>
      </c>
      <c r="D87" s="180" t="inlineStr">
        <is>
          <t>jeans</t>
        </is>
      </c>
      <c r="E87" s="14" t="inlineStr">
        <is>
          <t>MEN</t>
        </is>
      </c>
      <c r="F87" s="180" t="inlineStr">
        <is>
          <t>K150751102</t>
        </is>
      </c>
      <c r="G87" s="180" t="inlineStr">
        <is>
          <t>JAMES</t>
        </is>
      </c>
      <c r="H87" s="180" t="inlineStr">
        <is>
          <t>Grey Worn In</t>
        </is>
      </c>
      <c r="I87" s="233" t="n"/>
      <c r="J87" s="233" t="inlineStr">
        <is>
          <t>Skinny</t>
        </is>
      </c>
      <c r="K87" s="233" t="n"/>
      <c r="L87" s="13" t="n"/>
      <c r="M87" s="119" t="inlineStr">
        <is>
          <t>Carthago</t>
        </is>
      </c>
      <c r="N87" s="29" t="inlineStr">
        <is>
          <t>CCC</t>
        </is>
      </c>
      <c r="O87" s="237" t="inlineStr">
        <is>
          <t>Interwashing</t>
        </is>
      </c>
      <c r="P87" s="29" t="inlineStr">
        <is>
          <t>TN</t>
        </is>
      </c>
      <c r="Q87" s="218" t="inlineStr">
        <is>
          <t>C/O</t>
        </is>
      </c>
      <c r="R87" s="38" t="n"/>
      <c r="S87" s="130" t="inlineStr">
        <is>
          <t>Gap</t>
        </is>
      </c>
      <c r="T87" s="130" t="inlineStr">
        <is>
          <t>D7924O022 Pinus</t>
        </is>
      </c>
      <c r="U87" s="130" t="inlineStr">
        <is>
          <t>98% Organic Cotton / 2% Elastane</t>
        </is>
      </c>
      <c r="V87" s="130" t="n"/>
      <c r="W87" s="277" t="n">
        <v>41995</v>
      </c>
      <c r="X87" s="276" t="n">
        <v>42016</v>
      </c>
      <c r="Y87" s="276" t="n">
        <v>42051</v>
      </c>
      <c r="Z87" s="44" t="n">
        <v>1.42</v>
      </c>
      <c r="AA87" s="44" t="n"/>
      <c r="AB87" s="244" t="inlineStr">
        <is>
          <t>Euro</t>
        </is>
      </c>
      <c r="AC87" s="408" t="n"/>
      <c r="AD87" s="409" t="n">
        <v>25.02</v>
      </c>
      <c r="AE87" s="408" t="n">
        <v>25.02</v>
      </c>
      <c r="AF87" s="409" t="n">
        <v>0.25</v>
      </c>
      <c r="AG87" s="409">
        <f>(IF(AE87&gt;0, AE87, IF(AD87&gt;0, AD87, IF(AC87&gt;0, AC87, 0))))+AF87</f>
        <v/>
      </c>
      <c r="AH87" s="409">
        <f>AJ87/2.5</f>
        <v/>
      </c>
      <c r="AI87" s="409" t="n">
        <v>139.95</v>
      </c>
      <c r="AJ87" s="409" t="n">
        <v>139.95</v>
      </c>
      <c r="AK87" s="255">
        <f>((AH87-AG87)/AH87)</f>
        <v/>
      </c>
      <c r="AL87" s="80" t="n"/>
      <c r="AM87" s="80" t="n"/>
      <c r="AN87" s="80" t="n"/>
      <c r="AO87" s="410" t="n"/>
      <c r="AP87" s="410" t="n"/>
      <c r="AQ87" s="80" t="n"/>
      <c r="AR87" s="102" t="n">
        <v>16</v>
      </c>
      <c r="AS87" s="102" t="inlineStr">
        <is>
          <t>32-32</t>
        </is>
      </c>
      <c r="AT87" s="102" t="n">
        <v>16</v>
      </c>
      <c r="AU87" s="411" t="n">
        <v>41977</v>
      </c>
      <c r="AV87" s="144" t="n"/>
      <c r="AW87" s="210" t="n">
        <v>41978</v>
      </c>
      <c r="AX87" s="210" t="n">
        <v>41988</v>
      </c>
      <c r="AY87" s="412" t="n"/>
      <c r="AZ87" s="120" t="n"/>
      <c r="BA87" s="413" t="n"/>
      <c r="BB87" s="91" t="n"/>
      <c r="BC87" s="414" t="n"/>
      <c r="BD87" s="80" t="n"/>
      <c r="BE87" s="80" t="n"/>
      <c r="BF87" s="410" t="n"/>
      <c r="BG87" s="102" t="n"/>
      <c r="BH87" s="102" t="n"/>
      <c r="BI87" s="412" t="n"/>
      <c r="BJ87" s="80" t="n"/>
      <c r="BK87" s="80">
        <f>+WEEKNUM(BJ87)</f>
        <v/>
      </c>
      <c r="BL87" s="410" t="n"/>
      <c r="BM87" s="80" t="n"/>
      <c r="BN87" s="80" t="n"/>
      <c r="BO87" s="80" t="n"/>
      <c r="BP87" s="80">
        <f>BO87*Z87</f>
        <v/>
      </c>
      <c r="BQ87" s="80" t="n"/>
      <c r="BR87" s="192">
        <f>BO87*AH87</f>
        <v/>
      </c>
      <c r="BS87" s="192">
        <f>BR87-(BO87*AG87)</f>
        <v/>
      </c>
      <c r="BT87" s="196">
        <f>BO87*AK87</f>
        <v/>
      </c>
      <c r="BU87" s="29" t="n"/>
    </row>
    <row customHeight="1" ht="44.25" r="88">
      <c r="A88" s="10" t="n"/>
      <c r="B88" s="10" t="n">
        <v>3</v>
      </c>
      <c r="C88" s="11" t="inlineStr">
        <is>
          <t>KOI</t>
        </is>
      </c>
      <c r="D88" s="180" t="inlineStr">
        <is>
          <t>jeans</t>
        </is>
      </c>
      <c r="E88" s="14" t="inlineStr">
        <is>
          <t>MEN</t>
        </is>
      </c>
      <c r="F88" s="180" t="inlineStr">
        <is>
          <t>K150751103</t>
        </is>
      </c>
      <c r="G88" s="180" t="inlineStr">
        <is>
          <t>JAMES</t>
        </is>
      </c>
      <c r="H88" s="180" t="inlineStr">
        <is>
          <t>Tinted Worn</t>
        </is>
      </c>
      <c r="I88" s="233" t="n"/>
      <c r="J88" s="233" t="inlineStr">
        <is>
          <t>Skinny</t>
        </is>
      </c>
      <c r="K88" s="233" t="n"/>
      <c r="L88" s="13" t="n"/>
      <c r="M88" s="119" t="inlineStr">
        <is>
          <t>Carthago</t>
        </is>
      </c>
      <c r="N88" s="29" t="inlineStr">
        <is>
          <t>CCC</t>
        </is>
      </c>
      <c r="O88" s="237" t="inlineStr">
        <is>
          <t>Interwashing</t>
        </is>
      </c>
      <c r="P88" s="29" t="inlineStr">
        <is>
          <t>TN</t>
        </is>
      </c>
      <c r="Q88" s="218" t="inlineStr">
        <is>
          <t>C/O</t>
        </is>
      </c>
      <c r="R88" s="38" t="n"/>
      <c r="S88" s="130" t="inlineStr">
        <is>
          <t>Bossa</t>
        </is>
      </c>
      <c r="T88" s="130" t="inlineStr">
        <is>
          <t>Ozzy</t>
        </is>
      </c>
      <c r="U88" s="130" t="inlineStr">
        <is>
          <t>99% Organic Cotton / 1% Elastane</t>
        </is>
      </c>
      <c r="V88" s="130" t="n"/>
      <c r="W88" s="276" t="n">
        <v>42006</v>
      </c>
      <c r="X88" s="276" t="n">
        <v>42027</v>
      </c>
      <c r="Y88" s="276" t="n">
        <v>42062</v>
      </c>
      <c r="Z88" s="44" t="n">
        <v>1.23</v>
      </c>
      <c r="AA88" s="44" t="n"/>
      <c r="AB88" s="244" t="inlineStr">
        <is>
          <t>Euro</t>
        </is>
      </c>
      <c r="AC88" s="408" t="n"/>
      <c r="AD88" s="409" t="n">
        <v>25.03</v>
      </c>
      <c r="AE88" s="408" t="n">
        <v>25.03</v>
      </c>
      <c r="AF88" s="409" t="n">
        <v>0.25</v>
      </c>
      <c r="AG88" s="409">
        <f>(IF(AE88&gt;0, AE88, IF(AD88&gt;0, AD88, IF(AC88&gt;0, AC88, 0))))+AF88</f>
        <v/>
      </c>
      <c r="AH88" s="409">
        <f>AJ88/2.5</f>
        <v/>
      </c>
      <c r="AI88" s="409" t="n">
        <v>139.95</v>
      </c>
      <c r="AJ88" s="409" t="n">
        <v>139.95</v>
      </c>
      <c r="AK88" s="255">
        <f>((AH88-AG88)/AH88)</f>
        <v/>
      </c>
      <c r="AL88" s="80" t="n"/>
      <c r="AM88" s="80" t="n"/>
      <c r="AN88" s="80" t="n"/>
      <c r="AO88" s="410" t="n"/>
      <c r="AP88" s="410" t="n"/>
      <c r="AQ88" s="80" t="n"/>
      <c r="AR88" s="102" t="n">
        <v>16</v>
      </c>
      <c r="AS88" s="102" t="inlineStr">
        <is>
          <t>32-32</t>
        </is>
      </c>
      <c r="AT88" s="102" t="n">
        <v>16</v>
      </c>
      <c r="AU88" s="411" t="n">
        <v>41977</v>
      </c>
      <c r="AV88" s="144" t="n"/>
      <c r="AW88" s="210" t="n">
        <v>41978</v>
      </c>
      <c r="AX88" s="210" t="n">
        <v>41988</v>
      </c>
      <c r="AY88" s="412" t="n"/>
      <c r="AZ88" s="120" t="n"/>
      <c r="BA88" s="413" t="n"/>
      <c r="BB88" s="91" t="n"/>
      <c r="BC88" s="414" t="n"/>
      <c r="BD88" s="80" t="n"/>
      <c r="BE88" s="80" t="n"/>
      <c r="BF88" s="410" t="n"/>
      <c r="BG88" s="102" t="n"/>
      <c r="BH88" s="102" t="n"/>
      <c r="BI88" s="412" t="n"/>
      <c r="BJ88" s="80" t="n"/>
      <c r="BK88" s="80">
        <f>+WEEKNUM(BJ88)</f>
        <v/>
      </c>
      <c r="BL88" s="410" t="n"/>
      <c r="BM88" s="80" t="n"/>
      <c r="BN88" s="80" t="n"/>
      <c r="BO88" s="80" t="n"/>
      <c r="BP88" s="80">
        <f>BO88*Z88</f>
        <v/>
      </c>
      <c r="BQ88" s="80" t="n"/>
      <c r="BR88" s="192">
        <f>BO88*AH88</f>
        <v/>
      </c>
      <c r="BS88" s="192">
        <f>BR88-(BO88*AG88)</f>
        <v/>
      </c>
      <c r="BT88" s="196">
        <f>BO88*AK88</f>
        <v/>
      </c>
      <c r="BU88" s="29" t="n"/>
    </row>
    <row customFormat="1" customHeight="1" ht="44.25" r="89" s="170">
      <c r="A89" s="10" t="n"/>
      <c r="B89" s="10" t="n">
        <v>2</v>
      </c>
      <c r="C89" s="11" t="inlineStr">
        <is>
          <t>KOI</t>
        </is>
      </c>
      <c r="D89" s="180" t="inlineStr">
        <is>
          <t>jeans</t>
        </is>
      </c>
      <c r="E89" s="14" t="inlineStr">
        <is>
          <t>MEN</t>
        </is>
      </c>
      <c r="F89" s="180" t="inlineStr">
        <is>
          <t>K150751104</t>
        </is>
      </c>
      <c r="G89" s="180" t="inlineStr">
        <is>
          <t>JAMES</t>
        </is>
      </c>
      <c r="H89" s="180" t="inlineStr">
        <is>
          <t>Light Marble Blue</t>
        </is>
      </c>
      <c r="I89" s="233" t="n"/>
      <c r="J89" s="233" t="inlineStr">
        <is>
          <t>Skinny</t>
        </is>
      </c>
      <c r="K89" s="233" t="n"/>
      <c r="L89" s="13" t="n"/>
      <c r="M89" s="119" t="inlineStr">
        <is>
          <t>Carthago</t>
        </is>
      </c>
      <c r="N89" s="29" t="inlineStr">
        <is>
          <t>CCC</t>
        </is>
      </c>
      <c r="O89" s="237" t="inlineStr">
        <is>
          <t>Interwashing</t>
        </is>
      </c>
      <c r="P89" s="29" t="inlineStr">
        <is>
          <t>TN</t>
        </is>
      </c>
      <c r="Q89" s="218" t="inlineStr">
        <is>
          <t>C/O</t>
        </is>
      </c>
      <c r="R89" s="38" t="n"/>
      <c r="S89" s="130" t="inlineStr">
        <is>
          <t>Orta</t>
        </is>
      </c>
      <c r="T89" s="130" t="n">
        <v>8148</v>
      </c>
      <c r="U89" s="130" t="inlineStr">
        <is>
          <t>98% Organic Cotton / 2% Elastane</t>
        </is>
      </c>
      <c r="V89" s="130" t="n"/>
      <c r="W89" s="276" t="n">
        <v>42023</v>
      </c>
      <c r="X89" s="276" t="n">
        <v>42044</v>
      </c>
      <c r="Y89" s="276" t="n">
        <v>42079</v>
      </c>
      <c r="Z89" s="44" t="n">
        <v>1.19</v>
      </c>
      <c r="AA89" s="44" t="n"/>
      <c r="AB89" s="244" t="inlineStr">
        <is>
          <t>Euro</t>
        </is>
      </c>
      <c r="AC89" s="408" t="n"/>
      <c r="AD89" s="409" t="n">
        <v>26.46</v>
      </c>
      <c r="AE89" s="408" t="n">
        <v>26.46</v>
      </c>
      <c r="AF89" s="409" t="n">
        <v>0.25</v>
      </c>
      <c r="AG89" s="409">
        <f>(IF(AE89&gt;0, AE89, IF(AD89&gt;0, AD89, IF(AC89&gt;0, AC89, 0))))+AF89</f>
        <v/>
      </c>
      <c r="AH89" s="409">
        <f>AJ89/2.5</f>
        <v/>
      </c>
      <c r="AI89" s="409" t="n">
        <v>159.95</v>
      </c>
      <c r="AJ89" s="409" t="n">
        <v>159.95</v>
      </c>
      <c r="AK89" s="255">
        <f>((AH89-AG89)/AH89)</f>
        <v/>
      </c>
      <c r="AL89" s="80" t="n"/>
      <c r="AM89" s="80" t="n"/>
      <c r="AN89" s="80" t="n"/>
      <c r="AO89" s="410" t="n"/>
      <c r="AP89" s="410" t="n"/>
      <c r="AQ89" s="80" t="n"/>
      <c r="AR89" s="102" t="n">
        <v>16</v>
      </c>
      <c r="AS89" s="102" t="inlineStr">
        <is>
          <t>32-32</t>
        </is>
      </c>
      <c r="AT89" s="102" t="n">
        <v>16</v>
      </c>
      <c r="AU89" s="411" t="n">
        <v>41977</v>
      </c>
      <c r="AV89" s="144" t="n"/>
      <c r="AW89" s="210" t="n">
        <v>41978</v>
      </c>
      <c r="AX89" s="210" t="n">
        <v>41988</v>
      </c>
      <c r="AY89" s="412" t="n"/>
      <c r="AZ89" s="120" t="n"/>
      <c r="BA89" s="413" t="n"/>
      <c r="BB89" s="91" t="n"/>
      <c r="BC89" s="414" t="n"/>
      <c r="BD89" s="80" t="n"/>
      <c r="BE89" s="80" t="n"/>
      <c r="BF89" s="410" t="n"/>
      <c r="BG89" s="102" t="n"/>
      <c r="BH89" s="102" t="n"/>
      <c r="BI89" s="412" t="n"/>
      <c r="BJ89" s="80" t="n"/>
      <c r="BK89" s="80">
        <f>+WEEKNUM(BJ89)</f>
        <v/>
      </c>
      <c r="BL89" s="410" t="n"/>
      <c r="BM89" s="80" t="n"/>
      <c r="BN89" s="80" t="n"/>
      <c r="BO89" s="80" t="n"/>
      <c r="BP89" s="80">
        <f>BO89*Z89</f>
        <v/>
      </c>
      <c r="BQ89" s="80" t="n"/>
      <c r="BR89" s="192">
        <f>BO89*AH89</f>
        <v/>
      </c>
      <c r="BS89" s="192">
        <f>BR89-(BO89*AG89)</f>
        <v/>
      </c>
      <c r="BT89" s="196">
        <f>BO89*AK89</f>
        <v/>
      </c>
      <c r="BU89" s="29" t="n"/>
    </row>
    <row customHeight="1" ht="44.25" r="90">
      <c r="A90" s="10" t="n"/>
      <c r="B90" s="10" t="n">
        <v>3</v>
      </c>
      <c r="C90" s="11" t="inlineStr">
        <is>
          <t>KOI</t>
        </is>
      </c>
      <c r="D90" s="180" t="inlineStr">
        <is>
          <t>jeans</t>
        </is>
      </c>
      <c r="E90" s="14" t="inlineStr">
        <is>
          <t>MEN</t>
        </is>
      </c>
      <c r="F90" s="180" t="inlineStr">
        <is>
          <t>K150751201</t>
        </is>
      </c>
      <c r="G90" s="180" t="inlineStr">
        <is>
          <t>CHARLES SELVAGE</t>
        </is>
      </c>
      <c r="H90" s="180" t="inlineStr">
        <is>
          <t>13 oz. Dry Black</t>
        </is>
      </c>
      <c r="I90" s="233" t="n"/>
      <c r="J90" s="233" t="inlineStr">
        <is>
          <t>Slim Mid Rise</t>
        </is>
      </c>
      <c r="K90" s="233" t="n"/>
      <c r="L90" s="13" t="n"/>
      <c r="M90" s="119" t="inlineStr">
        <is>
          <t>Carthago</t>
        </is>
      </c>
      <c r="N90" s="29" t="inlineStr">
        <is>
          <t>CCC</t>
        </is>
      </c>
      <c r="O90" s="29" t="inlineStr">
        <is>
          <t>n/a</t>
        </is>
      </c>
      <c r="P90" s="29" t="inlineStr">
        <is>
          <t>TN</t>
        </is>
      </c>
      <c r="Q90" s="218" t="inlineStr">
        <is>
          <t>C/O</t>
        </is>
      </c>
      <c r="R90" s="38" t="n"/>
      <c r="S90" s="130" t="inlineStr">
        <is>
          <t>Bossa</t>
        </is>
      </c>
      <c r="T90" s="130" t="inlineStr">
        <is>
          <t>Clare</t>
        </is>
      </c>
      <c r="U90" s="130" t="inlineStr">
        <is>
          <t>100% Organic Cotton</t>
        </is>
      </c>
      <c r="V90" s="130" t="n"/>
      <c r="W90" s="276" t="n">
        <v>42006</v>
      </c>
      <c r="X90" s="276" t="n">
        <v>42027</v>
      </c>
      <c r="Y90" s="276" t="n">
        <v>42062</v>
      </c>
      <c r="Z90" s="44" t="n">
        <v>2.32</v>
      </c>
      <c r="AA90" s="44" t="n"/>
      <c r="AB90" s="244" t="inlineStr">
        <is>
          <t>Euro</t>
        </is>
      </c>
      <c r="AC90" s="408" t="n"/>
      <c r="AD90" s="409" t="n">
        <v>26.35</v>
      </c>
      <c r="AE90" s="408" t="n">
        <v>26.35</v>
      </c>
      <c r="AF90" s="409" t="n">
        <v>0.25</v>
      </c>
      <c r="AG90" s="409">
        <f>(IF(AE90&gt;0, AE90, IF(AD90&gt;0, AD90, IF(AC90&gt;0, AC90, 0))))+AF90</f>
        <v/>
      </c>
      <c r="AH90" s="409">
        <f>AJ90/2.5</f>
        <v/>
      </c>
      <c r="AI90" s="409" t="n">
        <v>159.95</v>
      </c>
      <c r="AJ90" s="409" t="n">
        <v>159.95</v>
      </c>
      <c r="AK90" s="255">
        <f>((AH90-AG90)/AH90)</f>
        <v/>
      </c>
      <c r="AL90" s="80" t="n"/>
      <c r="AM90" s="80" t="n"/>
      <c r="AN90" s="80" t="n"/>
      <c r="AO90" s="410" t="n"/>
      <c r="AP90" s="410" t="n"/>
      <c r="AQ90" s="80" t="n"/>
      <c r="AR90" s="102" t="n">
        <v>16</v>
      </c>
      <c r="AS90" s="102" t="inlineStr">
        <is>
          <t>32-32</t>
        </is>
      </c>
      <c r="AT90" s="102" t="n">
        <v>16</v>
      </c>
      <c r="AU90" s="411" t="n">
        <v>41977</v>
      </c>
      <c r="AV90" s="144" t="n"/>
      <c r="AW90" s="210" t="n">
        <v>41978</v>
      </c>
      <c r="AX90" s="210" t="n">
        <v>41988</v>
      </c>
      <c r="AY90" s="412" t="n"/>
      <c r="AZ90" s="120" t="n"/>
      <c r="BA90" s="413" t="n"/>
      <c r="BB90" s="91" t="n"/>
      <c r="BC90" s="414" t="n"/>
      <c r="BD90" s="80" t="n"/>
      <c r="BE90" s="80" t="n"/>
      <c r="BF90" s="410" t="n"/>
      <c r="BG90" s="102" t="n"/>
      <c r="BH90" s="102" t="n"/>
      <c r="BI90" s="412" t="n"/>
      <c r="BJ90" s="80" t="n"/>
      <c r="BK90" s="80">
        <f>+WEEKNUM(BJ90)</f>
        <v/>
      </c>
      <c r="BL90" s="410" t="n"/>
      <c r="BM90" s="80" t="n"/>
      <c r="BN90" s="80" t="n"/>
      <c r="BO90" s="80" t="n"/>
      <c r="BP90" s="80">
        <f>BO90*Z90</f>
        <v/>
      </c>
      <c r="BQ90" s="80" t="n"/>
      <c r="BR90" s="192">
        <f>BO90*AH90</f>
        <v/>
      </c>
      <c r="BS90" s="192">
        <f>BR90-(BO90*AG90)</f>
        <v/>
      </c>
      <c r="BT90" s="196">
        <f>BO90*AK90</f>
        <v/>
      </c>
      <c r="BU90" s="29" t="n"/>
    </row>
    <row customFormat="1" customHeight="1" ht="44.25" r="91" s="170">
      <c r="A91" s="10" t="n"/>
      <c r="B91" s="10" t="n">
        <v>2</v>
      </c>
      <c r="C91" s="11" t="inlineStr">
        <is>
          <t>KOI</t>
        </is>
      </c>
      <c r="D91" s="180" t="inlineStr">
        <is>
          <t>jeans</t>
        </is>
      </c>
      <c r="E91" s="14" t="inlineStr">
        <is>
          <t>MEN</t>
        </is>
      </c>
      <c r="F91" s="180" t="inlineStr">
        <is>
          <t>K150751202</t>
        </is>
      </c>
      <c r="G91" s="180" t="inlineStr">
        <is>
          <t>CHARLES SELVAGE</t>
        </is>
      </c>
      <c r="H91" s="180" t="inlineStr">
        <is>
          <t>12.5 oz. Dry</t>
        </is>
      </c>
      <c r="I91" s="233" t="n"/>
      <c r="J91" s="233" t="inlineStr">
        <is>
          <t>Slim Mid Rise</t>
        </is>
      </c>
      <c r="K91" s="233" t="n"/>
      <c r="L91" s="13" t="n"/>
      <c r="M91" s="119" t="inlineStr">
        <is>
          <t>Carthago</t>
        </is>
      </c>
      <c r="N91" s="29" t="inlineStr">
        <is>
          <t>CCC</t>
        </is>
      </c>
      <c r="O91" s="29" t="inlineStr">
        <is>
          <t>n/a</t>
        </is>
      </c>
      <c r="P91" s="29" t="inlineStr">
        <is>
          <t>TN</t>
        </is>
      </c>
      <c r="Q91" s="218" t="inlineStr">
        <is>
          <t>C/O</t>
        </is>
      </c>
      <c r="R91" s="38" t="n"/>
      <c r="S91" s="130" t="inlineStr">
        <is>
          <t>Orta</t>
        </is>
      </c>
      <c r="T91" s="130" t="inlineStr">
        <is>
          <t>9527A-40</t>
        </is>
      </c>
      <c r="U91" s="130" t="inlineStr">
        <is>
          <t>100% Organic Cotton</t>
        </is>
      </c>
      <c r="V91" s="130" t="n"/>
      <c r="W91" s="276" t="n">
        <v>42023</v>
      </c>
      <c r="X91" s="276" t="n">
        <v>42044</v>
      </c>
      <c r="Y91" s="276" t="n">
        <v>42079</v>
      </c>
      <c r="Z91" s="44" t="n">
        <v>2.33</v>
      </c>
      <c r="AA91" s="44" t="n"/>
      <c r="AB91" s="244" t="inlineStr">
        <is>
          <t>Euro</t>
        </is>
      </c>
      <c r="AC91" s="408" t="n"/>
      <c r="AD91" s="409" t="n">
        <v>25.76</v>
      </c>
      <c r="AE91" s="408" t="n">
        <v>25.76</v>
      </c>
      <c r="AF91" s="409" t="n">
        <v>0.25</v>
      </c>
      <c r="AG91" s="409">
        <f>(IF(AE91&gt;0, AE91, IF(AD91&gt;0, AD91, IF(AC91&gt;0, AC91, 0))))+AF91</f>
        <v/>
      </c>
      <c r="AH91" s="409">
        <f>AJ91/2.5</f>
        <v/>
      </c>
      <c r="AI91" s="409" t="n">
        <v>159.95</v>
      </c>
      <c r="AJ91" s="409" t="n">
        <v>159.95</v>
      </c>
      <c r="AK91" s="255">
        <f>((AH91-AG91)/AH91)</f>
        <v/>
      </c>
      <c r="AL91" s="80" t="n"/>
      <c r="AM91" s="80" t="n"/>
      <c r="AN91" s="80" t="n"/>
      <c r="AO91" s="410" t="n"/>
      <c r="AP91" s="410" t="n"/>
      <c r="AQ91" s="80" t="n"/>
      <c r="AR91" s="102" t="n">
        <v>16</v>
      </c>
      <c r="AS91" s="102" t="inlineStr">
        <is>
          <t>32-32</t>
        </is>
      </c>
      <c r="AT91" s="102" t="n">
        <v>16</v>
      </c>
      <c r="AU91" s="411" t="n">
        <v>41977</v>
      </c>
      <c r="AV91" s="144" t="n"/>
      <c r="AW91" s="210" t="n">
        <v>41978</v>
      </c>
      <c r="AX91" s="210" t="n">
        <v>41988</v>
      </c>
      <c r="AY91" s="412" t="n"/>
      <c r="AZ91" s="120" t="n"/>
      <c r="BA91" s="413" t="n"/>
      <c r="BB91" s="91" t="n"/>
      <c r="BC91" s="414" t="n"/>
      <c r="BD91" s="80" t="n"/>
      <c r="BE91" s="80" t="n"/>
      <c r="BF91" s="410" t="n"/>
      <c r="BG91" s="102" t="n"/>
      <c r="BH91" s="102" t="n"/>
      <c r="BI91" s="412" t="n"/>
      <c r="BJ91" s="80" t="n"/>
      <c r="BK91" s="80">
        <f>+WEEKNUM(BJ91)</f>
        <v/>
      </c>
      <c r="BL91" s="410" t="n"/>
      <c r="BM91" s="80" t="n"/>
      <c r="BN91" s="80" t="n"/>
      <c r="BO91" s="80" t="n"/>
      <c r="BP91" s="80">
        <f>BO91*Z91</f>
        <v/>
      </c>
      <c r="BQ91" s="80" t="n"/>
      <c r="BR91" s="192">
        <f>BO91*AH91</f>
        <v/>
      </c>
      <c r="BS91" s="192">
        <f>BR91-(BO91*AG91)</f>
        <v/>
      </c>
      <c r="BT91" s="196">
        <f>BO91*AK91</f>
        <v/>
      </c>
      <c r="BU91" s="29" t="n"/>
    </row>
    <row customHeight="1" ht="44.25" r="92">
      <c r="A92" s="10" t="n"/>
      <c r="B92" s="10" t="n">
        <v>3</v>
      </c>
      <c r="C92" s="11" t="inlineStr">
        <is>
          <t>KOI</t>
        </is>
      </c>
      <c r="D92" s="180" t="inlineStr">
        <is>
          <t>jeans</t>
        </is>
      </c>
      <c r="E92" s="14" t="inlineStr">
        <is>
          <t>MEN</t>
        </is>
      </c>
      <c r="F92" s="180" t="inlineStr">
        <is>
          <t>K150751203</t>
        </is>
      </c>
      <c r="G92" s="180" t="inlineStr">
        <is>
          <t>CHARLES</t>
        </is>
      </c>
      <c r="H92" s="180" t="inlineStr">
        <is>
          <t>Grey Tinted</t>
        </is>
      </c>
      <c r="I92" s="233" t="n"/>
      <c r="J92" s="233" t="inlineStr">
        <is>
          <t>Slim Mid Rise</t>
        </is>
      </c>
      <c r="K92" s="233" t="n"/>
      <c r="L92" s="13" t="n"/>
      <c r="M92" s="119" t="inlineStr">
        <is>
          <t>Carthago</t>
        </is>
      </c>
      <c r="N92" s="29" t="inlineStr">
        <is>
          <t>CCC</t>
        </is>
      </c>
      <c r="O92" s="29" t="inlineStr">
        <is>
          <t>Interwashing</t>
        </is>
      </c>
      <c r="P92" s="29" t="inlineStr">
        <is>
          <t>TN</t>
        </is>
      </c>
      <c r="Q92" s="218" t="inlineStr">
        <is>
          <t>C/O</t>
        </is>
      </c>
      <c r="R92" s="38" t="n"/>
      <c r="S92" s="130" t="inlineStr">
        <is>
          <t>Gap</t>
        </is>
      </c>
      <c r="T92" s="130" t="inlineStr">
        <is>
          <t>D7924O022 Pinus</t>
        </is>
      </c>
      <c r="U92" s="130" t="inlineStr">
        <is>
          <t>98% Organic Cotton / 2% Elastane</t>
        </is>
      </c>
      <c r="V92" s="130" t="n"/>
      <c r="W92" s="277" t="n">
        <v>41995</v>
      </c>
      <c r="X92" s="276" t="n">
        <v>42016</v>
      </c>
      <c r="Y92" s="276" t="n">
        <v>42051</v>
      </c>
      <c r="Z92" s="44" t="n">
        <v>1.37</v>
      </c>
      <c r="AA92" s="44" t="n"/>
      <c r="AB92" s="244" t="inlineStr">
        <is>
          <t>Euro</t>
        </is>
      </c>
      <c r="AC92" s="408" t="n"/>
      <c r="AD92" s="409" t="n">
        <v>26.78</v>
      </c>
      <c r="AE92" s="408" t="n">
        <v>26.78</v>
      </c>
      <c r="AF92" s="409" t="n">
        <v>0.25</v>
      </c>
      <c r="AG92" s="409">
        <f>(IF(AE92&gt;0, AE92, IF(AD92&gt;0, AD92, IF(AC92&gt;0, AC92, 0))))+AF92</f>
        <v/>
      </c>
      <c r="AH92" s="409">
        <f>AJ92/2.5</f>
        <v/>
      </c>
      <c r="AI92" s="409" t="n">
        <v>159.95</v>
      </c>
      <c r="AJ92" s="409" t="n">
        <v>159.95</v>
      </c>
      <c r="AK92" s="255">
        <f>((AH92-AG92)/AH92)</f>
        <v/>
      </c>
      <c r="AL92" s="80" t="n"/>
      <c r="AM92" s="80" t="n"/>
      <c r="AN92" s="80" t="n"/>
      <c r="AO92" s="410" t="n"/>
      <c r="AP92" s="410" t="n"/>
      <c r="AQ92" s="80" t="n"/>
      <c r="AR92" s="102" t="n">
        <v>16</v>
      </c>
      <c r="AS92" s="102" t="inlineStr">
        <is>
          <t>32-32</t>
        </is>
      </c>
      <c r="AT92" s="102" t="n">
        <v>16</v>
      </c>
      <c r="AU92" s="411" t="n">
        <v>41977</v>
      </c>
      <c r="AV92" s="144" t="n"/>
      <c r="AW92" s="210" t="n">
        <v>41978</v>
      </c>
      <c r="AX92" s="210" t="n">
        <v>41988</v>
      </c>
      <c r="AY92" s="412" t="n"/>
      <c r="AZ92" s="120" t="n"/>
      <c r="BA92" s="413" t="n"/>
      <c r="BB92" s="91" t="n"/>
      <c r="BC92" s="414" t="n"/>
      <c r="BD92" s="80" t="n"/>
      <c r="BE92" s="80" t="n"/>
      <c r="BF92" s="410" t="n"/>
      <c r="BG92" s="102" t="n"/>
      <c r="BH92" s="102" t="n"/>
      <c r="BI92" s="412" t="n"/>
      <c r="BJ92" s="80" t="n"/>
      <c r="BK92" s="80">
        <f>+WEEKNUM(BJ92)</f>
        <v/>
      </c>
      <c r="BL92" s="410" t="n"/>
      <c r="BM92" s="80" t="n"/>
      <c r="BN92" s="80" t="n"/>
      <c r="BO92" s="80" t="n"/>
      <c r="BP92" s="80">
        <f>BO92*Z92</f>
        <v/>
      </c>
      <c r="BQ92" s="80" t="n"/>
      <c r="BR92" s="192">
        <f>BO92*AH92</f>
        <v/>
      </c>
      <c r="BS92" s="192">
        <f>BR92-(BO92*AG92)</f>
        <v/>
      </c>
      <c r="BT92" s="196">
        <f>BO92*AK92</f>
        <v/>
      </c>
      <c r="BU92" s="29" t="n"/>
    </row>
    <row customHeight="1" ht="44.25" r="93">
      <c r="A93" s="10" t="n"/>
      <c r="B93" s="10" t="n">
        <v>2</v>
      </c>
      <c r="C93" s="11" t="inlineStr">
        <is>
          <t>KOI</t>
        </is>
      </c>
      <c r="D93" s="180" t="inlineStr">
        <is>
          <t>jeans</t>
        </is>
      </c>
      <c r="E93" s="14" t="inlineStr">
        <is>
          <t>MEN</t>
        </is>
      </c>
      <c r="F93" s="180" t="inlineStr">
        <is>
          <t>K150751204</t>
        </is>
      </c>
      <c r="G93" s="180" t="inlineStr">
        <is>
          <t>CHARLES</t>
        </is>
      </c>
      <c r="H93" s="180" t="inlineStr">
        <is>
          <t>Black Dark Marble</t>
        </is>
      </c>
      <c r="I93" s="233" t="n"/>
      <c r="J93" s="233" t="inlineStr">
        <is>
          <t>Slim Mid Rise</t>
        </is>
      </c>
      <c r="K93" s="233" t="n"/>
      <c r="L93" s="13" t="n"/>
      <c r="M93" s="119" t="inlineStr">
        <is>
          <t>Carthago</t>
        </is>
      </c>
      <c r="N93" s="29" t="inlineStr">
        <is>
          <t>CCC</t>
        </is>
      </c>
      <c r="O93" s="29" t="inlineStr">
        <is>
          <t>Interwashing</t>
        </is>
      </c>
      <c r="P93" s="29" t="inlineStr">
        <is>
          <t>TN</t>
        </is>
      </c>
      <c r="Q93" s="218" t="inlineStr">
        <is>
          <t>C/O</t>
        </is>
      </c>
      <c r="R93" s="38" t="n"/>
      <c r="S93" s="130" t="inlineStr">
        <is>
          <t>Gap</t>
        </is>
      </c>
      <c r="T93" s="130" t="inlineStr">
        <is>
          <t>D7924O022 Pinus</t>
        </is>
      </c>
      <c r="U93" s="130" t="inlineStr">
        <is>
          <t>98% Organic Cotton / 2% Elastane</t>
        </is>
      </c>
      <c r="V93" s="130" t="n"/>
      <c r="W93" s="277" t="n">
        <v>41995</v>
      </c>
      <c r="X93" s="276" t="n">
        <v>42016</v>
      </c>
      <c r="Y93" s="276" t="n">
        <v>42051</v>
      </c>
      <c r="Z93" s="44" t="n">
        <v>1.4</v>
      </c>
      <c r="AA93" s="44" t="n"/>
      <c r="AB93" s="244" t="inlineStr">
        <is>
          <t>Euro</t>
        </is>
      </c>
      <c r="AC93" s="408" t="n"/>
      <c r="AD93" s="416" t="n">
        <v>21.64</v>
      </c>
      <c r="AE93" s="408" t="n">
        <v>21.91</v>
      </c>
      <c r="AF93" s="409" t="n">
        <v>0.25</v>
      </c>
      <c r="AG93" s="409">
        <f>(IF(AE93&gt;0, AE93, IF(AD93&gt;0, AD93, IF(AC93&gt;0, AC93, 0))))+AF93</f>
        <v/>
      </c>
      <c r="AH93" s="409">
        <f>AJ93/2.5</f>
        <v/>
      </c>
      <c r="AI93" s="409" t="n">
        <v>139.95</v>
      </c>
      <c r="AJ93" s="409" t="n">
        <v>139.95</v>
      </c>
      <c r="AK93" s="255">
        <f>((AH93-AG93)/AH93)</f>
        <v/>
      </c>
      <c r="AL93" s="80" t="n"/>
      <c r="AM93" s="80" t="n"/>
      <c r="AN93" s="80" t="n"/>
      <c r="AO93" s="410" t="n"/>
      <c r="AP93" s="410" t="n"/>
      <c r="AQ93" s="80" t="n"/>
      <c r="AR93" s="102" t="n">
        <v>16</v>
      </c>
      <c r="AS93" s="102" t="inlineStr">
        <is>
          <t>32-32</t>
        </is>
      </c>
      <c r="AT93" s="102" t="n">
        <v>15</v>
      </c>
      <c r="AU93" s="418" t="n">
        <v>41984</v>
      </c>
      <c r="AV93" s="210" t="n">
        <v>41991</v>
      </c>
      <c r="AW93" s="210" t="n">
        <v>41978</v>
      </c>
      <c r="AX93" s="210" t="n">
        <v>41990</v>
      </c>
      <c r="AY93" s="412" t="n"/>
      <c r="AZ93" s="120" t="n"/>
      <c r="BA93" s="413" t="n"/>
      <c r="BB93" s="91" t="n"/>
      <c r="BC93" s="414" t="n"/>
      <c r="BD93" s="80" t="n"/>
      <c r="BE93" s="80" t="n"/>
      <c r="BF93" s="410" t="n"/>
      <c r="BG93" s="102" t="n"/>
      <c r="BH93" s="102" t="n"/>
      <c r="BI93" s="412" t="n"/>
      <c r="BJ93" s="80" t="n"/>
      <c r="BK93" s="80">
        <f>+WEEKNUM(BJ93)</f>
        <v/>
      </c>
      <c r="BL93" s="410" t="n"/>
      <c r="BM93" s="80" t="n"/>
      <c r="BN93" s="80" t="n"/>
      <c r="BO93" s="80" t="n"/>
      <c r="BP93" s="80">
        <f>BO93*Z93</f>
        <v/>
      </c>
      <c r="BQ93" s="80" t="n"/>
      <c r="BR93" s="192">
        <f>BO93*AH93</f>
        <v/>
      </c>
      <c r="BS93" s="192">
        <f>BR93-(BO93*AG93)</f>
        <v/>
      </c>
      <c r="BT93" s="196">
        <f>BO93*AK93</f>
        <v/>
      </c>
      <c r="BU93" s="29" t="n"/>
    </row>
    <row customFormat="1" customHeight="1" ht="44.25" r="94" s="170">
      <c r="A94" s="10" t="n"/>
      <c r="B94" s="10" t="n">
        <v>2</v>
      </c>
      <c r="C94" s="11" t="inlineStr">
        <is>
          <t>KOI</t>
        </is>
      </c>
      <c r="D94" s="180" t="inlineStr">
        <is>
          <t>jeans</t>
        </is>
      </c>
      <c r="E94" s="14" t="inlineStr">
        <is>
          <t>MEN</t>
        </is>
      </c>
      <c r="F94" s="180" t="inlineStr">
        <is>
          <t>K150751205</t>
        </is>
      </c>
      <c r="G94" s="180" t="inlineStr">
        <is>
          <t>CHARLES</t>
        </is>
      </c>
      <c r="H94" s="180" t="inlineStr">
        <is>
          <t>Light Used</t>
        </is>
      </c>
      <c r="I94" s="233" t="n"/>
      <c r="J94" s="233" t="inlineStr">
        <is>
          <t>Slim Mid Rise</t>
        </is>
      </c>
      <c r="K94" s="233" t="n"/>
      <c r="L94" s="13" t="n"/>
      <c r="M94" s="119" t="inlineStr">
        <is>
          <t>Carthago</t>
        </is>
      </c>
      <c r="N94" s="29" t="inlineStr">
        <is>
          <t>CCC</t>
        </is>
      </c>
      <c r="O94" s="29" t="inlineStr">
        <is>
          <t>Interwashing</t>
        </is>
      </c>
      <c r="P94" s="29" t="inlineStr">
        <is>
          <t>TN</t>
        </is>
      </c>
      <c r="Q94" s="218" t="inlineStr">
        <is>
          <t>C/O</t>
        </is>
      </c>
      <c r="R94" s="38" t="n"/>
      <c r="S94" s="130" t="inlineStr">
        <is>
          <t>TRC Candiani</t>
        </is>
      </c>
      <c r="T94" s="130" t="inlineStr">
        <is>
          <t>RR2701 Old Preshrunk Stretch</t>
        </is>
      </c>
      <c r="U94" s="130" t="inlineStr">
        <is>
          <t>98% Organic Cotton / 2% Elastane</t>
        </is>
      </c>
      <c r="V94" s="130" t="n"/>
      <c r="W94" s="276" t="n">
        <v>42023</v>
      </c>
      <c r="X94" s="276" t="n">
        <v>42044</v>
      </c>
      <c r="Y94" s="276" t="n">
        <v>42079</v>
      </c>
      <c r="Z94" s="44" t="n">
        <v>1.26</v>
      </c>
      <c r="AA94" s="44" t="n"/>
      <c r="AB94" s="244" t="inlineStr">
        <is>
          <t>Euro</t>
        </is>
      </c>
      <c r="AC94" s="408" t="n"/>
      <c r="AD94" s="409" t="n">
        <v>24.38</v>
      </c>
      <c r="AE94" s="408" t="n">
        <v>24.38</v>
      </c>
      <c r="AF94" s="409" t="n">
        <v>0.25</v>
      </c>
      <c r="AG94" s="409">
        <f>(IF(AE94&gt;0, AE94, IF(AD94&gt;0, AD94, IF(AC94&gt;0, AC94, 0))))+AF94</f>
        <v/>
      </c>
      <c r="AH94" s="409">
        <f>AJ94/2.5</f>
        <v/>
      </c>
      <c r="AI94" s="409" t="n">
        <v>139.95</v>
      </c>
      <c r="AJ94" s="409" t="n">
        <v>139.95</v>
      </c>
      <c r="AK94" s="255">
        <f>((AH94-AG94)/AH94)</f>
        <v/>
      </c>
      <c r="AL94" s="80" t="n"/>
      <c r="AM94" s="80" t="n"/>
      <c r="AN94" s="80" t="n"/>
      <c r="AO94" s="410" t="n"/>
      <c r="AP94" s="410" t="n"/>
      <c r="AQ94" s="80" t="n"/>
      <c r="AR94" s="102" t="n">
        <v>16</v>
      </c>
      <c r="AS94" s="102" t="inlineStr">
        <is>
          <t>32-32</t>
        </is>
      </c>
      <c r="AT94" s="102" t="n">
        <v>15</v>
      </c>
      <c r="AU94" s="411" t="n">
        <v>41977</v>
      </c>
      <c r="AV94" s="144" t="n"/>
      <c r="AW94" s="210" t="n">
        <v>41978</v>
      </c>
      <c r="AX94" s="210" t="n">
        <v>41988</v>
      </c>
      <c r="AY94" s="412" t="n"/>
      <c r="AZ94" s="120" t="n"/>
      <c r="BA94" s="413" t="n"/>
      <c r="BB94" s="91" t="n"/>
      <c r="BC94" s="414" t="n"/>
      <c r="BD94" s="80" t="n"/>
      <c r="BE94" s="80" t="n"/>
      <c r="BF94" s="410" t="n"/>
      <c r="BG94" s="102" t="n"/>
      <c r="BH94" s="102" t="n"/>
      <c r="BI94" s="412" t="n"/>
      <c r="BJ94" s="80" t="n"/>
      <c r="BK94" s="80">
        <f>+WEEKNUM(BJ94)</f>
        <v/>
      </c>
      <c r="BL94" s="410" t="n"/>
      <c r="BM94" s="80" t="n"/>
      <c r="BN94" s="80" t="n"/>
      <c r="BO94" s="80" t="n"/>
      <c r="BP94" s="80">
        <f>BO94*Z94</f>
        <v/>
      </c>
      <c r="BQ94" s="80" t="n"/>
      <c r="BR94" s="192">
        <f>BO94*AH94</f>
        <v/>
      </c>
      <c r="BS94" s="192">
        <f>BR94-(BO94*AG94)</f>
        <v/>
      </c>
      <c r="BT94" s="196">
        <f>BO94*AK94</f>
        <v/>
      </c>
      <c r="BU94" s="29" t="n"/>
    </row>
    <row customHeight="1" ht="44.25" r="95">
      <c r="A95" s="10" t="n"/>
      <c r="B95" s="10" t="n">
        <v>3</v>
      </c>
      <c r="C95" s="11" t="inlineStr">
        <is>
          <t>KOI</t>
        </is>
      </c>
      <c r="D95" s="180" t="inlineStr">
        <is>
          <t>jeans</t>
        </is>
      </c>
      <c r="E95" s="14" t="inlineStr">
        <is>
          <t>MEN</t>
        </is>
      </c>
      <c r="F95" s="180" t="inlineStr">
        <is>
          <t>K150751206</t>
        </is>
      </c>
      <c r="G95" s="180" t="inlineStr">
        <is>
          <t>CHARLES</t>
        </is>
      </c>
      <c r="H95" s="180" t="inlineStr">
        <is>
          <t>Lasered Repaired</t>
        </is>
      </c>
      <c r="I95" s="233" t="n"/>
      <c r="J95" s="233" t="inlineStr">
        <is>
          <t>Slim Mid Rise</t>
        </is>
      </c>
      <c r="K95" s="233" t="n"/>
      <c r="L95" s="13" t="n"/>
      <c r="M95" s="119" t="inlineStr">
        <is>
          <t>Carthago</t>
        </is>
      </c>
      <c r="N95" s="29" t="inlineStr">
        <is>
          <t>CCC</t>
        </is>
      </c>
      <c r="O95" s="29" t="inlineStr">
        <is>
          <t>Elleti</t>
        </is>
      </c>
      <c r="P95" s="29" t="inlineStr">
        <is>
          <t>IT</t>
        </is>
      </c>
      <c r="Q95" s="218" t="inlineStr">
        <is>
          <t>C/O</t>
        </is>
      </c>
      <c r="R95" s="38" t="n"/>
      <c r="S95" s="130" t="inlineStr">
        <is>
          <t>Orta</t>
        </is>
      </c>
      <c r="T95" s="130" t="n">
        <v>8148</v>
      </c>
      <c r="U95" s="130" t="inlineStr">
        <is>
          <t>98% Organic Cotton / 2% Elastane</t>
        </is>
      </c>
      <c r="V95" s="130" t="n"/>
      <c r="W95" s="276" t="n">
        <v>42023</v>
      </c>
      <c r="X95" s="276" t="n">
        <v>42044</v>
      </c>
      <c r="Y95" s="276" t="n">
        <v>42079</v>
      </c>
      <c r="Z95" s="44" t="n">
        <v>1.43</v>
      </c>
      <c r="AA95" s="44" t="n"/>
      <c r="AB95" s="244" t="inlineStr">
        <is>
          <t>Euro</t>
        </is>
      </c>
      <c r="AC95" s="408" t="n"/>
      <c r="AD95" s="416" t="n">
        <v>36.13</v>
      </c>
      <c r="AE95" s="417" t="n"/>
      <c r="AF95" s="409" t="n">
        <v>0.25</v>
      </c>
      <c r="AG95" s="409">
        <f>(IF(AE95&gt;0, AE95, IF(AD95&gt;0, AD95, IF(AC95&gt;0, AC95, 0))))+AF95</f>
        <v/>
      </c>
      <c r="AH95" s="409">
        <f>AJ95/2.5</f>
        <v/>
      </c>
      <c r="AI95" s="409" t="n">
        <v>219.95</v>
      </c>
      <c r="AJ95" s="409" t="n">
        <v>219.95</v>
      </c>
      <c r="AK95" s="255">
        <f>((AH95-AG95)/AH95)</f>
        <v/>
      </c>
      <c r="AL95" s="80" t="n"/>
      <c r="AM95" s="80" t="n"/>
      <c r="AN95" s="80" t="n"/>
      <c r="AO95" s="410" t="n"/>
      <c r="AP95" s="410" t="n"/>
      <c r="AQ95" s="80" t="n"/>
      <c r="AR95" s="102" t="n">
        <v>16</v>
      </c>
      <c r="AS95" s="102" t="inlineStr">
        <is>
          <t>32-32</t>
        </is>
      </c>
      <c r="AT95" s="102" t="n"/>
      <c r="AU95" s="102" t="n"/>
      <c r="AV95" s="144" t="n"/>
      <c r="AW95" s="210" t="n">
        <v>41978</v>
      </c>
      <c r="AX95" s="210" t="n">
        <v>42009</v>
      </c>
      <c r="AY95" s="412" t="n"/>
      <c r="AZ95" s="120" t="n"/>
      <c r="BA95" s="413" t="n"/>
      <c r="BB95" s="91" t="n"/>
      <c r="BC95" s="414" t="n"/>
      <c r="BD95" s="80" t="n"/>
      <c r="BE95" s="80" t="n"/>
      <c r="BF95" s="410" t="n"/>
      <c r="BG95" s="102" t="n"/>
      <c r="BH95" s="102" t="n"/>
      <c r="BI95" s="412" t="n"/>
      <c r="BJ95" s="80" t="n"/>
      <c r="BK95" s="80">
        <f>+WEEKNUM(BJ95)</f>
        <v/>
      </c>
      <c r="BL95" s="410" t="n"/>
      <c r="BM95" s="80" t="n"/>
      <c r="BN95" s="80" t="n"/>
      <c r="BO95" s="80" t="n"/>
      <c r="BP95" s="80">
        <f>BO95*Z95</f>
        <v/>
      </c>
      <c r="BQ95" s="80" t="n"/>
      <c r="BR95" s="192">
        <f>BO95*AH95</f>
        <v/>
      </c>
      <c r="BS95" s="192">
        <f>BR95-(BO95*AG95)</f>
        <v/>
      </c>
      <c r="BT95" s="196">
        <f>BO95*AK95</f>
        <v/>
      </c>
      <c r="BU95" s="29" t="n"/>
    </row>
    <row customHeight="1" ht="44.25" r="96">
      <c r="A96" s="10" t="n"/>
      <c r="B96" s="10" t="n">
        <v>3</v>
      </c>
      <c r="C96" s="11" t="inlineStr">
        <is>
          <t>KOI</t>
        </is>
      </c>
      <c r="D96" s="180" t="inlineStr">
        <is>
          <t>jeans</t>
        </is>
      </c>
      <c r="E96" s="14" t="inlineStr">
        <is>
          <t>MEN</t>
        </is>
      </c>
      <c r="F96" s="180" t="inlineStr">
        <is>
          <t>K150751207</t>
        </is>
      </c>
      <c r="G96" s="180" t="inlineStr">
        <is>
          <t>CHARLES</t>
        </is>
      </c>
      <c r="H96" s="180" t="inlineStr">
        <is>
          <t>Laser 3 D</t>
        </is>
      </c>
      <c r="I96" s="233" t="n"/>
      <c r="J96" s="233" t="inlineStr">
        <is>
          <t>Slim Mid Rise</t>
        </is>
      </c>
      <c r="K96" s="233" t="n"/>
      <c r="L96" s="13" t="n"/>
      <c r="M96" s="119" t="inlineStr">
        <is>
          <t>Carthago</t>
        </is>
      </c>
      <c r="N96" s="29" t="inlineStr">
        <is>
          <t>CCC</t>
        </is>
      </c>
      <c r="O96" s="29" t="inlineStr">
        <is>
          <t>Martelli</t>
        </is>
      </c>
      <c r="P96" s="29" t="inlineStr">
        <is>
          <t>IT</t>
        </is>
      </c>
      <c r="Q96" s="218" t="inlineStr">
        <is>
          <t>C/O</t>
        </is>
      </c>
      <c r="R96" s="38" t="n"/>
      <c r="S96" s="130" t="inlineStr">
        <is>
          <t>TRC Candiani</t>
        </is>
      </c>
      <c r="T96" s="130" t="inlineStr">
        <is>
          <t>RR2812 N-Semble Recycled</t>
        </is>
      </c>
      <c r="U96" s="130" t="inlineStr">
        <is>
          <t>78% Cotton / 22% Recycled Cotton</t>
        </is>
      </c>
      <c r="V96" s="130" t="n"/>
      <c r="W96" s="276" t="n">
        <v>42023</v>
      </c>
      <c r="X96" s="276" t="n">
        <v>42044</v>
      </c>
      <c r="Y96" s="276" t="n">
        <v>42079</v>
      </c>
      <c r="Z96" s="44" t="n">
        <v>1.24</v>
      </c>
      <c r="AA96" s="44" t="n"/>
      <c r="AB96" s="244" t="inlineStr">
        <is>
          <t>Euro</t>
        </is>
      </c>
      <c r="AC96" s="408" t="n"/>
      <c r="AD96" s="416" t="n">
        <v>27.1</v>
      </c>
      <c r="AE96" s="417" t="n"/>
      <c r="AF96" s="409" t="n">
        <v>0.25</v>
      </c>
      <c r="AG96" s="409">
        <f>(IF(AE96&gt;0, AE96, IF(AD96&gt;0, AD96, IF(AC96&gt;0, AC96, 0))))+AF96</f>
        <v/>
      </c>
      <c r="AH96" s="409">
        <f>AJ96/2.5</f>
        <v/>
      </c>
      <c r="AI96" s="409" t="n">
        <v>169.95</v>
      </c>
      <c r="AJ96" s="409" t="n">
        <v>169.95</v>
      </c>
      <c r="AK96" s="255">
        <f>((AH96-AG96)/AH96)</f>
        <v/>
      </c>
      <c r="AL96" s="80" t="n"/>
      <c r="AM96" s="80" t="n"/>
      <c r="AN96" s="80" t="n"/>
      <c r="AO96" s="410" t="n"/>
      <c r="AP96" s="410" t="n"/>
      <c r="AQ96" s="80" t="n"/>
      <c r="AR96" s="102" t="n">
        <v>16</v>
      </c>
      <c r="AS96" s="102" t="inlineStr">
        <is>
          <t>32-32</t>
        </is>
      </c>
      <c r="AT96" s="102" t="n"/>
      <c r="AU96" s="102" t="n"/>
      <c r="AV96" s="144" t="n"/>
      <c r="AW96" s="239" t="n">
        <v>41978</v>
      </c>
      <c r="AX96" s="239" t="n">
        <v>42009</v>
      </c>
      <c r="AY96" s="412" t="n"/>
      <c r="AZ96" s="120" t="n"/>
      <c r="BA96" s="413" t="n"/>
      <c r="BB96" s="91" t="n"/>
      <c r="BC96" s="414" t="n"/>
      <c r="BD96" s="80" t="n"/>
      <c r="BE96" s="80" t="n"/>
      <c r="BF96" s="410" t="n"/>
      <c r="BG96" s="102" t="n"/>
      <c r="BH96" s="102" t="n"/>
      <c r="BI96" s="412" t="n"/>
      <c r="BJ96" s="80" t="n"/>
      <c r="BK96" s="80">
        <f>+WEEKNUM(BJ96)</f>
        <v/>
      </c>
      <c r="BL96" s="410" t="n"/>
      <c r="BM96" s="80" t="n"/>
      <c r="BN96" s="80" t="n"/>
      <c r="BO96" s="80" t="n"/>
      <c r="BP96" s="80">
        <f>BO96*Z96</f>
        <v/>
      </c>
      <c r="BQ96" s="80" t="n"/>
      <c r="BR96" s="192">
        <f>BO96*AH96</f>
        <v/>
      </c>
      <c r="BS96" s="192">
        <f>BR96-(BO96*AG96)</f>
        <v/>
      </c>
      <c r="BT96" s="196">
        <f>BO96*AK96</f>
        <v/>
      </c>
      <c r="BU96" s="29" t="n"/>
    </row>
    <row customFormat="1" customHeight="1" ht="44.25" r="97" s="170">
      <c r="A97" s="10" t="n"/>
      <c r="B97" s="10" t="n">
        <v>2</v>
      </c>
      <c r="C97" s="11" t="inlineStr">
        <is>
          <t>KOI</t>
        </is>
      </c>
      <c r="D97" s="180" t="inlineStr">
        <is>
          <t>jeans</t>
        </is>
      </c>
      <c r="E97" s="14" t="inlineStr">
        <is>
          <t>MEN</t>
        </is>
      </c>
      <c r="F97" s="180" t="inlineStr">
        <is>
          <t>K150751301</t>
        </is>
      </c>
      <c r="G97" s="180" t="inlineStr">
        <is>
          <t>JOHN SELVAGE</t>
        </is>
      </c>
      <c r="H97" s="180" t="inlineStr">
        <is>
          <t>11.5 oz. Dry</t>
        </is>
      </c>
      <c r="I97" s="233" t="n"/>
      <c r="J97" s="233" t="inlineStr">
        <is>
          <t>Slim Long Rise</t>
        </is>
      </c>
      <c r="K97" s="233" t="n"/>
      <c r="L97" s="13" t="n"/>
      <c r="M97" s="119" t="inlineStr">
        <is>
          <t>Carthago</t>
        </is>
      </c>
      <c r="N97" s="29" t="inlineStr">
        <is>
          <t>CCC</t>
        </is>
      </c>
      <c r="O97" s="29" t="inlineStr">
        <is>
          <t>n/a</t>
        </is>
      </c>
      <c r="P97" s="29" t="inlineStr">
        <is>
          <t>TN</t>
        </is>
      </c>
      <c r="Q97" s="218" t="inlineStr">
        <is>
          <t>C/O</t>
        </is>
      </c>
      <c r="R97" s="38" t="n"/>
      <c r="S97" s="130" t="inlineStr">
        <is>
          <t>Gap</t>
        </is>
      </c>
      <c r="T97" s="130" t="inlineStr">
        <is>
          <t>SL D5224A010 Smoke Blue</t>
        </is>
      </c>
      <c r="U97" s="130" t="inlineStr">
        <is>
          <t>100% Organic Cotton</t>
        </is>
      </c>
      <c r="V97" s="130" t="n"/>
      <c r="W97" s="277" t="n">
        <v>41995</v>
      </c>
      <c r="X97" s="276" t="n">
        <v>42016</v>
      </c>
      <c r="Y97" s="276" t="n">
        <v>42051</v>
      </c>
      <c r="Z97" s="44" t="n">
        <v>2.29</v>
      </c>
      <c r="AA97" s="44" t="n"/>
      <c r="AB97" s="244" t="inlineStr">
        <is>
          <t>Euro</t>
        </is>
      </c>
      <c r="AC97" s="408" t="n"/>
      <c r="AD97" s="409" t="n">
        <v>24.15</v>
      </c>
      <c r="AE97" s="408" t="n">
        <v>24.15</v>
      </c>
      <c r="AF97" s="409" t="n">
        <v>0.25</v>
      </c>
      <c r="AG97" s="409">
        <f>(IF(AE97&gt;0, AE97, IF(AD97&gt;0, AD97, IF(AC97&gt;0, AC97, 0))))+AF97</f>
        <v/>
      </c>
      <c r="AH97" s="409">
        <f>AJ97/2.5</f>
        <v/>
      </c>
      <c r="AI97" s="409" t="n">
        <v>149.95</v>
      </c>
      <c r="AJ97" s="409" t="n">
        <v>149.95</v>
      </c>
      <c r="AK97" s="255">
        <f>((AH97-AG97)/AH97)</f>
        <v/>
      </c>
      <c r="AL97" s="80" t="n"/>
      <c r="AM97" s="80" t="n"/>
      <c r="AN97" s="80" t="n"/>
      <c r="AO97" s="410" t="n"/>
      <c r="AP97" s="410" t="n"/>
      <c r="AQ97" s="80" t="n"/>
      <c r="AR97" s="102" t="n">
        <v>16</v>
      </c>
      <c r="AS97" s="102" t="inlineStr">
        <is>
          <t>32-32</t>
        </is>
      </c>
      <c r="AT97" s="102" t="n">
        <v>16</v>
      </c>
      <c r="AU97" s="411" t="n">
        <v>41977</v>
      </c>
      <c r="AV97" s="144" t="n"/>
      <c r="AW97" s="210" t="n">
        <v>41978</v>
      </c>
      <c r="AX97" s="210" t="n">
        <v>41988</v>
      </c>
      <c r="AY97" s="412" t="n"/>
      <c r="AZ97" s="120" t="n"/>
      <c r="BA97" s="413" t="n"/>
      <c r="BB97" s="91" t="n"/>
      <c r="BC97" s="414" t="n"/>
      <c r="BD97" s="80" t="n"/>
      <c r="BE97" s="80" t="n"/>
      <c r="BF97" s="410" t="n"/>
      <c r="BG97" s="102" t="n"/>
      <c r="BH97" s="102" t="n"/>
      <c r="BI97" s="412" t="n"/>
      <c r="BJ97" s="80" t="n"/>
      <c r="BK97" s="80">
        <f>+WEEKNUM(BJ97)</f>
        <v/>
      </c>
      <c r="BL97" s="410" t="n"/>
      <c r="BM97" s="80" t="n"/>
      <c r="BN97" s="80" t="n"/>
      <c r="BO97" s="80" t="n"/>
      <c r="BP97" s="80">
        <f>BO97*Z97</f>
        <v/>
      </c>
      <c r="BQ97" s="80" t="n"/>
      <c r="BR97" s="192">
        <f>BO97*AH97</f>
        <v/>
      </c>
      <c r="BS97" s="192">
        <f>BR97-(BO97*AG97)</f>
        <v/>
      </c>
      <c r="BT97" s="196">
        <f>BO97*AK97</f>
        <v/>
      </c>
      <c r="BU97" s="29" t="n"/>
    </row>
    <row customFormat="1" customHeight="1" ht="44.25" r="98" s="170">
      <c r="A98" s="10" t="n"/>
      <c r="B98" s="10" t="n">
        <v>2</v>
      </c>
      <c r="C98" s="11" t="inlineStr">
        <is>
          <t>KOI</t>
        </is>
      </c>
      <c r="D98" s="180" t="inlineStr">
        <is>
          <t>jeans</t>
        </is>
      </c>
      <c r="E98" s="14" t="inlineStr">
        <is>
          <t>MEN</t>
        </is>
      </c>
      <c r="F98" s="180" t="inlineStr">
        <is>
          <t>K150751302</t>
        </is>
      </c>
      <c r="G98" s="180" t="inlineStr">
        <is>
          <t>JOHN SELVAGE</t>
        </is>
      </c>
      <c r="H98" s="180" t="inlineStr">
        <is>
          <t>16 oz. Dry</t>
        </is>
      </c>
      <c r="I98" s="233" t="n"/>
      <c r="J98" s="233" t="inlineStr">
        <is>
          <t>Slim Long Rise</t>
        </is>
      </c>
      <c r="K98" s="233" t="n"/>
      <c r="L98" s="13" t="n"/>
      <c r="M98" s="119" t="inlineStr">
        <is>
          <t>Carthago</t>
        </is>
      </c>
      <c r="N98" s="29" t="inlineStr">
        <is>
          <t>CCC</t>
        </is>
      </c>
      <c r="O98" s="29" t="inlineStr">
        <is>
          <t>n/a</t>
        </is>
      </c>
      <c r="P98" s="29" t="inlineStr">
        <is>
          <t>TN</t>
        </is>
      </c>
      <c r="Q98" s="218" t="inlineStr">
        <is>
          <t>C/O</t>
        </is>
      </c>
      <c r="R98" s="38" t="n"/>
      <c r="S98" s="130" t="inlineStr">
        <is>
          <t>TRC Candiani</t>
        </is>
      </c>
      <c r="T98" s="130" t="inlineStr">
        <is>
          <t>SL 0660 Drake Preshrunk</t>
        </is>
      </c>
      <c r="U98" s="130" t="inlineStr">
        <is>
          <t>100% Organic Cotton</t>
        </is>
      </c>
      <c r="V98" s="130" t="n"/>
      <c r="W98" s="276" t="n">
        <v>42023</v>
      </c>
      <c r="X98" s="276" t="n">
        <v>42044</v>
      </c>
      <c r="Y98" s="276" t="n">
        <v>42079</v>
      </c>
      <c r="Z98" s="44" t="n">
        <v>2.32</v>
      </c>
      <c r="AA98" s="44" t="n"/>
      <c r="AB98" s="244" t="inlineStr">
        <is>
          <t>Euro</t>
        </is>
      </c>
      <c r="AC98" s="408" t="n"/>
      <c r="AD98" s="409" t="n">
        <v>25.41</v>
      </c>
      <c r="AE98" s="408" t="n">
        <v>25.41</v>
      </c>
      <c r="AF98" s="409" t="n">
        <v>0.25</v>
      </c>
      <c r="AG98" s="409">
        <f>(IF(AE98&gt;0, AE98, IF(AD98&gt;0, AD98, IF(AC98&gt;0, AC98, 0))))+AF98</f>
        <v/>
      </c>
      <c r="AH98" s="409">
        <f>AJ98/2.5</f>
        <v/>
      </c>
      <c r="AI98" s="409" t="n">
        <v>169.95</v>
      </c>
      <c r="AJ98" s="409" t="n">
        <v>169.95</v>
      </c>
      <c r="AK98" s="255">
        <f>((AH98-AG98)/AH98)</f>
        <v/>
      </c>
      <c r="AL98" s="80" t="n"/>
      <c r="AM98" s="80" t="n"/>
      <c r="AN98" s="80" t="n"/>
      <c r="AO98" s="410" t="n"/>
      <c r="AP98" s="410" t="n"/>
      <c r="AQ98" s="80" t="n"/>
      <c r="AR98" s="102" t="n">
        <v>16</v>
      </c>
      <c r="AS98" s="102" t="inlineStr">
        <is>
          <t>32-32</t>
        </is>
      </c>
      <c r="AT98" s="102" t="n">
        <v>16</v>
      </c>
      <c r="AU98" s="411" t="n">
        <v>41977</v>
      </c>
      <c r="AV98" s="144" t="n"/>
      <c r="AW98" s="210" t="n">
        <v>41978</v>
      </c>
      <c r="AX98" s="210" t="n">
        <v>41988</v>
      </c>
      <c r="AY98" s="412" t="n"/>
      <c r="AZ98" s="120" t="n"/>
      <c r="BA98" s="413" t="n"/>
      <c r="BB98" s="91" t="n"/>
      <c r="BC98" s="414" t="n"/>
      <c r="BD98" s="80" t="n"/>
      <c r="BE98" s="80" t="n"/>
      <c r="BF98" s="410" t="n"/>
      <c r="BG98" s="102" t="n"/>
      <c r="BH98" s="102" t="n"/>
      <c r="BI98" s="412" t="n"/>
      <c r="BJ98" s="80" t="n"/>
      <c r="BK98" s="80">
        <f>+WEEKNUM(BJ98)</f>
        <v/>
      </c>
      <c r="BL98" s="410" t="n"/>
      <c r="BM98" s="80" t="n"/>
      <c r="BN98" s="80" t="n"/>
      <c r="BO98" s="80" t="n"/>
      <c r="BP98" s="80">
        <f>BO98*Z98</f>
        <v/>
      </c>
      <c r="BQ98" s="80" t="n"/>
      <c r="BR98" s="192">
        <f>BO98*AH98</f>
        <v/>
      </c>
      <c r="BS98" s="192">
        <f>BR98-(BO98*AG98)</f>
        <v/>
      </c>
      <c r="BT98" s="196">
        <f>BO98*AK98</f>
        <v/>
      </c>
      <c r="BU98" s="29" t="n"/>
    </row>
    <row customFormat="1" customHeight="1" ht="44.25" r="99" s="170">
      <c r="A99" s="10" t="n"/>
      <c r="B99" s="10" t="n">
        <v>2</v>
      </c>
      <c r="C99" s="11" t="inlineStr">
        <is>
          <t>KOI</t>
        </is>
      </c>
      <c r="D99" s="180" t="inlineStr">
        <is>
          <t>jeans</t>
        </is>
      </c>
      <c r="E99" s="14" t="inlineStr">
        <is>
          <t>MEN</t>
        </is>
      </c>
      <c r="F99" s="180" t="inlineStr">
        <is>
          <t>K150751303</t>
        </is>
      </c>
      <c r="G99" s="180" t="inlineStr">
        <is>
          <t>JOHN</t>
        </is>
      </c>
      <c r="H99" s="180" t="inlineStr">
        <is>
          <t>Electric Tied</t>
        </is>
      </c>
      <c r="I99" s="233" t="n"/>
      <c r="J99" s="233" t="inlineStr">
        <is>
          <t>Slim Long Rise</t>
        </is>
      </c>
      <c r="K99" s="233" t="n"/>
      <c r="L99" s="13" t="n"/>
      <c r="M99" s="119" t="inlineStr">
        <is>
          <t>Carthago</t>
        </is>
      </c>
      <c r="N99" s="29" t="inlineStr">
        <is>
          <t>CCC</t>
        </is>
      </c>
      <c r="O99" s="29" t="inlineStr">
        <is>
          <t>Interwashing</t>
        </is>
      </c>
      <c r="P99" s="29" t="inlineStr">
        <is>
          <t>TN</t>
        </is>
      </c>
      <c r="Q99" s="218" t="inlineStr">
        <is>
          <t>C/O</t>
        </is>
      </c>
      <c r="R99" s="38" t="n"/>
      <c r="S99" s="130" t="inlineStr">
        <is>
          <t>Gap</t>
        </is>
      </c>
      <c r="T99" s="130" t="inlineStr">
        <is>
          <t>D7253O019 Rosemary</t>
        </is>
      </c>
      <c r="U99" s="130" t="inlineStr">
        <is>
          <t>96,5% Organic Cotton / 3% Polyester / 0,5% Elastane</t>
        </is>
      </c>
      <c r="V99" s="130" t="n"/>
      <c r="W99" s="277" t="n">
        <v>41995</v>
      </c>
      <c r="X99" s="276" t="n">
        <v>42016</v>
      </c>
      <c r="Y99" s="276" t="n">
        <v>42051</v>
      </c>
      <c r="Z99" s="44" t="n">
        <v>1.27</v>
      </c>
      <c r="AA99" s="44" t="n"/>
      <c r="AB99" s="244" t="inlineStr">
        <is>
          <t>Euro</t>
        </is>
      </c>
      <c r="AC99" s="408" t="n"/>
      <c r="AD99" s="409" t="n">
        <v>25.86</v>
      </c>
      <c r="AE99" s="408" t="n">
        <v>25.86</v>
      </c>
      <c r="AF99" s="409" t="n">
        <v>0.25</v>
      </c>
      <c r="AG99" s="409">
        <f>(IF(AE99&gt;0, AE99, IF(AD99&gt;0, AD99, IF(AC99&gt;0, AC99, 0))))+AF99</f>
        <v/>
      </c>
      <c r="AH99" s="409">
        <f>AJ99/2.5</f>
        <v/>
      </c>
      <c r="AI99" s="409" t="n">
        <v>139.95</v>
      </c>
      <c r="AJ99" s="409" t="n">
        <v>139.95</v>
      </c>
      <c r="AK99" s="255">
        <f>((AH99-AG99)/AH99)</f>
        <v/>
      </c>
      <c r="AL99" s="80" t="n"/>
      <c r="AM99" s="80" t="n"/>
      <c r="AN99" s="80" t="n"/>
      <c r="AO99" s="410" t="n"/>
      <c r="AP99" s="410" t="n"/>
      <c r="AQ99" s="80" t="n"/>
      <c r="AR99" s="102" t="n">
        <v>16</v>
      </c>
      <c r="AS99" s="102" t="inlineStr">
        <is>
          <t>32-32</t>
        </is>
      </c>
      <c r="AT99" s="102" t="n">
        <v>16</v>
      </c>
      <c r="AU99" s="411" t="n">
        <v>41977</v>
      </c>
      <c r="AV99" s="144" t="n"/>
      <c r="AW99" s="210" t="n">
        <v>41978</v>
      </c>
      <c r="AX99" s="210" t="n">
        <v>41988</v>
      </c>
      <c r="AY99" s="412" t="n"/>
      <c r="AZ99" s="120" t="n"/>
      <c r="BA99" s="413" t="n"/>
      <c r="BB99" s="91" t="n"/>
      <c r="BC99" s="414" t="n"/>
      <c r="BD99" s="80" t="n"/>
      <c r="BE99" s="80" t="n"/>
      <c r="BF99" s="410" t="n"/>
      <c r="BG99" s="102" t="n"/>
      <c r="BH99" s="102" t="n"/>
      <c r="BI99" s="412" t="n"/>
      <c r="BJ99" s="80" t="n"/>
      <c r="BK99" s="80">
        <f>+WEEKNUM(BJ99)</f>
        <v/>
      </c>
      <c r="BL99" s="410" t="n"/>
      <c r="BM99" s="80" t="n"/>
      <c r="BN99" s="80" t="n"/>
      <c r="BO99" s="80" t="n"/>
      <c r="BP99" s="80">
        <f>BO99*Z99</f>
        <v/>
      </c>
      <c r="BQ99" s="80" t="n"/>
      <c r="BR99" s="192">
        <f>BO99*AH99</f>
        <v/>
      </c>
      <c r="BS99" s="192">
        <f>BR99-(BO99*AG99)</f>
        <v/>
      </c>
      <c r="BT99" s="196">
        <f>BO99*AK99</f>
        <v/>
      </c>
      <c r="BU99" s="29" t="n"/>
    </row>
    <row customFormat="1" customHeight="1" ht="44.25" r="100" s="170">
      <c r="A100" s="10" t="n"/>
      <c r="B100" s="10" t="n">
        <v>2</v>
      </c>
      <c r="C100" s="11" t="inlineStr">
        <is>
          <t>KOI</t>
        </is>
      </c>
      <c r="D100" s="180" t="inlineStr">
        <is>
          <t>jeans</t>
        </is>
      </c>
      <c r="E100" s="14" t="inlineStr">
        <is>
          <t>MEN</t>
        </is>
      </c>
      <c r="F100" s="180" t="inlineStr">
        <is>
          <t>K150751304</t>
        </is>
      </c>
      <c r="G100" s="180" t="inlineStr">
        <is>
          <t>JOHN</t>
        </is>
      </c>
      <c r="H100" s="180" t="inlineStr">
        <is>
          <t>Grey Worn In</t>
        </is>
      </c>
      <c r="I100" s="233" t="n"/>
      <c r="J100" s="233" t="inlineStr">
        <is>
          <t>Slim Long Rise</t>
        </is>
      </c>
      <c r="K100" s="233" t="n"/>
      <c r="L100" s="13" t="n"/>
      <c r="M100" s="119" t="inlineStr">
        <is>
          <t>Carthago</t>
        </is>
      </c>
      <c r="N100" s="29" t="inlineStr">
        <is>
          <t>CCC</t>
        </is>
      </c>
      <c r="O100" s="29" t="inlineStr">
        <is>
          <t>Interwashing</t>
        </is>
      </c>
      <c r="P100" s="29" t="inlineStr">
        <is>
          <t>TN</t>
        </is>
      </c>
      <c r="Q100" s="218" t="inlineStr">
        <is>
          <t>C/O</t>
        </is>
      </c>
      <c r="R100" s="38" t="n"/>
      <c r="S100" s="130" t="inlineStr">
        <is>
          <t>Gap</t>
        </is>
      </c>
      <c r="T100" s="130" t="inlineStr">
        <is>
          <t>D7924O022 Pinus</t>
        </is>
      </c>
      <c r="U100" s="130" t="inlineStr">
        <is>
          <t>98% Organic Cotton / 2% Elastane</t>
        </is>
      </c>
      <c r="V100" s="130" t="n"/>
      <c r="W100" s="277" t="n">
        <v>41995</v>
      </c>
      <c r="X100" s="276" t="n">
        <v>42016</v>
      </c>
      <c r="Y100" s="276" t="n">
        <v>42051</v>
      </c>
      <c r="Z100" s="44" t="n">
        <v>1.5</v>
      </c>
      <c r="AA100" s="44" t="n"/>
      <c r="AB100" s="244" t="inlineStr">
        <is>
          <t>Euro</t>
        </is>
      </c>
      <c r="AC100" s="408" t="n"/>
      <c r="AD100" s="409" t="n">
        <v>25.5</v>
      </c>
      <c r="AE100" s="408" t="n">
        <v>25.5</v>
      </c>
      <c r="AF100" s="409" t="n">
        <v>0.25</v>
      </c>
      <c r="AG100" s="409">
        <f>(IF(AE100&gt;0, AE100, IF(AD100&gt;0, AD100, IF(AC100&gt;0, AC100, 0))))+AF100</f>
        <v/>
      </c>
      <c r="AH100" s="409">
        <f>AJ100/2.5</f>
        <v/>
      </c>
      <c r="AI100" s="409" t="n">
        <v>139.95</v>
      </c>
      <c r="AJ100" s="409" t="n">
        <v>139.95</v>
      </c>
      <c r="AK100" s="255">
        <f>((AH100-AG100)/AH100)</f>
        <v/>
      </c>
      <c r="AL100" s="80" t="n"/>
      <c r="AM100" s="80" t="n"/>
      <c r="AN100" s="80" t="n"/>
      <c r="AO100" s="410" t="n"/>
      <c r="AP100" s="410" t="n"/>
      <c r="AQ100" s="80" t="n"/>
      <c r="AR100" s="102" t="n">
        <v>16</v>
      </c>
      <c r="AS100" s="102" t="inlineStr">
        <is>
          <t>32-32</t>
        </is>
      </c>
      <c r="AT100" s="102" t="n">
        <v>16</v>
      </c>
      <c r="AU100" s="411" t="n">
        <v>41977</v>
      </c>
      <c r="AV100" s="144" t="n"/>
      <c r="AW100" s="210" t="n">
        <v>41978</v>
      </c>
      <c r="AX100" s="210" t="n">
        <v>41988</v>
      </c>
      <c r="AY100" s="412" t="n"/>
      <c r="AZ100" s="120" t="n"/>
      <c r="BA100" s="413" t="n"/>
      <c r="BB100" s="91" t="n"/>
      <c r="BC100" s="414" t="n"/>
      <c r="BD100" s="80" t="n"/>
      <c r="BE100" s="80" t="n"/>
      <c r="BF100" s="410" t="n"/>
      <c r="BG100" s="102" t="n"/>
      <c r="BH100" s="102" t="n"/>
      <c r="BI100" s="412" t="n"/>
      <c r="BJ100" s="80" t="n"/>
      <c r="BK100" s="80">
        <f>+WEEKNUM(BJ100)</f>
        <v/>
      </c>
      <c r="BL100" s="410" t="n"/>
      <c r="BM100" s="80" t="n"/>
      <c r="BN100" s="80" t="n"/>
      <c r="BO100" s="80" t="n"/>
      <c r="BP100" s="80">
        <f>BO100*Z100</f>
        <v/>
      </c>
      <c r="BQ100" s="80" t="n"/>
      <c r="BR100" s="192">
        <f>BO100*AH100</f>
        <v/>
      </c>
      <c r="BS100" s="192">
        <f>BR100-(BO100*AG100)</f>
        <v/>
      </c>
      <c r="BT100" s="196">
        <f>BO100*AK100</f>
        <v/>
      </c>
      <c r="BU100" s="29" t="n"/>
    </row>
    <row customHeight="1" ht="44.25" r="101">
      <c r="A101" s="10" t="n"/>
      <c r="B101" s="10" t="n">
        <v>2</v>
      </c>
      <c r="C101" s="11" t="inlineStr">
        <is>
          <t>KOI</t>
        </is>
      </c>
      <c r="D101" s="180" t="inlineStr">
        <is>
          <t>jeans</t>
        </is>
      </c>
      <c r="E101" s="14" t="inlineStr">
        <is>
          <t>MEN</t>
        </is>
      </c>
      <c r="F101" s="180" t="inlineStr">
        <is>
          <t>K150751305</t>
        </is>
      </c>
      <c r="G101" s="180" t="inlineStr">
        <is>
          <t>JOHN</t>
        </is>
      </c>
      <c r="H101" s="180" t="inlineStr">
        <is>
          <t>Glory Blue Worn</t>
        </is>
      </c>
      <c r="I101" s="233" t="n"/>
      <c r="J101" s="233" t="inlineStr">
        <is>
          <t>Slim Long Rise</t>
        </is>
      </c>
      <c r="K101" s="233" t="n"/>
      <c r="L101" s="13" t="n"/>
      <c r="M101" s="119" t="inlineStr">
        <is>
          <t>Carthago</t>
        </is>
      </c>
      <c r="N101" s="29" t="inlineStr">
        <is>
          <t>CCC</t>
        </is>
      </c>
      <c r="O101" s="29" t="inlineStr">
        <is>
          <t>Interwashing</t>
        </is>
      </c>
      <c r="P101" s="29" t="inlineStr">
        <is>
          <t>TN</t>
        </is>
      </c>
      <c r="Q101" s="218" t="inlineStr">
        <is>
          <t>C/O</t>
        </is>
      </c>
      <c r="R101" s="38" t="n"/>
      <c r="S101" s="130" t="inlineStr">
        <is>
          <t>Orta</t>
        </is>
      </c>
      <c r="T101" s="130" t="n">
        <v>9540</v>
      </c>
      <c r="U101" s="130" t="inlineStr">
        <is>
          <t>99% Organic Cotton / 1% Elastane</t>
        </is>
      </c>
      <c r="V101" s="130" t="n"/>
      <c r="W101" s="276" t="n">
        <v>42023</v>
      </c>
      <c r="X101" s="276" t="n">
        <v>42044</v>
      </c>
      <c r="Y101" s="276" t="n">
        <v>42079</v>
      </c>
      <c r="Z101" s="44" t="n">
        <v>1.15</v>
      </c>
      <c r="AA101" s="44" t="n"/>
      <c r="AB101" s="244" t="inlineStr">
        <is>
          <t>Euro</t>
        </is>
      </c>
      <c r="AC101" s="408" t="n"/>
      <c r="AD101" s="409" t="n">
        <v>22.88</v>
      </c>
      <c r="AE101" s="408" t="n">
        <v>22.88</v>
      </c>
      <c r="AF101" s="409" t="n">
        <v>0.25</v>
      </c>
      <c r="AG101" s="409">
        <f>(IF(AE101&gt;0, AE101, IF(AD101&gt;0, AD101, IF(AC101&gt;0, AC101, 0))))+AF101</f>
        <v/>
      </c>
      <c r="AH101" s="409">
        <f>AJ101/2.5</f>
        <v/>
      </c>
      <c r="AI101" s="409" t="n">
        <v>139.95</v>
      </c>
      <c r="AJ101" s="409" t="n">
        <v>139.95</v>
      </c>
      <c r="AK101" s="255">
        <f>((AH101-AG101)/AH101)</f>
        <v/>
      </c>
      <c r="AL101" s="80" t="n"/>
      <c r="AM101" s="80" t="n"/>
      <c r="AN101" s="80" t="n"/>
      <c r="AO101" s="410" t="n"/>
      <c r="AP101" s="410" t="n"/>
      <c r="AQ101" s="80" t="n"/>
      <c r="AR101" s="102" t="n">
        <v>16</v>
      </c>
      <c r="AS101" s="102" t="inlineStr">
        <is>
          <t>32-32</t>
        </is>
      </c>
      <c r="AT101" s="102" t="n">
        <v>16</v>
      </c>
      <c r="AU101" s="411" t="n">
        <v>41977</v>
      </c>
      <c r="AV101" s="144" t="n"/>
      <c r="AW101" s="210" t="n">
        <v>41978</v>
      </c>
      <c r="AX101" s="210" t="n">
        <v>41988</v>
      </c>
      <c r="AY101" s="412" t="n"/>
      <c r="AZ101" s="120" t="n"/>
      <c r="BA101" s="413" t="n"/>
      <c r="BB101" s="91" t="n"/>
      <c r="BC101" s="414" t="n"/>
      <c r="BD101" s="80" t="n"/>
      <c r="BE101" s="80" t="n"/>
      <c r="BF101" s="410" t="n"/>
      <c r="BG101" s="102" t="n"/>
      <c r="BH101" s="102" t="n"/>
      <c r="BI101" s="412" t="n"/>
      <c r="BJ101" s="80" t="n"/>
      <c r="BK101" s="80">
        <f>+WEEKNUM(BJ101)</f>
        <v/>
      </c>
      <c r="BL101" s="410" t="n"/>
      <c r="BM101" s="80" t="n"/>
      <c r="BN101" s="80" t="n"/>
      <c r="BO101" s="80" t="n"/>
      <c r="BP101" s="80">
        <f>BO101*Z101</f>
        <v/>
      </c>
      <c r="BQ101" s="80" t="n"/>
      <c r="BR101" s="192">
        <f>BO101*AH101</f>
        <v/>
      </c>
      <c r="BS101" s="192">
        <f>BR101-(BO101*AG101)</f>
        <v/>
      </c>
      <c r="BT101" s="196">
        <f>BO101*AK101</f>
        <v/>
      </c>
      <c r="BU101" s="29" t="n"/>
    </row>
    <row customHeight="1" ht="44.25" r="102">
      <c r="A102" s="10" t="n"/>
      <c r="B102" s="10" t="n">
        <v>2</v>
      </c>
      <c r="C102" s="11" t="inlineStr">
        <is>
          <t>KOI</t>
        </is>
      </c>
      <c r="D102" s="180" t="inlineStr">
        <is>
          <t>jeans</t>
        </is>
      </c>
      <c r="E102" s="14" t="inlineStr">
        <is>
          <t>MEN</t>
        </is>
      </c>
      <c r="F102" s="180" t="inlineStr">
        <is>
          <t>K150751306</t>
        </is>
      </c>
      <c r="G102" s="180" t="inlineStr">
        <is>
          <t>JOHN</t>
        </is>
      </c>
      <c r="H102" s="180" t="inlineStr">
        <is>
          <t>Vintage Marble Repair</t>
        </is>
      </c>
      <c r="I102" s="233" t="n"/>
      <c r="J102" s="233" t="inlineStr">
        <is>
          <t>Slim Long Rise</t>
        </is>
      </c>
      <c r="K102" s="233" t="n"/>
      <c r="L102" s="13" t="n"/>
      <c r="M102" s="119" t="inlineStr">
        <is>
          <t>Carthago</t>
        </is>
      </c>
      <c r="N102" s="29" t="inlineStr">
        <is>
          <t>CCC</t>
        </is>
      </c>
      <c r="O102" s="29" t="inlineStr">
        <is>
          <t>Martelli</t>
        </is>
      </c>
      <c r="P102" s="29" t="inlineStr">
        <is>
          <t>IT</t>
        </is>
      </c>
      <c r="Q102" s="218" t="inlineStr">
        <is>
          <t>C/O</t>
        </is>
      </c>
      <c r="R102" s="38" t="n"/>
      <c r="S102" s="130" t="inlineStr">
        <is>
          <t>Orta</t>
        </is>
      </c>
      <c r="T102" s="130" t="n">
        <v>5616</v>
      </c>
      <c r="U102" s="130" t="inlineStr">
        <is>
          <t>100% Organic Cotton</t>
        </is>
      </c>
      <c r="V102" s="130" t="n"/>
      <c r="W102" s="276" t="n">
        <v>42023</v>
      </c>
      <c r="X102" s="276" t="n">
        <v>42044</v>
      </c>
      <c r="Y102" s="276" t="n">
        <v>42079</v>
      </c>
      <c r="Z102" s="44" t="n">
        <v>1.25</v>
      </c>
      <c r="AA102" s="44" t="n"/>
      <c r="AB102" s="244" t="inlineStr">
        <is>
          <t>Euro</t>
        </is>
      </c>
      <c r="AC102" s="408" t="n"/>
      <c r="AD102" s="416" t="n">
        <v>33.82</v>
      </c>
      <c r="AE102" s="417" t="n"/>
      <c r="AF102" s="409" t="n">
        <v>0.25</v>
      </c>
      <c r="AG102" s="409">
        <f>(IF(AE102&gt;0, AE102, IF(AD102&gt;0, AD102, IF(AC102&gt;0, AC102, 0))))+AF102</f>
        <v/>
      </c>
      <c r="AH102" s="409">
        <f>AJ102/2.5</f>
        <v/>
      </c>
      <c r="AI102" s="409" t="n">
        <v>199.95</v>
      </c>
      <c r="AJ102" s="409" t="n">
        <v>199.95</v>
      </c>
      <c r="AK102" s="255">
        <f>((AH102-AG102)/AH102)</f>
        <v/>
      </c>
      <c r="AL102" s="80" t="n"/>
      <c r="AM102" s="80" t="n"/>
      <c r="AN102" s="80" t="n"/>
      <c r="AO102" s="410" t="n"/>
      <c r="AP102" s="410" t="n"/>
      <c r="AQ102" s="80" t="n"/>
      <c r="AR102" s="102" t="n">
        <v>16</v>
      </c>
      <c r="AS102" s="102" t="inlineStr">
        <is>
          <t>32-32</t>
        </is>
      </c>
      <c r="AT102" s="102" t="n"/>
      <c r="AU102" s="102" t="n"/>
      <c r="AV102" s="144" t="n"/>
      <c r="AW102" s="210" t="n">
        <v>41978</v>
      </c>
      <c r="AX102" s="210" t="n">
        <v>42009</v>
      </c>
      <c r="AY102" s="412" t="n"/>
      <c r="AZ102" s="120" t="n"/>
      <c r="BA102" s="413" t="n"/>
      <c r="BB102" s="91" t="n"/>
      <c r="BC102" s="414" t="n"/>
      <c r="BD102" s="80" t="n"/>
      <c r="BE102" s="80" t="n"/>
      <c r="BF102" s="410" t="n"/>
      <c r="BG102" s="102" t="n"/>
      <c r="BH102" s="102" t="n"/>
      <c r="BI102" s="412" t="n"/>
      <c r="BJ102" s="80" t="n"/>
      <c r="BK102" s="80">
        <f>+WEEKNUM(BJ102)</f>
        <v/>
      </c>
      <c r="BL102" s="410" t="n"/>
      <c r="BM102" s="80" t="n"/>
      <c r="BN102" s="80" t="n"/>
      <c r="BO102" s="80" t="n"/>
      <c r="BP102" s="80">
        <f>BO102*Z102</f>
        <v/>
      </c>
      <c r="BQ102" s="80" t="n"/>
      <c r="BR102" s="192">
        <f>BO102*AH102</f>
        <v/>
      </c>
      <c r="BS102" s="192">
        <f>BR102-(BO102*AG102)</f>
        <v/>
      </c>
      <c r="BT102" s="196">
        <f>BO102*AK102</f>
        <v/>
      </c>
      <c r="BU102" s="29" t="n"/>
    </row>
    <row customFormat="1" customHeight="1" ht="44.25" r="103" s="170">
      <c r="A103" s="10" t="n"/>
      <c r="B103" s="10" t="n">
        <v>3</v>
      </c>
      <c r="C103" s="11" t="inlineStr">
        <is>
          <t>KOI</t>
        </is>
      </c>
      <c r="D103" s="180" t="inlineStr">
        <is>
          <t>jeans</t>
        </is>
      </c>
      <c r="E103" s="14" t="inlineStr">
        <is>
          <t>MEN</t>
        </is>
      </c>
      <c r="F103" s="180" t="inlineStr">
        <is>
          <t>K150751307</t>
        </is>
      </c>
      <c r="G103" s="180" t="inlineStr">
        <is>
          <t>JOHN</t>
        </is>
      </c>
      <c r="H103" s="138" t="inlineStr">
        <is>
          <t>Green Used</t>
        </is>
      </c>
      <c r="I103" s="233" t="n"/>
      <c r="J103" s="233" t="inlineStr">
        <is>
          <t>Slim Long Rise</t>
        </is>
      </c>
      <c r="K103" s="233" t="n"/>
      <c r="L103" s="13" t="n"/>
      <c r="M103" s="119" t="inlineStr">
        <is>
          <t>Carthago</t>
        </is>
      </c>
      <c r="N103" s="29" t="inlineStr">
        <is>
          <t>CCC</t>
        </is>
      </c>
      <c r="O103" s="29" t="inlineStr">
        <is>
          <t>Interwashing</t>
        </is>
      </c>
      <c r="P103" s="29" t="inlineStr">
        <is>
          <t>TN</t>
        </is>
      </c>
      <c r="Q103" s="218" t="inlineStr">
        <is>
          <t>C/O</t>
        </is>
      </c>
      <c r="R103" s="38" t="n"/>
      <c r="S103" s="130" t="inlineStr">
        <is>
          <t>Orta</t>
        </is>
      </c>
      <c r="T103" s="130" t="n">
        <v>9524</v>
      </c>
      <c r="U103" s="130" t="inlineStr">
        <is>
          <t>100% Organic Cotton</t>
        </is>
      </c>
      <c r="V103" s="130" t="n"/>
      <c r="W103" s="276" t="n">
        <v>42023</v>
      </c>
      <c r="X103" s="276" t="n">
        <v>42044</v>
      </c>
      <c r="Y103" s="276" t="n">
        <v>42079</v>
      </c>
      <c r="Z103" s="44" t="n">
        <v>1.22</v>
      </c>
      <c r="AA103" s="44" t="n"/>
      <c r="AB103" s="244" t="inlineStr">
        <is>
          <t>Euro</t>
        </is>
      </c>
      <c r="AC103" s="408" t="n"/>
      <c r="AD103" s="409" t="n">
        <v>25.43</v>
      </c>
      <c r="AE103" s="408" t="n">
        <v>25.43</v>
      </c>
      <c r="AF103" s="409" t="n">
        <v>0.25</v>
      </c>
      <c r="AG103" s="409">
        <f>(IF(AE103&gt;0, AE103, IF(AD103&gt;0, AD103, IF(AC103&gt;0, AC103, 0))))+AF103</f>
        <v/>
      </c>
      <c r="AH103" s="409">
        <f>AJ103/2.5</f>
        <v/>
      </c>
      <c r="AI103" s="409" t="n">
        <v>159.95</v>
      </c>
      <c r="AJ103" s="409" t="n">
        <v>159.95</v>
      </c>
      <c r="AK103" s="255">
        <f>((AH103-AG103)/AH103)</f>
        <v/>
      </c>
      <c r="AL103" s="80" t="n"/>
      <c r="AM103" s="80" t="n"/>
      <c r="AN103" s="80" t="n"/>
      <c r="AO103" s="410" t="n"/>
      <c r="AP103" s="410" t="n"/>
      <c r="AQ103" s="80" t="n"/>
      <c r="AR103" s="102" t="n">
        <v>16</v>
      </c>
      <c r="AS103" s="102" t="inlineStr">
        <is>
          <t>32-32</t>
        </is>
      </c>
      <c r="AT103" s="102" t="n">
        <v>2</v>
      </c>
      <c r="AU103" s="411" t="n">
        <v>41977</v>
      </c>
      <c r="AV103" s="144" t="n"/>
      <c r="AW103" s="210" t="n">
        <v>41978</v>
      </c>
      <c r="AX103" s="144" t="n"/>
      <c r="AY103" s="412" t="n"/>
      <c r="AZ103" s="120" t="n"/>
      <c r="BA103" s="413" t="n"/>
      <c r="BB103" s="91" t="n"/>
      <c r="BC103" s="414" t="n"/>
      <c r="BD103" s="80" t="n"/>
      <c r="BE103" s="80" t="n"/>
      <c r="BF103" s="410" t="n"/>
      <c r="BG103" s="102" t="n"/>
      <c r="BH103" s="102" t="n"/>
      <c r="BI103" s="412" t="n"/>
      <c r="BJ103" s="80" t="n"/>
      <c r="BK103" s="80">
        <f>+WEEKNUM(BJ103)</f>
        <v/>
      </c>
      <c r="BL103" s="410" t="n"/>
      <c r="BM103" s="80" t="n"/>
      <c r="BN103" s="80" t="n"/>
      <c r="BO103" s="80" t="n"/>
      <c r="BP103" s="80">
        <f>BO103*Z103</f>
        <v/>
      </c>
      <c r="BQ103" s="80" t="n"/>
      <c r="BR103" s="192">
        <f>BO103*AH103</f>
        <v/>
      </c>
      <c r="BS103" s="192">
        <f>BR103-(BO103*AG103)</f>
        <v/>
      </c>
      <c r="BT103" s="196">
        <f>BO103*AK103</f>
        <v/>
      </c>
      <c r="BU103" s="29" t="n"/>
    </row>
    <row customFormat="1" customHeight="1" ht="44.25" r="104" s="170">
      <c r="A104" s="10" t="n"/>
      <c r="B104" s="10" t="n">
        <v>3</v>
      </c>
      <c r="C104" s="11" t="inlineStr">
        <is>
          <t>KOI</t>
        </is>
      </c>
      <c r="D104" s="180" t="inlineStr">
        <is>
          <t>jeans</t>
        </is>
      </c>
      <c r="E104" s="14" t="inlineStr">
        <is>
          <t>MEN</t>
        </is>
      </c>
      <c r="F104" s="138" t="inlineStr">
        <is>
          <t>K150751308</t>
        </is>
      </c>
      <c r="G104" s="180" t="inlineStr">
        <is>
          <t>JOHN</t>
        </is>
      </c>
      <c r="H104" s="180" t="inlineStr">
        <is>
          <t>Dirt Vintage Repair</t>
        </is>
      </c>
      <c r="I104" s="233" t="n"/>
      <c r="J104" s="233" t="inlineStr">
        <is>
          <t>Slim Long Rise</t>
        </is>
      </c>
      <c r="K104" s="233" t="n"/>
      <c r="L104" s="13" t="n"/>
      <c r="M104" s="119" t="inlineStr">
        <is>
          <t>Carthago</t>
        </is>
      </c>
      <c r="N104" s="29" t="inlineStr">
        <is>
          <t>CCC</t>
        </is>
      </c>
      <c r="O104" s="29" t="inlineStr">
        <is>
          <t>Martelli</t>
        </is>
      </c>
      <c r="P104" s="29" t="inlineStr">
        <is>
          <t>IT</t>
        </is>
      </c>
      <c r="Q104" s="218" t="inlineStr">
        <is>
          <t>C/O</t>
        </is>
      </c>
      <c r="R104" s="38" t="n"/>
      <c r="S104" s="130" t="inlineStr">
        <is>
          <t>TRC Candiani</t>
        </is>
      </c>
      <c r="T104" s="130" t="inlineStr">
        <is>
          <t>RR2812 Old Recycled</t>
        </is>
      </c>
      <c r="U104" s="130" t="inlineStr">
        <is>
          <t>98% Organic Cotton / 2% Elastane</t>
        </is>
      </c>
      <c r="V104" s="130" t="n"/>
      <c r="W104" s="276" t="n">
        <v>42023</v>
      </c>
      <c r="X104" s="276" t="n">
        <v>42044</v>
      </c>
      <c r="Y104" s="276" t="n">
        <v>42079</v>
      </c>
      <c r="Z104" s="44" t="n">
        <v>1.12</v>
      </c>
      <c r="AA104" s="44" t="n"/>
      <c r="AB104" s="244" t="inlineStr">
        <is>
          <t>Euro</t>
        </is>
      </c>
      <c r="AC104" s="408" t="n"/>
      <c r="AD104" s="416" t="n">
        <v>44.19</v>
      </c>
      <c r="AE104" s="417" t="n"/>
      <c r="AF104" s="409" t="n">
        <v>0.25</v>
      </c>
      <c r="AG104" s="409">
        <f>(IF(AE104&gt;0, AE104, IF(AD104&gt;0, AD104, IF(AC104&gt;0, AC104, 0))))+AF104</f>
        <v/>
      </c>
      <c r="AH104" s="409">
        <f>AJ104/2.5</f>
        <v/>
      </c>
      <c r="AI104" s="409" t="n">
        <v>249.95</v>
      </c>
      <c r="AJ104" s="409" t="n">
        <v>249.95</v>
      </c>
      <c r="AK104" s="255">
        <f>((AH104-AG104)/AH104)</f>
        <v/>
      </c>
      <c r="AL104" s="80" t="n"/>
      <c r="AM104" s="80" t="n"/>
      <c r="AN104" s="80" t="n"/>
      <c r="AO104" s="410" t="n"/>
      <c r="AP104" s="410" t="n"/>
      <c r="AQ104" s="80" t="n"/>
      <c r="AR104" s="102" t="n">
        <v>16</v>
      </c>
      <c r="AS104" s="102" t="inlineStr">
        <is>
          <t>32-32</t>
        </is>
      </c>
      <c r="AT104" s="102" t="n"/>
      <c r="AU104" s="102" t="n"/>
      <c r="AV104" s="144" t="n"/>
      <c r="AW104" s="210" t="n">
        <v>41978</v>
      </c>
      <c r="AX104" s="210" t="n">
        <v>42009</v>
      </c>
      <c r="AY104" s="412" t="n"/>
      <c r="AZ104" s="120" t="n"/>
      <c r="BA104" s="413" t="n"/>
      <c r="BB104" s="91" t="n"/>
      <c r="BC104" s="414" t="n"/>
      <c r="BD104" s="80" t="n"/>
      <c r="BE104" s="80" t="n"/>
      <c r="BF104" s="410" t="n"/>
      <c r="BG104" s="102" t="n"/>
      <c r="BH104" s="102" t="n"/>
      <c r="BI104" s="412" t="n"/>
      <c r="BJ104" s="80" t="n"/>
      <c r="BK104" s="80">
        <f>+WEEKNUM(BJ104)</f>
        <v/>
      </c>
      <c r="BL104" s="410" t="n"/>
      <c r="BM104" s="80" t="n"/>
      <c r="BN104" s="80" t="n"/>
      <c r="BO104" s="80" t="n"/>
      <c r="BP104" s="80">
        <f>BO104*Z104</f>
        <v/>
      </c>
      <c r="BQ104" s="80" t="n"/>
      <c r="BR104" s="192">
        <f>BO104*AH104</f>
        <v/>
      </c>
      <c r="BS104" s="192">
        <f>BR104-(BO104*AG104)</f>
        <v/>
      </c>
      <c r="BT104" s="196">
        <f>BO104*AK104</f>
        <v/>
      </c>
      <c r="BU104" s="29" t="n"/>
    </row>
    <row customHeight="1" ht="44.25" r="105">
      <c r="A105" s="10" t="n"/>
      <c r="B105" s="10" t="n">
        <v>2</v>
      </c>
      <c r="C105" s="11" t="inlineStr">
        <is>
          <t>KOI</t>
        </is>
      </c>
      <c r="D105" s="180" t="inlineStr">
        <is>
          <t>jeans</t>
        </is>
      </c>
      <c r="E105" s="14" t="inlineStr">
        <is>
          <t>MEN</t>
        </is>
      </c>
      <c r="F105" s="180" t="inlineStr">
        <is>
          <t>K150751309</t>
        </is>
      </c>
      <c r="G105" s="180" t="inlineStr">
        <is>
          <t>JOHN</t>
        </is>
      </c>
      <c r="H105" s="180" t="inlineStr">
        <is>
          <t>Garage Used</t>
        </is>
      </c>
      <c r="I105" s="233" t="n"/>
      <c r="J105" s="233" t="inlineStr">
        <is>
          <t>Slim Long Rise</t>
        </is>
      </c>
      <c r="K105" s="233" t="n"/>
      <c r="L105" s="13" t="n"/>
      <c r="M105" s="119" t="inlineStr">
        <is>
          <t>Carthago</t>
        </is>
      </c>
      <c r="N105" s="29" t="inlineStr">
        <is>
          <t>CCC</t>
        </is>
      </c>
      <c r="O105" s="29" t="inlineStr">
        <is>
          <t>Interwashing</t>
        </is>
      </c>
      <c r="P105" s="29" t="inlineStr">
        <is>
          <t>TN</t>
        </is>
      </c>
      <c r="Q105" s="218" t="inlineStr">
        <is>
          <t>C/O</t>
        </is>
      </c>
      <c r="R105" s="38" t="n"/>
      <c r="S105" s="130" t="inlineStr">
        <is>
          <t>Orta</t>
        </is>
      </c>
      <c r="T105" s="130" t="n">
        <v>9541</v>
      </c>
      <c r="U105" s="130" t="inlineStr">
        <is>
          <t>98% Organic Cotton / 2% Elastane</t>
        </is>
      </c>
      <c r="V105" s="130" t="n"/>
      <c r="W105" s="276" t="n">
        <v>42023</v>
      </c>
      <c r="X105" s="276" t="n">
        <v>42044</v>
      </c>
      <c r="Y105" s="276" t="n">
        <v>42079</v>
      </c>
      <c r="Z105" s="44" t="n">
        <v>1.23</v>
      </c>
      <c r="AA105" s="44" t="n"/>
      <c r="AB105" s="244" t="inlineStr">
        <is>
          <t>Euro</t>
        </is>
      </c>
      <c r="AC105" s="408" t="n"/>
      <c r="AD105" s="409" t="n">
        <v>26.76</v>
      </c>
      <c r="AE105" s="408" t="n">
        <v>26.76</v>
      </c>
      <c r="AF105" s="409" t="n">
        <v>0.25</v>
      </c>
      <c r="AG105" s="409">
        <f>(IF(AE105&gt;0, AE105, IF(AD105&gt;0, AD105, IF(AC105&gt;0, AC105, 0))))+AF105</f>
        <v/>
      </c>
      <c r="AH105" s="409">
        <f>AJ105/2.5</f>
        <v/>
      </c>
      <c r="AI105" s="409" t="n">
        <v>149.95</v>
      </c>
      <c r="AJ105" s="409" t="n">
        <v>149.95</v>
      </c>
      <c r="AK105" s="255">
        <f>((AH105-AG105)/AH105)</f>
        <v/>
      </c>
      <c r="AL105" s="80" t="n"/>
      <c r="AM105" s="80" t="n"/>
      <c r="AN105" s="80" t="n"/>
      <c r="AO105" s="410" t="n"/>
      <c r="AP105" s="410" t="n"/>
      <c r="AQ105" s="80" t="n"/>
      <c r="AR105" s="102" t="n">
        <v>16</v>
      </c>
      <c r="AS105" s="102" t="inlineStr">
        <is>
          <t>32-32</t>
        </is>
      </c>
      <c r="AT105" s="102" t="n">
        <v>14</v>
      </c>
      <c r="AU105" s="411" t="n">
        <v>41977</v>
      </c>
      <c r="AV105" s="144" t="n"/>
      <c r="AW105" s="210" t="n">
        <v>41978</v>
      </c>
      <c r="AX105" s="210" t="n">
        <v>41988</v>
      </c>
      <c r="AY105" s="412" t="n"/>
      <c r="AZ105" s="120" t="n"/>
      <c r="BA105" s="413" t="n"/>
      <c r="BB105" s="91" t="n"/>
      <c r="BC105" s="414" t="n"/>
      <c r="BD105" s="80" t="n"/>
      <c r="BE105" s="80" t="n"/>
      <c r="BF105" s="410" t="n"/>
      <c r="BG105" s="102" t="n"/>
      <c r="BH105" s="102" t="n"/>
      <c r="BI105" s="412" t="n"/>
      <c r="BJ105" s="80" t="n"/>
      <c r="BK105" s="80">
        <f>+WEEKNUM(BJ105)</f>
        <v/>
      </c>
      <c r="BL105" s="410" t="n"/>
      <c r="BM105" s="80" t="n"/>
      <c r="BN105" s="80" t="n"/>
      <c r="BO105" s="80" t="n"/>
      <c r="BP105" s="80">
        <f>BO105*Z105</f>
        <v/>
      </c>
      <c r="BQ105" s="80" t="n"/>
      <c r="BR105" s="192">
        <f>BO105*AH105</f>
        <v/>
      </c>
      <c r="BS105" s="192">
        <f>BR105-(BO105*AG105)</f>
        <v/>
      </c>
      <c r="BT105" s="196">
        <f>BO105*AK105</f>
        <v/>
      </c>
      <c r="BU105" s="29" t="n"/>
    </row>
    <row customFormat="1" customHeight="1" ht="44.25" r="106" s="170">
      <c r="A106" s="10" t="n"/>
      <c r="B106" s="10" t="n">
        <v>2</v>
      </c>
      <c r="C106" s="11" t="inlineStr">
        <is>
          <t>KOI</t>
        </is>
      </c>
      <c r="D106" s="180" t="inlineStr">
        <is>
          <t>jeans</t>
        </is>
      </c>
      <c r="E106" s="14" t="inlineStr">
        <is>
          <t>MEN</t>
        </is>
      </c>
      <c r="F106" s="180" t="inlineStr">
        <is>
          <t>K150751310</t>
        </is>
      </c>
      <c r="G106" s="180" t="inlineStr">
        <is>
          <t>JOHN</t>
        </is>
      </c>
      <c r="H106" s="180" t="inlineStr">
        <is>
          <t>Grey Dirt</t>
        </is>
      </c>
      <c r="I106" s="233" t="n"/>
      <c r="J106" s="233" t="inlineStr">
        <is>
          <t>Slim Long Rise</t>
        </is>
      </c>
      <c r="K106" s="233" t="n"/>
      <c r="L106" s="13" t="n"/>
      <c r="M106" s="119" t="inlineStr">
        <is>
          <t>Carthago</t>
        </is>
      </c>
      <c r="N106" s="29" t="inlineStr">
        <is>
          <t>CCC</t>
        </is>
      </c>
      <c r="O106" s="29" t="inlineStr">
        <is>
          <t>Elleti</t>
        </is>
      </c>
      <c r="P106" s="29" t="inlineStr">
        <is>
          <t>IT</t>
        </is>
      </c>
      <c r="Q106" s="218" t="inlineStr">
        <is>
          <t>C/O</t>
        </is>
      </c>
      <c r="R106" s="38" t="n"/>
      <c r="S106" s="130" t="inlineStr">
        <is>
          <t>TRC Candiani</t>
        </is>
      </c>
      <c r="T106" s="130" t="inlineStr">
        <is>
          <t>RR2812 N-Pitch Recycled</t>
        </is>
      </c>
      <c r="U106" s="130" t="inlineStr">
        <is>
          <t>78% Cotton / 22% Recycled Cotton</t>
        </is>
      </c>
      <c r="V106" s="130" t="n"/>
      <c r="W106" s="276" t="n">
        <v>42023</v>
      </c>
      <c r="X106" s="276" t="n">
        <v>42044</v>
      </c>
      <c r="Y106" s="276" t="n">
        <v>42079</v>
      </c>
      <c r="Z106" s="44" t="n">
        <v>1.14</v>
      </c>
      <c r="AA106" s="44" t="n"/>
      <c r="AB106" s="244" t="inlineStr">
        <is>
          <t>Euro</t>
        </is>
      </c>
      <c r="AC106" s="408" t="n"/>
      <c r="AD106" s="416" t="n">
        <v>41.15</v>
      </c>
      <c r="AE106" s="417" t="n"/>
      <c r="AF106" s="409" t="n">
        <v>0.25</v>
      </c>
      <c r="AG106" s="409">
        <f>(IF(AE106&gt;0, AE106, IF(AD106&gt;0, AD106, IF(AC106&gt;0, AC106, 0))))+AF106</f>
        <v/>
      </c>
      <c r="AH106" s="409">
        <f>AJ106/2.5</f>
        <v/>
      </c>
      <c r="AI106" s="409" t="n">
        <v>249.95</v>
      </c>
      <c r="AJ106" s="409" t="n">
        <v>249.95</v>
      </c>
      <c r="AK106" s="255">
        <f>((AH106-AG106)/AH106)</f>
        <v/>
      </c>
      <c r="AL106" s="80" t="n"/>
      <c r="AM106" s="80" t="n"/>
      <c r="AN106" s="80" t="n"/>
      <c r="AO106" s="410" t="n"/>
      <c r="AP106" s="410" t="n"/>
      <c r="AQ106" s="80" t="n"/>
      <c r="AR106" s="102" t="n">
        <v>16</v>
      </c>
      <c r="AS106" s="102" t="inlineStr">
        <is>
          <t>32-32</t>
        </is>
      </c>
      <c r="AT106" s="102" t="n"/>
      <c r="AU106" s="102" t="n"/>
      <c r="AV106" s="144" t="n"/>
      <c r="AW106" s="210" t="n">
        <v>41978</v>
      </c>
      <c r="AX106" s="210" t="n">
        <v>42009</v>
      </c>
      <c r="AY106" s="412" t="n"/>
      <c r="AZ106" s="120" t="n"/>
      <c r="BA106" s="413" t="n"/>
      <c r="BB106" s="91" t="n"/>
      <c r="BC106" s="414" t="n"/>
      <c r="BD106" s="80" t="n"/>
      <c r="BE106" s="80" t="n"/>
      <c r="BF106" s="410" t="n"/>
      <c r="BG106" s="102" t="n"/>
      <c r="BH106" s="102" t="n"/>
      <c r="BI106" s="412" t="n"/>
      <c r="BJ106" s="80" t="n"/>
      <c r="BK106" s="80">
        <f>+WEEKNUM(BJ106)</f>
        <v/>
      </c>
      <c r="BL106" s="410" t="n"/>
      <c r="BM106" s="80" t="n"/>
      <c r="BN106" s="80" t="n"/>
      <c r="BO106" s="80" t="n"/>
      <c r="BP106" s="80">
        <f>BO106*Z106</f>
        <v/>
      </c>
      <c r="BQ106" s="80" t="n"/>
      <c r="BR106" s="192">
        <f>BO106*AH106</f>
        <v/>
      </c>
      <c r="BS106" s="192">
        <f>BR106-(BO106*AG106)</f>
        <v/>
      </c>
      <c r="BT106" s="196">
        <f>BO106*AK106</f>
        <v/>
      </c>
      <c r="BU106" s="29" t="n"/>
    </row>
    <row customHeight="1" ht="44.25" r="107">
      <c r="A107" s="10" t="n"/>
      <c r="B107" s="10" t="n">
        <v>3</v>
      </c>
      <c r="C107" s="11" t="inlineStr">
        <is>
          <t>KOI</t>
        </is>
      </c>
      <c r="D107" s="180" t="inlineStr">
        <is>
          <t>jeans</t>
        </is>
      </c>
      <c r="E107" s="14" t="inlineStr">
        <is>
          <t>MEN</t>
        </is>
      </c>
      <c r="F107" s="180" t="inlineStr">
        <is>
          <t>K150751311</t>
        </is>
      </c>
      <c r="G107" s="180" t="inlineStr">
        <is>
          <t>JOHN</t>
        </is>
      </c>
      <c r="H107" s="180" t="inlineStr">
        <is>
          <t>Dark Vintage Repair</t>
        </is>
      </c>
      <c r="I107" s="233" t="n"/>
      <c r="J107" s="233" t="inlineStr">
        <is>
          <t>Slim Long Rise</t>
        </is>
      </c>
      <c r="K107" s="233" t="n"/>
      <c r="L107" s="13" t="n"/>
      <c r="M107" s="119" t="inlineStr">
        <is>
          <t>Carthago</t>
        </is>
      </c>
      <c r="N107" s="29" t="inlineStr">
        <is>
          <t>CCC</t>
        </is>
      </c>
      <c r="O107" s="29" t="inlineStr">
        <is>
          <t>Elleti</t>
        </is>
      </c>
      <c r="P107" s="29" t="inlineStr">
        <is>
          <t>IT</t>
        </is>
      </c>
      <c r="Q107" s="218" t="inlineStr">
        <is>
          <t>C/O</t>
        </is>
      </c>
      <c r="R107" s="38" t="n"/>
      <c r="S107" s="130" t="inlineStr">
        <is>
          <t>Orta</t>
        </is>
      </c>
      <c r="T107" s="130" t="n">
        <v>5616</v>
      </c>
      <c r="U107" s="130" t="inlineStr">
        <is>
          <t>100% Organic Cotton</t>
        </is>
      </c>
      <c r="V107" s="130" t="n"/>
      <c r="W107" s="276" t="n">
        <v>42023</v>
      </c>
      <c r="X107" s="276" t="n">
        <v>42044</v>
      </c>
      <c r="Y107" s="276" t="n">
        <v>42079</v>
      </c>
      <c r="Z107" s="44" t="n">
        <v>1.24</v>
      </c>
      <c r="AA107" s="44" t="n"/>
      <c r="AB107" s="244" t="inlineStr">
        <is>
          <t>Euro</t>
        </is>
      </c>
      <c r="AC107" s="408" t="n"/>
      <c r="AD107" s="416" t="n">
        <v>35.97</v>
      </c>
      <c r="AE107" s="417" t="n"/>
      <c r="AF107" s="409" t="n">
        <v>0.25</v>
      </c>
      <c r="AG107" s="409">
        <f>(IF(AE107&gt;0, AE107, IF(AD107&gt;0, AD107, IF(AC107&gt;0, AC107, 0))))+AF107</f>
        <v/>
      </c>
      <c r="AH107" s="409">
        <f>AJ107/2.5</f>
        <v/>
      </c>
      <c r="AI107" s="409" t="n">
        <v>219.95</v>
      </c>
      <c r="AJ107" s="409" t="n">
        <v>219.95</v>
      </c>
      <c r="AK107" s="255">
        <f>((AH107-AG107)/AH107)</f>
        <v/>
      </c>
      <c r="AL107" s="80" t="n"/>
      <c r="AM107" s="80" t="n"/>
      <c r="AN107" s="80" t="n"/>
      <c r="AO107" s="410" t="n"/>
      <c r="AP107" s="410" t="n"/>
      <c r="AQ107" s="80" t="n"/>
      <c r="AR107" s="102" t="n">
        <v>16</v>
      </c>
      <c r="AS107" s="102" t="inlineStr">
        <is>
          <t>32-32</t>
        </is>
      </c>
      <c r="AT107" s="102" t="n"/>
      <c r="AU107" s="102" t="n"/>
      <c r="AV107" s="144" t="n"/>
      <c r="AW107" s="210" t="n">
        <v>41978</v>
      </c>
      <c r="AX107" s="210" t="n">
        <v>42009</v>
      </c>
      <c r="AY107" s="412" t="n"/>
      <c r="AZ107" s="120" t="n"/>
      <c r="BA107" s="413" t="n"/>
      <c r="BB107" s="91" t="n"/>
      <c r="BC107" s="414" t="n"/>
      <c r="BD107" s="80" t="n"/>
      <c r="BE107" s="80" t="n"/>
      <c r="BF107" s="410" t="n"/>
      <c r="BG107" s="102" t="n"/>
      <c r="BH107" s="102" t="n"/>
      <c r="BI107" s="412" t="n"/>
      <c r="BJ107" s="80" t="n"/>
      <c r="BK107" s="80">
        <f>+WEEKNUM(BJ107)</f>
        <v/>
      </c>
      <c r="BL107" s="410" t="n"/>
      <c r="BM107" s="80" t="n"/>
      <c r="BN107" s="80" t="n"/>
      <c r="BO107" s="80" t="n"/>
      <c r="BP107" s="80">
        <f>BO107*Z107</f>
        <v/>
      </c>
      <c r="BQ107" s="80" t="n"/>
      <c r="BR107" s="192">
        <f>BO107*AH107</f>
        <v/>
      </c>
      <c r="BS107" s="192">
        <f>BR107-(BO107*AG107)</f>
        <v/>
      </c>
      <c r="BT107" s="196">
        <f>BO107*AK107</f>
        <v/>
      </c>
      <c r="BU107" s="29" t="n"/>
    </row>
    <row customHeight="1" ht="44.25" r="108">
      <c r="A108" s="10" t="n"/>
      <c r="B108" s="10" t="n">
        <v>2</v>
      </c>
      <c r="C108" s="11" t="inlineStr">
        <is>
          <t>KOI</t>
        </is>
      </c>
      <c r="D108" s="180" t="inlineStr">
        <is>
          <t>jeans</t>
        </is>
      </c>
      <c r="E108" s="14" t="inlineStr">
        <is>
          <t>MEN</t>
        </is>
      </c>
      <c r="F108" s="180" t="inlineStr">
        <is>
          <t>K150751401</t>
        </is>
      </c>
      <c r="G108" s="180" t="inlineStr">
        <is>
          <t>RYAN</t>
        </is>
      </c>
      <c r="H108" s="180" t="inlineStr">
        <is>
          <t>15 oz. Dry</t>
        </is>
      </c>
      <c r="I108" s="233" t="n"/>
      <c r="J108" s="233" t="inlineStr">
        <is>
          <t>Straight</t>
        </is>
      </c>
      <c r="K108" s="233" t="n"/>
      <c r="L108" s="13" t="n"/>
      <c r="M108" s="119" t="inlineStr">
        <is>
          <t>Carthago</t>
        </is>
      </c>
      <c r="N108" s="29" t="inlineStr">
        <is>
          <t>CCC</t>
        </is>
      </c>
      <c r="O108" s="29" t="inlineStr">
        <is>
          <t>n/a</t>
        </is>
      </c>
      <c r="P108" s="29" t="inlineStr">
        <is>
          <t>TN</t>
        </is>
      </c>
      <c r="Q108" s="218" t="inlineStr">
        <is>
          <t>NEW</t>
        </is>
      </c>
      <c r="R108" s="38" t="n"/>
      <c r="S108" s="130" t="inlineStr">
        <is>
          <t>Orta</t>
        </is>
      </c>
      <c r="T108" s="130" t="n">
        <v>5616</v>
      </c>
      <c r="U108" s="130" t="inlineStr">
        <is>
          <t>100% Organic Cotton</t>
        </is>
      </c>
      <c r="V108" s="130" t="n"/>
      <c r="W108" s="276" t="n">
        <v>42023</v>
      </c>
      <c r="X108" s="276" t="n">
        <v>42044</v>
      </c>
      <c r="Y108" s="276" t="n">
        <v>42079</v>
      </c>
      <c r="Z108" s="44" t="n">
        <v>1.13</v>
      </c>
      <c r="AA108" s="44" t="n"/>
      <c r="AB108" s="244" t="inlineStr">
        <is>
          <t>Euro</t>
        </is>
      </c>
      <c r="AC108" s="408" t="n"/>
      <c r="AD108" s="409" t="n">
        <v>18.17</v>
      </c>
      <c r="AE108" s="408" t="n">
        <v>18.17</v>
      </c>
      <c r="AF108" s="409" t="n">
        <v>0.25</v>
      </c>
      <c r="AG108" s="409">
        <f>(IF(AE108&gt;0, AE108, IF(AD108&gt;0, AD108, IF(AC108&gt;0, AC108, 0))))+AF108</f>
        <v/>
      </c>
      <c r="AH108" s="409">
        <f>AJ108/2.5</f>
        <v/>
      </c>
      <c r="AI108" s="409" t="n">
        <v>109.95</v>
      </c>
      <c r="AJ108" s="409" t="n">
        <v>109.95</v>
      </c>
      <c r="AK108" s="255">
        <f>((AH108-AG108)/AH108)</f>
        <v/>
      </c>
      <c r="AL108" s="80" t="n"/>
      <c r="AM108" s="80" t="n"/>
      <c r="AN108" s="80" t="n"/>
      <c r="AO108" s="410" t="n"/>
      <c r="AP108" s="410" t="n"/>
      <c r="AQ108" s="80" t="n"/>
      <c r="AR108" s="102" t="n">
        <v>16</v>
      </c>
      <c r="AS108" s="102" t="inlineStr">
        <is>
          <t>32-32</t>
        </is>
      </c>
      <c r="AT108" s="102" t="n">
        <v>16</v>
      </c>
      <c r="AU108" s="411" t="n">
        <v>41977</v>
      </c>
      <c r="AV108" s="144" t="n"/>
      <c r="AW108" s="210" t="n">
        <v>41978</v>
      </c>
      <c r="AX108" s="210" t="n">
        <v>41988</v>
      </c>
      <c r="AY108" s="412" t="n"/>
      <c r="AZ108" s="120" t="n"/>
      <c r="BA108" s="413" t="n"/>
      <c r="BB108" s="91" t="n"/>
      <c r="BC108" s="414" t="n"/>
      <c r="BD108" s="80" t="n"/>
      <c r="BE108" s="80" t="n"/>
      <c r="BF108" s="410" t="n"/>
      <c r="BG108" s="102" t="n"/>
      <c r="BH108" s="102" t="n"/>
      <c r="BI108" s="412" t="n"/>
      <c r="BJ108" s="80" t="n"/>
      <c r="BK108" s="80">
        <f>+WEEKNUM(BJ108)</f>
        <v/>
      </c>
      <c r="BL108" s="410" t="n"/>
      <c r="BM108" s="80" t="n"/>
      <c r="BN108" s="80" t="n"/>
      <c r="BO108" s="80" t="n"/>
      <c r="BP108" s="80">
        <f>BO108*Z108</f>
        <v/>
      </c>
      <c r="BQ108" s="80" t="n"/>
      <c r="BR108" s="192">
        <f>BO108*AH108</f>
        <v/>
      </c>
      <c r="BS108" s="192">
        <f>BR108-(BO108*AG108)</f>
        <v/>
      </c>
      <c r="BT108" s="196">
        <f>BO108*AK108</f>
        <v/>
      </c>
      <c r="BU108" s="29" t="n"/>
    </row>
    <row customHeight="1" ht="44.25" r="109">
      <c r="A109" s="10" t="n"/>
      <c r="B109" s="10" t="n">
        <v>3</v>
      </c>
      <c r="C109" s="11" t="inlineStr">
        <is>
          <t>KOI</t>
        </is>
      </c>
      <c r="D109" s="180" t="inlineStr">
        <is>
          <t>jeans</t>
        </is>
      </c>
      <c r="E109" s="14" t="inlineStr">
        <is>
          <t>MEN</t>
        </is>
      </c>
      <c r="F109" s="180" t="inlineStr">
        <is>
          <t>K150751402</t>
        </is>
      </c>
      <c r="G109" s="180" t="inlineStr">
        <is>
          <t>RYAN</t>
        </is>
      </c>
      <c r="H109" s="180" t="inlineStr">
        <is>
          <t>Tinted Mid Worn</t>
        </is>
      </c>
      <c r="I109" s="233" t="n"/>
      <c r="J109" s="233" t="inlineStr">
        <is>
          <t>Straight</t>
        </is>
      </c>
      <c r="K109" s="233" t="n"/>
      <c r="L109" s="13" t="n"/>
      <c r="M109" s="119" t="inlineStr">
        <is>
          <t>Carthago</t>
        </is>
      </c>
      <c r="N109" s="29" t="inlineStr">
        <is>
          <t>CCC</t>
        </is>
      </c>
      <c r="O109" s="29" t="inlineStr">
        <is>
          <t>Interwashing</t>
        </is>
      </c>
      <c r="P109" s="29" t="inlineStr">
        <is>
          <t>TN</t>
        </is>
      </c>
      <c r="Q109" s="218" t="inlineStr">
        <is>
          <t>NEW</t>
        </is>
      </c>
      <c r="R109" s="38" t="n"/>
      <c r="S109" s="130" t="inlineStr">
        <is>
          <t>Bossa</t>
        </is>
      </c>
      <c r="T109" s="130" t="inlineStr">
        <is>
          <t>Ozzy</t>
        </is>
      </c>
      <c r="U109" s="130" t="inlineStr">
        <is>
          <t>99% Organic Cotton / 1% Elastane</t>
        </is>
      </c>
      <c r="V109" s="130" t="n"/>
      <c r="W109" s="276" t="n">
        <v>42006</v>
      </c>
      <c r="X109" s="276" t="n">
        <v>42027</v>
      </c>
      <c r="Y109" s="276" t="n">
        <v>42062</v>
      </c>
      <c r="Z109" s="44" t="n">
        <v>1.25</v>
      </c>
      <c r="AA109" s="44" t="n"/>
      <c r="AB109" s="244" t="inlineStr">
        <is>
          <t>Euro</t>
        </is>
      </c>
      <c r="AC109" s="408" t="n"/>
      <c r="AD109" s="409" t="n">
        <v>25.14</v>
      </c>
      <c r="AE109" s="408" t="n">
        <v>25.14</v>
      </c>
      <c r="AF109" s="409" t="n">
        <v>0.25</v>
      </c>
      <c r="AG109" s="409">
        <f>(IF(AE109&gt;0, AE109, IF(AD109&gt;0, AD109, IF(AC109&gt;0, AC109, 0))))+AF109</f>
        <v/>
      </c>
      <c r="AH109" s="409">
        <f>AJ109/2.5</f>
        <v/>
      </c>
      <c r="AI109" s="409" t="n">
        <v>149.95</v>
      </c>
      <c r="AJ109" s="409" t="n">
        <v>149.95</v>
      </c>
      <c r="AK109" s="255">
        <f>((AH109-AG109)/AH109)</f>
        <v/>
      </c>
      <c r="AL109" s="80" t="n"/>
      <c r="AM109" s="80" t="n"/>
      <c r="AN109" s="80" t="n"/>
      <c r="AO109" s="410" t="n"/>
      <c r="AP109" s="410" t="n"/>
      <c r="AQ109" s="80" t="n"/>
      <c r="AR109" s="102" t="n">
        <v>16</v>
      </c>
      <c r="AS109" s="102" t="inlineStr">
        <is>
          <t>32-32</t>
        </is>
      </c>
      <c r="AT109" s="102" t="n">
        <v>15</v>
      </c>
      <c r="AU109" s="411" t="n">
        <v>41977</v>
      </c>
      <c r="AV109" s="144" t="n"/>
      <c r="AW109" s="210" t="n">
        <v>41978</v>
      </c>
      <c r="AX109" s="210" t="n">
        <v>41988</v>
      </c>
      <c r="AY109" s="412" t="n"/>
      <c r="AZ109" s="120" t="n"/>
      <c r="BA109" s="413" t="n"/>
      <c r="BB109" s="91" t="n"/>
      <c r="BC109" s="414" t="n"/>
      <c r="BD109" s="80" t="n"/>
      <c r="BE109" s="80" t="n"/>
      <c r="BF109" s="410" t="n"/>
      <c r="BG109" s="102" t="n"/>
      <c r="BH109" s="102" t="n"/>
      <c r="BI109" s="412" t="n"/>
      <c r="BJ109" s="80" t="n"/>
      <c r="BK109" s="80">
        <f>+WEEKNUM(BJ109)</f>
        <v/>
      </c>
      <c r="BL109" s="410" t="n"/>
      <c r="BM109" s="80" t="n"/>
      <c r="BN109" s="80" t="n"/>
      <c r="BO109" s="80" t="n"/>
      <c r="BP109" s="80">
        <f>BO109*Z109</f>
        <v/>
      </c>
      <c r="BQ109" s="80" t="n"/>
      <c r="BR109" s="192">
        <f>BO109*AH109</f>
        <v/>
      </c>
      <c r="BS109" s="192">
        <f>BR109-(BO109*AG109)</f>
        <v/>
      </c>
      <c r="BT109" s="196">
        <f>BO109*AK109</f>
        <v/>
      </c>
      <c r="BU109" s="29" t="n"/>
    </row>
    <row customHeight="1" ht="44.25" r="110">
      <c r="A110" s="10" t="n"/>
      <c r="B110" s="10" t="n">
        <v>2</v>
      </c>
      <c r="C110" s="11" t="inlineStr">
        <is>
          <t>KOI</t>
        </is>
      </c>
      <c r="D110" s="180" t="inlineStr">
        <is>
          <t>jeans</t>
        </is>
      </c>
      <c r="E110" s="14" t="inlineStr">
        <is>
          <t>MEN</t>
        </is>
      </c>
      <c r="F110" s="180" t="inlineStr">
        <is>
          <t>K150751403</t>
        </is>
      </c>
      <c r="G110" s="180" t="inlineStr">
        <is>
          <t>RYAN</t>
        </is>
      </c>
      <c r="H110" s="180" t="inlineStr">
        <is>
          <t>Electric Blue</t>
        </is>
      </c>
      <c r="I110" s="233" t="n"/>
      <c r="J110" s="233" t="inlineStr">
        <is>
          <t>Straight</t>
        </is>
      </c>
      <c r="K110" s="233" t="n"/>
      <c r="L110" s="13" t="n"/>
      <c r="M110" s="119" t="inlineStr">
        <is>
          <t>Carthago</t>
        </is>
      </c>
      <c r="N110" s="29" t="inlineStr">
        <is>
          <t>CCC</t>
        </is>
      </c>
      <c r="O110" s="29" t="inlineStr">
        <is>
          <t>Interwashing</t>
        </is>
      </c>
      <c r="P110" s="29" t="inlineStr">
        <is>
          <t>TN</t>
        </is>
      </c>
      <c r="Q110" s="218" t="inlineStr">
        <is>
          <t>NEW</t>
        </is>
      </c>
      <c r="R110" s="38" t="n"/>
      <c r="S110" s="130" t="inlineStr">
        <is>
          <t>Gap</t>
        </is>
      </c>
      <c r="T110" s="130" t="inlineStr">
        <is>
          <t>D7253O019 Rosemary</t>
        </is>
      </c>
      <c r="U110" s="130" t="inlineStr">
        <is>
          <t>96,5% Organic Cotton / 3% Polyester / 0,5% Elastane</t>
        </is>
      </c>
      <c r="V110" s="130" t="n"/>
      <c r="W110" s="277" t="n">
        <v>41995</v>
      </c>
      <c r="X110" s="276" t="n">
        <v>42016</v>
      </c>
      <c r="Y110" s="276" t="n">
        <v>42051</v>
      </c>
      <c r="Z110" s="44" t="n">
        <v>1.3</v>
      </c>
      <c r="AA110" s="44" t="n"/>
      <c r="AB110" s="244" t="inlineStr">
        <is>
          <t>Euro</t>
        </is>
      </c>
      <c r="AC110" s="408" t="n"/>
      <c r="AD110" s="409" t="n">
        <v>24.88</v>
      </c>
      <c r="AE110" s="408" t="n">
        <v>24.88</v>
      </c>
      <c r="AF110" s="409" t="n">
        <v>0.25</v>
      </c>
      <c r="AG110" s="409">
        <f>(IF(AE110&gt;0, AE110, IF(AD110&gt;0, AD110, IF(AC110&gt;0, AC110, 0))))+AF110</f>
        <v/>
      </c>
      <c r="AH110" s="409">
        <f>AJ110/2.5</f>
        <v/>
      </c>
      <c r="AI110" s="409" t="n">
        <v>139.95</v>
      </c>
      <c r="AJ110" s="409" t="n">
        <v>139.95</v>
      </c>
      <c r="AK110" s="255">
        <f>((AH110-AG110)/AH110)</f>
        <v/>
      </c>
      <c r="AL110" s="80" t="n"/>
      <c r="AM110" s="80" t="n"/>
      <c r="AN110" s="80" t="n"/>
      <c r="AO110" s="410" t="n"/>
      <c r="AP110" s="410" t="n"/>
      <c r="AQ110" s="80" t="n"/>
      <c r="AR110" s="102" t="n">
        <v>16</v>
      </c>
      <c r="AS110" s="102" t="inlineStr">
        <is>
          <t>32-32</t>
        </is>
      </c>
      <c r="AT110" s="102" t="n">
        <v>16</v>
      </c>
      <c r="AU110" s="411" t="n">
        <v>41977</v>
      </c>
      <c r="AV110" s="144" t="n"/>
      <c r="AW110" s="210" t="n">
        <v>41978</v>
      </c>
      <c r="AX110" s="210" t="n">
        <v>41988</v>
      </c>
      <c r="AY110" s="412" t="n"/>
      <c r="AZ110" s="120" t="n"/>
      <c r="BA110" s="413" t="n"/>
      <c r="BB110" s="91" t="n"/>
      <c r="BC110" s="414" t="n"/>
      <c r="BD110" s="80" t="n"/>
      <c r="BE110" s="80" t="n"/>
      <c r="BF110" s="410" t="n"/>
      <c r="BG110" s="102" t="n"/>
      <c r="BH110" s="102" t="n"/>
      <c r="BI110" s="412" t="n"/>
      <c r="BJ110" s="80" t="n"/>
      <c r="BK110" s="80">
        <f>+WEEKNUM(BJ110)</f>
        <v/>
      </c>
      <c r="BL110" s="410" t="n"/>
      <c r="BM110" s="80" t="n"/>
      <c r="BN110" s="80" t="n"/>
      <c r="BO110" s="80" t="n"/>
      <c r="BP110" s="80">
        <f>BO110*Z110</f>
        <v/>
      </c>
      <c r="BQ110" s="80" t="n"/>
      <c r="BR110" s="192">
        <f>BO110*AH110</f>
        <v/>
      </c>
      <c r="BS110" s="192">
        <f>BR110-(BO110*AG110)</f>
        <v/>
      </c>
      <c r="BT110" s="196">
        <f>BO110*AK110</f>
        <v/>
      </c>
      <c r="BU110" s="29" t="n"/>
    </row>
    <row customHeight="1" ht="44.25" r="111">
      <c r="A111" s="10" t="n"/>
      <c r="B111" s="10" t="n">
        <v>1</v>
      </c>
      <c r="C111" s="11" t="inlineStr">
        <is>
          <t>KOI</t>
        </is>
      </c>
      <c r="D111" s="180" t="inlineStr">
        <is>
          <t>jeans</t>
        </is>
      </c>
      <c r="E111" s="14" t="inlineStr">
        <is>
          <t>MEN</t>
        </is>
      </c>
      <c r="F111" s="180" t="inlineStr">
        <is>
          <t>K150751501</t>
        </is>
      </c>
      <c r="G111" s="180" t="inlineStr">
        <is>
          <t>LOUIS SELVAGE</t>
        </is>
      </c>
      <c r="H111" s="180" t="inlineStr">
        <is>
          <t>14 oz. Dry Japan</t>
        </is>
      </c>
      <c r="I111" s="233" t="n"/>
      <c r="J111" s="233" t="inlineStr">
        <is>
          <t>Regular</t>
        </is>
      </c>
      <c r="K111" s="233" t="n"/>
      <c r="L111" s="13" t="n"/>
      <c r="M111" s="119" t="inlineStr">
        <is>
          <t>Carthago</t>
        </is>
      </c>
      <c r="N111" s="29" t="inlineStr">
        <is>
          <t>CCC</t>
        </is>
      </c>
      <c r="O111" s="29" t="inlineStr">
        <is>
          <t>n/a</t>
        </is>
      </c>
      <c r="P111" s="29" t="inlineStr">
        <is>
          <t>TN</t>
        </is>
      </c>
      <c r="Q111" s="218" t="inlineStr">
        <is>
          <t>C/O</t>
        </is>
      </c>
      <c r="R111" s="38" t="n"/>
      <c r="S111" s="130" t="inlineStr">
        <is>
          <t>Collect</t>
        </is>
      </c>
      <c r="T111" s="130" t="inlineStr">
        <is>
          <t>R7060</t>
        </is>
      </c>
      <c r="U111" s="130" t="inlineStr">
        <is>
          <t>50% Recycled Cotton / 50% Cotton</t>
        </is>
      </c>
      <c r="V111" s="130" t="n"/>
      <c r="W111" s="276" t="n">
        <v>41995</v>
      </c>
      <c r="X111" s="276" t="n">
        <v>42016</v>
      </c>
      <c r="Y111" s="276" t="n">
        <v>42051</v>
      </c>
      <c r="Z111" s="44" t="n"/>
      <c r="AA111" s="44" t="n"/>
      <c r="AB111" s="244" t="inlineStr">
        <is>
          <t>Euro</t>
        </is>
      </c>
      <c r="AC111" s="408" t="n"/>
      <c r="AD111" s="416" t="inlineStr">
        <is>
          <t>no SMS</t>
        </is>
      </c>
      <c r="AE111" s="417" t="n"/>
      <c r="AF111" s="409" t="n">
        <v>0.25</v>
      </c>
      <c r="AG111" s="409">
        <f>(IF(AE111&gt;0, AE111, IF(AD111&gt;0, AD111, IF(AC111&gt;0, AC111, 0))))+AF111</f>
        <v/>
      </c>
      <c r="AH111" s="409">
        <f>AJ111/2.5</f>
        <v/>
      </c>
      <c r="AI111" s="409" t="n">
        <v>199.95</v>
      </c>
      <c r="AJ111" s="409" t="n">
        <v>199.95</v>
      </c>
      <c r="AK111" s="255">
        <f>((AH111-AG111)/AH111)</f>
        <v/>
      </c>
      <c r="AL111" s="80" t="n"/>
      <c r="AM111" s="80" t="n"/>
      <c r="AN111" s="80" t="n"/>
      <c r="AO111" s="410" t="n"/>
      <c r="AP111" s="410" t="n"/>
      <c r="AQ111" s="80" t="n"/>
      <c r="AR111" s="102" t="n">
        <v>0</v>
      </c>
      <c r="AS111" s="102" t="inlineStr">
        <is>
          <t>32-32</t>
        </is>
      </c>
      <c r="AT111" s="102" t="n"/>
      <c r="AU111" s="102" t="n"/>
      <c r="AV111" s="144" t="n"/>
      <c r="AW111" s="144" t="inlineStr">
        <is>
          <t>leo should order</t>
        </is>
      </c>
      <c r="AX111" s="144" t="n"/>
      <c r="AY111" s="412" t="n"/>
      <c r="AZ111" s="120" t="n"/>
      <c r="BA111" s="413" t="n"/>
      <c r="BB111" s="91" t="n"/>
      <c r="BC111" s="414" t="n"/>
      <c r="BD111" s="80" t="n"/>
      <c r="BE111" s="80" t="n"/>
      <c r="BF111" s="410" t="n"/>
      <c r="BG111" s="102" t="n"/>
      <c r="BH111" s="102" t="n"/>
      <c r="BI111" s="412" t="n"/>
      <c r="BJ111" s="80" t="n"/>
      <c r="BK111" s="80">
        <f>+WEEKNUM(BJ111)</f>
        <v/>
      </c>
      <c r="BL111" s="410" t="n"/>
      <c r="BM111" s="80" t="n"/>
      <c r="BN111" s="80" t="n"/>
      <c r="BO111" s="80" t="n"/>
      <c r="BP111" s="80">
        <f>BO111*Z111</f>
        <v/>
      </c>
      <c r="BQ111" s="80" t="n"/>
      <c r="BR111" s="192">
        <f>BO111*AH111</f>
        <v/>
      </c>
      <c r="BS111" s="192">
        <f>BR111-(BO111*AG111)</f>
        <v/>
      </c>
      <c r="BT111" s="196">
        <f>BO111*AK111</f>
        <v/>
      </c>
      <c r="BU111" s="29" t="n"/>
    </row>
    <row customFormat="1" customHeight="1" ht="44.25" r="112" s="170">
      <c r="A112" s="10" t="n"/>
      <c r="B112" s="10" t="n">
        <v>3</v>
      </c>
      <c r="C112" s="11" t="inlineStr">
        <is>
          <t>KOI</t>
        </is>
      </c>
      <c r="D112" s="180" t="inlineStr">
        <is>
          <t>jeans</t>
        </is>
      </c>
      <c r="E112" s="14" t="inlineStr">
        <is>
          <t>MEN</t>
        </is>
      </c>
      <c r="F112" s="180" t="inlineStr">
        <is>
          <t>K150751502</t>
        </is>
      </c>
      <c r="G112" s="180" t="inlineStr">
        <is>
          <t>LOUIS</t>
        </is>
      </c>
      <c r="H112" s="180" t="inlineStr">
        <is>
          <t>French Blue Worker</t>
        </is>
      </c>
      <c r="I112" s="233" t="n"/>
      <c r="J112" s="233" t="inlineStr">
        <is>
          <t>Regular</t>
        </is>
      </c>
      <c r="K112" s="233" t="n"/>
      <c r="L112" s="13" t="n"/>
      <c r="M112" s="119" t="inlineStr">
        <is>
          <t>Carthago</t>
        </is>
      </c>
      <c r="N112" s="29" t="inlineStr">
        <is>
          <t>CCC</t>
        </is>
      </c>
      <c r="O112" s="29" t="inlineStr">
        <is>
          <t>Martelli</t>
        </is>
      </c>
      <c r="P112" s="29" t="inlineStr">
        <is>
          <t>IT</t>
        </is>
      </c>
      <c r="Q112" s="218" t="inlineStr">
        <is>
          <t>C/O</t>
        </is>
      </c>
      <c r="R112" s="38" t="n"/>
      <c r="S112" s="130" t="inlineStr">
        <is>
          <t>TRC Candiani</t>
        </is>
      </c>
      <c r="T112" s="130" t="inlineStr">
        <is>
          <t>RR2773 Ecru Preshrunk</t>
        </is>
      </c>
      <c r="U112" s="130" t="inlineStr">
        <is>
          <t>100% Organic Cotton</t>
        </is>
      </c>
      <c r="V112" s="130" t="n"/>
      <c r="W112" s="276" t="n">
        <v>42023</v>
      </c>
      <c r="X112" s="276" t="n">
        <v>42044</v>
      </c>
      <c r="Y112" s="276" t="n">
        <v>42079</v>
      </c>
      <c r="Z112" s="44" t="n">
        <v>1.16</v>
      </c>
      <c r="AA112" s="44" t="n"/>
      <c r="AB112" s="244" t="inlineStr">
        <is>
          <t>Euro</t>
        </is>
      </c>
      <c r="AC112" s="408" t="n"/>
      <c r="AD112" s="416" t="n">
        <v>38.75</v>
      </c>
      <c r="AE112" s="417" t="n"/>
      <c r="AF112" s="409" t="n">
        <v>0.25</v>
      </c>
      <c r="AG112" s="409">
        <f>(IF(AE112&gt;0, AE112, IF(AD112&gt;0, AD112, IF(AC112&gt;0, AC112, 0))))+AF112</f>
        <v/>
      </c>
      <c r="AH112" s="409">
        <f>AJ112/2.5</f>
        <v/>
      </c>
      <c r="AI112" s="409" t="n">
        <v>249.95</v>
      </c>
      <c r="AJ112" s="409" t="n">
        <v>249.95</v>
      </c>
      <c r="AK112" s="255">
        <f>((AH112-AG112)/AH112)</f>
        <v/>
      </c>
      <c r="AL112" s="80" t="n"/>
      <c r="AM112" s="80" t="n"/>
      <c r="AN112" s="80" t="n"/>
      <c r="AO112" s="410" t="n"/>
      <c r="AP112" s="410" t="n"/>
      <c r="AQ112" s="80" t="n"/>
      <c r="AR112" s="102" t="n">
        <v>16</v>
      </c>
      <c r="AS112" s="102" t="inlineStr">
        <is>
          <t>32-32</t>
        </is>
      </c>
      <c r="AT112" s="102" t="n"/>
      <c r="AU112" s="102" t="n"/>
      <c r="AV112" s="144" t="n"/>
      <c r="AW112" s="145" t="inlineStr">
        <is>
          <t xml:space="preserve">PROTO </t>
        </is>
      </c>
      <c r="AX112" s="144" t="n"/>
      <c r="AY112" s="412" t="n"/>
      <c r="AZ112" s="120" t="n"/>
      <c r="BA112" s="413" t="n"/>
      <c r="BB112" s="91" t="n"/>
      <c r="BC112" s="414" t="n"/>
      <c r="BD112" s="80" t="n"/>
      <c r="BE112" s="80" t="n"/>
      <c r="BF112" s="410" t="n"/>
      <c r="BG112" s="102" t="n"/>
      <c r="BH112" s="102" t="n"/>
      <c r="BI112" s="412" t="n"/>
      <c r="BJ112" s="80" t="n"/>
      <c r="BK112" s="80">
        <f>+WEEKNUM(BJ112)</f>
        <v/>
      </c>
      <c r="BL112" s="410" t="n"/>
      <c r="BM112" s="80" t="n"/>
      <c r="BN112" s="80" t="n"/>
      <c r="BO112" s="80" t="n"/>
      <c r="BP112" s="80">
        <f>BO112*Z112</f>
        <v/>
      </c>
      <c r="BQ112" s="80" t="n"/>
      <c r="BR112" s="192">
        <f>BO112*AH112</f>
        <v/>
      </c>
      <c r="BS112" s="192">
        <f>BR112-(BO112*AG112)</f>
        <v/>
      </c>
      <c r="BT112" s="196">
        <f>BO112*AK112</f>
        <v/>
      </c>
      <c r="BU112" s="29" t="n"/>
    </row>
    <row customHeight="1" ht="44.25" r="113">
      <c r="A113" s="10" t="n"/>
      <c r="B113" s="10" t="n">
        <v>2</v>
      </c>
      <c r="C113" s="11" t="inlineStr">
        <is>
          <t>KOI</t>
        </is>
      </c>
      <c r="D113" s="180" t="inlineStr">
        <is>
          <t>jeans</t>
        </is>
      </c>
      <c r="E113" s="14" t="inlineStr">
        <is>
          <t>MEN</t>
        </is>
      </c>
      <c r="F113" s="180" t="inlineStr">
        <is>
          <t>K150751503</t>
        </is>
      </c>
      <c r="G113" s="180" t="inlineStr">
        <is>
          <t>LOUIS</t>
        </is>
      </c>
      <c r="H113" s="180" t="inlineStr">
        <is>
          <t>Light Marble</t>
        </is>
      </c>
      <c r="I113" s="233" t="n"/>
      <c r="J113" s="233" t="inlineStr">
        <is>
          <t>Regular</t>
        </is>
      </c>
      <c r="K113" s="233" t="n"/>
      <c r="L113" s="13" t="n"/>
      <c r="M113" s="119" t="inlineStr">
        <is>
          <t>Carthago</t>
        </is>
      </c>
      <c r="N113" s="29" t="inlineStr">
        <is>
          <t>CCC</t>
        </is>
      </c>
      <c r="O113" s="29" t="inlineStr">
        <is>
          <t>Martelli</t>
        </is>
      </c>
      <c r="P113" s="29" t="inlineStr">
        <is>
          <t>IT</t>
        </is>
      </c>
      <c r="Q113" s="218" t="inlineStr">
        <is>
          <t>C/O</t>
        </is>
      </c>
      <c r="R113" s="38" t="n"/>
      <c r="S113" s="130" t="inlineStr">
        <is>
          <t>Orta</t>
        </is>
      </c>
      <c r="T113" s="130" t="n">
        <v>5616</v>
      </c>
      <c r="U113" s="130" t="inlineStr">
        <is>
          <t>100% Organic Cotton</t>
        </is>
      </c>
      <c r="V113" s="130" t="n"/>
      <c r="W113" s="276" t="n">
        <v>42023</v>
      </c>
      <c r="X113" s="276" t="n">
        <v>42044</v>
      </c>
      <c r="Y113" s="276" t="n">
        <v>42079</v>
      </c>
      <c r="Z113" s="44" t="n">
        <v>1.26</v>
      </c>
      <c r="AA113" s="44" t="n"/>
      <c r="AB113" s="244" t="inlineStr">
        <is>
          <t>Euro</t>
        </is>
      </c>
      <c r="AC113" s="408" t="n"/>
      <c r="AD113" s="416" t="n">
        <v>28.07</v>
      </c>
      <c r="AE113" s="417" t="n"/>
      <c r="AF113" s="409" t="n">
        <v>0.25</v>
      </c>
      <c r="AG113" s="409">
        <f>(IF(AE113&gt;0, AE113, IF(AD113&gt;0, AD113, IF(AC113&gt;0, AC113, 0))))+AF113</f>
        <v/>
      </c>
      <c r="AH113" s="409">
        <f>AJ113/2.5</f>
        <v/>
      </c>
      <c r="AI113" s="409" t="n">
        <v>169.95</v>
      </c>
      <c r="AJ113" s="409" t="n">
        <v>169.95</v>
      </c>
      <c r="AK113" s="255">
        <f>((AH113-AG113)/AH113)</f>
        <v/>
      </c>
      <c r="AL113" s="80" t="n"/>
      <c r="AM113" s="80" t="n"/>
      <c r="AN113" s="80" t="n"/>
      <c r="AO113" s="410" t="n"/>
      <c r="AP113" s="410" t="n"/>
      <c r="AQ113" s="80" t="n"/>
      <c r="AR113" s="102" t="n">
        <v>16</v>
      </c>
      <c r="AS113" s="102" t="inlineStr">
        <is>
          <t>32-32</t>
        </is>
      </c>
      <c r="AT113" s="102" t="n"/>
      <c r="AU113" s="102" t="n"/>
      <c r="AV113" s="144" t="n"/>
      <c r="AW113" s="210" t="n">
        <v>41978</v>
      </c>
      <c r="AX113" s="210" t="n">
        <v>42009</v>
      </c>
      <c r="AY113" s="412" t="n"/>
      <c r="AZ113" s="120" t="n"/>
      <c r="BA113" s="413" t="n"/>
      <c r="BB113" s="91" t="n"/>
      <c r="BC113" s="414" t="n"/>
      <c r="BD113" s="80" t="n"/>
      <c r="BE113" s="80" t="n"/>
      <c r="BF113" s="410" t="n"/>
      <c r="BG113" s="102" t="n"/>
      <c r="BH113" s="102" t="n"/>
      <c r="BI113" s="412" t="n"/>
      <c r="BJ113" s="80" t="n"/>
      <c r="BK113" s="80">
        <f>+WEEKNUM(BJ113)</f>
        <v/>
      </c>
      <c r="BL113" s="410" t="n"/>
      <c r="BM113" s="80" t="n"/>
      <c r="BN113" s="80" t="n"/>
      <c r="BO113" s="80" t="n"/>
      <c r="BP113" s="80">
        <f>BO113*Z113</f>
        <v/>
      </c>
      <c r="BQ113" s="80" t="n"/>
      <c r="BR113" s="192">
        <f>BO113*AH113</f>
        <v/>
      </c>
      <c r="BS113" s="192">
        <f>BR113-(BO113*AG113)</f>
        <v/>
      </c>
      <c r="BT113" s="196">
        <f>BO113*AK113</f>
        <v/>
      </c>
      <c r="BU113" s="29" t="n"/>
    </row>
    <row customFormat="1" customHeight="1" ht="44.25" r="114" s="170">
      <c r="A114" s="10" t="n"/>
      <c r="B114" s="10" t="n">
        <v>2</v>
      </c>
      <c r="C114" s="11" t="inlineStr">
        <is>
          <t>KOI</t>
        </is>
      </c>
      <c r="D114" s="180" t="inlineStr">
        <is>
          <t>jeans</t>
        </is>
      </c>
      <c r="E114" s="14" t="inlineStr">
        <is>
          <t>MEN</t>
        </is>
      </c>
      <c r="F114" s="180" t="inlineStr">
        <is>
          <t>K150751504</t>
        </is>
      </c>
      <c r="G114" s="180" t="inlineStr">
        <is>
          <t>LOUIS</t>
        </is>
      </c>
      <c r="H114" s="180" t="inlineStr">
        <is>
          <t>Medium Used</t>
        </is>
      </c>
      <c r="I114" s="233" t="n"/>
      <c r="J114" s="233" t="inlineStr">
        <is>
          <t>Regular</t>
        </is>
      </c>
      <c r="K114" s="233" t="n"/>
      <c r="L114" s="13" t="n"/>
      <c r="M114" s="119" t="inlineStr">
        <is>
          <t>Carthago</t>
        </is>
      </c>
      <c r="N114" s="29" t="inlineStr">
        <is>
          <t>CCC</t>
        </is>
      </c>
      <c r="O114" s="29" t="inlineStr">
        <is>
          <t>Interwashing</t>
        </is>
      </c>
      <c r="P114" s="29" t="inlineStr">
        <is>
          <t>TN</t>
        </is>
      </c>
      <c r="Q114" s="218" t="inlineStr">
        <is>
          <t>C/O</t>
        </is>
      </c>
      <c r="R114" s="38" t="n"/>
      <c r="S114" s="130" t="inlineStr">
        <is>
          <t>TRC Candiani</t>
        </is>
      </c>
      <c r="T114" s="130" t="inlineStr">
        <is>
          <t>RR2773 Old Preshrunk</t>
        </is>
      </c>
      <c r="U114" s="130" t="inlineStr">
        <is>
          <t>100% Organic Cotton</t>
        </is>
      </c>
      <c r="V114" s="130" t="n"/>
      <c r="W114" s="276" t="n">
        <v>42023</v>
      </c>
      <c r="X114" s="276" t="n">
        <v>42044</v>
      </c>
      <c r="Y114" s="276" t="n">
        <v>42079</v>
      </c>
      <c r="Z114" s="44" t="n">
        <v>1.15</v>
      </c>
      <c r="AA114" s="44" t="n"/>
      <c r="AB114" s="244" t="inlineStr">
        <is>
          <t>Euro</t>
        </is>
      </c>
      <c r="AC114" s="408" t="n"/>
      <c r="AD114" s="416" t="n">
        <v>25.18</v>
      </c>
      <c r="AE114" s="408" t="n">
        <v>22.95</v>
      </c>
      <c r="AF114" s="409" t="n">
        <v>0.25</v>
      </c>
      <c r="AG114" s="409">
        <f>(IF(AE114&gt;0, AE114, IF(AD114&gt;0, AD114, IF(AC114&gt;0, AC114, 0))))+AF114</f>
        <v/>
      </c>
      <c r="AH114" s="409">
        <f>AJ114/2.5</f>
        <v/>
      </c>
      <c r="AI114" s="409" t="n">
        <v>139.95</v>
      </c>
      <c r="AJ114" s="409" t="n">
        <v>139.95</v>
      </c>
      <c r="AK114" s="255">
        <f>((AH114-AG114)/AH114)</f>
        <v/>
      </c>
      <c r="AL114" s="80" t="n"/>
      <c r="AM114" s="80" t="n"/>
      <c r="AN114" s="80" t="n"/>
      <c r="AO114" s="410" t="n"/>
      <c r="AP114" s="410" t="n"/>
      <c r="AQ114" s="80" t="n"/>
      <c r="AR114" s="102" t="n">
        <v>16</v>
      </c>
      <c r="AS114" s="102" t="inlineStr">
        <is>
          <t>32-32</t>
        </is>
      </c>
      <c r="AT114" s="102" t="n">
        <v>15</v>
      </c>
      <c r="AU114" s="418" t="n">
        <v>41984</v>
      </c>
      <c r="AV114" s="210" t="n">
        <v>41991</v>
      </c>
      <c r="AW114" s="210" t="n">
        <v>41978</v>
      </c>
      <c r="AX114" s="210" t="n">
        <v>41990</v>
      </c>
      <c r="AY114" s="412" t="n"/>
      <c r="AZ114" s="120" t="n"/>
      <c r="BA114" s="413" t="n"/>
      <c r="BB114" s="91" t="n"/>
      <c r="BC114" s="414" t="n"/>
      <c r="BD114" s="80" t="n"/>
      <c r="BE114" s="80" t="n"/>
      <c r="BF114" s="410" t="n"/>
      <c r="BG114" s="102" t="n"/>
      <c r="BH114" s="102" t="n"/>
      <c r="BI114" s="412" t="n"/>
      <c r="BJ114" s="80" t="n"/>
      <c r="BK114" s="80">
        <f>+WEEKNUM(BJ114)</f>
        <v/>
      </c>
      <c r="BL114" s="410" t="n"/>
      <c r="BM114" s="80" t="n"/>
      <c r="BN114" s="80" t="n"/>
      <c r="BO114" s="80" t="n"/>
      <c r="BP114" s="80">
        <f>BO114*Z114</f>
        <v/>
      </c>
      <c r="BQ114" s="80" t="n"/>
      <c r="BR114" s="192">
        <f>BO114*AH114</f>
        <v/>
      </c>
      <c r="BS114" s="192">
        <f>BR114-(BO114*AG114)</f>
        <v/>
      </c>
      <c r="BT114" s="196">
        <f>BO114*AK114</f>
        <v/>
      </c>
      <c r="BU114" s="29" t="n"/>
    </row>
    <row customHeight="1" ht="44.25" r="115">
      <c r="A115" s="10" t="n"/>
      <c r="B115" s="10" t="n">
        <v>3</v>
      </c>
      <c r="C115" s="11" t="inlineStr">
        <is>
          <t>KOI</t>
        </is>
      </c>
      <c r="D115" s="180" t="inlineStr">
        <is>
          <t>jeans</t>
        </is>
      </c>
      <c r="E115" s="14" t="inlineStr">
        <is>
          <t>MEN</t>
        </is>
      </c>
      <c r="F115" s="180" t="inlineStr">
        <is>
          <t>K150751505</t>
        </is>
      </c>
      <c r="G115" s="180" t="inlineStr">
        <is>
          <t>LOUIS</t>
        </is>
      </c>
      <c r="H115" s="180" t="inlineStr">
        <is>
          <t>Vintage Black</t>
        </is>
      </c>
      <c r="I115" s="233" t="n"/>
      <c r="J115" s="233" t="inlineStr">
        <is>
          <t>Regular</t>
        </is>
      </c>
      <c r="K115" s="233" t="n"/>
      <c r="L115" s="13" t="n"/>
      <c r="M115" s="119" t="inlineStr">
        <is>
          <t>Carthago</t>
        </is>
      </c>
      <c r="N115" s="29" t="inlineStr">
        <is>
          <t>CCC</t>
        </is>
      </c>
      <c r="O115" s="29" t="inlineStr">
        <is>
          <t>Interwashing</t>
        </is>
      </c>
      <c r="P115" s="29" t="inlineStr">
        <is>
          <t>TN</t>
        </is>
      </c>
      <c r="Q115" s="218" t="inlineStr">
        <is>
          <t>C/O</t>
        </is>
      </c>
      <c r="R115" s="38" t="n"/>
      <c r="S115" s="130" t="inlineStr">
        <is>
          <t>TRC Candiani</t>
        </is>
      </c>
      <c r="T115" s="130" t="inlineStr">
        <is>
          <t>RR2812 N-Pitch Recycled</t>
        </is>
      </c>
      <c r="U115" s="130" t="inlineStr">
        <is>
          <t>78% Cotton / 22% Recycled Cotton</t>
        </is>
      </c>
      <c r="V115" s="130" t="n"/>
      <c r="W115" s="276" t="n">
        <v>42023</v>
      </c>
      <c r="X115" s="276" t="n">
        <v>42044</v>
      </c>
      <c r="Y115" s="276" t="n">
        <v>42079</v>
      </c>
      <c r="Z115" s="44" t="n">
        <v>1.17</v>
      </c>
      <c r="AA115" s="44" t="n"/>
      <c r="AB115" s="244" t="inlineStr">
        <is>
          <t>Euro</t>
        </is>
      </c>
      <c r="AC115" s="408" t="n"/>
      <c r="AD115" s="409" t="n">
        <v>26.24</v>
      </c>
      <c r="AE115" s="408" t="n">
        <v>26.24</v>
      </c>
      <c r="AF115" s="409" t="n">
        <v>0.25</v>
      </c>
      <c r="AG115" s="409">
        <f>(IF(AE115&gt;0, AE115, IF(AD115&gt;0, AD115, IF(AC115&gt;0, AC115, 0))))+AF115</f>
        <v/>
      </c>
      <c r="AH115" s="409">
        <f>AJ115/2.5</f>
        <v/>
      </c>
      <c r="AI115" s="409" t="n">
        <v>149.95</v>
      </c>
      <c r="AJ115" s="409" t="n">
        <v>149.95</v>
      </c>
      <c r="AK115" s="255">
        <f>((AH115-AG115)/AH115)</f>
        <v/>
      </c>
      <c r="AL115" s="80" t="n"/>
      <c r="AM115" s="80" t="n"/>
      <c r="AN115" s="80" t="n"/>
      <c r="AO115" s="410" t="n"/>
      <c r="AP115" s="410" t="n"/>
      <c r="AQ115" s="80" t="n"/>
      <c r="AR115" s="102" t="n">
        <v>16</v>
      </c>
      <c r="AS115" s="102" t="inlineStr">
        <is>
          <t>32-32</t>
        </is>
      </c>
      <c r="AT115" s="102" t="n">
        <v>16</v>
      </c>
      <c r="AU115" s="411" t="n">
        <v>41977</v>
      </c>
      <c r="AV115" s="144" t="n"/>
      <c r="AW115" s="210" t="n">
        <v>41979</v>
      </c>
      <c r="AX115" s="210" t="n">
        <v>41988</v>
      </c>
      <c r="AY115" s="412" t="n"/>
      <c r="AZ115" s="120" t="n"/>
      <c r="BA115" s="413" t="n"/>
      <c r="BB115" s="91" t="n"/>
      <c r="BC115" s="414" t="n"/>
      <c r="BD115" s="80" t="n"/>
      <c r="BE115" s="80" t="n"/>
      <c r="BF115" s="410" t="n"/>
      <c r="BG115" s="102" t="n"/>
      <c r="BH115" s="102" t="n"/>
      <c r="BI115" s="412" t="n"/>
      <c r="BJ115" s="80" t="n"/>
      <c r="BK115" s="80">
        <f>+WEEKNUM(BJ115)</f>
        <v/>
      </c>
      <c r="BL115" s="410" t="n"/>
      <c r="BM115" s="80" t="n"/>
      <c r="BN115" s="80" t="n"/>
      <c r="BO115" s="80" t="n"/>
      <c r="BP115" s="80">
        <f>BO115*Z115</f>
        <v/>
      </c>
      <c r="BQ115" s="80" t="n"/>
      <c r="BR115" s="192">
        <f>BO115*AH115</f>
        <v/>
      </c>
      <c r="BS115" s="192">
        <f>BR115-(BO115*AG115)</f>
        <v/>
      </c>
      <c r="BT115" s="196">
        <f>BO115*AK115</f>
        <v/>
      </c>
      <c r="BU115" s="29" t="n"/>
    </row>
    <row customHeight="1" ht="44.25" r="116">
      <c r="A116" s="10" t="n"/>
      <c r="B116" s="10" t="n">
        <v>2</v>
      </c>
      <c r="C116" s="11" t="inlineStr">
        <is>
          <t>KOI</t>
        </is>
      </c>
      <c r="D116" s="10" t="inlineStr">
        <is>
          <t>jacket</t>
        </is>
      </c>
      <c r="E116" s="14" t="inlineStr">
        <is>
          <t>MEN</t>
        </is>
      </c>
      <c r="F116" s="180" t="inlineStr">
        <is>
          <t>K150752010</t>
        </is>
      </c>
      <c r="G116" s="180" t="inlineStr">
        <is>
          <t>GARETH</t>
        </is>
      </c>
      <c r="H116" s="155" t="inlineStr">
        <is>
          <t>Black Embroidery</t>
        </is>
      </c>
      <c r="I116" s="233" t="n"/>
      <c r="J116" s="233" t="inlineStr">
        <is>
          <t>Regular</t>
        </is>
      </c>
      <c r="K116" s="233" t="n"/>
      <c r="L116" s="13" t="n"/>
      <c r="M116" s="119" t="inlineStr">
        <is>
          <t>IndyBlu</t>
        </is>
      </c>
      <c r="N116" s="29" t="inlineStr">
        <is>
          <t>Bhartiya</t>
        </is>
      </c>
      <c r="O116" s="29" t="inlineStr">
        <is>
          <t>n/a</t>
        </is>
      </c>
      <c r="P116" s="29" t="inlineStr">
        <is>
          <t>IN</t>
        </is>
      </c>
      <c r="Q116" s="218" t="inlineStr">
        <is>
          <t>C/O</t>
        </is>
      </c>
      <c r="R116" s="38" t="n"/>
      <c r="S116" s="219" t="n"/>
      <c r="T116" s="130" t="inlineStr">
        <is>
          <t>KOI-WOVEN-SS15-007</t>
        </is>
      </c>
      <c r="U116" s="130" t="inlineStr">
        <is>
          <t>100% Organic Cotton</t>
        </is>
      </c>
      <c r="V116" s="130" t="n"/>
      <c r="W116" s="276" t="n">
        <v>42010</v>
      </c>
      <c r="X116" s="276" t="n">
        <v>42038</v>
      </c>
      <c r="Y116" s="276" t="n">
        <v>42066</v>
      </c>
      <c r="Z116" s="44" t="n"/>
      <c r="AA116" s="44" t="n"/>
      <c r="AB116" s="244" t="inlineStr">
        <is>
          <t>Euro</t>
        </is>
      </c>
      <c r="AC116" s="408" t="n"/>
      <c r="AD116" s="409" t="n">
        <v>32.5</v>
      </c>
      <c r="AE116" s="408" t="n"/>
      <c r="AF116" s="409">
        <f>(IF(AE116&gt;0, AE116, IF(AD116&gt;0, AD116, IF(AC116&gt;0, AC116, 0))))*0.3</f>
        <v/>
      </c>
      <c r="AG116" s="409">
        <f>(IF(AE116&gt;0, AE116, IF(AD116&gt;0, AD116, IF(AC116&gt;0, AC116, 0))))+AF116</f>
        <v/>
      </c>
      <c r="AH116" s="409">
        <f>AJ116/2.5</f>
        <v/>
      </c>
      <c r="AI116" s="409" t="n">
        <v>199.95</v>
      </c>
      <c r="AJ116" s="409" t="n">
        <v>199.95</v>
      </c>
      <c r="AK116" s="255">
        <f>(AH116-AG116)/AH116</f>
        <v/>
      </c>
      <c r="AL116" s="80" t="n"/>
      <c r="AM116" s="80" t="n"/>
      <c r="AN116" s="80" t="n"/>
      <c r="AO116" s="410" t="inlineStr">
        <is>
          <t>ETD 20-Sep</t>
        </is>
      </c>
      <c r="AP116" s="410" t="n"/>
      <c r="AQ116" s="80" t="inlineStr">
        <is>
          <t>Proto not received</t>
        </is>
      </c>
      <c r="AR116" s="102" t="n">
        <v>16</v>
      </c>
      <c r="AS116" s="102" t="inlineStr">
        <is>
          <t>M</t>
        </is>
      </c>
      <c r="AT116" s="102" t="n"/>
      <c r="AU116" s="102" t="n"/>
      <c r="AV116" s="181" t="n"/>
      <c r="AW116" s="213" t="n">
        <v>41980</v>
      </c>
      <c r="AX116" s="181" t="n"/>
      <c r="AY116" s="412" t="n"/>
      <c r="AZ116" s="120" t="n"/>
      <c r="BA116" s="413" t="n"/>
      <c r="BB116" s="91" t="n"/>
      <c r="BC116" s="414" t="n"/>
      <c r="BD116" s="80" t="n"/>
      <c r="BE116" s="80" t="n"/>
      <c r="BF116" s="410" t="n"/>
      <c r="BG116" s="102" t="n"/>
      <c r="BH116" s="102" t="n"/>
      <c r="BI116" s="412" t="n"/>
      <c r="BJ116" s="80" t="n"/>
      <c r="BK116" s="80">
        <f>+WEEKNUM(BJ116)</f>
        <v/>
      </c>
      <c r="BL116" s="410" t="n"/>
      <c r="BM116" s="80" t="n"/>
      <c r="BN116" s="80" t="n"/>
      <c r="BO116" s="80" t="n"/>
      <c r="BP116" s="80">
        <f>BO116*Z116</f>
        <v/>
      </c>
      <c r="BQ116" s="80" t="n"/>
      <c r="BR116" s="192">
        <f>BO116*AH116</f>
        <v/>
      </c>
      <c r="BS116" s="192">
        <f>BR116-(BO116*AG116)</f>
        <v/>
      </c>
      <c r="BT116" s="196">
        <f>BO116*AK116</f>
        <v/>
      </c>
      <c r="BU116" s="29" t="n"/>
    </row>
    <row customHeight="1" ht="44.25" r="117">
      <c r="A117" s="10" t="n"/>
      <c r="B117" s="10" t="n">
        <v>2</v>
      </c>
      <c r="C117" s="11" t="inlineStr">
        <is>
          <t>KOI</t>
        </is>
      </c>
      <c r="D117" s="10" t="inlineStr">
        <is>
          <t>jacket</t>
        </is>
      </c>
      <c r="E117" s="14" t="inlineStr">
        <is>
          <t>MEN</t>
        </is>
      </c>
      <c r="F117" s="180" t="inlineStr">
        <is>
          <t>K150752020</t>
        </is>
      </c>
      <c r="G117" s="180" t="inlineStr">
        <is>
          <t>ERIC</t>
        </is>
      </c>
      <c r="H117" s="156" t="inlineStr">
        <is>
          <t>Mid Vintage</t>
        </is>
      </c>
      <c r="I117" s="233" t="n"/>
      <c r="J117" s="233" t="inlineStr">
        <is>
          <t>Regular slim</t>
        </is>
      </c>
      <c r="K117" s="233" t="n"/>
      <c r="L117" s="13" t="n"/>
      <c r="M117" s="119" t="inlineStr">
        <is>
          <t>Carthago</t>
        </is>
      </c>
      <c r="N117" s="29" t="inlineStr">
        <is>
          <t>CCC</t>
        </is>
      </c>
      <c r="O117" s="29" t="inlineStr">
        <is>
          <t>Interwashing</t>
        </is>
      </c>
      <c r="P117" s="29" t="inlineStr">
        <is>
          <t>TN</t>
        </is>
      </c>
      <c r="Q117" s="218" t="inlineStr">
        <is>
          <t>C/O</t>
        </is>
      </c>
      <c r="R117" s="38" t="n"/>
      <c r="S117" s="224" t="inlineStr">
        <is>
          <t>Orta</t>
        </is>
      </c>
      <c r="T117" s="130" t="n">
        <v>5616</v>
      </c>
      <c r="U117" s="130" t="inlineStr">
        <is>
          <t>100% Organic Cotton</t>
        </is>
      </c>
      <c r="V117" s="130" t="n"/>
      <c r="W117" s="276" t="n">
        <v>42023</v>
      </c>
      <c r="X117" s="276" t="n">
        <v>42044</v>
      </c>
      <c r="Y117" s="276" t="n">
        <v>42079</v>
      </c>
      <c r="Z117" s="44" t="n">
        <v>1.45</v>
      </c>
      <c r="AA117" s="44" t="n"/>
      <c r="AB117" s="244" t="inlineStr">
        <is>
          <t>Euro</t>
        </is>
      </c>
      <c r="AC117" s="408" t="n"/>
      <c r="AD117" s="409" t="n">
        <v>34.28</v>
      </c>
      <c r="AE117" s="408" t="n">
        <v>34.28</v>
      </c>
      <c r="AF117" s="409" t="n">
        <v>0.25</v>
      </c>
      <c r="AG117" s="409">
        <f>(IF(AE117&gt;0, AE117, IF(AD117&gt;0, AD117, IF(AC117&gt;0, AC117, 0))))+AF117</f>
        <v/>
      </c>
      <c r="AH117" s="409">
        <f>AJ117/2.5</f>
        <v/>
      </c>
      <c r="AI117" s="409" t="n">
        <v>179.95</v>
      </c>
      <c r="AJ117" s="409" t="n">
        <v>179.95</v>
      </c>
      <c r="AK117" s="255">
        <f>((AH117-AG117)/AH117)</f>
        <v/>
      </c>
      <c r="AL117" s="80" t="n"/>
      <c r="AM117" s="80" t="n"/>
      <c r="AN117" s="80" t="n"/>
      <c r="AO117" s="410" t="n">
        <v>41900</v>
      </c>
      <c r="AP117" s="410" t="n"/>
      <c r="AQ117" s="80" t="inlineStr">
        <is>
          <t>new pattern from Hiltje</t>
        </is>
      </c>
      <c r="AR117" s="102" t="n">
        <v>17</v>
      </c>
      <c r="AS117" s="102" t="inlineStr">
        <is>
          <t>M + 1p XXL</t>
        </is>
      </c>
      <c r="AT117" s="102" t="n">
        <v>15</v>
      </c>
      <c r="AU117" s="418" t="n">
        <v>41984</v>
      </c>
      <c r="AV117" s="148" t="n">
        <v>41995</v>
      </c>
      <c r="AW117" s="210" t="n">
        <v>41978</v>
      </c>
      <c r="AX117" s="148" t="n">
        <v>41995</v>
      </c>
      <c r="AY117" s="412" t="n"/>
      <c r="AZ117" s="120" t="n"/>
      <c r="BA117" s="413" t="n"/>
      <c r="BB117" s="91" t="n"/>
      <c r="BC117" s="414" t="n"/>
      <c r="BD117" s="80" t="n"/>
      <c r="BE117" s="80" t="n"/>
      <c r="BF117" s="410" t="n"/>
      <c r="BG117" s="102" t="n"/>
      <c r="BH117" s="102" t="n"/>
      <c r="BI117" s="412" t="n"/>
      <c r="BJ117" s="80" t="n"/>
      <c r="BK117" s="80">
        <f>+WEEKNUM(BJ117)</f>
        <v/>
      </c>
      <c r="BL117" s="410" t="n"/>
      <c r="BM117" s="80" t="n"/>
      <c r="BN117" s="80" t="n"/>
      <c r="BO117" s="80" t="n"/>
      <c r="BP117" s="80">
        <f>BO117*Z117</f>
        <v/>
      </c>
      <c r="BQ117" s="80" t="n"/>
      <c r="BR117" s="192">
        <f>BO117*AH117</f>
        <v/>
      </c>
      <c r="BS117" s="192">
        <f>BR117-(BO117*AG117)</f>
        <v/>
      </c>
      <c r="BT117" s="196">
        <f>BO117*AK117</f>
        <v/>
      </c>
      <c r="BU117" s="29" t="n"/>
    </row>
    <row customFormat="1" customHeight="1" hidden="1" ht="44.25" r="118" s="170">
      <c r="A118" s="157" t="inlineStr">
        <is>
          <t>x</t>
        </is>
      </c>
      <c r="B118" s="157" t="n"/>
      <c r="C118" s="158" t="inlineStr">
        <is>
          <t>KOI</t>
        </is>
      </c>
      <c r="D118" s="157" t="inlineStr">
        <is>
          <t>jacket</t>
        </is>
      </c>
      <c r="E118" s="159" t="inlineStr">
        <is>
          <t>MEN</t>
        </is>
      </c>
      <c r="F118" s="160" t="inlineStr">
        <is>
          <t>K150752030</t>
        </is>
      </c>
      <c r="G118" s="160" t="inlineStr">
        <is>
          <t>RAYMOND</t>
        </is>
      </c>
      <c r="H118" s="209" t="inlineStr">
        <is>
          <t>Navy</t>
        </is>
      </c>
      <c r="I118" s="205" t="n"/>
      <c r="J118" s="205" t="inlineStr">
        <is>
          <t>Regular</t>
        </is>
      </c>
      <c r="K118" s="205" t="n"/>
      <c r="L118" s="161" t="n"/>
      <c r="M118" s="160" t="inlineStr">
        <is>
          <t>Verge</t>
        </is>
      </c>
      <c r="N118" s="162" t="n"/>
      <c r="O118" s="162" t="n"/>
      <c r="P118" s="162" t="n"/>
      <c r="Q118" s="163" t="n"/>
      <c r="R118" s="163" t="n"/>
      <c r="S118" s="223" t="n"/>
      <c r="T118" s="164" t="n"/>
      <c r="U118" s="164" t="inlineStr">
        <is>
          <t>recycled PET</t>
        </is>
      </c>
      <c r="V118" s="164" t="n"/>
      <c r="W118" s="164" t="n"/>
      <c r="X118" s="164" t="n"/>
      <c r="Y118" s="164" t="n"/>
      <c r="Z118" s="165" t="n"/>
      <c r="AA118" s="165" t="n"/>
      <c r="AB118" s="245" t="n"/>
      <c r="AC118" s="420" t="n"/>
      <c r="AD118" s="421" t="n"/>
      <c r="AE118" s="420" t="n"/>
      <c r="AF118" s="421">
        <f>(IF(AE118&gt;0, AE118, IF(AD118&gt;0, AD118, IF(AC118&gt;0, AC118, 0))))*0.3</f>
        <v/>
      </c>
      <c r="AG118" s="421">
        <f>(IF(AE118&gt;0, AE118, IF(AD118&gt;0, AD118, IF(AC118&gt;0, AC118, 0))))+AF118</f>
        <v/>
      </c>
      <c r="AH118" s="421">
        <f>AG118*2</f>
        <v/>
      </c>
      <c r="AI118" s="421">
        <f>AG118*2.5</f>
        <v/>
      </c>
      <c r="AJ118" s="421">
        <f>AH118*2.5</f>
        <v/>
      </c>
      <c r="AK118" s="256">
        <f>(AH118-AG118)/AH118</f>
        <v/>
      </c>
      <c r="AL118" s="166" t="n"/>
      <c r="AM118" s="166" t="n"/>
      <c r="AN118" s="166" t="n"/>
      <c r="AO118" s="422" t="inlineStr">
        <is>
          <t>23-oct</t>
        </is>
      </c>
      <c r="AP118" s="422" t="n"/>
      <c r="AQ118" s="166" t="n"/>
      <c r="AR118" s="166" t="n">
        <v>16</v>
      </c>
      <c r="AS118" s="166" t="inlineStr">
        <is>
          <t>M</t>
        </is>
      </c>
      <c r="AT118" s="166" t="n"/>
      <c r="AU118" s="166" t="n"/>
      <c r="AV118" s="182" t="n"/>
      <c r="AW118" s="182" t="inlineStr">
        <is>
          <t>ETD 06-Dec</t>
        </is>
      </c>
      <c r="AX118" s="182" t="n"/>
      <c r="AY118" s="422" t="n"/>
      <c r="AZ118" s="165" t="n"/>
      <c r="BA118" s="422" t="n"/>
      <c r="BB118" s="168" t="n"/>
      <c r="BC118" s="423" t="n"/>
      <c r="BD118" s="166" t="n"/>
      <c r="BE118" s="166" t="n"/>
      <c r="BF118" s="422" t="n"/>
      <c r="BG118" s="166" t="n"/>
      <c r="BH118" s="166" t="n"/>
      <c r="BI118" s="422" t="n"/>
      <c r="BJ118" s="166" t="n"/>
      <c r="BK118" s="166">
        <f>+WEEKNUM(BJ118)</f>
        <v/>
      </c>
      <c r="BL118" s="422" t="n"/>
      <c r="BM118" s="166" t="n"/>
      <c r="BN118" s="166" t="n"/>
      <c r="BO118" s="166" t="n"/>
      <c r="BP118" s="166">
        <f>BO118*Z118</f>
        <v/>
      </c>
      <c r="BQ118" s="166" t="n"/>
      <c r="BR118" s="193">
        <f>BO118*AH118</f>
        <v/>
      </c>
      <c r="BS118" s="193">
        <f>BR118-(BO118*AG118)</f>
        <v/>
      </c>
      <c r="BT118" s="197">
        <f>BO118*AK118</f>
        <v/>
      </c>
      <c r="BU118" s="162" t="n"/>
    </row>
    <row customHeight="1" ht="44.25" r="119">
      <c r="A119" s="10" t="n"/>
      <c r="B119" s="10" t="n">
        <v>2</v>
      </c>
      <c r="C119" s="11" t="inlineStr">
        <is>
          <t>KOI</t>
        </is>
      </c>
      <c r="D119" s="10" t="inlineStr">
        <is>
          <t>jacket</t>
        </is>
      </c>
      <c r="E119" s="14" t="inlineStr">
        <is>
          <t>MEN</t>
        </is>
      </c>
      <c r="F119" s="180" t="inlineStr">
        <is>
          <t>K150752040</t>
        </is>
      </c>
      <c r="G119" s="180" t="inlineStr">
        <is>
          <t>CERDIC</t>
        </is>
      </c>
      <c r="H119" s="156" t="inlineStr">
        <is>
          <t>Navy</t>
        </is>
      </c>
      <c r="I119" s="233" t="n"/>
      <c r="J119" s="233" t="inlineStr">
        <is>
          <t>Regular fit</t>
        </is>
      </c>
      <c r="K119" s="233" t="n"/>
      <c r="L119" s="13" t="n"/>
      <c r="M119" s="119" t="inlineStr">
        <is>
          <t>Verge</t>
        </is>
      </c>
      <c r="N119" s="29" t="inlineStr">
        <is>
          <t>Verge</t>
        </is>
      </c>
      <c r="O119" s="29" t="n"/>
      <c r="P119" s="29" t="inlineStr">
        <is>
          <t>CH</t>
        </is>
      </c>
      <c r="Q119" s="218" t="inlineStr">
        <is>
          <t>NEW</t>
        </is>
      </c>
      <c r="R119" s="38" t="n"/>
      <c r="S119" s="219" t="n"/>
      <c r="T119" s="130" t="n"/>
      <c r="U119" s="130" t="inlineStr">
        <is>
          <t>100% Organic Cotton</t>
        </is>
      </c>
      <c r="V119" s="130" t="n"/>
      <c r="W119" s="276" t="n">
        <v>42034</v>
      </c>
      <c r="X119" s="276" t="n">
        <v>42062</v>
      </c>
      <c r="Y119" s="276" t="n">
        <v>42090</v>
      </c>
      <c r="Z119" s="44" t="n"/>
      <c r="AA119" s="44" t="n"/>
      <c r="AB119" s="244" t="inlineStr">
        <is>
          <t>FOB</t>
        </is>
      </c>
      <c r="AC119" s="425" t="inlineStr">
        <is>
          <t>-</t>
        </is>
      </c>
      <c r="AD119" s="426" t="n">
        <v>50</v>
      </c>
      <c r="AE119" s="425" t="n"/>
      <c r="AF119" s="426">
        <f>(IF(AE119&gt;0, AE119, IF(AD119&gt;0, AD119, IF(AC119&gt;0, AC119, 0))))*0.3</f>
        <v/>
      </c>
      <c r="AG119" s="409">
        <f>((IF(AE119&gt;0, AE119, IF(AD119&gt;0, AD119, IF(AC119&gt;0, AC119, 0))))/1.25)+AF119</f>
        <v/>
      </c>
      <c r="AH119" s="409">
        <f>AJ119/2.5</f>
        <v/>
      </c>
      <c r="AI119" s="409" t="n">
        <v>319.95</v>
      </c>
      <c r="AJ119" s="409" t="n">
        <v>319.95</v>
      </c>
      <c r="AK119" s="255">
        <f>(AH119-AG119)/AH119</f>
        <v/>
      </c>
      <c r="AL119" s="80" t="n"/>
      <c r="AM119" s="80" t="n"/>
      <c r="AN119" s="80" t="n"/>
      <c r="AO119" s="410" t="n">
        <v>41932</v>
      </c>
      <c r="AP119" s="410" t="n"/>
      <c r="AQ119" s="80" t="n"/>
      <c r="AR119" s="102" t="n">
        <v>16</v>
      </c>
      <c r="AS119" s="102" t="inlineStr">
        <is>
          <t>M</t>
        </is>
      </c>
      <c r="AT119" s="102" t="n"/>
      <c r="AU119" s="102" t="n"/>
      <c r="AV119" s="213" t="n">
        <v>41992</v>
      </c>
      <c r="AW119" s="213" t="n">
        <v>41992</v>
      </c>
      <c r="AX119" s="213" t="n">
        <v>41992</v>
      </c>
      <c r="AY119" s="412" t="n"/>
      <c r="AZ119" s="120" t="n"/>
      <c r="BA119" s="413" t="n"/>
      <c r="BB119" s="91" t="n"/>
      <c r="BC119" s="414" t="n"/>
      <c r="BD119" s="80" t="n"/>
      <c r="BE119" s="80" t="n"/>
      <c r="BF119" s="410" t="n"/>
      <c r="BG119" s="102" t="n"/>
      <c r="BH119" s="102" t="n"/>
      <c r="BI119" s="412" t="n"/>
      <c r="BJ119" s="80" t="n"/>
      <c r="BK119" s="80">
        <f>+WEEKNUM(BJ119)</f>
        <v/>
      </c>
      <c r="BL119" s="410" t="n"/>
      <c r="BM119" s="80" t="n"/>
      <c r="BN119" s="80" t="n"/>
      <c r="BO119" s="80" t="n"/>
      <c r="BP119" s="80">
        <f>BO119*Z119</f>
        <v/>
      </c>
      <c r="BQ119" s="80" t="n"/>
      <c r="BR119" s="192">
        <f>BO119*AH119</f>
        <v/>
      </c>
      <c r="BS119" s="192">
        <f>BR119-(BO119*AG119)</f>
        <v/>
      </c>
      <c r="BT119" s="196">
        <f>BO119*AK119</f>
        <v/>
      </c>
      <c r="BU119" s="29" t="n"/>
    </row>
    <row customFormat="1" customHeight="1" hidden="1" ht="44.25" r="120" s="170">
      <c r="A120" s="157" t="inlineStr">
        <is>
          <t>x</t>
        </is>
      </c>
      <c r="B120" s="157" t="n"/>
      <c r="C120" s="158" t="inlineStr">
        <is>
          <t>KOI</t>
        </is>
      </c>
      <c r="D120" s="157" t="inlineStr">
        <is>
          <t>jacket</t>
        </is>
      </c>
      <c r="E120" s="159" t="inlineStr">
        <is>
          <t>MEN</t>
        </is>
      </c>
      <c r="F120" s="160" t="inlineStr">
        <is>
          <t>K150752050</t>
        </is>
      </c>
      <c r="G120" s="160" t="inlineStr">
        <is>
          <t>HAROLD</t>
        </is>
      </c>
      <c r="H120" s="271" t="inlineStr">
        <is>
          <t>Navy</t>
        </is>
      </c>
      <c r="I120" s="205" t="n"/>
      <c r="J120" s="205" t="inlineStr">
        <is>
          <t>Regular slim</t>
        </is>
      </c>
      <c r="K120" s="205" t="n"/>
      <c r="L120" s="161" t="n"/>
      <c r="M120" s="160" t="inlineStr">
        <is>
          <t>Verge</t>
        </is>
      </c>
      <c r="N120" s="162" t="n"/>
      <c r="O120" s="162" t="n"/>
      <c r="P120" s="162" t="n"/>
      <c r="Q120" s="163" t="n"/>
      <c r="R120" s="163" t="n"/>
      <c r="S120" s="223" t="n"/>
      <c r="T120" s="164" t="n"/>
      <c r="U120" s="164" t="inlineStr">
        <is>
          <t>printed organic CO</t>
        </is>
      </c>
      <c r="V120" s="164" t="n"/>
      <c r="W120" s="164" t="n"/>
      <c r="X120" s="164" t="n"/>
      <c r="Y120" s="164" t="n"/>
      <c r="Z120" s="165" t="n"/>
      <c r="AA120" s="165" t="n"/>
      <c r="AB120" s="245" t="n"/>
      <c r="AC120" s="420" t="n"/>
      <c r="AD120" s="421" t="n"/>
      <c r="AE120" s="420" t="n"/>
      <c r="AF120" s="421">
        <f>(IF(AE120&gt;0, AE120, IF(AD120&gt;0, AD120, IF(AC120&gt;0, AC120, 0))))*0.3</f>
        <v/>
      </c>
      <c r="AG120" s="421">
        <f>(IF(AE120&gt;0, AE120, IF(AD120&gt;0, AD120, IF(AC120&gt;0, AC120, 0))))+AF120</f>
        <v/>
      </c>
      <c r="AH120" s="421">
        <f>AG120*2</f>
        <v/>
      </c>
      <c r="AI120" s="421">
        <f>AG120*2.5</f>
        <v/>
      </c>
      <c r="AJ120" s="421">
        <f>AH120*2.5</f>
        <v/>
      </c>
      <c r="AK120" s="256">
        <f>(AH120-AG120)/AH120</f>
        <v/>
      </c>
      <c r="AL120" s="166" t="n"/>
      <c r="AM120" s="166" t="n"/>
      <c r="AN120" s="166" t="n"/>
      <c r="AO120" s="422" t="n">
        <v>41939</v>
      </c>
      <c r="AP120" s="422" t="n"/>
      <c r="AQ120" s="166" t="n"/>
      <c r="AR120" s="166" t="n">
        <v>17</v>
      </c>
      <c r="AS120" s="166" t="inlineStr">
        <is>
          <t>M + 1p XL</t>
        </is>
      </c>
      <c r="AT120" s="166" t="n"/>
      <c r="AU120" s="166" t="n"/>
      <c r="AV120" s="182" t="n"/>
      <c r="AW120" s="182" t="inlineStr">
        <is>
          <t>ETD 06-Dec</t>
        </is>
      </c>
      <c r="AX120" s="182" t="n"/>
      <c r="AY120" s="422" t="n"/>
      <c r="AZ120" s="165" t="n"/>
      <c r="BA120" s="422" t="n"/>
      <c r="BB120" s="168" t="n"/>
      <c r="BC120" s="423" t="n"/>
      <c r="BD120" s="166" t="n"/>
      <c r="BE120" s="166" t="n"/>
      <c r="BF120" s="422" t="n"/>
      <c r="BG120" s="166" t="n"/>
      <c r="BH120" s="166" t="n"/>
      <c r="BI120" s="422" t="n"/>
      <c r="BJ120" s="166" t="n"/>
      <c r="BK120" s="166">
        <f>+WEEKNUM(BJ120)</f>
        <v/>
      </c>
      <c r="BL120" s="422" t="n"/>
      <c r="BM120" s="166" t="n"/>
      <c r="BN120" s="166" t="n"/>
      <c r="BO120" s="166" t="n"/>
      <c r="BP120" s="166">
        <f>BO120*Z120</f>
        <v/>
      </c>
      <c r="BQ120" s="166" t="n"/>
      <c r="BR120" s="193">
        <f>BO120*AH120</f>
        <v/>
      </c>
      <c r="BS120" s="193">
        <f>BR120-(BO120*AG120)</f>
        <v/>
      </c>
      <c r="BT120" s="197">
        <f>BO120*AK120</f>
        <v/>
      </c>
      <c r="BU120" s="162" t="n"/>
    </row>
    <row customHeight="1" ht="44.25" r="121">
      <c r="A121" s="10" t="n"/>
      <c r="B121" s="10" t="n">
        <v>2</v>
      </c>
      <c r="C121" s="11" t="inlineStr">
        <is>
          <t>KOI</t>
        </is>
      </c>
      <c r="D121" s="10" t="inlineStr">
        <is>
          <t>jacket</t>
        </is>
      </c>
      <c r="E121" s="14" t="inlineStr">
        <is>
          <t>MEN</t>
        </is>
      </c>
      <c r="F121" s="180" t="inlineStr">
        <is>
          <t>K150752060</t>
        </is>
      </c>
      <c r="G121" s="180" t="inlineStr">
        <is>
          <t>AGIS</t>
        </is>
      </c>
      <c r="H121" s="156" t="inlineStr">
        <is>
          <t>Army Green</t>
        </is>
      </c>
      <c r="I121" s="233" t="n"/>
      <c r="J121" s="233" t="inlineStr">
        <is>
          <t xml:space="preserve">Loose </t>
        </is>
      </c>
      <c r="K121" s="233" t="n"/>
      <c r="L121" s="13" t="n"/>
      <c r="M121" s="119" t="inlineStr">
        <is>
          <t>Verge</t>
        </is>
      </c>
      <c r="N121" s="29" t="inlineStr">
        <is>
          <t>Verge</t>
        </is>
      </c>
      <c r="O121" s="29" t="n"/>
      <c r="P121" s="29" t="inlineStr">
        <is>
          <t>CH</t>
        </is>
      </c>
      <c r="Q121" s="218" t="inlineStr">
        <is>
          <t>NEW</t>
        </is>
      </c>
      <c r="R121" s="38" t="n"/>
      <c r="S121" s="219" t="n"/>
      <c r="T121" s="130" t="n"/>
      <c r="U121" s="130" t="inlineStr">
        <is>
          <t>100% Recycled Polyester</t>
        </is>
      </c>
      <c r="V121" s="130" t="n"/>
      <c r="W121" s="276" t="n">
        <v>42034</v>
      </c>
      <c r="X121" s="276" t="n">
        <v>42062</v>
      </c>
      <c r="Y121" s="276" t="n">
        <v>42090</v>
      </c>
      <c r="Z121" s="44" t="n"/>
      <c r="AA121" s="44" t="n"/>
      <c r="AB121" s="244" t="inlineStr">
        <is>
          <t>FOB</t>
        </is>
      </c>
      <c r="AC121" s="425" t="n">
        <v>48</v>
      </c>
      <c r="AD121" s="426" t="n">
        <v>45</v>
      </c>
      <c r="AE121" s="425" t="n"/>
      <c r="AF121" s="426">
        <f>(IF(AE121&gt;0, AE121, IF(AD121&gt;0, AD121, IF(AC121&gt;0, AC121, 0))))*0.3</f>
        <v/>
      </c>
      <c r="AG121" s="409">
        <f>((IF(AE121&gt;0, AE121, IF(AD121&gt;0, AD121, IF(AC121&gt;0, AC121, 0))))/1.25)+AF121</f>
        <v/>
      </c>
      <c r="AH121" s="409">
        <f>AJ121/2.5</f>
        <v/>
      </c>
      <c r="AI121" s="409" t="n">
        <v>249.95</v>
      </c>
      <c r="AJ121" s="409" t="n">
        <v>249.95</v>
      </c>
      <c r="AK121" s="255">
        <f>(AH121-AG121)/AH121</f>
        <v/>
      </c>
      <c r="AL121" s="80" t="n"/>
      <c r="AM121" s="80" t="n"/>
      <c r="AN121" s="80" t="n"/>
      <c r="AO121" s="410" t="n">
        <v>41932</v>
      </c>
      <c r="AP121" s="410" t="n"/>
      <c r="AQ121" s="80" t="n"/>
      <c r="AR121" s="102" t="n">
        <v>16</v>
      </c>
      <c r="AS121" s="102" t="inlineStr">
        <is>
          <t>M</t>
        </is>
      </c>
      <c r="AT121" s="102" t="n"/>
      <c r="AU121" s="102" t="n"/>
      <c r="AV121" s="181" t="n"/>
      <c r="AW121" s="213" t="n">
        <v>41983</v>
      </c>
      <c r="AX121" s="181" t="n"/>
      <c r="AY121" s="412" t="n"/>
      <c r="AZ121" s="120" t="n"/>
      <c r="BA121" s="413" t="n"/>
      <c r="BB121" s="91" t="n"/>
      <c r="BC121" s="414" t="n"/>
      <c r="BD121" s="80" t="n"/>
      <c r="BE121" s="80" t="n"/>
      <c r="BF121" s="410" t="n"/>
      <c r="BG121" s="102" t="n"/>
      <c r="BH121" s="102" t="n"/>
      <c r="BI121" s="412" t="n"/>
      <c r="BJ121" s="80" t="n"/>
      <c r="BK121" s="80">
        <f>+WEEKNUM(BJ121)</f>
        <v/>
      </c>
      <c r="BL121" s="410" t="n"/>
      <c r="BM121" s="80" t="n"/>
      <c r="BN121" s="80" t="n"/>
      <c r="BO121" s="80" t="n"/>
      <c r="BP121" s="80">
        <f>BO121*Z121</f>
        <v/>
      </c>
      <c r="BQ121" s="80" t="n"/>
      <c r="BR121" s="192">
        <f>BO121*AH121</f>
        <v/>
      </c>
      <c r="BS121" s="192">
        <f>BR121-(BO121*AG121)</f>
        <v/>
      </c>
      <c r="BT121" s="196">
        <f>BO121*AK121</f>
        <v/>
      </c>
      <c r="BU121" s="29" t="n"/>
    </row>
    <row customHeight="1" ht="44.25" r="122">
      <c r="A122" s="10" t="n"/>
      <c r="B122" s="10" t="n">
        <v>2</v>
      </c>
      <c r="C122" s="11" t="inlineStr">
        <is>
          <t>KOI</t>
        </is>
      </c>
      <c r="D122" s="10" t="inlineStr">
        <is>
          <t>jacket</t>
        </is>
      </c>
      <c r="E122" s="14" t="inlineStr">
        <is>
          <t>MEN</t>
        </is>
      </c>
      <c r="F122" s="180" t="inlineStr">
        <is>
          <t>K150752061</t>
        </is>
      </c>
      <c r="G122" s="180" t="inlineStr">
        <is>
          <t>AGIS</t>
        </is>
      </c>
      <c r="H122" s="156" t="inlineStr">
        <is>
          <t>Blue Bandana</t>
        </is>
      </c>
      <c r="I122" s="233" t="n"/>
      <c r="J122" s="233" t="inlineStr">
        <is>
          <t xml:space="preserve">Loose </t>
        </is>
      </c>
      <c r="K122" s="233" t="n"/>
      <c r="L122" s="13" t="n"/>
      <c r="M122" s="119" t="inlineStr">
        <is>
          <t>Verge</t>
        </is>
      </c>
      <c r="N122" s="29" t="inlineStr">
        <is>
          <t>Verge</t>
        </is>
      </c>
      <c r="O122" s="29" t="n"/>
      <c r="P122" s="29" t="inlineStr">
        <is>
          <t>CH</t>
        </is>
      </c>
      <c r="Q122" s="218" t="inlineStr">
        <is>
          <t>NEW</t>
        </is>
      </c>
      <c r="R122" s="38" t="n"/>
      <c r="S122" s="219" t="n"/>
      <c r="T122" s="130" t="n"/>
      <c r="U122" s="130" t="inlineStr">
        <is>
          <t>100% Recycled Polyester</t>
        </is>
      </c>
      <c r="V122" s="130" t="n"/>
      <c r="W122" s="276" t="n">
        <v>42034</v>
      </c>
      <c r="X122" s="276" t="n">
        <v>42062</v>
      </c>
      <c r="Y122" s="276" t="n">
        <v>42090</v>
      </c>
      <c r="Z122" s="44" t="n"/>
      <c r="AA122" s="44" t="n"/>
      <c r="AB122" s="244" t="inlineStr">
        <is>
          <t>FOB</t>
        </is>
      </c>
      <c r="AC122" s="425" t="n">
        <v>48</v>
      </c>
      <c r="AD122" s="426" t="n">
        <v>45</v>
      </c>
      <c r="AE122" s="425" t="n"/>
      <c r="AF122" s="426">
        <f>(IF(AE122&gt;0, AE122, IF(AD122&gt;0, AD122, IF(AC122&gt;0, AC122, 0))))*0.3</f>
        <v/>
      </c>
      <c r="AG122" s="409">
        <f>((IF(AE122&gt;0, AE122, IF(AD122&gt;0, AD122, IF(AC122&gt;0, AC122, 0))))/1.25)+AF122</f>
        <v/>
      </c>
      <c r="AH122" s="409">
        <f>AJ122/2.5</f>
        <v/>
      </c>
      <c r="AI122" s="409" t="n">
        <v>249.95</v>
      </c>
      <c r="AJ122" s="409" t="n">
        <v>249.95</v>
      </c>
      <c r="AK122" s="255">
        <f>(AH122-AG122)/AH122</f>
        <v/>
      </c>
      <c r="AL122" s="80" t="n"/>
      <c r="AM122" s="80" t="n"/>
      <c r="AN122" s="80" t="n"/>
      <c r="AO122" s="410" t="inlineStr">
        <is>
          <t>ETD 17-21 Oct</t>
        </is>
      </c>
      <c r="AP122" s="410" t="n"/>
      <c r="AQ122" s="80" t="n"/>
      <c r="AR122" s="102" t="n">
        <v>16</v>
      </c>
      <c r="AS122" s="102" t="inlineStr">
        <is>
          <t>M</t>
        </is>
      </c>
      <c r="AT122" s="102" t="n"/>
      <c r="AU122" s="102" t="n"/>
      <c r="AV122" s="181" t="n"/>
      <c r="AW122" s="213" t="n">
        <v>41983</v>
      </c>
      <c r="AX122" s="181" t="n"/>
      <c r="AY122" s="412" t="n"/>
      <c r="AZ122" s="120" t="n"/>
      <c r="BA122" s="413" t="n"/>
      <c r="BB122" s="91" t="n"/>
      <c r="BC122" s="414" t="n"/>
      <c r="BD122" s="80" t="n"/>
      <c r="BE122" s="80" t="n"/>
      <c r="BF122" s="410" t="n"/>
      <c r="BG122" s="102" t="n"/>
      <c r="BH122" s="102" t="n"/>
      <c r="BI122" s="412" t="n"/>
      <c r="BJ122" s="80" t="n"/>
      <c r="BK122" s="80">
        <f>+WEEKNUM(BJ122)</f>
        <v/>
      </c>
      <c r="BL122" s="410" t="n"/>
      <c r="BM122" s="80" t="n"/>
      <c r="BN122" s="80" t="n"/>
      <c r="BO122" s="80" t="n"/>
      <c r="BP122" s="80">
        <f>BO122*Z122</f>
        <v/>
      </c>
      <c r="BQ122" s="80" t="n"/>
      <c r="BR122" s="192">
        <f>BO122*AH122</f>
        <v/>
      </c>
      <c r="BS122" s="192">
        <f>BR122-(BO122*AG122)</f>
        <v/>
      </c>
      <c r="BT122" s="196">
        <f>BO122*AK122</f>
        <v/>
      </c>
      <c r="BU122" s="29" t="n"/>
    </row>
    <row customHeight="1" ht="44.25" r="123">
      <c r="A123" s="10" t="n"/>
      <c r="B123" s="10" t="n">
        <v>2</v>
      </c>
      <c r="C123" s="11" t="inlineStr">
        <is>
          <t>KOI</t>
        </is>
      </c>
      <c r="D123" s="10" t="inlineStr">
        <is>
          <t>jacket</t>
        </is>
      </c>
      <c r="E123" s="14" t="inlineStr">
        <is>
          <t>MEN</t>
        </is>
      </c>
      <c r="F123" s="180" t="inlineStr">
        <is>
          <t>K150752070</t>
        </is>
      </c>
      <c r="G123" s="180" t="inlineStr">
        <is>
          <t>DAVID</t>
        </is>
      </c>
      <c r="H123" s="156" t="inlineStr">
        <is>
          <t>Army Green</t>
        </is>
      </c>
      <c r="I123" s="233" t="n"/>
      <c r="J123" s="233" t="inlineStr">
        <is>
          <t>Regular</t>
        </is>
      </c>
      <c r="K123" s="233" t="n"/>
      <c r="L123" s="13" t="n"/>
      <c r="M123" s="119" t="inlineStr">
        <is>
          <t>Carthago</t>
        </is>
      </c>
      <c r="N123" s="29" t="inlineStr">
        <is>
          <t>CCC</t>
        </is>
      </c>
      <c r="O123" s="29" t="inlineStr">
        <is>
          <t>GDS</t>
        </is>
      </c>
      <c r="P123" s="29" t="inlineStr">
        <is>
          <t>TN</t>
        </is>
      </c>
      <c r="Q123" s="218" t="inlineStr">
        <is>
          <t>C/O</t>
        </is>
      </c>
      <c r="R123" s="38" t="n"/>
      <c r="S123" s="224" t="inlineStr">
        <is>
          <t>TRC Candiani</t>
        </is>
      </c>
      <c r="T123" s="130" t="inlineStr">
        <is>
          <t>RR2773 Ecru Preshrunk</t>
        </is>
      </c>
      <c r="U123" s="130" t="inlineStr">
        <is>
          <t>100% Organic Cotton</t>
        </is>
      </c>
      <c r="V123" s="130" t="n"/>
      <c r="W123" s="276" t="n">
        <v>42023</v>
      </c>
      <c r="X123" s="276" t="n">
        <v>42044</v>
      </c>
      <c r="Y123" s="276" t="n">
        <v>42079</v>
      </c>
      <c r="Z123" s="44" t="n">
        <v>1.6</v>
      </c>
      <c r="AA123" s="44" t="n"/>
      <c r="AB123" s="244" t="inlineStr">
        <is>
          <t>Euro</t>
        </is>
      </c>
      <c r="AC123" s="408" t="n"/>
      <c r="AD123" s="409" t="n">
        <v>24.66</v>
      </c>
      <c r="AE123" s="408" t="n">
        <v>24.66</v>
      </c>
      <c r="AF123" s="409" t="n">
        <v>0.25</v>
      </c>
      <c r="AG123" s="409">
        <f>(IF(AE123&gt;0, AE123, IF(AD123&gt;0, AD123, IF(AC123&gt;0, AC123, 0))))+AF123</f>
        <v/>
      </c>
      <c r="AH123" s="409">
        <f>AJ123/2.5</f>
        <v/>
      </c>
      <c r="AI123" s="409" t="n">
        <v>169.95</v>
      </c>
      <c r="AJ123" s="409" t="n">
        <v>169.95</v>
      </c>
      <c r="AK123" s="255">
        <f>((AH123-AG123)/AH123)</f>
        <v/>
      </c>
      <c r="AL123" s="80" t="n"/>
      <c r="AM123" s="80" t="n"/>
      <c r="AN123" s="80" t="n"/>
      <c r="AO123" s="410" t="inlineStr">
        <is>
          <t>ETD-26-sep</t>
        </is>
      </c>
      <c r="AP123" s="410" t="n"/>
      <c r="AQ123" s="80" t="inlineStr">
        <is>
          <t>wash/colour pending</t>
        </is>
      </c>
      <c r="AR123" s="102" t="n">
        <v>17</v>
      </c>
      <c r="AS123" s="102" t="inlineStr">
        <is>
          <t>M + 1p L</t>
        </is>
      </c>
      <c r="AT123" s="102" t="n"/>
      <c r="AU123" s="102" t="n"/>
      <c r="AV123" s="428" t="n">
        <v>41991</v>
      </c>
      <c r="AW123" s="428" t="n">
        <v>41991</v>
      </c>
      <c r="AX123" s="428" t="n">
        <v>41991</v>
      </c>
      <c r="AY123" s="412" t="n"/>
      <c r="AZ123" s="120" t="n"/>
      <c r="BA123" s="413" t="n"/>
      <c r="BB123" s="91" t="n"/>
      <c r="BC123" s="414" t="n"/>
      <c r="BD123" s="80" t="n"/>
      <c r="BE123" s="80" t="n"/>
      <c r="BF123" s="410" t="n"/>
      <c r="BG123" s="102" t="n"/>
      <c r="BH123" s="102" t="n"/>
      <c r="BI123" s="412" t="n"/>
      <c r="BJ123" s="80" t="n"/>
      <c r="BK123" s="80">
        <f>+WEEKNUM(BJ123)</f>
        <v/>
      </c>
      <c r="BL123" s="410" t="n"/>
      <c r="BM123" s="80" t="n"/>
      <c r="BN123" s="80" t="n"/>
      <c r="BO123" s="80" t="n"/>
      <c r="BP123" s="80">
        <f>BO123*Z123</f>
        <v/>
      </c>
      <c r="BQ123" s="80" t="n"/>
      <c r="BR123" s="192">
        <f>BO123*AH123</f>
        <v/>
      </c>
      <c r="BS123" s="192">
        <f>BR123-(BO123*AG123)</f>
        <v/>
      </c>
      <c r="BT123" s="196">
        <f>BO123*AK123</f>
        <v/>
      </c>
      <c r="BU123" s="29" t="n"/>
    </row>
    <row customHeight="1" ht="44.25" r="124">
      <c r="A124" s="10" t="n"/>
      <c r="B124" s="10" t="n">
        <v>3</v>
      </c>
      <c r="C124" s="11" t="inlineStr">
        <is>
          <t>KOI</t>
        </is>
      </c>
      <c r="D124" s="10" t="inlineStr">
        <is>
          <t>jacket</t>
        </is>
      </c>
      <c r="E124" s="14" t="inlineStr">
        <is>
          <t>MEN</t>
        </is>
      </c>
      <c r="F124" s="180" t="inlineStr">
        <is>
          <t>K150752071</t>
        </is>
      </c>
      <c r="G124" s="180" t="inlineStr">
        <is>
          <t>DAVID</t>
        </is>
      </c>
      <c r="H124" s="138" t="inlineStr">
        <is>
          <t>French Blue Worker</t>
        </is>
      </c>
      <c r="I124" s="233" t="n"/>
      <c r="J124" s="233" t="inlineStr">
        <is>
          <t>Regular</t>
        </is>
      </c>
      <c r="K124" s="233" t="n"/>
      <c r="L124" s="13" t="n"/>
      <c r="M124" s="119" t="inlineStr">
        <is>
          <t>Carthago</t>
        </is>
      </c>
      <c r="N124" s="29" t="inlineStr">
        <is>
          <t>CCC</t>
        </is>
      </c>
      <c r="O124" s="29" t="inlineStr">
        <is>
          <t>Martelli</t>
        </is>
      </c>
      <c r="P124" s="29" t="inlineStr">
        <is>
          <t>IT</t>
        </is>
      </c>
      <c r="Q124" s="218" t="inlineStr">
        <is>
          <t>C/O</t>
        </is>
      </c>
      <c r="R124" s="38" t="n"/>
      <c r="S124" s="224" t="inlineStr">
        <is>
          <t>TRC Candiani</t>
        </is>
      </c>
      <c r="T124" s="130" t="inlineStr">
        <is>
          <t>RR2773 Ecru Preshrunk</t>
        </is>
      </c>
      <c r="U124" s="130" t="inlineStr">
        <is>
          <t>100% Organic Cotton</t>
        </is>
      </c>
      <c r="V124" s="130" t="n"/>
      <c r="W124" s="276" t="n">
        <v>42023</v>
      </c>
      <c r="X124" s="276" t="n">
        <v>42044</v>
      </c>
      <c r="Y124" s="276" t="n">
        <v>42079</v>
      </c>
      <c r="Z124" s="44" t="n">
        <v>1.6</v>
      </c>
      <c r="AA124" s="44" t="n"/>
      <c r="AB124" s="244" t="inlineStr">
        <is>
          <t>Euro</t>
        </is>
      </c>
      <c r="AC124" s="408" t="n"/>
      <c r="AD124" s="416" t="n"/>
      <c r="AE124" s="417" t="n"/>
      <c r="AF124" s="409" t="n">
        <v>0.25</v>
      </c>
      <c r="AG124" s="409">
        <f>(IF(AE124&gt;0, AE124, IF(AD124&gt;0, AD124, IF(AC124&gt;0, AC124, 0))))+AF124</f>
        <v/>
      </c>
      <c r="AH124" s="409">
        <f>AJ124/2.5</f>
        <v/>
      </c>
      <c r="AI124" s="409" t="n">
        <v>269.95</v>
      </c>
      <c r="AJ124" s="409" t="n">
        <v>269.95</v>
      </c>
      <c r="AK124" s="255">
        <f>((AH124-AG124)/AH124)</f>
        <v/>
      </c>
      <c r="AL124" s="80" t="n"/>
      <c r="AM124" s="80" t="n"/>
      <c r="AN124" s="80" t="n"/>
      <c r="AO124" s="410" t="n"/>
      <c r="AP124" s="410" t="n"/>
      <c r="AQ124" s="80" t="inlineStr">
        <is>
          <t>wash/colour pending</t>
        </is>
      </c>
      <c r="AR124" s="102" t="n">
        <v>17</v>
      </c>
      <c r="AS124" s="102" t="inlineStr">
        <is>
          <t>M + 1p XL</t>
        </is>
      </c>
      <c r="AT124" s="102" t="n"/>
      <c r="AU124" s="102" t="n"/>
      <c r="AV124" s="428" t="n"/>
      <c r="AW124" s="428" t="n"/>
      <c r="AX124" s="428" t="n"/>
      <c r="AY124" s="412" t="n"/>
      <c r="AZ124" s="120" t="n"/>
      <c r="BA124" s="413" t="n"/>
      <c r="BB124" s="91" t="n"/>
      <c r="BC124" s="414" t="n"/>
      <c r="BD124" s="80" t="n"/>
      <c r="BE124" s="80" t="n"/>
      <c r="BF124" s="410" t="n"/>
      <c r="BG124" s="102" t="n"/>
      <c r="BH124" s="102" t="n"/>
      <c r="BI124" s="412" t="n"/>
      <c r="BJ124" s="80" t="n"/>
      <c r="BK124" s="80">
        <f>+WEEKNUM(BJ124)</f>
        <v/>
      </c>
      <c r="BL124" s="410" t="n"/>
      <c r="BM124" s="80" t="n"/>
      <c r="BN124" s="80" t="n"/>
      <c r="BO124" s="80" t="n"/>
      <c r="BP124" s="80">
        <f>BO124*Z124</f>
        <v/>
      </c>
      <c r="BQ124" s="80" t="n"/>
      <c r="BR124" s="192">
        <f>BO124*AH124</f>
        <v/>
      </c>
      <c r="BS124" s="192">
        <f>BR124-(BO124*AG124)</f>
        <v/>
      </c>
      <c r="BT124" s="196">
        <f>BO124*AK124</f>
        <v/>
      </c>
      <c r="BU124" s="29" t="n"/>
    </row>
    <row customHeight="1" ht="44.25" r="125">
      <c r="A125" s="10" t="n"/>
      <c r="B125" s="10" t="n">
        <v>2</v>
      </c>
      <c r="C125" s="11" t="inlineStr">
        <is>
          <t>KOI</t>
        </is>
      </c>
      <c r="D125" s="10" t="inlineStr">
        <is>
          <t>jacket</t>
        </is>
      </c>
      <c r="E125" s="14" t="inlineStr">
        <is>
          <t>MEN</t>
        </is>
      </c>
      <c r="F125" s="180" t="inlineStr">
        <is>
          <t>K150752080</t>
        </is>
      </c>
      <c r="G125" s="180" t="inlineStr">
        <is>
          <t>MALKI</t>
        </is>
      </c>
      <c r="H125" s="156" t="inlineStr">
        <is>
          <t>Dark Repair</t>
        </is>
      </c>
      <c r="I125" s="233" t="n"/>
      <c r="J125" s="233" t="inlineStr">
        <is>
          <t xml:space="preserve">Loose </t>
        </is>
      </c>
      <c r="K125" s="233" t="n"/>
      <c r="L125" s="13" t="n"/>
      <c r="M125" s="119" t="inlineStr">
        <is>
          <t>Carthago</t>
        </is>
      </c>
      <c r="N125" s="29" t="inlineStr">
        <is>
          <t>CCC</t>
        </is>
      </c>
      <c r="O125" s="29" t="inlineStr">
        <is>
          <t>Interwashing</t>
        </is>
      </c>
      <c r="P125" s="29" t="inlineStr">
        <is>
          <t>TN</t>
        </is>
      </c>
      <c r="Q125" s="218" t="inlineStr">
        <is>
          <t>NEW</t>
        </is>
      </c>
      <c r="R125" s="38" t="n"/>
      <c r="S125" s="224" t="inlineStr">
        <is>
          <t>Orta</t>
        </is>
      </c>
      <c r="T125" s="130" t="n">
        <v>5616</v>
      </c>
      <c r="U125" s="130" t="inlineStr">
        <is>
          <t>100% Organic Cotton</t>
        </is>
      </c>
      <c r="V125" s="130" t="n"/>
      <c r="W125" s="276" t="n">
        <v>42023</v>
      </c>
      <c r="X125" s="276" t="n">
        <v>42044</v>
      </c>
      <c r="Y125" s="276" t="n">
        <v>42079</v>
      </c>
      <c r="Z125" s="44" t="n">
        <v>1.89</v>
      </c>
      <c r="AA125" s="44" t="n"/>
      <c r="AB125" s="244" t="inlineStr">
        <is>
          <t>Euro</t>
        </is>
      </c>
      <c r="AC125" s="408" t="n"/>
      <c r="AD125" s="409" t="n">
        <v>34.3</v>
      </c>
      <c r="AE125" s="408" t="n">
        <v>34.3</v>
      </c>
      <c r="AF125" s="409" t="n">
        <v>0.25</v>
      </c>
      <c r="AG125" s="409">
        <f>(IF(AE125&gt;0, AE125, IF(AD125&gt;0, AD125, IF(AC125&gt;0, AC125, 0))))+AF125</f>
        <v/>
      </c>
      <c r="AH125" s="409">
        <f>AJ125/2.5</f>
        <v/>
      </c>
      <c r="AI125" s="409" t="n">
        <v>199.95</v>
      </c>
      <c r="AJ125" s="409" t="n">
        <v>199.95</v>
      </c>
      <c r="AK125" s="255">
        <f>((AH125-AG125)/AH125)</f>
        <v/>
      </c>
      <c r="AL125" s="80" t="n"/>
      <c r="AM125" s="80" t="n"/>
      <c r="AN125" s="80" t="n"/>
      <c r="AO125" s="410" t="n">
        <v>41897</v>
      </c>
      <c r="AP125" s="410" t="n"/>
      <c r="AQ125" s="80" t="inlineStr">
        <is>
          <t>new pattern send</t>
        </is>
      </c>
      <c r="AR125" s="102" t="n">
        <v>16</v>
      </c>
      <c r="AS125" s="102" t="inlineStr">
        <is>
          <t>M</t>
        </is>
      </c>
      <c r="AT125" s="102" t="n"/>
      <c r="AU125" s="102" t="n"/>
      <c r="AV125" s="146" t="n"/>
      <c r="AW125" s="210" t="n">
        <v>41978</v>
      </c>
      <c r="AX125" s="210" t="n">
        <v>42009</v>
      </c>
      <c r="AY125" s="412" t="n"/>
      <c r="AZ125" s="89" t="n"/>
      <c r="BA125" s="413" t="n"/>
      <c r="BB125" s="91" t="n"/>
      <c r="BC125" s="414" t="n"/>
      <c r="BD125" s="80" t="n"/>
      <c r="BE125" s="80" t="n"/>
      <c r="BF125" s="410" t="n"/>
      <c r="BG125" s="102" t="n"/>
      <c r="BH125" s="102" t="n"/>
      <c r="BI125" s="412" t="n"/>
      <c r="BJ125" s="80" t="n"/>
      <c r="BK125" s="80">
        <f>+WEEKNUM(BJ125)</f>
        <v/>
      </c>
      <c r="BL125" s="410" t="n"/>
      <c r="BM125" s="80" t="n"/>
      <c r="BN125" s="80" t="n"/>
      <c r="BO125" s="80" t="n"/>
      <c r="BP125" s="80">
        <f>BO125*Z125</f>
        <v/>
      </c>
      <c r="BQ125" s="80" t="n"/>
      <c r="BR125" s="192">
        <f>BO125*AH125</f>
        <v/>
      </c>
      <c r="BS125" s="192">
        <f>BR125-(BO125*AG125)</f>
        <v/>
      </c>
      <c r="BT125" s="196">
        <f>BO125*AK125</f>
        <v/>
      </c>
      <c r="BU125" s="29" t="n"/>
    </row>
    <row customHeight="1" ht="44.25" r="126">
      <c r="A126" s="10" t="n"/>
      <c r="B126" s="10" t="n">
        <v>3</v>
      </c>
      <c r="C126" s="11" t="inlineStr">
        <is>
          <t>KOI</t>
        </is>
      </c>
      <c r="D126" s="10" t="inlineStr">
        <is>
          <t>shirt</t>
        </is>
      </c>
      <c r="E126" s="14" t="inlineStr">
        <is>
          <t>MEN</t>
        </is>
      </c>
      <c r="F126" s="180" t="inlineStr">
        <is>
          <t>K150753010</t>
        </is>
      </c>
      <c r="G126" s="180" t="inlineStr">
        <is>
          <t>ELROY</t>
        </is>
      </c>
      <c r="H126" s="180" t="inlineStr">
        <is>
          <t>Red / Navy / Off White Check</t>
        </is>
      </c>
      <c r="I126" s="233" t="n"/>
      <c r="J126" s="233" t="inlineStr">
        <is>
          <t>Regular slim</t>
        </is>
      </c>
      <c r="K126" s="233" t="n"/>
      <c r="L126" s="13" t="n"/>
      <c r="M126" s="119" t="inlineStr">
        <is>
          <t>IndyBlu</t>
        </is>
      </c>
      <c r="N126" s="29" t="inlineStr">
        <is>
          <t>CAOS</t>
        </is>
      </c>
      <c r="O126" s="29" t="inlineStr">
        <is>
          <t>n/a</t>
        </is>
      </c>
      <c r="P126" s="29" t="inlineStr">
        <is>
          <t>IN</t>
        </is>
      </c>
      <c r="Q126" s="218" t="inlineStr">
        <is>
          <t>C/O</t>
        </is>
      </c>
      <c r="R126" s="38" t="n"/>
      <c r="S126" s="219" t="n"/>
      <c r="T126" s="219" t="inlineStr">
        <is>
          <t>DI 8</t>
        </is>
      </c>
      <c r="U126" s="130" t="inlineStr">
        <is>
          <t>100% Organic Cotton</t>
        </is>
      </c>
      <c r="V126" s="130" t="n"/>
      <c r="W126" s="276" t="n">
        <v>42010</v>
      </c>
      <c r="X126" s="276" t="n">
        <v>42038</v>
      </c>
      <c r="Y126" s="276" t="n">
        <v>42066</v>
      </c>
      <c r="Z126" s="44" t="n"/>
      <c r="AA126" s="44" t="n"/>
      <c r="AB126" s="244" t="inlineStr">
        <is>
          <t>Euro</t>
        </is>
      </c>
      <c r="AC126" s="408" t="n"/>
      <c r="AD126" s="409" t="n">
        <v>29.5</v>
      </c>
      <c r="AE126" s="408" t="n"/>
      <c r="AF126" s="409">
        <f>(IF(AE126&gt;0, AE126, IF(AD126&gt;0, AD126, IF(AC126&gt;0, AC126, 0))))*0.3</f>
        <v/>
      </c>
      <c r="AG126" s="409">
        <f>(IF(AE126&gt;0, AE126, IF(AD126&gt;0, AD126, IF(AC126&gt;0, AC126, 0))))+AF126</f>
        <v/>
      </c>
      <c r="AH126" s="409">
        <f>AJ126/2.5</f>
        <v/>
      </c>
      <c r="AI126" s="409" t="n">
        <v>129.95</v>
      </c>
      <c r="AJ126" s="409" t="n">
        <v>129.95</v>
      </c>
      <c r="AK126" s="255">
        <f>(AH126-AG126)/AH126</f>
        <v/>
      </c>
      <c r="AL126" s="80" t="n"/>
      <c r="AM126" s="80" t="n"/>
      <c r="AN126" s="80" t="n"/>
      <c r="AO126" s="410" t="n">
        <v>41953</v>
      </c>
      <c r="AP126" s="410" t="n"/>
      <c r="AQ126" s="80" t="inlineStr">
        <is>
          <t>Proto not received</t>
        </is>
      </c>
      <c r="AR126" s="102" t="n">
        <v>16</v>
      </c>
      <c r="AS126" s="102" t="inlineStr">
        <is>
          <t>M</t>
        </is>
      </c>
      <c r="AT126" s="102" t="n"/>
      <c r="AU126" s="102" t="n"/>
      <c r="AV126" s="181" t="n"/>
      <c r="AW126" s="213" t="n">
        <v>41980</v>
      </c>
      <c r="AX126" s="181" t="n"/>
      <c r="AY126" s="412" t="n"/>
      <c r="AZ126" s="120" t="n"/>
      <c r="BA126" s="413" t="n"/>
      <c r="BB126" s="91" t="n"/>
      <c r="BC126" s="414" t="n"/>
      <c r="BD126" s="80" t="n"/>
      <c r="BE126" s="80" t="n"/>
      <c r="BF126" s="410" t="n"/>
      <c r="BG126" s="102" t="n"/>
      <c r="BH126" s="102" t="n"/>
      <c r="BI126" s="412" t="n"/>
      <c r="BJ126" s="80" t="n"/>
      <c r="BK126" s="80">
        <f>+WEEKNUM(BJ126)</f>
        <v/>
      </c>
      <c r="BL126" s="410" t="n"/>
      <c r="BM126" s="80" t="n"/>
      <c r="BN126" s="80" t="n"/>
      <c r="BO126" s="80" t="n"/>
      <c r="BP126" s="80">
        <f>BO126*Z126</f>
        <v/>
      </c>
      <c r="BQ126" s="80" t="n"/>
      <c r="BR126" s="192">
        <f>BO126*AH126</f>
        <v/>
      </c>
      <c r="BS126" s="192">
        <f>BR126-(BO126*AG126)</f>
        <v/>
      </c>
      <c r="BT126" s="196">
        <f>BO126*AK126</f>
        <v/>
      </c>
      <c r="BU126" s="29" t="n"/>
    </row>
    <row customHeight="1" ht="44.25" r="127">
      <c r="A127" s="10" t="n"/>
      <c r="B127" s="10" t="n">
        <v>3</v>
      </c>
      <c r="C127" s="11" t="inlineStr">
        <is>
          <t>KOI</t>
        </is>
      </c>
      <c r="D127" s="10" t="inlineStr">
        <is>
          <t>shirt</t>
        </is>
      </c>
      <c r="E127" s="14" t="inlineStr">
        <is>
          <t>MEN</t>
        </is>
      </c>
      <c r="F127" s="180" t="inlineStr">
        <is>
          <t>K150753011</t>
        </is>
      </c>
      <c r="G127" s="180" t="inlineStr">
        <is>
          <t>ELROY</t>
        </is>
      </c>
      <c r="H127" s="138" t="inlineStr">
        <is>
          <t>Off White / Navy Stripe</t>
        </is>
      </c>
      <c r="I127" s="233" t="n"/>
      <c r="J127" s="233" t="inlineStr">
        <is>
          <t>Regular slim</t>
        </is>
      </c>
      <c r="K127" s="233" t="n"/>
      <c r="L127" s="13" t="n"/>
      <c r="M127" s="119" t="inlineStr">
        <is>
          <t>IndyBlu</t>
        </is>
      </c>
      <c r="N127" s="29" t="inlineStr">
        <is>
          <t>CAOS</t>
        </is>
      </c>
      <c r="O127" s="29" t="inlineStr">
        <is>
          <t>n/a</t>
        </is>
      </c>
      <c r="P127" s="29" t="inlineStr">
        <is>
          <t>IN</t>
        </is>
      </c>
      <c r="Q127" s="218" t="inlineStr">
        <is>
          <t>C/O</t>
        </is>
      </c>
      <c r="R127" s="38" t="n"/>
      <c r="S127" s="219" t="n"/>
      <c r="T127" s="219" t="inlineStr">
        <is>
          <t>DI 10</t>
        </is>
      </c>
      <c r="U127" s="130" t="inlineStr">
        <is>
          <t>100% Organic Cotton</t>
        </is>
      </c>
      <c r="V127" s="130" t="n"/>
      <c r="W127" s="276" t="n">
        <v>42010</v>
      </c>
      <c r="X127" s="276" t="n">
        <v>42038</v>
      </c>
      <c r="Y127" s="276" t="n">
        <v>42066</v>
      </c>
      <c r="Z127" s="44" t="n"/>
      <c r="AA127" s="44" t="n"/>
      <c r="AB127" s="244" t="inlineStr">
        <is>
          <t>Euro</t>
        </is>
      </c>
      <c r="AC127" s="408" t="n"/>
      <c r="AD127" s="409" t="n">
        <v>26.95</v>
      </c>
      <c r="AE127" s="408" t="n"/>
      <c r="AF127" s="409">
        <f>(IF(AE127&gt;0, AE127, IF(AD127&gt;0, AD127, IF(AC127&gt;0, AC127, 0))))*0.3</f>
        <v/>
      </c>
      <c r="AG127" s="409">
        <f>(IF(AE127&gt;0, AE127, IF(AD127&gt;0, AD127, IF(AC127&gt;0, AC127, 0))))+AF127</f>
        <v/>
      </c>
      <c r="AH127" s="409">
        <f>AJ127/2.5</f>
        <v/>
      </c>
      <c r="AI127" s="409" t="n">
        <v>139.95</v>
      </c>
      <c r="AJ127" s="409" t="n">
        <v>139.95</v>
      </c>
      <c r="AK127" s="255">
        <f>(AH127-AG127)/AH127</f>
        <v/>
      </c>
      <c r="AL127" s="80" t="n"/>
      <c r="AM127" s="80" t="n"/>
      <c r="AN127" s="80" t="n"/>
      <c r="AO127" s="410" t="inlineStr">
        <is>
          <t xml:space="preserve"> </t>
        </is>
      </c>
      <c r="AP127" s="410" t="n"/>
      <c r="AQ127" s="80" t="inlineStr">
        <is>
          <t>Proto not received</t>
        </is>
      </c>
      <c r="AR127" s="102" t="n">
        <v>16</v>
      </c>
      <c r="AS127" s="102" t="inlineStr">
        <is>
          <t>M</t>
        </is>
      </c>
      <c r="AT127" s="102" t="n"/>
      <c r="AU127" s="102" t="n"/>
      <c r="AV127" s="181" t="n"/>
      <c r="AW127" s="213" t="n">
        <v>41980</v>
      </c>
      <c r="AX127" s="213" t="n">
        <v>42343</v>
      </c>
      <c r="AY127" s="412" t="n"/>
      <c r="AZ127" s="120" t="n"/>
      <c r="BA127" s="413" t="n"/>
      <c r="BB127" s="91" t="n"/>
      <c r="BC127" s="414" t="n"/>
      <c r="BD127" s="80" t="n"/>
      <c r="BE127" s="80" t="n"/>
      <c r="BF127" s="410" t="n"/>
      <c r="BG127" s="102" t="n"/>
      <c r="BH127" s="102" t="n"/>
      <c r="BI127" s="412" t="n"/>
      <c r="BJ127" s="80" t="n"/>
      <c r="BK127" s="80">
        <f>+WEEKNUM(BJ127)</f>
        <v/>
      </c>
      <c r="BL127" s="410" t="n"/>
      <c r="BM127" s="80" t="n"/>
      <c r="BN127" s="80" t="n"/>
      <c r="BO127" s="80" t="n"/>
      <c r="BP127" s="80">
        <f>BO127*Z127</f>
        <v/>
      </c>
      <c r="BQ127" s="80" t="n"/>
      <c r="BR127" s="192">
        <f>BO127*AH127</f>
        <v/>
      </c>
      <c r="BS127" s="192">
        <f>BR127-(BO127*AG127)</f>
        <v/>
      </c>
      <c r="BT127" s="196">
        <f>BO127*AK127</f>
        <v/>
      </c>
      <c r="BU127" s="29" t="n"/>
    </row>
    <row customHeight="1" ht="44.25" r="128">
      <c r="A128" s="10" t="n"/>
      <c r="B128" s="10" t="n">
        <v>1</v>
      </c>
      <c r="C128" s="11" t="inlineStr">
        <is>
          <t>KOI</t>
        </is>
      </c>
      <c r="D128" s="10" t="inlineStr">
        <is>
          <t>shirt</t>
        </is>
      </c>
      <c r="E128" s="14" t="inlineStr">
        <is>
          <t>MEN</t>
        </is>
      </c>
      <c r="F128" s="180" t="inlineStr">
        <is>
          <t>K150753020</t>
        </is>
      </c>
      <c r="G128" s="180" t="inlineStr">
        <is>
          <t>ANGUS</t>
        </is>
      </c>
      <c r="H128" s="155" t="inlineStr">
        <is>
          <t>Denim</t>
        </is>
      </c>
      <c r="I128" s="233" t="n"/>
      <c r="J128" s="233" t="inlineStr">
        <is>
          <t>Regular slim</t>
        </is>
      </c>
      <c r="K128" s="233" t="n"/>
      <c r="L128" s="13" t="n"/>
      <c r="M128" s="119" t="inlineStr">
        <is>
          <t>Chantuque</t>
        </is>
      </c>
      <c r="N128" s="29" t="n"/>
      <c r="O128" s="29" t="n"/>
      <c r="P128" s="29" t="inlineStr">
        <is>
          <t>TK</t>
        </is>
      </c>
      <c r="Q128" s="218" t="inlineStr">
        <is>
          <t>C/O</t>
        </is>
      </c>
      <c r="R128" s="38" t="n"/>
      <c r="S128" s="224" t="inlineStr">
        <is>
          <t>Bossa</t>
        </is>
      </c>
      <c r="T128" s="130" t="inlineStr">
        <is>
          <t>Ozzy</t>
        </is>
      </c>
      <c r="U128" s="130" t="inlineStr">
        <is>
          <t>99% Organic Cotton / 1% Elastane</t>
        </is>
      </c>
      <c r="V128" s="130" t="n"/>
      <c r="W128" s="276" t="n">
        <v>42010</v>
      </c>
      <c r="X128" s="276" t="n">
        <v>42038</v>
      </c>
      <c r="Y128" s="276" t="n">
        <v>42066</v>
      </c>
      <c r="Z128" s="44" t="n"/>
      <c r="AA128" s="44" t="n"/>
      <c r="AB128" s="244" t="inlineStr">
        <is>
          <t>Euro</t>
        </is>
      </c>
      <c r="AC128" s="408" t="n">
        <v>26.9</v>
      </c>
      <c r="AD128" s="408" t="n">
        <v>26.9</v>
      </c>
      <c r="AE128" s="408" t="n"/>
      <c r="AF128" s="409" t="n">
        <v>0.25</v>
      </c>
      <c r="AG128" s="409">
        <f>(IF(AE128&gt;0, AE128, IF(AD128&gt;0, AD128, IF(AC128&gt;0, AC128, 0))))+AF128</f>
        <v/>
      </c>
      <c r="AH128" s="409">
        <f>AJ128/2.5</f>
        <v/>
      </c>
      <c r="AI128" s="409" t="n">
        <v>149.95</v>
      </c>
      <c r="AJ128" s="409" t="n">
        <v>149.95</v>
      </c>
      <c r="AK128" s="255">
        <f>(AH128-AG128)/AH128</f>
        <v/>
      </c>
      <c r="AL128" s="427" t="n"/>
      <c r="AM128" s="427" t="n"/>
      <c r="AN128" s="427" t="n"/>
      <c r="AO128" s="410" t="inlineStr">
        <is>
          <t>2-oct</t>
        </is>
      </c>
      <c r="AP128" s="410" t="n">
        <v>41954</v>
      </c>
      <c r="AQ128" s="80" t="inlineStr">
        <is>
          <t>asked for 2nd proto 15-okt; ok on 18-11</t>
        </is>
      </c>
      <c r="AR128" s="102" t="n">
        <v>16</v>
      </c>
      <c r="AS128" s="102" t="inlineStr">
        <is>
          <t>M</t>
        </is>
      </c>
      <c r="AT128" s="102" t="n"/>
      <c r="AU128" s="102" t="n"/>
      <c r="AV128" s="213" t="n">
        <v>41995</v>
      </c>
      <c r="AW128" s="212" t="n">
        <v>41978</v>
      </c>
      <c r="AX128" s="264" t="n">
        <v>41995</v>
      </c>
      <c r="AY128" s="412" t="n"/>
      <c r="AZ128" s="120" t="n"/>
      <c r="BA128" s="413" t="n"/>
      <c r="BB128" s="91" t="n"/>
      <c r="BC128" s="414" t="n"/>
      <c r="BD128" s="80" t="n"/>
      <c r="BE128" s="80" t="n"/>
      <c r="BF128" s="410" t="n"/>
      <c r="BG128" s="102" t="n"/>
      <c r="BH128" s="102" t="n"/>
      <c r="BI128" s="412" t="n"/>
      <c r="BJ128" s="80" t="n"/>
      <c r="BK128" s="80">
        <f>+WEEKNUM(BJ128)</f>
        <v/>
      </c>
      <c r="BL128" s="410" t="n"/>
      <c r="BM128" s="80" t="n"/>
      <c r="BN128" s="80" t="n"/>
      <c r="BO128" s="80" t="n"/>
      <c r="BP128" s="80">
        <f>BO128*Z128</f>
        <v/>
      </c>
      <c r="BQ128" s="80" t="n"/>
      <c r="BR128" s="192">
        <f>BO128*AH128</f>
        <v/>
      </c>
      <c r="BS128" s="192">
        <f>BR128-(BO128*AG128)</f>
        <v/>
      </c>
      <c r="BT128" s="196">
        <f>BO128*AK128</f>
        <v/>
      </c>
      <c r="BU128" s="29" t="n"/>
    </row>
    <row customHeight="1" ht="44.25" r="129">
      <c r="A129" s="10" t="n"/>
      <c r="B129" s="10" t="n">
        <v>1</v>
      </c>
      <c r="C129" s="11" t="inlineStr">
        <is>
          <t>KOI</t>
        </is>
      </c>
      <c r="D129" s="10" t="inlineStr">
        <is>
          <t>shirt</t>
        </is>
      </c>
      <c r="E129" s="14" t="inlineStr">
        <is>
          <t>MEN</t>
        </is>
      </c>
      <c r="F129" s="180" t="inlineStr">
        <is>
          <t>K150753030</t>
        </is>
      </c>
      <c r="G129" s="180" t="inlineStr">
        <is>
          <t>HENRY</t>
        </is>
      </c>
      <c r="H129" s="267" t="inlineStr">
        <is>
          <t>Chambray</t>
        </is>
      </c>
      <c r="I129" s="233" t="n"/>
      <c r="J129" s="233" t="inlineStr">
        <is>
          <t>Regular slim</t>
        </is>
      </c>
      <c r="K129" s="233" t="n"/>
      <c r="L129" s="13" t="n"/>
      <c r="M129" s="119" t="inlineStr">
        <is>
          <t>Chantuque</t>
        </is>
      </c>
      <c r="N129" s="29" t="n"/>
      <c r="O129" s="29" t="n"/>
      <c r="P129" s="29" t="inlineStr">
        <is>
          <t>TK</t>
        </is>
      </c>
      <c r="Q129" s="218" t="inlineStr">
        <is>
          <t>C/O</t>
        </is>
      </c>
      <c r="R129" s="38" t="n"/>
      <c r="S129" s="224" t="inlineStr">
        <is>
          <t>Orta</t>
        </is>
      </c>
      <c r="T129" s="219" t="n">
        <v>9519</v>
      </c>
      <c r="U129" s="130" t="inlineStr">
        <is>
          <t>100% Organic Cotton</t>
        </is>
      </c>
      <c r="V129" s="130" t="n"/>
      <c r="W129" s="276" t="n">
        <v>42010</v>
      </c>
      <c r="X129" s="276" t="n">
        <v>42038</v>
      </c>
      <c r="Y129" s="276" t="n">
        <v>42066</v>
      </c>
      <c r="Z129" s="44" t="n"/>
      <c r="AA129" s="44" t="n"/>
      <c r="AB129" s="244" t="inlineStr">
        <is>
          <t>Euro</t>
        </is>
      </c>
      <c r="AC129" s="408" t="n">
        <v>22.9</v>
      </c>
      <c r="AD129" s="408" t="n">
        <v>22.9</v>
      </c>
      <c r="AE129" s="408" t="n"/>
      <c r="AF129" s="409" t="n">
        <v>0.25</v>
      </c>
      <c r="AG129" s="409">
        <f>(IF(AE129&gt;0, AE129, IF(AD129&gt;0, AD129, IF(AC129&gt;0, AC129, 0))))+AF129</f>
        <v/>
      </c>
      <c r="AH129" s="409">
        <f>AJ129/2.5</f>
        <v/>
      </c>
      <c r="AI129" s="409" t="n">
        <v>119.95</v>
      </c>
      <c r="AJ129" s="409" t="n">
        <v>119.95</v>
      </c>
      <c r="AK129" s="255">
        <f>(AH129-AG129)/AH129</f>
        <v/>
      </c>
      <c r="AL129" s="427" t="n"/>
      <c r="AM129" s="427" t="n"/>
      <c r="AN129" s="427" t="n"/>
      <c r="AO129" s="410" t="inlineStr">
        <is>
          <t>ETD 1-okt</t>
        </is>
      </c>
      <c r="AP129" s="410" t="n">
        <v>41954</v>
      </c>
      <c r="AQ129" s="80" t="inlineStr">
        <is>
          <t>asked for 2nd proto 15-okt; ok on 18-11</t>
        </is>
      </c>
      <c r="AR129" s="102" t="n">
        <v>16</v>
      </c>
      <c r="AS129" s="102" t="inlineStr">
        <is>
          <t>M</t>
        </is>
      </c>
      <c r="AT129" s="102" t="n"/>
      <c r="AU129" s="102" t="n"/>
      <c r="AV129" s="213" t="n">
        <v>41995</v>
      </c>
      <c r="AW129" s="212" t="n">
        <v>41978</v>
      </c>
      <c r="AX129" s="264" t="n">
        <v>41995</v>
      </c>
      <c r="AY129" s="412" t="n"/>
      <c r="AZ129" s="120" t="n"/>
      <c r="BA129" s="413" t="n"/>
      <c r="BB129" s="91" t="n"/>
      <c r="BC129" s="414" t="n"/>
      <c r="BD129" s="80" t="n"/>
      <c r="BE129" s="80" t="n"/>
      <c r="BF129" s="410" t="n"/>
      <c r="BG129" s="102" t="n"/>
      <c r="BH129" s="102" t="n"/>
      <c r="BI129" s="412" t="n"/>
      <c r="BJ129" s="80" t="n"/>
      <c r="BK129" s="80">
        <f>+WEEKNUM(BJ129)</f>
        <v/>
      </c>
      <c r="BL129" s="410" t="n"/>
      <c r="BM129" s="80" t="n"/>
      <c r="BN129" s="80" t="n"/>
      <c r="BO129" s="80" t="n"/>
      <c r="BP129" s="80">
        <f>BO129*Z129</f>
        <v/>
      </c>
      <c r="BQ129" s="80" t="n"/>
      <c r="BR129" s="192">
        <f>BO129*AH129</f>
        <v/>
      </c>
      <c r="BS129" s="192">
        <f>BR129-(BO129*AG129)</f>
        <v/>
      </c>
      <c r="BT129" s="196">
        <f>BO129*AK129</f>
        <v/>
      </c>
      <c r="BU129" s="29" t="n"/>
    </row>
    <row customFormat="1" customHeight="1" hidden="1" ht="44.25" r="130" s="170">
      <c r="A130" s="157" t="inlineStr">
        <is>
          <t>x</t>
        </is>
      </c>
      <c r="B130" s="157" t="n"/>
      <c r="C130" s="158" t="inlineStr">
        <is>
          <t>KOI</t>
        </is>
      </c>
      <c r="D130" s="157" t="inlineStr">
        <is>
          <t>shirt</t>
        </is>
      </c>
      <c r="E130" s="159" t="inlineStr">
        <is>
          <t>MEN</t>
        </is>
      </c>
      <c r="F130" s="160" t="inlineStr">
        <is>
          <t>K150753031</t>
        </is>
      </c>
      <c r="G130" s="160" t="inlineStr">
        <is>
          <t>HENRY</t>
        </is>
      </c>
      <c r="H130" s="160" t="inlineStr">
        <is>
          <t>White Herringbone Origami AOP</t>
        </is>
      </c>
      <c r="I130" s="205" t="n"/>
      <c r="J130" s="205" t="n"/>
      <c r="K130" s="205" t="n"/>
      <c r="L130" s="161" t="n">
        <v>41919</v>
      </c>
      <c r="M130" s="160" t="inlineStr">
        <is>
          <t>IndyBlu</t>
        </is>
      </c>
      <c r="N130" s="162" t="n"/>
      <c r="O130" s="162" t="n"/>
      <c r="P130" s="162" t="n"/>
      <c r="Q130" s="163" t="n"/>
      <c r="R130" s="163" t="n"/>
      <c r="S130" s="223" t="inlineStr">
        <is>
          <t>KOI-WOVEN-AW15-020</t>
        </is>
      </c>
      <c r="T130" s="164" t="n"/>
      <c r="U130" s="164" t="n"/>
      <c r="V130" s="164" t="n"/>
      <c r="W130" s="164" t="n"/>
      <c r="X130" s="164" t="n"/>
      <c r="Y130" s="164" t="n"/>
      <c r="Z130" s="165" t="n"/>
      <c r="AA130" s="165" t="n"/>
      <c r="AB130" s="245" t="n"/>
      <c r="AC130" s="420" t="n"/>
      <c r="AD130" s="421" t="n"/>
      <c r="AE130" s="420" t="n"/>
      <c r="AF130" s="421">
        <f>(IF(AE130&gt;0, AE130, IF(AD130&gt;0, AD130, IF(AC130&gt;0, AC130, 0))))*0.3</f>
        <v/>
      </c>
      <c r="AG130" s="421">
        <f>(IF(AE130&gt;0, AE130, IF(AD130&gt;0, AD130, IF(AC130&gt;0, AC130, 0))))+AF130</f>
        <v/>
      </c>
      <c r="AH130" s="421">
        <f>AG130*2</f>
        <v/>
      </c>
      <c r="AI130" s="421">
        <f>AG130*2.5</f>
        <v/>
      </c>
      <c r="AJ130" s="421">
        <f>AH130*2.5</f>
        <v/>
      </c>
      <c r="AK130" s="256">
        <f>(AH130-AG130)/AH130</f>
        <v/>
      </c>
      <c r="AL130" s="166" t="n"/>
      <c r="AM130" s="166" t="n"/>
      <c r="AN130" s="166" t="n"/>
      <c r="AO130" s="422" t="n">
        <v>41908</v>
      </c>
      <c r="AP130" s="422" t="n"/>
      <c r="AQ130" s="166" t="n"/>
      <c r="AR130" s="166" t="n">
        <v>16</v>
      </c>
      <c r="AS130" s="166" t="inlineStr">
        <is>
          <t>M</t>
        </is>
      </c>
      <c r="AT130" s="166" t="n"/>
      <c r="AU130" s="166" t="n"/>
      <c r="AV130" s="265" t="n">
        <v>41995</v>
      </c>
      <c r="AW130" s="182" t="inlineStr">
        <is>
          <t>ETD 06-Dec</t>
        </is>
      </c>
      <c r="AX130" s="182" t="n"/>
      <c r="AY130" s="422" t="n"/>
      <c r="AZ130" s="165" t="n"/>
      <c r="BA130" s="422" t="n"/>
      <c r="BB130" s="168" t="n"/>
      <c r="BC130" s="423" t="n"/>
      <c r="BD130" s="166" t="n"/>
      <c r="BE130" s="166" t="n"/>
      <c r="BF130" s="422" t="n"/>
      <c r="BG130" s="166" t="n"/>
      <c r="BH130" s="166" t="n"/>
      <c r="BI130" s="422" t="n"/>
      <c r="BJ130" s="166" t="n"/>
      <c r="BK130" s="166">
        <f>+WEEKNUM(BJ130)</f>
        <v/>
      </c>
      <c r="BL130" s="422" t="n"/>
      <c r="BM130" s="166" t="n"/>
      <c r="BN130" s="166" t="n"/>
      <c r="BO130" s="166" t="n"/>
      <c r="BP130" s="166">
        <f>BO130*Z130</f>
        <v/>
      </c>
      <c r="BQ130" s="166" t="n"/>
      <c r="BR130" s="193">
        <f>BO130*AH130</f>
        <v/>
      </c>
      <c r="BS130" s="193">
        <f>BR130-(BO130*AG130)</f>
        <v/>
      </c>
      <c r="BT130" s="197">
        <f>BO130*AK130</f>
        <v/>
      </c>
      <c r="BU130" s="162" t="n"/>
    </row>
    <row customHeight="1" ht="44.25" r="131">
      <c r="A131" s="10" t="n"/>
      <c r="B131" s="10" t="n">
        <v>2</v>
      </c>
      <c r="C131" s="11" t="inlineStr">
        <is>
          <t>KOI</t>
        </is>
      </c>
      <c r="D131" s="10" t="inlineStr">
        <is>
          <t>shirt</t>
        </is>
      </c>
      <c r="E131" s="14" t="inlineStr">
        <is>
          <t>MEN</t>
        </is>
      </c>
      <c r="F131" s="180" t="inlineStr">
        <is>
          <t>K150753031</t>
        </is>
      </c>
      <c r="G131" s="180" t="inlineStr">
        <is>
          <t>HENRY</t>
        </is>
      </c>
      <c r="H131" s="138" t="inlineStr">
        <is>
          <t>Sailor AOP</t>
        </is>
      </c>
      <c r="I131" s="233" t="n"/>
      <c r="J131" s="233" t="inlineStr">
        <is>
          <t>Regular slim</t>
        </is>
      </c>
      <c r="K131" s="233" t="n"/>
      <c r="L131" s="13" t="n">
        <v>41919</v>
      </c>
      <c r="M131" s="119" t="inlineStr">
        <is>
          <t>IndyBlu</t>
        </is>
      </c>
      <c r="N131" s="29" t="inlineStr">
        <is>
          <t>CAOS</t>
        </is>
      </c>
      <c r="O131" s="29" t="inlineStr">
        <is>
          <t>n/a</t>
        </is>
      </c>
      <c r="P131" s="29" t="inlineStr">
        <is>
          <t>IN</t>
        </is>
      </c>
      <c r="Q131" s="218" t="inlineStr">
        <is>
          <t>C/O</t>
        </is>
      </c>
      <c r="R131" s="38" t="n"/>
      <c r="S131" s="219" t="n"/>
      <c r="T131" s="219" t="inlineStr">
        <is>
          <t>KOI-WOVEN-AW15-020</t>
        </is>
      </c>
      <c r="U131" s="130" t="inlineStr">
        <is>
          <t>100% Organic Cotton</t>
        </is>
      </c>
      <c r="V131" s="130" t="n"/>
      <c r="W131" s="276" t="n">
        <v>42010</v>
      </c>
      <c r="X131" s="276" t="n">
        <v>42038</v>
      </c>
      <c r="Y131" s="276" t="n">
        <v>42066</v>
      </c>
      <c r="Z131" s="44" t="n"/>
      <c r="AA131" s="44" t="n"/>
      <c r="AB131" s="244" t="inlineStr">
        <is>
          <t>Euro</t>
        </is>
      </c>
      <c r="AC131" s="408" t="n"/>
      <c r="AD131" s="409" t="n">
        <v>31.95</v>
      </c>
      <c r="AE131" s="408" t="n"/>
      <c r="AF131" s="409">
        <f>(IF(AE131&gt;0, AE131, IF(AD131&gt;0, AD131, IF(AC131&gt;0, AC131, 0))))*0.3</f>
        <v/>
      </c>
      <c r="AG131" s="409">
        <f>(IF(AE131&gt;0, AE131, IF(AD131&gt;0, AD131, IF(AC131&gt;0, AC131, 0))))+AF131</f>
        <v/>
      </c>
      <c r="AH131" s="409">
        <f>AJ131/2.5</f>
        <v/>
      </c>
      <c r="AI131" s="409" t="n">
        <v>149.95</v>
      </c>
      <c r="AJ131" s="409" t="n">
        <v>149.95</v>
      </c>
      <c r="AK131" s="255">
        <f>(AH131-AG131)/AH131</f>
        <v/>
      </c>
      <c r="AL131" s="80" t="n"/>
      <c r="AM131" s="80" t="n"/>
      <c r="AN131" s="80" t="n"/>
      <c r="AO131" s="410" t="n"/>
      <c r="AP131" s="410" t="n"/>
      <c r="AQ131" s="80" t="inlineStr">
        <is>
          <t>updated sheet send on 7-okt</t>
        </is>
      </c>
      <c r="AR131" s="102" t="n">
        <v>16</v>
      </c>
      <c r="AS131" s="102" t="inlineStr">
        <is>
          <t>M</t>
        </is>
      </c>
      <c r="AT131" s="102" t="n"/>
      <c r="AU131" s="102" t="n"/>
      <c r="AV131" s="181" t="n"/>
      <c r="AW131" s="181" t="inlineStr">
        <is>
          <t>TBC</t>
        </is>
      </c>
      <c r="AX131" s="181" t="n"/>
      <c r="AY131" s="412" t="n"/>
      <c r="AZ131" s="120" t="n"/>
      <c r="BA131" s="413" t="n"/>
      <c r="BB131" s="91" t="n"/>
      <c r="BC131" s="414" t="n"/>
      <c r="BD131" s="80" t="n"/>
      <c r="BE131" s="80" t="n"/>
      <c r="BF131" s="410" t="n"/>
      <c r="BG131" s="102" t="n"/>
      <c r="BH131" s="102" t="n"/>
      <c r="BI131" s="412" t="n"/>
      <c r="BJ131" s="80" t="n"/>
      <c r="BK131" s="80">
        <f>+WEEKNUM(BJ131)</f>
        <v/>
      </c>
      <c r="BL131" s="410" t="n"/>
      <c r="BM131" s="80" t="n"/>
      <c r="BN131" s="80" t="n"/>
      <c r="BO131" s="80" t="n"/>
      <c r="BP131" s="80">
        <f>BO131*Z131</f>
        <v/>
      </c>
      <c r="BQ131" s="80" t="n"/>
      <c r="BR131" s="192">
        <f>BO131*AH131</f>
        <v/>
      </c>
      <c r="BS131" s="192">
        <f>BR131-(BO131*AG131)</f>
        <v/>
      </c>
      <c r="BT131" s="196">
        <f>BO131*AK131</f>
        <v/>
      </c>
      <c r="BU131" s="29" t="n"/>
    </row>
    <row customHeight="1" ht="44.25" r="132">
      <c r="A132" s="10" t="n"/>
      <c r="B132" s="10" t="n">
        <v>3</v>
      </c>
      <c r="C132" s="11" t="inlineStr">
        <is>
          <t>KOI</t>
        </is>
      </c>
      <c r="D132" s="10" t="inlineStr">
        <is>
          <t>shirt</t>
        </is>
      </c>
      <c r="E132" s="14" t="inlineStr">
        <is>
          <t>MEN</t>
        </is>
      </c>
      <c r="F132" s="180" t="inlineStr">
        <is>
          <t>K150753040</t>
        </is>
      </c>
      <c r="G132" s="180" t="inlineStr">
        <is>
          <t>ANGUS</t>
        </is>
      </c>
      <c r="H132" s="180" t="inlineStr">
        <is>
          <t>Army Green</t>
        </is>
      </c>
      <c r="I132" s="233" t="n"/>
      <c r="J132" s="233" t="inlineStr">
        <is>
          <t>Regular slim</t>
        </is>
      </c>
      <c r="K132" s="233" t="n"/>
      <c r="L132" s="13" t="n">
        <v>41919</v>
      </c>
      <c r="M132" s="119" t="inlineStr">
        <is>
          <t>IndyBlu</t>
        </is>
      </c>
      <c r="N132" s="29" t="inlineStr">
        <is>
          <t>Bhartiya</t>
        </is>
      </c>
      <c r="O132" s="29" t="inlineStr">
        <is>
          <t>n/a</t>
        </is>
      </c>
      <c r="P132" s="29" t="inlineStr">
        <is>
          <t>IN</t>
        </is>
      </c>
      <c r="Q132" s="218" t="inlineStr">
        <is>
          <t>C/O</t>
        </is>
      </c>
      <c r="R132" s="38" t="n"/>
      <c r="S132" s="219" t="n"/>
      <c r="T132" s="130" t="n"/>
      <c r="U132" s="130" t="inlineStr">
        <is>
          <t>70% Recycled Wool  30% Nylon</t>
        </is>
      </c>
      <c r="V132" s="130" t="n"/>
      <c r="W132" s="276" t="n">
        <v>42010</v>
      </c>
      <c r="X132" s="276" t="n">
        <v>42038</v>
      </c>
      <c r="Y132" s="276" t="n">
        <v>42066</v>
      </c>
      <c r="Z132" s="44" t="n"/>
      <c r="AA132" s="44" t="n"/>
      <c r="AB132" s="244" t="inlineStr">
        <is>
          <t>Euro</t>
        </is>
      </c>
      <c r="AC132" s="408" t="n"/>
      <c r="AD132" s="409" t="n">
        <v>30</v>
      </c>
      <c r="AE132" s="408" t="n"/>
      <c r="AF132" s="409">
        <f>(IF(AE132&gt;0, AE132, IF(AD132&gt;0, AD132, IF(AC132&gt;0, AC132, 0))))*0.3</f>
        <v/>
      </c>
      <c r="AG132" s="409">
        <f>(IF(AE132&gt;0, AE132, IF(AD132&gt;0, AD132, IF(AC132&gt;0, AC132, 0))))+AF132</f>
        <v/>
      </c>
      <c r="AH132" s="409">
        <f>AJ132/2.5</f>
        <v/>
      </c>
      <c r="AI132" s="409" t="n">
        <v>179.95</v>
      </c>
      <c r="AJ132" s="409" t="n">
        <v>179.95</v>
      </c>
      <c r="AK132" s="255">
        <f>(AH132-AG132)/AH132</f>
        <v/>
      </c>
      <c r="AL132" s="80" t="n"/>
      <c r="AM132" s="80" t="n"/>
      <c r="AN132" s="80" t="n"/>
      <c r="AO132" s="410" t="n"/>
      <c r="AP132" s="410" t="n"/>
      <c r="AQ132" s="80" t="inlineStr">
        <is>
          <t>updated sheet send on 7-okt</t>
        </is>
      </c>
      <c r="AR132" s="102" t="n">
        <v>17</v>
      </c>
      <c r="AS132" s="102" t="inlineStr">
        <is>
          <t>M + 1p XL</t>
        </is>
      </c>
      <c r="AT132" s="102" t="n"/>
      <c r="AU132" s="102" t="n"/>
      <c r="AV132" s="181" t="n"/>
      <c r="AW132" s="181" t="inlineStr">
        <is>
          <t>TBC</t>
        </is>
      </c>
      <c r="AX132" s="213" t="n">
        <v>42343</v>
      </c>
      <c r="AY132" s="412" t="n"/>
      <c r="AZ132" s="120" t="n"/>
      <c r="BA132" s="413" t="n"/>
      <c r="BB132" s="91" t="n"/>
      <c r="BC132" s="414" t="n"/>
      <c r="BD132" s="80" t="n"/>
      <c r="BE132" s="80" t="n"/>
      <c r="BF132" s="410" t="n"/>
      <c r="BG132" s="102" t="n"/>
      <c r="BH132" s="102" t="n"/>
      <c r="BI132" s="412" t="n"/>
      <c r="BJ132" s="80" t="n"/>
      <c r="BK132" s="80">
        <f>+WEEKNUM(BJ132)</f>
        <v/>
      </c>
      <c r="BL132" s="410" t="n"/>
      <c r="BM132" s="80" t="n"/>
      <c r="BN132" s="80" t="n"/>
      <c r="BO132" s="80" t="n"/>
      <c r="BP132" s="80">
        <f>BO132*Z132</f>
        <v/>
      </c>
      <c r="BQ132" s="80" t="n"/>
      <c r="BR132" s="192">
        <f>BO132*AH132</f>
        <v/>
      </c>
      <c r="BS132" s="192">
        <f>BR132-(BO132*AG132)</f>
        <v/>
      </c>
      <c r="BT132" s="196">
        <f>BO132*AK132</f>
        <v/>
      </c>
      <c r="BU132" s="29" t="n"/>
    </row>
    <row customFormat="1" customHeight="1" hidden="1" ht="44.25" r="133" s="170">
      <c r="A133" s="157" t="inlineStr">
        <is>
          <t>x</t>
        </is>
      </c>
      <c r="B133" s="157" t="n"/>
      <c r="C133" s="158" t="inlineStr">
        <is>
          <t>KOI</t>
        </is>
      </c>
      <c r="D133" s="157" t="inlineStr">
        <is>
          <t>tee</t>
        </is>
      </c>
      <c r="E133" s="159" t="inlineStr">
        <is>
          <t>MEN</t>
        </is>
      </c>
      <c r="F133" s="160" t="inlineStr">
        <is>
          <t>K150754010</t>
        </is>
      </c>
      <c r="G133" s="160" t="inlineStr">
        <is>
          <t>DARIUS</t>
        </is>
      </c>
      <c r="H133" s="160" t="inlineStr">
        <is>
          <t>3 colour AOP</t>
        </is>
      </c>
      <c r="I133" s="205" t="n"/>
      <c r="J133" s="205" t="n"/>
      <c r="K133" s="205" t="n"/>
      <c r="L133" s="161" t="n">
        <v>41919</v>
      </c>
      <c r="M133" s="160" t="inlineStr">
        <is>
          <t>GRG</t>
        </is>
      </c>
      <c r="N133" s="162" t="n"/>
      <c r="O133" s="162" t="n"/>
      <c r="P133" s="162" t="n"/>
      <c r="Q133" s="163" t="n"/>
      <c r="R133" s="163" t="n"/>
      <c r="S133" s="223" t="n"/>
      <c r="T133" s="164" t="n"/>
      <c r="U133" s="164" t="inlineStr">
        <is>
          <t>Organic slub jersey from Greece</t>
        </is>
      </c>
      <c r="V133" s="164" t="n"/>
      <c r="W133" s="164" t="n"/>
      <c r="X133" s="164" t="n"/>
      <c r="Y133" s="164" t="n"/>
      <c r="Z133" s="165" t="n"/>
      <c r="AA133" s="165" t="n"/>
      <c r="AB133" s="245" t="n"/>
      <c r="AC133" s="420" t="n"/>
      <c r="AD133" s="421" t="n"/>
      <c r="AE133" s="420" t="n"/>
      <c r="AF133" s="421" t="n"/>
      <c r="AG133" s="421">
        <f>(IF(AE133&gt;0, AE133, IF(AD133&gt;0, AD133, IF(AC133&gt;0, AC133, 0))))+AF133</f>
        <v/>
      </c>
      <c r="AH133" s="421">
        <f>AG133*2</f>
        <v/>
      </c>
      <c r="AI133" s="421">
        <f>AG133*2.5</f>
        <v/>
      </c>
      <c r="AJ133" s="421">
        <f>AH133*2.5</f>
        <v/>
      </c>
      <c r="AK133" s="256">
        <f>(AH133-AG133)/AH133</f>
        <v/>
      </c>
      <c r="AL133" s="166" t="n"/>
      <c r="AM133" s="166" t="n"/>
      <c r="AN133" s="166" t="n"/>
      <c r="AO133" s="422" t="n">
        <v>41900</v>
      </c>
      <c r="AP133" s="422" t="n"/>
      <c r="AQ133" s="166" t="n"/>
      <c r="AR133" s="166" t="n">
        <v>16</v>
      </c>
      <c r="AS133" s="166" t="inlineStr">
        <is>
          <t>M</t>
        </is>
      </c>
      <c r="AT133" s="166" t="n"/>
      <c r="AU133" s="166" t="n"/>
      <c r="AV133" s="182" t="n"/>
      <c r="AW133" s="182" t="inlineStr">
        <is>
          <t>ETD 06-Dec</t>
        </is>
      </c>
      <c r="AX133" s="182" t="n"/>
      <c r="AY133" s="422" t="n"/>
      <c r="AZ133" s="165" t="n"/>
      <c r="BA133" s="422" t="n"/>
      <c r="BB133" s="168" t="n"/>
      <c r="BC133" s="423" t="n"/>
      <c r="BD133" s="166" t="n"/>
      <c r="BE133" s="166" t="n"/>
      <c r="BF133" s="422" t="n"/>
      <c r="BG133" s="166" t="n"/>
      <c r="BH133" s="166" t="n"/>
      <c r="BI133" s="422" t="n"/>
      <c r="BJ133" s="166" t="n"/>
      <c r="BK133" s="166">
        <f>+WEEKNUM(BJ133)</f>
        <v/>
      </c>
      <c r="BL133" s="422" t="n"/>
      <c r="BM133" s="166" t="n"/>
      <c r="BN133" s="166" t="n"/>
      <c r="BO133" s="166" t="n"/>
      <c r="BP133" s="166">
        <f>BO133*Z133</f>
        <v/>
      </c>
      <c r="BQ133" s="166" t="n"/>
      <c r="BR133" s="193">
        <f>BO133*AH133</f>
        <v/>
      </c>
      <c r="BS133" s="193">
        <f>BR133-(BO133*AG133)</f>
        <v/>
      </c>
      <c r="BT133" s="197">
        <f>BO133*AK133</f>
        <v/>
      </c>
      <c r="BU133" s="162" t="n"/>
    </row>
    <row customHeight="1" ht="44.25" r="134">
      <c r="A134" s="10" t="n"/>
      <c r="B134" s="10" t="n">
        <v>1</v>
      </c>
      <c r="C134" s="11" t="inlineStr">
        <is>
          <t>KOI</t>
        </is>
      </c>
      <c r="D134" s="10" t="inlineStr">
        <is>
          <t>tee</t>
        </is>
      </c>
      <c r="E134" s="14" t="inlineStr">
        <is>
          <t>MEN</t>
        </is>
      </c>
      <c r="F134" s="180" t="inlineStr">
        <is>
          <t>K150754011</t>
        </is>
      </c>
      <c r="G134" s="180" t="inlineStr">
        <is>
          <t>DARIUS</t>
        </is>
      </c>
      <c r="H134" s="180" t="inlineStr">
        <is>
          <t>Off White Denim Crazies</t>
        </is>
      </c>
      <c r="I134" s="233" t="n"/>
      <c r="J134" s="233" t="inlineStr">
        <is>
          <t>Regular slim</t>
        </is>
      </c>
      <c r="K134" s="233" t="n"/>
      <c r="L134" s="13" t="n"/>
      <c r="M134" s="119" t="inlineStr">
        <is>
          <t>Uni Textiles</t>
        </is>
      </c>
      <c r="N134" s="29" t="inlineStr">
        <is>
          <t>New Power</t>
        </is>
      </c>
      <c r="O134" s="29" t="n"/>
      <c r="P134" s="29" t="inlineStr">
        <is>
          <t>GR</t>
        </is>
      </c>
      <c r="Q134" s="218" t="inlineStr">
        <is>
          <t>C/O</t>
        </is>
      </c>
      <c r="R134" s="38" t="n"/>
      <c r="S134" s="219" t="n"/>
      <c r="T134" s="130" t="inlineStr">
        <is>
          <t>new heavy jersey</t>
        </is>
      </c>
      <c r="U134" s="130" t="inlineStr">
        <is>
          <t>100% Organic Cotton</t>
        </is>
      </c>
      <c r="V134" s="130" t="n"/>
      <c r="W134" s="276" t="n">
        <v>42066</v>
      </c>
      <c r="X134" s="130" t="n"/>
      <c r="Y134" s="130" t="n"/>
      <c r="Z134" s="44" t="n"/>
      <c r="AA134" s="44" t="n"/>
      <c r="AB134" s="244" t="inlineStr">
        <is>
          <t>Euro</t>
        </is>
      </c>
      <c r="AC134" s="408" t="n"/>
      <c r="AD134" s="409" t="n">
        <v>8.949999999999999</v>
      </c>
      <c r="AE134" s="408" t="n"/>
      <c r="AF134" s="409" t="n">
        <v>0.25</v>
      </c>
      <c r="AG134" s="409">
        <f>(IF(AE134&gt;0, AE134, IF(AD134&gt;0, AD134, IF(AC134&gt;0, AC134, 0))))+AF134</f>
        <v/>
      </c>
      <c r="AH134" s="409">
        <f>AJ134/2.5</f>
        <v/>
      </c>
      <c r="AI134" s="409" t="n">
        <v>49.95</v>
      </c>
      <c r="AJ134" s="409" t="n">
        <v>49.95</v>
      </c>
      <c r="AK134" s="255">
        <f>(AH134-AG134)/AH134</f>
        <v/>
      </c>
      <c r="AL134" s="80" t="n"/>
      <c r="AM134" s="80" t="n"/>
      <c r="AN134" s="80" t="n"/>
      <c r="AO134" s="410" t="inlineStr">
        <is>
          <t>ETD 15-sep</t>
        </is>
      </c>
      <c r="AP134" s="410" t="n"/>
      <c r="AQ134" s="80" t="n"/>
      <c r="AR134" s="102" t="n">
        <v>16</v>
      </c>
      <c r="AS134" s="102" t="inlineStr">
        <is>
          <t>M</t>
        </is>
      </c>
      <c r="AT134" s="102" t="n"/>
      <c r="AU134" s="102" t="n"/>
      <c r="AV134" s="181" t="n"/>
      <c r="AW134" s="212" t="n">
        <v>41978</v>
      </c>
      <c r="AX134" s="181" t="n"/>
      <c r="AY134" s="412" t="n"/>
      <c r="AZ134" s="120" t="n"/>
      <c r="BA134" s="413" t="n"/>
      <c r="BB134" s="91" t="n"/>
      <c r="BC134" s="414" t="n"/>
      <c r="BD134" s="80" t="n"/>
      <c r="BE134" s="80" t="n"/>
      <c r="BF134" s="410" t="n"/>
      <c r="BG134" s="102" t="n"/>
      <c r="BH134" s="102" t="n"/>
      <c r="BI134" s="412" t="n"/>
      <c r="BJ134" s="80" t="n"/>
      <c r="BK134" s="80">
        <f>+WEEKNUM(BJ134)</f>
        <v/>
      </c>
      <c r="BL134" s="410" t="n"/>
      <c r="BM134" s="80" t="n"/>
      <c r="BN134" s="80" t="n"/>
      <c r="BO134" s="80" t="n"/>
      <c r="BP134" s="80">
        <f>BO134*Z134</f>
        <v/>
      </c>
      <c r="BQ134" s="80" t="n"/>
      <c r="BR134" s="192">
        <f>BO134*AH134</f>
        <v/>
      </c>
      <c r="BS134" s="192">
        <f>BR134-(BO134*AG134)</f>
        <v/>
      </c>
      <c r="BT134" s="196">
        <f>BO134*AK134</f>
        <v/>
      </c>
      <c r="BU134" s="29" t="n"/>
    </row>
    <row customFormat="1" customHeight="1" hidden="1" ht="44.25" r="135" s="170">
      <c r="A135" s="157" t="inlineStr">
        <is>
          <t>x</t>
        </is>
      </c>
      <c r="B135" s="157" t="n"/>
      <c r="C135" s="158" t="inlineStr">
        <is>
          <t>KOI</t>
        </is>
      </c>
      <c r="D135" s="157" t="n"/>
      <c r="E135" s="159" t="inlineStr">
        <is>
          <t>MEN</t>
        </is>
      </c>
      <c r="F135" s="160" t="inlineStr">
        <is>
          <t>K150754012</t>
        </is>
      </c>
      <c r="G135" s="160" t="inlineStr">
        <is>
          <t>DARIUS</t>
        </is>
      </c>
      <c r="H135" s="171" t="n"/>
      <c r="I135" s="205" t="n"/>
      <c r="J135" s="205" t="n"/>
      <c r="K135" s="205" t="n"/>
      <c r="L135" s="161" t="n">
        <v>41919</v>
      </c>
      <c r="M135" s="160" t="inlineStr">
        <is>
          <t>GRG</t>
        </is>
      </c>
      <c r="N135" s="162" t="n"/>
      <c r="O135" s="162" t="n"/>
      <c r="P135" s="162" t="n"/>
      <c r="Q135" s="163" t="n"/>
      <c r="R135" s="163" t="n"/>
      <c r="S135" s="223" t="n"/>
      <c r="T135" s="164" t="n"/>
      <c r="U135" s="164" t="n"/>
      <c r="V135" s="164" t="n"/>
      <c r="W135" s="164" t="n"/>
      <c r="X135" s="164" t="n"/>
      <c r="Y135" s="164" t="n"/>
      <c r="Z135" s="165" t="n"/>
      <c r="AA135" s="165" t="n"/>
      <c r="AB135" s="245" t="n"/>
      <c r="AC135" s="420" t="n"/>
      <c r="AD135" s="421" t="n"/>
      <c r="AE135" s="420" t="n"/>
      <c r="AF135" s="421" t="n"/>
      <c r="AG135" s="421">
        <f>(IF(AE135&gt;0, AE135, IF(AD135&gt;0, AD135, IF(AC135&gt;0, AC135, 0))))+AF135</f>
        <v/>
      </c>
      <c r="AH135" s="421">
        <f>AG135*2</f>
        <v/>
      </c>
      <c r="AI135" s="421">
        <f>AG135*2.5</f>
        <v/>
      </c>
      <c r="AJ135" s="421">
        <f>AH135*2.5</f>
        <v/>
      </c>
      <c r="AK135" s="256">
        <f>(AH135-AG135)/AH135</f>
        <v/>
      </c>
      <c r="AL135" s="166" t="n"/>
      <c r="AM135" s="166" t="n"/>
      <c r="AN135" s="166" t="n"/>
      <c r="AO135" s="422" t="n">
        <v>41900</v>
      </c>
      <c r="AP135" s="422" t="n"/>
      <c r="AQ135" s="166" t="n"/>
      <c r="AR135" s="166" t="n">
        <v>16</v>
      </c>
      <c r="AS135" s="166" t="inlineStr">
        <is>
          <t>M</t>
        </is>
      </c>
      <c r="AT135" s="166" t="n"/>
      <c r="AU135" s="166" t="n"/>
      <c r="AV135" s="182" t="n"/>
      <c r="AW135" s="182" t="inlineStr">
        <is>
          <t>ETD 06-Dec</t>
        </is>
      </c>
      <c r="AX135" s="182" t="n"/>
      <c r="AY135" s="422" t="n"/>
      <c r="AZ135" s="165" t="n"/>
      <c r="BA135" s="422" t="n"/>
      <c r="BB135" s="168" t="n"/>
      <c r="BC135" s="423" t="n"/>
      <c r="BD135" s="166" t="n"/>
      <c r="BE135" s="166" t="n"/>
      <c r="BF135" s="422" t="n"/>
      <c r="BG135" s="166" t="n"/>
      <c r="BH135" s="166" t="n"/>
      <c r="BI135" s="422" t="n"/>
      <c r="BJ135" s="166" t="n"/>
      <c r="BK135" s="166">
        <f>+WEEKNUM(BJ135)</f>
        <v/>
      </c>
      <c r="BL135" s="422" t="n"/>
      <c r="BM135" s="166" t="n"/>
      <c r="BN135" s="166" t="n"/>
      <c r="BO135" s="166" t="n"/>
      <c r="BP135" s="166">
        <f>BO135*Z135</f>
        <v/>
      </c>
      <c r="BQ135" s="166" t="n"/>
      <c r="BR135" s="193">
        <f>BO135*AH135</f>
        <v/>
      </c>
      <c r="BS135" s="193">
        <f>BR135-(BO135*AG135)</f>
        <v/>
      </c>
      <c r="BT135" s="197">
        <f>BO135*AK135</f>
        <v/>
      </c>
      <c r="BU135" s="162" t="n"/>
    </row>
    <row customFormat="1" customHeight="1" hidden="1" ht="44.25" r="136" s="170">
      <c r="A136" s="157" t="inlineStr">
        <is>
          <t>x</t>
        </is>
      </c>
      <c r="B136" s="157" t="n"/>
      <c r="C136" s="158" t="inlineStr">
        <is>
          <t>KOI</t>
        </is>
      </c>
      <c r="D136" s="157" t="inlineStr">
        <is>
          <t>tee</t>
        </is>
      </c>
      <c r="E136" s="159" t="inlineStr">
        <is>
          <t>MEN</t>
        </is>
      </c>
      <c r="F136" s="160" t="inlineStr">
        <is>
          <t>K150754013</t>
        </is>
      </c>
      <c r="G136" s="160" t="inlineStr">
        <is>
          <t>DARIUS</t>
        </is>
      </c>
      <c r="H136" s="171" t="inlineStr">
        <is>
          <t>Tiger</t>
        </is>
      </c>
      <c r="I136" s="205" t="n"/>
      <c r="J136" s="205" t="n"/>
      <c r="K136" s="205" t="n"/>
      <c r="L136" s="161" t="n"/>
      <c r="M136" s="160" t="inlineStr">
        <is>
          <t>Uni Textiles</t>
        </is>
      </c>
      <c r="N136" s="162" t="n"/>
      <c r="O136" s="162" t="n"/>
      <c r="P136" s="162" t="n"/>
      <c r="Q136" s="163" t="n"/>
      <c r="R136" s="163" t="n"/>
      <c r="S136" s="223" t="n"/>
      <c r="T136" s="164" t="n"/>
      <c r="U136" s="164" t="n"/>
      <c r="V136" s="164" t="n"/>
      <c r="W136" s="164" t="n"/>
      <c r="X136" s="164" t="n"/>
      <c r="Y136" s="164" t="n"/>
      <c r="Z136" s="165" t="n"/>
      <c r="AA136" s="165" t="n"/>
      <c r="AB136" s="245" t="n"/>
      <c r="AC136" s="420" t="n"/>
      <c r="AD136" s="421" t="n"/>
      <c r="AE136" s="420" t="n"/>
      <c r="AF136" s="421" t="n">
        <v>0.25</v>
      </c>
      <c r="AG136" s="421">
        <f>(IF(AE136&gt;0, AE136, IF(AD136&gt;0, AD136, IF(AC136&gt;0, AC136, 0))))+AF136</f>
        <v/>
      </c>
      <c r="AH136" s="421">
        <f>AG136*2</f>
        <v/>
      </c>
      <c r="AI136" s="421">
        <f>AG136*2.5</f>
        <v/>
      </c>
      <c r="AJ136" s="421">
        <f>AH136*2.5</f>
        <v/>
      </c>
      <c r="AK136" s="256">
        <f>(AH136-AG136)/AH136</f>
        <v/>
      </c>
      <c r="AL136" s="166" t="n"/>
      <c r="AM136" s="166" t="n"/>
      <c r="AN136" s="166" t="n"/>
      <c r="AO136" s="422" t="n">
        <v>41907</v>
      </c>
      <c r="AP136" s="422" t="n"/>
      <c r="AQ136" s="166" t="n"/>
      <c r="AR136" s="166" t="n">
        <v>16</v>
      </c>
      <c r="AS136" s="166" t="inlineStr">
        <is>
          <t>M</t>
        </is>
      </c>
      <c r="AT136" s="166" t="n"/>
      <c r="AU136" s="166" t="n"/>
      <c r="AV136" s="182" t="n"/>
      <c r="AW136" s="182" t="inlineStr">
        <is>
          <t>ETD 06-Dec</t>
        </is>
      </c>
      <c r="AX136" s="182" t="n"/>
      <c r="AY136" s="422" t="n"/>
      <c r="AZ136" s="165" t="n"/>
      <c r="BA136" s="422" t="n"/>
      <c r="BB136" s="168" t="n"/>
      <c r="BC136" s="423" t="n"/>
      <c r="BD136" s="166" t="n"/>
      <c r="BE136" s="166" t="n"/>
      <c r="BF136" s="422" t="n"/>
      <c r="BG136" s="166" t="n"/>
      <c r="BH136" s="166" t="n"/>
      <c r="BI136" s="422" t="n"/>
      <c r="BJ136" s="166" t="n"/>
      <c r="BK136" s="166">
        <f>+WEEKNUM(BJ136)</f>
        <v/>
      </c>
      <c r="BL136" s="422" t="n"/>
      <c r="BM136" s="166" t="n"/>
      <c r="BN136" s="166" t="n"/>
      <c r="BO136" s="166" t="n"/>
      <c r="BP136" s="166">
        <f>BO136*Z136</f>
        <v/>
      </c>
      <c r="BQ136" s="166" t="n"/>
      <c r="BR136" s="193">
        <f>BO136*AH136</f>
        <v/>
      </c>
      <c r="BS136" s="193">
        <f>BR136-(BO136*AG136)</f>
        <v/>
      </c>
      <c r="BT136" s="197">
        <f>BO136*AK136</f>
        <v/>
      </c>
      <c r="BU136" s="162" t="n"/>
    </row>
    <row customHeight="1" ht="44.25" r="137">
      <c r="A137" s="10" t="n"/>
      <c r="B137" s="10" t="n">
        <v>1</v>
      </c>
      <c r="C137" s="11" t="inlineStr">
        <is>
          <t>KOI</t>
        </is>
      </c>
      <c r="D137" s="10" t="inlineStr">
        <is>
          <t>tee</t>
        </is>
      </c>
      <c r="E137" s="14" t="inlineStr">
        <is>
          <t>MEN</t>
        </is>
      </c>
      <c r="F137" s="180" t="inlineStr">
        <is>
          <t>K150754014</t>
        </is>
      </c>
      <c r="G137" s="180" t="inlineStr">
        <is>
          <t>DARIUS</t>
        </is>
      </c>
      <c r="H137" s="180" t="inlineStr">
        <is>
          <t>Black Kings of Indigo</t>
        </is>
      </c>
      <c r="I137" s="233" t="n"/>
      <c r="J137" s="233" t="inlineStr">
        <is>
          <t>Regular slim</t>
        </is>
      </c>
      <c r="K137" s="233" t="n"/>
      <c r="L137" s="13" t="n"/>
      <c r="M137" s="119" t="inlineStr">
        <is>
          <t>Uni Textiles</t>
        </is>
      </c>
      <c r="N137" s="29" t="inlineStr">
        <is>
          <t>New Power</t>
        </is>
      </c>
      <c r="O137" s="29" t="n"/>
      <c r="P137" s="29" t="inlineStr">
        <is>
          <t>GR</t>
        </is>
      </c>
      <c r="Q137" s="218" t="inlineStr">
        <is>
          <t>C/O</t>
        </is>
      </c>
      <c r="R137" s="38" t="n"/>
      <c r="S137" s="219" t="n"/>
      <c r="T137" s="130" t="inlineStr">
        <is>
          <t>new heavy jersey</t>
        </is>
      </c>
      <c r="U137" s="130" t="inlineStr">
        <is>
          <t>100% Organic Cotton</t>
        </is>
      </c>
      <c r="V137" s="130" t="n"/>
      <c r="W137" s="276" t="n">
        <v>42066</v>
      </c>
      <c r="X137" s="130" t="n"/>
      <c r="Y137" s="130" t="n"/>
      <c r="Z137" s="44" t="n"/>
      <c r="AA137" s="44" t="n"/>
      <c r="AB137" s="244" t="inlineStr">
        <is>
          <t>Euro</t>
        </is>
      </c>
      <c r="AC137" s="408" t="n"/>
      <c r="AD137" s="409" t="n">
        <v>8.75</v>
      </c>
      <c r="AE137" s="408" t="n"/>
      <c r="AF137" s="409" t="n">
        <v>0.25</v>
      </c>
      <c r="AG137" s="409">
        <f>(IF(AE137&gt;0, AE137, IF(AD137&gt;0, AD137, IF(AC137&gt;0, AC137, 0))))+AF137</f>
        <v/>
      </c>
      <c r="AH137" s="409">
        <f>AJ137/2.5</f>
        <v/>
      </c>
      <c r="AI137" s="409" t="n">
        <v>39.95</v>
      </c>
      <c r="AJ137" s="409" t="n">
        <v>39.95</v>
      </c>
      <c r="AK137" s="255">
        <f>(AH137-AG137)/AH137</f>
        <v/>
      </c>
      <c r="AL137" s="80" t="n"/>
      <c r="AM137" s="80" t="n"/>
      <c r="AN137" s="80" t="n"/>
      <c r="AO137" s="410" t="n">
        <v>41907</v>
      </c>
      <c r="AP137" s="410" t="n"/>
      <c r="AQ137" s="80" t="n"/>
      <c r="AR137" s="102" t="n">
        <v>16</v>
      </c>
      <c r="AS137" s="102" t="inlineStr">
        <is>
          <t>M</t>
        </is>
      </c>
      <c r="AT137" s="102" t="n"/>
      <c r="AU137" s="102" t="n"/>
      <c r="AV137" s="181" t="n"/>
      <c r="AW137" s="212" t="n">
        <v>41978</v>
      </c>
      <c r="AX137" s="181" t="n"/>
      <c r="AY137" s="412" t="n"/>
      <c r="AZ137" s="120" t="n"/>
      <c r="BA137" s="413" t="n"/>
      <c r="BB137" s="91" t="n"/>
      <c r="BC137" s="414" t="n"/>
      <c r="BD137" s="80" t="n"/>
      <c r="BE137" s="80" t="n"/>
      <c r="BF137" s="410" t="n"/>
      <c r="BG137" s="102" t="n"/>
      <c r="BH137" s="102" t="n"/>
      <c r="BI137" s="412" t="n"/>
      <c r="BJ137" s="80" t="n"/>
      <c r="BK137" s="80">
        <f>+WEEKNUM(BJ137)</f>
        <v/>
      </c>
      <c r="BL137" s="410" t="n"/>
      <c r="BM137" s="80" t="n"/>
      <c r="BN137" s="80" t="n"/>
      <c r="BO137" s="80" t="n"/>
      <c r="BP137" s="80">
        <f>BO137*Z137</f>
        <v/>
      </c>
      <c r="BQ137" s="80" t="n"/>
      <c r="BR137" s="192">
        <f>BO137*AH137</f>
        <v/>
      </c>
      <c r="BS137" s="192">
        <f>BR137-(BO137*AG137)</f>
        <v/>
      </c>
      <c r="BT137" s="196">
        <f>BO137*AK137</f>
        <v/>
      </c>
      <c r="BU137" s="29" t="n"/>
    </row>
    <row customHeight="1" ht="44.25" r="138">
      <c r="A138" s="10" t="n"/>
      <c r="B138" s="10" t="n">
        <v>1</v>
      </c>
      <c r="C138" s="11" t="inlineStr">
        <is>
          <t>KOI</t>
        </is>
      </c>
      <c r="D138" s="10" t="inlineStr">
        <is>
          <t>tee</t>
        </is>
      </c>
      <c r="E138" s="14" t="inlineStr">
        <is>
          <t>MEN</t>
        </is>
      </c>
      <c r="F138" s="180" t="inlineStr">
        <is>
          <t>K150754015</t>
        </is>
      </c>
      <c r="G138" s="180" t="inlineStr">
        <is>
          <t>DARIUS</t>
        </is>
      </c>
      <c r="H138" s="180" t="inlineStr">
        <is>
          <t>White Tipi AOP</t>
        </is>
      </c>
      <c r="I138" s="233" t="n"/>
      <c r="J138" s="233" t="inlineStr">
        <is>
          <t>Regular slim</t>
        </is>
      </c>
      <c r="K138" s="233" t="n"/>
      <c r="L138" s="13" t="n"/>
      <c r="M138" s="119" t="inlineStr">
        <is>
          <t>Uni Textiles</t>
        </is>
      </c>
      <c r="N138" s="29" t="inlineStr">
        <is>
          <t>New Power</t>
        </is>
      </c>
      <c r="O138" s="29" t="n"/>
      <c r="P138" s="29" t="inlineStr">
        <is>
          <t>GR</t>
        </is>
      </c>
      <c r="Q138" s="218" t="inlineStr">
        <is>
          <t>C/O</t>
        </is>
      </c>
      <c r="R138" s="38" t="n"/>
      <c r="S138" s="219" t="n"/>
      <c r="T138" s="130" t="inlineStr">
        <is>
          <t>new heavy jersey</t>
        </is>
      </c>
      <c r="U138" s="130" t="inlineStr">
        <is>
          <t>100% Organic Cotton</t>
        </is>
      </c>
      <c r="V138" s="130" t="n"/>
      <c r="W138" s="276" t="n">
        <v>42066</v>
      </c>
      <c r="X138" s="130" t="n"/>
      <c r="Y138" s="130" t="n"/>
      <c r="Z138" s="44" t="n"/>
      <c r="AA138" s="44" t="n"/>
      <c r="AB138" s="244" t="inlineStr">
        <is>
          <t>Euro</t>
        </is>
      </c>
      <c r="AC138" s="408" t="n"/>
      <c r="AD138" s="409" t="n">
        <v>9.9</v>
      </c>
      <c r="AE138" s="408" t="n"/>
      <c r="AF138" s="409" t="n">
        <v>0.25</v>
      </c>
      <c r="AG138" s="409">
        <f>(IF(AE138&gt;0, AE138, IF(AD138&gt;0, AD138, IF(AC138&gt;0, AC138, 0))))+AF138</f>
        <v/>
      </c>
      <c r="AH138" s="409">
        <f>AJ138/2.5</f>
        <v/>
      </c>
      <c r="AI138" s="409" t="n">
        <v>49.95</v>
      </c>
      <c r="AJ138" s="409" t="n">
        <v>49.95</v>
      </c>
      <c r="AK138" s="255">
        <f>(AH138-AG138)/AH138</f>
        <v/>
      </c>
      <c r="AL138" s="80" t="n"/>
      <c r="AM138" s="80" t="n"/>
      <c r="AN138" s="80" t="n"/>
      <c r="AO138" s="410" t="n">
        <v>41900</v>
      </c>
      <c r="AP138" s="410" t="n"/>
      <c r="AQ138" s="80" t="n"/>
      <c r="AR138" s="102" t="n">
        <v>16</v>
      </c>
      <c r="AS138" s="102" t="inlineStr">
        <is>
          <t>M</t>
        </is>
      </c>
      <c r="AT138" s="102" t="n"/>
      <c r="AU138" s="102" t="n"/>
      <c r="AV138" s="181" t="n"/>
      <c r="AW138" s="212" t="n">
        <v>41978</v>
      </c>
      <c r="AX138" s="181" t="n"/>
      <c r="AY138" s="412" t="n"/>
      <c r="AZ138" s="120" t="n"/>
      <c r="BA138" s="413" t="n"/>
      <c r="BB138" s="91" t="n"/>
      <c r="BC138" s="414" t="n"/>
      <c r="BD138" s="80" t="n"/>
      <c r="BE138" s="80" t="n"/>
      <c r="BF138" s="410" t="n"/>
      <c r="BG138" s="102" t="n"/>
      <c r="BH138" s="102" t="n"/>
      <c r="BI138" s="412" t="n"/>
      <c r="BJ138" s="80" t="n"/>
      <c r="BK138" s="80">
        <f>+WEEKNUM(BJ138)</f>
        <v/>
      </c>
      <c r="BL138" s="410" t="n"/>
      <c r="BM138" s="80" t="n"/>
      <c r="BN138" s="80" t="n"/>
      <c r="BO138" s="80" t="n"/>
      <c r="BP138" s="80">
        <f>BO138*Z138</f>
        <v/>
      </c>
      <c r="BQ138" s="80" t="n"/>
      <c r="BR138" s="192">
        <f>BO138*AH138</f>
        <v/>
      </c>
      <c r="BS138" s="192">
        <f>BR138-(BO138*AG138)</f>
        <v/>
      </c>
      <c r="BT138" s="196">
        <f>BO138*AK138</f>
        <v/>
      </c>
      <c r="BU138" s="29" t="n"/>
    </row>
    <row customHeight="1" ht="44.25" r="139">
      <c r="A139" s="10" t="n"/>
      <c r="B139" s="10" t="n">
        <v>1</v>
      </c>
      <c r="C139" s="11" t="inlineStr">
        <is>
          <t>KOI</t>
        </is>
      </c>
      <c r="D139" s="10" t="inlineStr">
        <is>
          <t>tee</t>
        </is>
      </c>
      <c r="E139" s="14" t="inlineStr">
        <is>
          <t>MEN</t>
        </is>
      </c>
      <c r="F139" s="180" t="inlineStr">
        <is>
          <t>K150754016</t>
        </is>
      </c>
      <c r="G139" s="180" t="inlineStr">
        <is>
          <t>DARIUS</t>
        </is>
      </c>
      <c r="H139" s="180" t="inlineStr">
        <is>
          <t>Sailor AOP</t>
        </is>
      </c>
      <c r="I139" s="233" t="n"/>
      <c r="J139" s="233" t="inlineStr">
        <is>
          <t>Regular slim</t>
        </is>
      </c>
      <c r="K139" s="233" t="n"/>
      <c r="L139" s="13" t="n">
        <v>41927</v>
      </c>
      <c r="M139" s="119" t="inlineStr">
        <is>
          <t>Uni Textiles</t>
        </is>
      </c>
      <c r="N139" s="29" t="inlineStr">
        <is>
          <t>New Power</t>
        </is>
      </c>
      <c r="O139" s="29" t="n"/>
      <c r="P139" s="29" t="inlineStr">
        <is>
          <t>GR</t>
        </is>
      </c>
      <c r="Q139" s="218" t="inlineStr">
        <is>
          <t>C/O</t>
        </is>
      </c>
      <c r="R139" s="38" t="n"/>
      <c r="S139" s="219" t="n"/>
      <c r="T139" s="130" t="inlineStr">
        <is>
          <t>new heavy jersey</t>
        </is>
      </c>
      <c r="U139" s="130" t="inlineStr">
        <is>
          <t>100% Organic Cotton</t>
        </is>
      </c>
      <c r="V139" s="130" t="n"/>
      <c r="W139" s="276" t="n">
        <v>42066</v>
      </c>
      <c r="X139" s="130" t="n"/>
      <c r="Y139" s="130" t="n"/>
      <c r="Z139" s="44" t="n"/>
      <c r="AA139" s="44" t="n"/>
      <c r="AB139" s="244" t="inlineStr">
        <is>
          <t>Euro</t>
        </is>
      </c>
      <c r="AC139" s="408" t="n"/>
      <c r="AD139" s="409" t="n">
        <v>9.9</v>
      </c>
      <c r="AE139" s="408" t="n"/>
      <c r="AF139" s="409" t="n">
        <v>0.25</v>
      </c>
      <c r="AG139" s="409">
        <f>(IF(AE139&gt;0, AE139, IF(AD139&gt;0, AD139, IF(AC139&gt;0, AC139, 0))))+AF139</f>
        <v/>
      </c>
      <c r="AH139" s="409">
        <f>AJ139/2.5</f>
        <v/>
      </c>
      <c r="AI139" s="409" t="n">
        <v>49.95</v>
      </c>
      <c r="AJ139" s="409" t="n">
        <v>49.95</v>
      </c>
      <c r="AK139" s="255">
        <f>(AH139-AG139)/AH139</f>
        <v/>
      </c>
      <c r="AL139" s="80" t="n"/>
      <c r="AM139" s="80" t="n"/>
      <c r="AN139" s="80" t="n"/>
      <c r="AO139" s="410" t="n"/>
      <c r="AP139" s="410" t="n"/>
      <c r="AQ139" s="80" t="n"/>
      <c r="AR139" s="102" t="n">
        <v>16</v>
      </c>
      <c r="AS139" s="102" t="inlineStr">
        <is>
          <t>M</t>
        </is>
      </c>
      <c r="AT139" s="102" t="n"/>
      <c r="AU139" s="102" t="n"/>
      <c r="AV139" s="181" t="n"/>
      <c r="AW139" s="212" t="n">
        <v>41978</v>
      </c>
      <c r="AX139" s="213" t="n">
        <v>42009</v>
      </c>
      <c r="AY139" s="412" t="n"/>
      <c r="AZ139" s="120" t="n"/>
      <c r="BA139" s="413" t="n"/>
      <c r="BB139" s="91" t="n"/>
      <c r="BC139" s="414" t="n"/>
      <c r="BD139" s="80" t="n"/>
      <c r="BE139" s="80" t="n"/>
      <c r="BF139" s="410" t="n"/>
      <c r="BG139" s="102" t="n"/>
      <c r="BH139" s="102" t="n"/>
      <c r="BI139" s="412" t="n"/>
      <c r="BJ139" s="80" t="n"/>
      <c r="BK139" s="80">
        <f>+WEEKNUM(BJ139)</f>
        <v/>
      </c>
      <c r="BL139" s="410" t="n"/>
      <c r="BM139" s="80" t="n"/>
      <c r="BN139" s="80" t="n"/>
      <c r="BO139" s="80" t="n"/>
      <c r="BP139" s="80">
        <f>BO139*Z139</f>
        <v/>
      </c>
      <c r="BQ139" s="80" t="n"/>
      <c r="BR139" s="192">
        <f>BO139*AH139</f>
        <v/>
      </c>
      <c r="BS139" s="192">
        <f>BR139-(BO139*AG139)</f>
        <v/>
      </c>
      <c r="BT139" s="196">
        <f>BO139*AK139</f>
        <v/>
      </c>
      <c r="BU139" s="29" t="n"/>
    </row>
    <row customFormat="1" customHeight="1" hidden="1" ht="44.25" r="140" s="170">
      <c r="A140" s="157" t="inlineStr">
        <is>
          <t>x</t>
        </is>
      </c>
      <c r="B140" s="157" t="n"/>
      <c r="C140" s="158" t="inlineStr">
        <is>
          <t>KOI</t>
        </is>
      </c>
      <c r="D140" s="157" t="inlineStr">
        <is>
          <t>tee</t>
        </is>
      </c>
      <c r="E140" s="159" t="inlineStr">
        <is>
          <t>MEN</t>
        </is>
      </c>
      <c r="F140" s="160" t="inlineStr">
        <is>
          <t>K150754017</t>
        </is>
      </c>
      <c r="G140" s="160" t="inlineStr">
        <is>
          <t>DARIUS</t>
        </is>
      </c>
      <c r="H140" s="160" t="inlineStr">
        <is>
          <t>Natural Indigo Origami Western</t>
        </is>
      </c>
      <c r="I140" s="205" t="n"/>
      <c r="J140" s="205" t="n"/>
      <c r="K140" s="205" t="n"/>
      <c r="L140" s="161" t="n">
        <v>41919</v>
      </c>
      <c r="M140" s="160" t="inlineStr">
        <is>
          <t>IndyBlu</t>
        </is>
      </c>
      <c r="N140" s="162" t="n"/>
      <c r="O140" s="162" t="n"/>
      <c r="P140" s="162" t="n"/>
      <c r="Q140" s="163" t="n"/>
      <c r="R140" s="163" t="n"/>
      <c r="S140" s="223" t="inlineStr">
        <is>
          <t>KOI-JERSEY-AW15-002</t>
        </is>
      </c>
      <c r="T140" s="164" t="n"/>
      <c r="U140" s="164" t="n"/>
      <c r="V140" s="164" t="n"/>
      <c r="W140" s="164" t="n"/>
      <c r="X140" s="164" t="n"/>
      <c r="Y140" s="164" t="n"/>
      <c r="Z140" s="165" t="n"/>
      <c r="AA140" s="165" t="n"/>
      <c r="AB140" s="245" t="n"/>
      <c r="AC140" s="420" t="n"/>
      <c r="AD140" s="421" t="n"/>
      <c r="AE140" s="420" t="n"/>
      <c r="AF140" s="421">
        <f>(IF(AE140&gt;0, AE140, IF(AD140&gt;0, AD140, IF(AC140&gt;0, AC140, 0))))*0.3</f>
        <v/>
      </c>
      <c r="AG140" s="421">
        <f>(IF(AE140&gt;0, AE140, IF(AD140&gt;0, AD140, IF(AC140&gt;0, AC140, 0))))+AF140</f>
        <v/>
      </c>
      <c r="AH140" s="421">
        <f>AG140*2</f>
        <v/>
      </c>
      <c r="AI140" s="421">
        <f>AG140*2.5</f>
        <v/>
      </c>
      <c r="AJ140" s="421">
        <f>AH140*2.5</f>
        <v/>
      </c>
      <c r="AK140" s="256">
        <f>(AH140-AG140)/AH140</f>
        <v/>
      </c>
      <c r="AL140" s="166" t="n"/>
      <c r="AM140" s="166" t="n"/>
      <c r="AN140" s="166" t="n"/>
      <c r="AO140" s="422" t="n">
        <v>41885</v>
      </c>
      <c r="AP140" s="422" t="n"/>
      <c r="AQ140" s="166" t="n"/>
      <c r="AR140" s="166" t="n">
        <v>16</v>
      </c>
      <c r="AS140" s="166" t="inlineStr">
        <is>
          <t>M</t>
        </is>
      </c>
      <c r="AT140" s="166" t="n"/>
      <c r="AU140" s="166" t="n"/>
      <c r="AV140" s="182" t="n"/>
      <c r="AW140" s="182" t="inlineStr">
        <is>
          <t>ETD 06-Dec</t>
        </is>
      </c>
      <c r="AX140" s="182" t="n"/>
      <c r="AY140" s="422" t="n"/>
      <c r="AZ140" s="165" t="n"/>
      <c r="BA140" s="422" t="n"/>
      <c r="BB140" s="168" t="n"/>
      <c r="BC140" s="423" t="n"/>
      <c r="BD140" s="166" t="n"/>
      <c r="BE140" s="166" t="n"/>
      <c r="BF140" s="422" t="n"/>
      <c r="BG140" s="166" t="n"/>
      <c r="BH140" s="166" t="n"/>
      <c r="BI140" s="422" t="n"/>
      <c r="BJ140" s="166" t="n"/>
      <c r="BK140" s="166">
        <f>+WEEKNUM(BJ140)</f>
        <v/>
      </c>
      <c r="BL140" s="422" t="n"/>
      <c r="BM140" s="166" t="n"/>
      <c r="BN140" s="166" t="n"/>
      <c r="BO140" s="166" t="n"/>
      <c r="BP140" s="166">
        <f>BO140*Z140</f>
        <v/>
      </c>
      <c r="BQ140" s="166" t="n"/>
      <c r="BR140" s="193">
        <f>BO140*AH140</f>
        <v/>
      </c>
      <c r="BS140" s="193">
        <f>BR140-(BO140*AG140)</f>
        <v/>
      </c>
      <c r="BT140" s="197">
        <f>BO140*AK140</f>
        <v/>
      </c>
      <c r="BU140" s="162" t="n"/>
    </row>
    <row customHeight="1" ht="44.25" r="141">
      <c r="A141" s="10" t="n"/>
      <c r="B141" s="10" t="n">
        <v>3</v>
      </c>
      <c r="C141" s="11" t="inlineStr">
        <is>
          <t>KOI</t>
        </is>
      </c>
      <c r="D141" s="10" t="inlineStr">
        <is>
          <t>tee</t>
        </is>
      </c>
      <c r="E141" s="14" t="inlineStr">
        <is>
          <t>MEN</t>
        </is>
      </c>
      <c r="F141" s="180" t="inlineStr">
        <is>
          <t>K150754017</t>
        </is>
      </c>
      <c r="G141" s="180" t="inlineStr">
        <is>
          <t>DARIUS</t>
        </is>
      </c>
      <c r="H141" s="180" t="inlineStr">
        <is>
          <t>Bandana AOP</t>
        </is>
      </c>
      <c r="I141" s="233" t="n"/>
      <c r="J141" s="233" t="inlineStr">
        <is>
          <t>Regular slim</t>
        </is>
      </c>
      <c r="K141" s="233" t="n"/>
      <c r="L141" s="13" t="n">
        <v>41919</v>
      </c>
      <c r="M141" s="119" t="inlineStr">
        <is>
          <t>IndyBlu</t>
        </is>
      </c>
      <c r="N141" s="29" t="inlineStr">
        <is>
          <t>Young Brand</t>
        </is>
      </c>
      <c r="O141" s="29" t="inlineStr">
        <is>
          <t>n/a</t>
        </is>
      </c>
      <c r="P141" s="29" t="inlineStr">
        <is>
          <t>IN</t>
        </is>
      </c>
      <c r="Q141" s="218" t="inlineStr">
        <is>
          <t>C/O</t>
        </is>
      </c>
      <c r="R141" s="38" t="n"/>
      <c r="S141" s="219" t="n"/>
      <c r="T141" s="219" t="inlineStr">
        <is>
          <t>KOI-JERSEY-AW15-002</t>
        </is>
      </c>
      <c r="U141" s="130" t="inlineStr">
        <is>
          <t>100% Organic Cotton</t>
        </is>
      </c>
      <c r="V141" s="130" t="n"/>
      <c r="W141" s="277" t="n">
        <v>41980</v>
      </c>
      <c r="X141" s="276" t="n">
        <v>42008</v>
      </c>
      <c r="Y141" s="276" t="n">
        <v>42036</v>
      </c>
      <c r="Z141" s="44" t="n"/>
      <c r="AA141" s="44" t="n"/>
      <c r="AB141" s="244" t="inlineStr">
        <is>
          <t>Euro</t>
        </is>
      </c>
      <c r="AC141" s="408" t="n"/>
      <c r="AD141" s="409" t="n">
        <v>19.5</v>
      </c>
      <c r="AE141" s="408" t="n"/>
      <c r="AF141" s="409">
        <f>(IF(AE141&gt;0, AE141, IF(AD141&gt;0, AD141, IF(AC141&gt;0, AC141, 0))))*0.3</f>
        <v/>
      </c>
      <c r="AG141" s="409">
        <f>(IF(AE141&gt;0, AE141, IF(AD141&gt;0, AD141, IF(AC141&gt;0, AC141, 0))))+AF141</f>
        <v/>
      </c>
      <c r="AH141" s="409">
        <f>AJ141/2.5</f>
        <v/>
      </c>
      <c r="AI141" s="409" t="n">
        <v>69.95</v>
      </c>
      <c r="AJ141" s="409" t="n">
        <v>69.95</v>
      </c>
      <c r="AK141" s="255">
        <f>(AH141-AG141)/AH141</f>
        <v/>
      </c>
      <c r="AL141" s="80" t="n"/>
      <c r="AM141" s="80" t="n"/>
      <c r="AN141" s="80" t="n"/>
      <c r="AO141" s="410" t="n"/>
      <c r="AP141" s="410" t="n"/>
      <c r="AQ141" s="80" t="inlineStr">
        <is>
          <t>updated sheet send on 7-okt</t>
        </is>
      </c>
      <c r="AR141" s="102" t="n">
        <v>16</v>
      </c>
      <c r="AS141" s="102" t="inlineStr">
        <is>
          <t>M</t>
        </is>
      </c>
      <c r="AT141" s="102" t="n"/>
      <c r="AU141" s="102" t="n"/>
      <c r="AV141" s="181" t="n"/>
      <c r="AW141" s="181" t="inlineStr">
        <is>
          <t>TBC</t>
        </is>
      </c>
      <c r="AX141" s="181" t="n"/>
      <c r="AY141" s="412" t="n"/>
      <c r="AZ141" s="120" t="n"/>
      <c r="BA141" s="413" t="n"/>
      <c r="BB141" s="91" t="n"/>
      <c r="BC141" s="414" t="n"/>
      <c r="BD141" s="80" t="n"/>
      <c r="BE141" s="80" t="n"/>
      <c r="BF141" s="410" t="n"/>
      <c r="BG141" s="102" t="n"/>
      <c r="BH141" s="102" t="n"/>
      <c r="BI141" s="412" t="n"/>
      <c r="BJ141" s="80" t="n"/>
      <c r="BK141" s="80">
        <f>+WEEKNUM(BJ141)</f>
        <v/>
      </c>
      <c r="BL141" s="410" t="n"/>
      <c r="BM141" s="80" t="n"/>
      <c r="BN141" s="80" t="n"/>
      <c r="BO141" s="80" t="n"/>
      <c r="BP141" s="80">
        <f>BO141*Z141</f>
        <v/>
      </c>
      <c r="BQ141" s="80" t="n"/>
      <c r="BR141" s="192">
        <f>BO141*AH141</f>
        <v/>
      </c>
      <c r="BS141" s="192">
        <f>BR141-(BO141*AG141)</f>
        <v/>
      </c>
      <c r="BT141" s="196">
        <f>BO141*AK141</f>
        <v/>
      </c>
      <c r="BU141" s="29" t="n"/>
    </row>
    <row customHeight="1" ht="44.25" r="142">
      <c r="A142" s="10" t="n"/>
      <c r="B142" s="10" t="n">
        <v>1</v>
      </c>
      <c r="C142" s="11" t="inlineStr">
        <is>
          <t>KOI</t>
        </is>
      </c>
      <c r="D142" s="10" t="inlineStr">
        <is>
          <t>tee</t>
        </is>
      </c>
      <c r="E142" s="14" t="inlineStr">
        <is>
          <t>MEN</t>
        </is>
      </c>
      <c r="F142" s="180" t="inlineStr">
        <is>
          <t>K150754030</t>
        </is>
      </c>
      <c r="G142" s="180" t="inlineStr">
        <is>
          <t>EDMUND</t>
        </is>
      </c>
      <c r="H142" s="172" t="inlineStr">
        <is>
          <t>Baseball Indian</t>
        </is>
      </c>
      <c r="I142" s="233" t="n"/>
      <c r="J142" s="233" t="inlineStr">
        <is>
          <t xml:space="preserve">Loose </t>
        </is>
      </c>
      <c r="K142" s="233" t="n"/>
      <c r="L142" s="13" t="n"/>
      <c r="M142" s="119" t="inlineStr">
        <is>
          <t>Uni Textiles</t>
        </is>
      </c>
      <c r="N142" s="29" t="inlineStr">
        <is>
          <t>New Power</t>
        </is>
      </c>
      <c r="O142" s="29" t="n"/>
      <c r="P142" s="29" t="inlineStr">
        <is>
          <t>GR</t>
        </is>
      </c>
      <c r="Q142" s="218" t="inlineStr">
        <is>
          <t>NEW</t>
        </is>
      </c>
      <c r="R142" s="38" t="n"/>
      <c r="S142" s="219" t="n"/>
      <c r="T142" s="130" t="inlineStr">
        <is>
          <t>new heavy jersey</t>
        </is>
      </c>
      <c r="U142" s="130" t="inlineStr">
        <is>
          <t>100% Organic Cotton</t>
        </is>
      </c>
      <c r="V142" s="130" t="n"/>
      <c r="W142" s="276" t="n">
        <v>42066</v>
      </c>
      <c r="X142" s="130" t="n"/>
      <c r="Y142" s="130" t="n"/>
      <c r="Z142" s="44" t="n"/>
      <c r="AA142" s="44" t="n"/>
      <c r="AB142" s="244" t="inlineStr">
        <is>
          <t>Euro</t>
        </is>
      </c>
      <c r="AC142" s="408" t="n"/>
      <c r="AD142" s="409" t="n">
        <v>10.9</v>
      </c>
      <c r="AE142" s="408" t="n"/>
      <c r="AF142" s="409" t="n">
        <v>0.25</v>
      </c>
      <c r="AG142" s="409">
        <f>(IF(AE142&gt;0, AE142, IF(AD142&gt;0, AD142, IF(AC142&gt;0, AC142, 0))))+AF142</f>
        <v/>
      </c>
      <c r="AH142" s="409">
        <f>AJ142/2.5</f>
        <v/>
      </c>
      <c r="AI142" s="409" t="n">
        <v>69.95</v>
      </c>
      <c r="AJ142" s="409" t="n">
        <v>69.95</v>
      </c>
      <c r="AK142" s="255">
        <f>(AH142-AG142)/AH142</f>
        <v/>
      </c>
      <c r="AL142" s="80" t="n"/>
      <c r="AM142" s="80" t="n"/>
      <c r="AN142" s="80" t="n"/>
      <c r="AO142" s="410" t="n">
        <v>41918</v>
      </c>
      <c r="AP142" s="410" t="n"/>
      <c r="AQ142" s="80" t="n"/>
      <c r="AR142" s="102" t="n">
        <v>16</v>
      </c>
      <c r="AS142" s="102" t="inlineStr">
        <is>
          <t>M</t>
        </is>
      </c>
      <c r="AT142" s="102" t="n"/>
      <c r="AU142" s="102" t="n"/>
      <c r="AV142" s="181" t="n"/>
      <c r="AW142" s="212" t="n">
        <v>41978</v>
      </c>
      <c r="AX142" s="213" t="n">
        <v>42009</v>
      </c>
      <c r="AY142" s="412" t="n"/>
      <c r="AZ142" s="120" t="n"/>
      <c r="BA142" s="413" t="n"/>
      <c r="BB142" s="91" t="n"/>
      <c r="BC142" s="414" t="n"/>
      <c r="BD142" s="80" t="n"/>
      <c r="BE142" s="80" t="n"/>
      <c r="BF142" s="410" t="n"/>
      <c r="BG142" s="102" t="n"/>
      <c r="BH142" s="102" t="n"/>
      <c r="BI142" s="412" t="n"/>
      <c r="BJ142" s="80" t="n"/>
      <c r="BK142" s="80">
        <f>+WEEKNUM(BJ142)</f>
        <v/>
      </c>
      <c r="BL142" s="410" t="n"/>
      <c r="BM142" s="80" t="n"/>
      <c r="BN142" s="80" t="n"/>
      <c r="BO142" s="80" t="n"/>
      <c r="BP142" s="80">
        <f>BO142*Z142</f>
        <v/>
      </c>
      <c r="BQ142" s="80" t="n"/>
      <c r="BR142" s="192">
        <f>BO142*AH142</f>
        <v/>
      </c>
      <c r="BS142" s="192">
        <f>BR142-(BO142*AG142)</f>
        <v/>
      </c>
      <c r="BT142" s="196">
        <f>BO142*AK142</f>
        <v/>
      </c>
      <c r="BU142" s="29" t="n"/>
    </row>
    <row customFormat="1" customHeight="1" hidden="1" ht="44.25" r="143" s="170">
      <c r="A143" s="157" t="inlineStr">
        <is>
          <t>x</t>
        </is>
      </c>
      <c r="B143" s="157" t="n"/>
      <c r="C143" s="158" t="inlineStr">
        <is>
          <t>KOI</t>
        </is>
      </c>
      <c r="D143" s="157" t="inlineStr">
        <is>
          <t>tee</t>
        </is>
      </c>
      <c r="E143" s="159" t="inlineStr">
        <is>
          <t>MEN</t>
        </is>
      </c>
      <c r="F143" s="160" t="inlineStr">
        <is>
          <t>K150754040</t>
        </is>
      </c>
      <c r="G143" s="160" t="inlineStr">
        <is>
          <t>OLIVER</t>
        </is>
      </c>
      <c r="H143" s="160" t="inlineStr">
        <is>
          <t>Black / White</t>
        </is>
      </c>
      <c r="I143" s="205" t="n"/>
      <c r="J143" s="205" t="n"/>
      <c r="K143" s="205" t="n"/>
      <c r="L143" s="161" t="n">
        <v>41919</v>
      </c>
      <c r="M143" s="160" t="inlineStr">
        <is>
          <t>GRG</t>
        </is>
      </c>
      <c r="N143" s="162" t="n"/>
      <c r="O143" s="162" t="n"/>
      <c r="P143" s="162" t="n"/>
      <c r="Q143" s="163" t="n"/>
      <c r="R143" s="163" t="n"/>
      <c r="S143" s="223" t="n"/>
      <c r="T143" s="164" t="n"/>
      <c r="U143" s="164" t="inlineStr">
        <is>
          <t>Organic slub jersey from Greece</t>
        </is>
      </c>
      <c r="V143" s="164" t="n"/>
      <c r="W143" s="164" t="n"/>
      <c r="X143" s="164" t="n"/>
      <c r="Y143" s="164" t="n"/>
      <c r="Z143" s="165" t="n"/>
      <c r="AA143" s="165" t="n"/>
      <c r="AB143" s="245" t="n"/>
      <c r="AC143" s="420" t="n"/>
      <c r="AD143" s="421" t="n"/>
      <c r="AE143" s="420" t="n"/>
      <c r="AF143" s="421" t="n"/>
      <c r="AG143" s="421">
        <f>(IF(AE143&gt;0, AE143, IF(AD143&gt;0, AD143, IF(AC143&gt;0, AC143, 0))))+AF143</f>
        <v/>
      </c>
      <c r="AH143" s="421">
        <f>AG143*2</f>
        <v/>
      </c>
      <c r="AI143" s="421">
        <f>AG143*2.5</f>
        <v/>
      </c>
      <c r="AJ143" s="421">
        <f>AH143*2.5</f>
        <v/>
      </c>
      <c r="AK143" s="256">
        <f>(AH143-AG143)/AH143</f>
        <v/>
      </c>
      <c r="AL143" s="166" t="n"/>
      <c r="AM143" s="166" t="n"/>
      <c r="AN143" s="166" t="n"/>
      <c r="AO143" s="422" t="n">
        <v>41918</v>
      </c>
      <c r="AP143" s="422" t="n"/>
      <c r="AQ143" s="166" t="n"/>
      <c r="AR143" s="166" t="n">
        <v>16</v>
      </c>
      <c r="AS143" s="166" t="inlineStr">
        <is>
          <t>M</t>
        </is>
      </c>
      <c r="AT143" s="166" t="n"/>
      <c r="AU143" s="166" t="n"/>
      <c r="AV143" s="182" t="n"/>
      <c r="AW143" s="182" t="inlineStr">
        <is>
          <t>ETD 06-Dec</t>
        </is>
      </c>
      <c r="AX143" s="182" t="n"/>
      <c r="AY143" s="422" t="n"/>
      <c r="AZ143" s="165" t="n"/>
      <c r="BA143" s="422" t="n"/>
      <c r="BB143" s="168" t="n"/>
      <c r="BC143" s="423" t="n"/>
      <c r="BD143" s="166" t="n"/>
      <c r="BE143" s="166" t="n"/>
      <c r="BF143" s="422" t="n"/>
      <c r="BG143" s="166" t="n"/>
      <c r="BH143" s="166" t="n"/>
      <c r="BI143" s="422" t="n"/>
      <c r="BJ143" s="166" t="n"/>
      <c r="BK143" s="166">
        <f>+WEEKNUM(BJ143)</f>
        <v/>
      </c>
      <c r="BL143" s="422" t="n"/>
      <c r="BM143" s="166" t="n"/>
      <c r="BN143" s="166" t="n"/>
      <c r="BO143" s="166" t="n"/>
      <c r="BP143" s="166">
        <f>BO143*Z143</f>
        <v/>
      </c>
      <c r="BQ143" s="166" t="n"/>
      <c r="BR143" s="193">
        <f>BO143*AH143</f>
        <v/>
      </c>
      <c r="BS143" s="193">
        <f>BR143-(BO143*AG143)</f>
        <v/>
      </c>
      <c r="BT143" s="197">
        <f>BO143*AK143</f>
        <v/>
      </c>
      <c r="BU143" s="162" t="n"/>
    </row>
    <row customHeight="1" ht="44.25" r="144">
      <c r="A144" s="10" t="n"/>
      <c r="B144" s="10" t="n">
        <v>1</v>
      </c>
      <c r="C144" s="11" t="inlineStr">
        <is>
          <t>KOI</t>
        </is>
      </c>
      <c r="D144" s="10" t="inlineStr">
        <is>
          <t>sweat</t>
        </is>
      </c>
      <c r="E144" s="14" t="inlineStr">
        <is>
          <t>MEN</t>
        </is>
      </c>
      <c r="F144" s="180" t="inlineStr">
        <is>
          <t>K150755010</t>
        </is>
      </c>
      <c r="G144" s="180" t="inlineStr">
        <is>
          <t>BALDWIN</t>
        </is>
      </c>
      <c r="H144" s="180" t="inlineStr">
        <is>
          <t>Grey Melee Hot Dog</t>
        </is>
      </c>
      <c r="I144" s="233" t="n"/>
      <c r="J144" s="233" t="inlineStr">
        <is>
          <t>Regular</t>
        </is>
      </c>
      <c r="K144" s="233" t="n"/>
      <c r="L144" s="13" t="n">
        <v>41921</v>
      </c>
      <c r="M144" s="119" t="inlineStr">
        <is>
          <t>Uni Textiles</t>
        </is>
      </c>
      <c r="N144" s="29" t="inlineStr">
        <is>
          <t>New Power</t>
        </is>
      </c>
      <c r="O144" s="29" t="n"/>
      <c r="P144" s="29" t="inlineStr">
        <is>
          <t>GR</t>
        </is>
      </c>
      <c r="Q144" s="218" t="inlineStr">
        <is>
          <t>C/O</t>
        </is>
      </c>
      <c r="R144" s="38" t="n"/>
      <c r="S144" s="219" t="n"/>
      <c r="T144" s="130" t="inlineStr">
        <is>
          <t>GREY MELEE SWEAT FROM GREECE</t>
        </is>
      </c>
      <c r="U144" s="130" t="inlineStr">
        <is>
          <t>100% Organic Cotton</t>
        </is>
      </c>
      <c r="V144" s="130" t="n"/>
      <c r="W144" s="276" t="n">
        <v>42066</v>
      </c>
      <c r="X144" s="130" t="n"/>
      <c r="Y144" s="130" t="n"/>
      <c r="Z144" s="44" t="n"/>
      <c r="AA144" s="44" t="n"/>
      <c r="AB144" s="244" t="inlineStr">
        <is>
          <t>Euro</t>
        </is>
      </c>
      <c r="AC144" s="408" t="n"/>
      <c r="AD144" s="409" t="n">
        <v>17.5</v>
      </c>
      <c r="AE144" s="408" t="n"/>
      <c r="AF144" s="409" t="n">
        <v>0.25</v>
      </c>
      <c r="AG144" s="409">
        <f>(IF(AE144&gt;0, AE144, IF(AD144&gt;0, AD144, IF(AC144&gt;0, AC144, 0))))+AF144</f>
        <v/>
      </c>
      <c r="AH144" s="409">
        <f>AJ144/2.5</f>
        <v/>
      </c>
      <c r="AI144" s="409" t="n">
        <v>99.95</v>
      </c>
      <c r="AJ144" s="409" t="n">
        <v>99.95</v>
      </c>
      <c r="AK144" s="255">
        <f>(AH144-AG144)/AH144</f>
        <v/>
      </c>
      <c r="AL144" s="80" t="n"/>
      <c r="AM144" s="80" t="n"/>
      <c r="AN144" s="80" t="n"/>
      <c r="AO144" s="410" t="n">
        <v>41907</v>
      </c>
      <c r="AP144" s="410" t="n"/>
      <c r="AQ144" s="80" t="inlineStr">
        <is>
          <t>ETD 24-oct</t>
        </is>
      </c>
      <c r="AR144" s="102" t="n">
        <v>16</v>
      </c>
      <c r="AS144" s="102" t="inlineStr">
        <is>
          <t>M</t>
        </is>
      </c>
      <c r="AT144" s="102" t="n"/>
      <c r="AU144" s="102" t="n"/>
      <c r="AV144" s="181" t="n"/>
      <c r="AW144" s="212" t="n">
        <v>41978</v>
      </c>
      <c r="AX144" s="213" t="n">
        <v>42009</v>
      </c>
      <c r="AY144" s="412" t="n"/>
      <c r="AZ144" s="120" t="n"/>
      <c r="BA144" s="413" t="n"/>
      <c r="BB144" s="91" t="n"/>
      <c r="BC144" s="414" t="n"/>
      <c r="BD144" s="80" t="n"/>
      <c r="BE144" s="80" t="n"/>
      <c r="BF144" s="410" t="n"/>
      <c r="BG144" s="102" t="n"/>
      <c r="BH144" s="102" t="n"/>
      <c r="BI144" s="412" t="n"/>
      <c r="BJ144" s="80" t="n"/>
      <c r="BK144" s="80">
        <f>+WEEKNUM(BJ144)</f>
        <v/>
      </c>
      <c r="BL144" s="410" t="n"/>
      <c r="BM144" s="80" t="n"/>
      <c r="BN144" s="80" t="n"/>
      <c r="BO144" s="80" t="n"/>
      <c r="BP144" s="80">
        <f>BO144*Z144</f>
        <v/>
      </c>
      <c r="BQ144" s="80" t="n"/>
      <c r="BR144" s="192">
        <f>BO144*AH144</f>
        <v/>
      </c>
      <c r="BS144" s="192">
        <f>BR144-(BO144*AG144)</f>
        <v/>
      </c>
      <c r="BT144" s="196">
        <f>BO144*AK144</f>
        <v/>
      </c>
      <c r="BU144" s="29" t="n"/>
    </row>
    <row customHeight="1" ht="44.25" r="145">
      <c r="A145" s="10" t="n"/>
      <c r="B145" s="10" t="n">
        <v>1</v>
      </c>
      <c r="C145" s="11" t="inlineStr">
        <is>
          <t>KOI</t>
        </is>
      </c>
      <c r="D145" s="10" t="inlineStr">
        <is>
          <t>sweat</t>
        </is>
      </c>
      <c r="E145" s="14" t="inlineStr">
        <is>
          <t>MEN</t>
        </is>
      </c>
      <c r="F145" s="180" t="inlineStr">
        <is>
          <t>K150755011</t>
        </is>
      </c>
      <c r="G145" s="180" t="inlineStr">
        <is>
          <t>BALDWIN</t>
        </is>
      </c>
      <c r="H145" s="180" t="inlineStr">
        <is>
          <t>Grey Melee Denim Crazies</t>
        </is>
      </c>
      <c r="I145" s="233" t="n"/>
      <c r="J145" s="233" t="inlineStr">
        <is>
          <t>Regular</t>
        </is>
      </c>
      <c r="K145" s="233" t="n"/>
      <c r="L145" s="13" t="n">
        <v>41919</v>
      </c>
      <c r="M145" s="119" t="inlineStr">
        <is>
          <t>Uni Textiles</t>
        </is>
      </c>
      <c r="N145" s="29" t="inlineStr">
        <is>
          <t>New Power</t>
        </is>
      </c>
      <c r="O145" s="29" t="n"/>
      <c r="P145" s="29" t="inlineStr">
        <is>
          <t>GR</t>
        </is>
      </c>
      <c r="Q145" s="218" t="inlineStr">
        <is>
          <t>C/O</t>
        </is>
      </c>
      <c r="R145" s="38" t="n"/>
      <c r="S145" s="219" t="n"/>
      <c r="T145" s="130" t="inlineStr">
        <is>
          <t>GREY MELEE SWEAT FROM GREECE</t>
        </is>
      </c>
      <c r="U145" s="130" t="inlineStr">
        <is>
          <t>100% Organic Cotton</t>
        </is>
      </c>
      <c r="V145" s="130" t="n"/>
      <c r="W145" s="276" t="n">
        <v>42066</v>
      </c>
      <c r="X145" s="130" t="n"/>
      <c r="Y145" s="130" t="n"/>
      <c r="Z145" s="44" t="n"/>
      <c r="AA145" s="44" t="n"/>
      <c r="AB145" s="244" t="inlineStr">
        <is>
          <t>Euro</t>
        </is>
      </c>
      <c r="AC145" s="408" t="n"/>
      <c r="AD145" s="409" t="n">
        <v>21</v>
      </c>
      <c r="AE145" s="408" t="n"/>
      <c r="AF145" s="409" t="n">
        <v>0.25</v>
      </c>
      <c r="AG145" s="409">
        <f>(IF(AE145&gt;0, AE145, IF(AD145&gt;0, AD145, IF(AC145&gt;0, AC145, 0))))+AF145</f>
        <v/>
      </c>
      <c r="AH145" s="409">
        <f>AJ145/2.5</f>
        <v/>
      </c>
      <c r="AI145" s="409" t="n">
        <v>119.95</v>
      </c>
      <c r="AJ145" s="409" t="n">
        <v>119.95</v>
      </c>
      <c r="AK145" s="255">
        <f>(AH145-AG145)/AH145</f>
        <v/>
      </c>
      <c r="AL145" s="80" t="n"/>
      <c r="AM145" s="80" t="n"/>
      <c r="AN145" s="80" t="n"/>
      <c r="AO145" s="410" t="n"/>
      <c r="AP145" s="410" t="n"/>
      <c r="AQ145" s="80" t="inlineStr">
        <is>
          <t>ETD 24-oct</t>
        </is>
      </c>
      <c r="AR145" s="102" t="n">
        <v>17</v>
      </c>
      <c r="AS145" s="102" t="inlineStr">
        <is>
          <t>M + 1p XL</t>
        </is>
      </c>
      <c r="AT145" s="102" t="n"/>
      <c r="AU145" s="216" t="n"/>
      <c r="AV145" s="181" t="n"/>
      <c r="AW145" s="212" t="n">
        <v>41978</v>
      </c>
      <c r="AX145" s="181" t="n"/>
      <c r="AY145" s="412" t="n"/>
      <c r="AZ145" s="120" t="n"/>
      <c r="BA145" s="413" t="n"/>
      <c r="BB145" s="91" t="n"/>
      <c r="BC145" s="414" t="n"/>
      <c r="BD145" s="80" t="n"/>
      <c r="BE145" s="80" t="n"/>
      <c r="BF145" s="410" t="n"/>
      <c r="BG145" s="102" t="n"/>
      <c r="BH145" s="102" t="n"/>
      <c r="BI145" s="412" t="n"/>
      <c r="BJ145" s="80" t="n"/>
      <c r="BK145" s="80">
        <f>+WEEKNUM(BJ145)</f>
        <v/>
      </c>
      <c r="BL145" s="410" t="n"/>
      <c r="BM145" s="80" t="n"/>
      <c r="BN145" s="80" t="n"/>
      <c r="BO145" s="80" t="n"/>
      <c r="BP145" s="80">
        <f>BO145*Z145</f>
        <v/>
      </c>
      <c r="BQ145" s="80" t="n"/>
      <c r="BR145" s="192">
        <f>BO145*AH145</f>
        <v/>
      </c>
      <c r="BS145" s="192">
        <f>BR145-(BO145*AG145)</f>
        <v/>
      </c>
      <c r="BT145" s="196">
        <f>BO145*AK145</f>
        <v/>
      </c>
      <c r="BU145" s="29" t="n"/>
    </row>
    <row customFormat="1" customHeight="1" hidden="1" ht="44.25" r="146" s="170">
      <c r="A146" s="157" t="inlineStr">
        <is>
          <t>x</t>
        </is>
      </c>
      <c r="B146" s="157" t="n"/>
      <c r="C146" s="158" t="inlineStr">
        <is>
          <t>KOI</t>
        </is>
      </c>
      <c r="D146" s="157" t="inlineStr">
        <is>
          <t>sweat</t>
        </is>
      </c>
      <c r="E146" s="159" t="inlineStr">
        <is>
          <t>MEN</t>
        </is>
      </c>
      <c r="F146" s="160" t="inlineStr">
        <is>
          <t>K150755011</t>
        </is>
      </c>
      <c r="G146" s="160" t="inlineStr">
        <is>
          <t>BALDWIN</t>
        </is>
      </c>
      <c r="H146" s="160" t="inlineStr">
        <is>
          <t>3 colour AOP</t>
        </is>
      </c>
      <c r="I146" s="205" t="n"/>
      <c r="J146" s="205" t="n"/>
      <c r="K146" s="205" t="n"/>
      <c r="L146" s="161" t="n">
        <v>41919</v>
      </c>
      <c r="M146" s="160" t="inlineStr">
        <is>
          <t>GRG</t>
        </is>
      </c>
      <c r="N146" s="162" t="n"/>
      <c r="O146" s="162" t="n"/>
      <c r="P146" s="162" t="n"/>
      <c r="Q146" s="163" t="n"/>
      <c r="R146" s="163" t="n"/>
      <c r="S146" s="223" t="n"/>
      <c r="T146" s="164" t="n"/>
      <c r="U146" s="164" t="inlineStr">
        <is>
          <t>Organic sweat (as SS15)</t>
        </is>
      </c>
      <c r="V146" s="164" t="n"/>
      <c r="W146" s="164" t="n"/>
      <c r="X146" s="164" t="n"/>
      <c r="Y146" s="164" t="n"/>
      <c r="Z146" s="165" t="n"/>
      <c r="AA146" s="165" t="n"/>
      <c r="AB146" s="245" t="n"/>
      <c r="AC146" s="420" t="n"/>
      <c r="AD146" s="421" t="n"/>
      <c r="AE146" s="420" t="n"/>
      <c r="AF146" s="421" t="n"/>
      <c r="AG146" s="421">
        <f>(IF(AE146&gt;0, AE146, IF(AD146&gt;0, AD146, IF(AC146&gt;0, AC146, 0))))+AF146</f>
        <v/>
      </c>
      <c r="AH146" s="421">
        <f>AG146*2</f>
        <v/>
      </c>
      <c r="AI146" s="421">
        <f>AG146*2.5</f>
        <v/>
      </c>
      <c r="AJ146" s="421">
        <f>AH146*2.5</f>
        <v/>
      </c>
      <c r="AK146" s="256">
        <f>(AH146-AG146)/AH146</f>
        <v/>
      </c>
      <c r="AL146" s="166" t="n"/>
      <c r="AM146" s="166" t="n"/>
      <c r="AN146" s="166" t="n"/>
      <c r="AO146" s="422" t="n">
        <v>41900</v>
      </c>
      <c r="AP146" s="422" t="n"/>
      <c r="AQ146" s="166" t="n"/>
      <c r="AR146" s="166" t="n">
        <v>16</v>
      </c>
      <c r="AS146" s="166" t="inlineStr">
        <is>
          <t>M</t>
        </is>
      </c>
      <c r="AT146" s="166" t="n"/>
      <c r="AU146" s="242" t="n"/>
      <c r="AV146" s="182" t="n"/>
      <c r="AW146" s="182" t="inlineStr">
        <is>
          <t>ETD 06-Dec</t>
        </is>
      </c>
      <c r="AX146" s="182" t="n"/>
      <c r="AY146" s="422" t="n"/>
      <c r="AZ146" s="165" t="n"/>
      <c r="BA146" s="422" t="n"/>
      <c r="BB146" s="168" t="n"/>
      <c r="BC146" s="423" t="n"/>
      <c r="BD146" s="166" t="n"/>
      <c r="BE146" s="166" t="n"/>
      <c r="BF146" s="422" t="n"/>
      <c r="BG146" s="166" t="n"/>
      <c r="BH146" s="166" t="n"/>
      <c r="BI146" s="422" t="n"/>
      <c r="BJ146" s="166" t="n"/>
      <c r="BK146" s="166">
        <f>+WEEKNUM(BJ146)</f>
        <v/>
      </c>
      <c r="BL146" s="422" t="n"/>
      <c r="BM146" s="166" t="n"/>
      <c r="BN146" s="166" t="n"/>
      <c r="BO146" s="166" t="n"/>
      <c r="BP146" s="166">
        <f>BO146*Z146</f>
        <v/>
      </c>
      <c r="BQ146" s="166" t="n"/>
      <c r="BR146" s="193">
        <f>BO146*AH146</f>
        <v/>
      </c>
      <c r="BS146" s="193">
        <f>BR146-(BO146*AG146)</f>
        <v/>
      </c>
      <c r="BT146" s="197">
        <f>BO146*AK146</f>
        <v/>
      </c>
      <c r="BU146" s="162" t="n"/>
    </row>
    <row customFormat="1" customHeight="1" ht="44.25" r="147" s="170">
      <c r="A147" s="10" t="n"/>
      <c r="B147" s="10" t="n">
        <v>2</v>
      </c>
      <c r="C147" s="11" t="inlineStr">
        <is>
          <t>KOI</t>
        </is>
      </c>
      <c r="D147" s="10" t="inlineStr">
        <is>
          <t>sweat</t>
        </is>
      </c>
      <c r="E147" s="14" t="inlineStr">
        <is>
          <t>MEN</t>
        </is>
      </c>
      <c r="F147" s="180" t="inlineStr">
        <is>
          <t>K150755012</t>
        </is>
      </c>
      <c r="G147" s="180" t="inlineStr">
        <is>
          <t>BALDWIN</t>
        </is>
      </c>
      <c r="H147" s="180" t="inlineStr">
        <is>
          <t>Sailor AOP</t>
        </is>
      </c>
      <c r="I147" s="233" t="n"/>
      <c r="J147" s="233" t="inlineStr">
        <is>
          <t>Regular</t>
        </is>
      </c>
      <c r="K147" s="233" t="n"/>
      <c r="L147" s="13" t="n"/>
      <c r="M147" s="119" t="inlineStr">
        <is>
          <t>Uni Textiles</t>
        </is>
      </c>
      <c r="N147" s="29" t="inlineStr">
        <is>
          <t>New Power</t>
        </is>
      </c>
      <c r="O147" s="29" t="n"/>
      <c r="P147" s="29" t="inlineStr">
        <is>
          <t>GR</t>
        </is>
      </c>
      <c r="Q147" s="218" t="inlineStr">
        <is>
          <t>C/O</t>
        </is>
      </c>
      <c r="R147" s="38" t="n"/>
      <c r="S147" s="219" t="n"/>
      <c r="T147" s="130" t="inlineStr">
        <is>
          <t>Organic sweat (as SS15)</t>
        </is>
      </c>
      <c r="U147" s="130" t="inlineStr">
        <is>
          <t>100% Organic Cotton</t>
        </is>
      </c>
      <c r="V147" s="130" t="n"/>
      <c r="W147" s="276" t="n">
        <v>42066</v>
      </c>
      <c r="X147" s="130" t="n"/>
      <c r="Y147" s="130" t="n"/>
      <c r="Z147" s="44" t="n"/>
      <c r="AA147" s="44" t="n"/>
      <c r="AB147" s="244" t="inlineStr">
        <is>
          <t>Euro</t>
        </is>
      </c>
      <c r="AC147" s="408" t="n"/>
      <c r="AD147" s="409" t="n">
        <v>19.5</v>
      </c>
      <c r="AE147" s="408" t="n"/>
      <c r="AF147" s="409" t="n">
        <v>0.25</v>
      </c>
      <c r="AG147" s="409">
        <f>(IF(AE147&gt;0, AE147, IF(AD147&gt;0, AD147, IF(AC147&gt;0, AC147, 0))))+AF147</f>
        <v/>
      </c>
      <c r="AH147" s="409">
        <f>AJ147/2.5</f>
        <v/>
      </c>
      <c r="AI147" s="409" t="n">
        <v>109.95</v>
      </c>
      <c r="AJ147" s="409" t="n">
        <v>109.95</v>
      </c>
      <c r="AK147" s="255">
        <f>(AH147-AG147)/AH147</f>
        <v/>
      </c>
      <c r="AL147" s="80" t="n"/>
      <c r="AM147" s="80" t="n"/>
      <c r="AN147" s="80" t="n"/>
      <c r="AO147" s="410" t="inlineStr">
        <is>
          <t>FABRIC 18/sep</t>
        </is>
      </c>
      <c r="AP147" s="410" t="n"/>
      <c r="AQ147" s="80" t="n"/>
      <c r="AR147" s="102" t="n">
        <v>16</v>
      </c>
      <c r="AS147" s="102" t="inlineStr">
        <is>
          <t>M</t>
        </is>
      </c>
      <c r="AT147" s="102" t="n"/>
      <c r="AU147" s="102" t="n"/>
      <c r="AV147" s="181" t="n"/>
      <c r="AW147" s="212" t="n">
        <v>41978</v>
      </c>
      <c r="AX147" s="213" t="n">
        <v>42009</v>
      </c>
      <c r="AY147" s="412" t="n"/>
      <c r="AZ147" s="120" t="n"/>
      <c r="BA147" s="413" t="n"/>
      <c r="BB147" s="91" t="n"/>
      <c r="BC147" s="414" t="n"/>
      <c r="BD147" s="80" t="n"/>
      <c r="BE147" s="80" t="n"/>
      <c r="BF147" s="410" t="n"/>
      <c r="BG147" s="102" t="n"/>
      <c r="BH147" s="102" t="n"/>
      <c r="BI147" s="412" t="n"/>
      <c r="BJ147" s="80" t="n"/>
      <c r="BK147" s="80">
        <f>+WEEKNUM(BJ147)</f>
        <v/>
      </c>
      <c r="BL147" s="410" t="n"/>
      <c r="BM147" s="80" t="n"/>
      <c r="BN147" s="80" t="n"/>
      <c r="BO147" s="80" t="n"/>
      <c r="BP147" s="80">
        <f>BO147*Z147</f>
        <v/>
      </c>
      <c r="BQ147" s="80" t="n"/>
      <c r="BR147" s="192">
        <f>BO147*AH147</f>
        <v/>
      </c>
      <c r="BS147" s="192">
        <f>BR147-(BO147*AG147)</f>
        <v/>
      </c>
      <c r="BT147" s="196">
        <f>BO147*AK147</f>
        <v/>
      </c>
      <c r="BU147" s="162" t="n"/>
    </row>
    <row customFormat="1" customHeight="1" hidden="1" ht="44.25" r="148" s="170">
      <c r="A148" s="157" t="inlineStr">
        <is>
          <t>x</t>
        </is>
      </c>
      <c r="B148" s="157" t="n"/>
      <c r="C148" s="158" t="inlineStr">
        <is>
          <t>KOI</t>
        </is>
      </c>
      <c r="D148" s="157" t="inlineStr">
        <is>
          <t>sweat</t>
        </is>
      </c>
      <c r="E148" s="159" t="inlineStr">
        <is>
          <t>MEN</t>
        </is>
      </c>
      <c r="F148" s="160" t="inlineStr">
        <is>
          <t>K150755013</t>
        </is>
      </c>
      <c r="G148" s="160" t="inlineStr">
        <is>
          <t>BALDWIN</t>
        </is>
      </c>
      <c r="H148" s="160" t="inlineStr">
        <is>
          <t>Off White Howdy</t>
        </is>
      </c>
      <c r="I148" s="205" t="n"/>
      <c r="J148" s="205" t="n"/>
      <c r="K148" s="205" t="n"/>
      <c r="L148" s="161" t="n"/>
      <c r="M148" s="160" t="inlineStr">
        <is>
          <t>GRG</t>
        </is>
      </c>
      <c r="N148" s="162" t="n"/>
      <c r="O148" s="162" t="n"/>
      <c r="P148" s="162" t="n"/>
      <c r="Q148" s="163" t="n"/>
      <c r="R148" s="163" t="n"/>
      <c r="S148" s="223" t="n"/>
      <c r="T148" s="164" t="n"/>
      <c r="U148" s="164" t="inlineStr">
        <is>
          <t>Organic sweat (as SS15)</t>
        </is>
      </c>
      <c r="V148" s="164" t="n"/>
      <c r="W148" s="164" t="n"/>
      <c r="X148" s="164" t="n"/>
      <c r="Y148" s="164" t="n"/>
      <c r="Z148" s="165" t="n"/>
      <c r="AA148" s="165" t="n"/>
      <c r="AB148" s="245" t="n"/>
      <c r="AC148" s="420" t="n"/>
      <c r="AD148" s="421" t="n"/>
      <c r="AE148" s="420" t="n"/>
      <c r="AF148" s="421" t="n"/>
      <c r="AG148" s="421">
        <f>(IF(AE148&gt;0, AE148, IF(AD148&gt;0, AD148, IF(AC148&gt;0, AC148, 0))))+AF148</f>
        <v/>
      </c>
      <c r="AH148" s="421">
        <f>AG148*2</f>
        <v/>
      </c>
      <c r="AI148" s="421">
        <f>AG148*2.5</f>
        <v/>
      </c>
      <c r="AJ148" s="421">
        <f>AH148*2.5</f>
        <v/>
      </c>
      <c r="AK148" s="256">
        <f>(AH148-AG148)/AH148</f>
        <v/>
      </c>
      <c r="AL148" s="166" t="n"/>
      <c r="AM148" s="166" t="n"/>
      <c r="AN148" s="166" t="n"/>
      <c r="AO148" s="422" t="inlineStr">
        <is>
          <t>FABRIC 18/sep</t>
        </is>
      </c>
      <c r="AP148" s="422" t="n"/>
      <c r="AQ148" s="166" t="n"/>
      <c r="AR148" s="166" t="n">
        <v>16</v>
      </c>
      <c r="AS148" s="166" t="inlineStr">
        <is>
          <t>M</t>
        </is>
      </c>
      <c r="AT148" s="166" t="n"/>
      <c r="AU148" s="242" t="n"/>
      <c r="AV148" s="182" t="n"/>
      <c r="AW148" s="182" t="inlineStr">
        <is>
          <t>ETD 06-Dec</t>
        </is>
      </c>
      <c r="AX148" s="182" t="n"/>
      <c r="AY148" s="422" t="n"/>
      <c r="AZ148" s="165" t="n"/>
      <c r="BA148" s="422" t="n"/>
      <c r="BB148" s="168" t="n"/>
      <c r="BC148" s="423" t="n"/>
      <c r="BD148" s="166" t="n"/>
      <c r="BE148" s="166" t="n"/>
      <c r="BF148" s="422" t="n"/>
      <c r="BG148" s="166" t="n"/>
      <c r="BH148" s="166" t="n"/>
      <c r="BI148" s="422" t="n"/>
      <c r="BJ148" s="166" t="n"/>
      <c r="BK148" s="166">
        <f>+WEEKNUM(BJ148)</f>
        <v/>
      </c>
      <c r="BL148" s="422" t="n"/>
      <c r="BM148" s="166" t="n"/>
      <c r="BN148" s="166" t="n"/>
      <c r="BO148" s="166" t="n"/>
      <c r="BP148" s="166">
        <f>BO148*Z148</f>
        <v/>
      </c>
      <c r="BQ148" s="166" t="n"/>
      <c r="BR148" s="193">
        <f>BO148*AH148</f>
        <v/>
      </c>
      <c r="BS148" s="193">
        <f>BR148-(BO148*AG148)</f>
        <v/>
      </c>
      <c r="BT148" s="197">
        <f>BO148*AK148</f>
        <v/>
      </c>
      <c r="BU148" s="162" t="n"/>
    </row>
    <row customFormat="1" customHeight="1" ht="44.25" r="149" s="170">
      <c r="A149" s="10" t="n"/>
      <c r="B149" s="10" t="n">
        <v>2</v>
      </c>
      <c r="C149" s="11" t="inlineStr">
        <is>
          <t>KOI</t>
        </is>
      </c>
      <c r="D149" s="10" t="inlineStr">
        <is>
          <t>sweat</t>
        </is>
      </c>
      <c r="E149" s="14" t="inlineStr">
        <is>
          <t>MEN</t>
        </is>
      </c>
      <c r="F149" s="180" t="inlineStr">
        <is>
          <t>K150755014</t>
        </is>
      </c>
      <c r="G149" s="180" t="inlineStr">
        <is>
          <t>BALDWIN</t>
        </is>
      </c>
      <c r="H149" s="180" t="inlineStr">
        <is>
          <t>Black Tipi AOP</t>
        </is>
      </c>
      <c r="I149" s="233" t="n"/>
      <c r="J149" s="233" t="inlineStr">
        <is>
          <t>Regular</t>
        </is>
      </c>
      <c r="K149" s="233" t="n"/>
      <c r="L149" s="13" t="n"/>
      <c r="M149" s="119" t="inlineStr">
        <is>
          <t>Uni Textiles</t>
        </is>
      </c>
      <c r="N149" s="29" t="inlineStr">
        <is>
          <t>New Power</t>
        </is>
      </c>
      <c r="O149" s="29" t="n"/>
      <c r="P149" s="29" t="inlineStr">
        <is>
          <t>GR</t>
        </is>
      </c>
      <c r="Q149" s="218" t="inlineStr">
        <is>
          <t>C/O</t>
        </is>
      </c>
      <c r="R149" s="38" t="n"/>
      <c r="S149" s="219" t="n"/>
      <c r="T149" s="130" t="n"/>
      <c r="U149" s="130" t="inlineStr">
        <is>
          <t>100% Organic Cotton</t>
        </is>
      </c>
      <c r="V149" s="130" t="n"/>
      <c r="W149" s="276" t="n">
        <v>42066</v>
      </c>
      <c r="X149" s="130" t="n"/>
      <c r="Y149" s="130" t="n"/>
      <c r="Z149" s="44" t="n"/>
      <c r="AA149" s="44" t="n"/>
      <c r="AB149" s="244" t="inlineStr">
        <is>
          <t>Euro</t>
        </is>
      </c>
      <c r="AC149" s="408" t="n"/>
      <c r="AD149" s="409" t="n">
        <v>19.5</v>
      </c>
      <c r="AE149" s="408" t="n"/>
      <c r="AF149" s="409" t="n">
        <v>0.25</v>
      </c>
      <c r="AG149" s="409">
        <f>(IF(AE149&gt;0, AE149, IF(AD149&gt;0, AD149, IF(AC149&gt;0, AC149, 0))))+AF149</f>
        <v/>
      </c>
      <c r="AH149" s="409">
        <f>AJ149/2.5</f>
        <v/>
      </c>
      <c r="AI149" s="409" t="n">
        <v>109.95</v>
      </c>
      <c r="AJ149" s="409" t="n">
        <v>109.95</v>
      </c>
      <c r="AK149" s="255">
        <f>(AH149-AG149)/AH149</f>
        <v/>
      </c>
      <c r="AL149" s="80" t="n"/>
      <c r="AM149" s="80" t="n"/>
      <c r="AN149" s="80" t="n"/>
      <c r="AO149" s="410" t="inlineStr">
        <is>
          <t>FABRIC 18/sep</t>
        </is>
      </c>
      <c r="AP149" s="410" t="n"/>
      <c r="AQ149" s="80" t="n"/>
      <c r="AR149" s="102" t="n">
        <v>16</v>
      </c>
      <c r="AS149" s="102" t="inlineStr">
        <is>
          <t>M</t>
        </is>
      </c>
      <c r="AT149" s="102" t="n"/>
      <c r="AU149" s="216" t="n"/>
      <c r="AV149" s="181" t="n"/>
      <c r="AW149" s="212" t="n">
        <v>41978</v>
      </c>
      <c r="AX149" s="213" t="n">
        <v>42009</v>
      </c>
      <c r="AY149" s="412" t="n"/>
      <c r="AZ149" s="120" t="n"/>
      <c r="BA149" s="413" t="n"/>
      <c r="BB149" s="91" t="n"/>
      <c r="BC149" s="414" t="n"/>
      <c r="BD149" s="80" t="n"/>
      <c r="BE149" s="80" t="n"/>
      <c r="BF149" s="410" t="n"/>
      <c r="BG149" s="102" t="n"/>
      <c r="BH149" s="102" t="n"/>
      <c r="BI149" s="412" t="n"/>
      <c r="BJ149" s="80" t="n"/>
      <c r="BK149" s="80">
        <f>+WEEKNUM(BJ149)</f>
        <v/>
      </c>
      <c r="BL149" s="410" t="n"/>
      <c r="BM149" s="80" t="n"/>
      <c r="BN149" s="80" t="n"/>
      <c r="BO149" s="80" t="n"/>
      <c r="BP149" s="80">
        <f>BO149*Z149</f>
        <v/>
      </c>
      <c r="BQ149" s="80" t="n"/>
      <c r="BR149" s="192">
        <f>BO149*AH149</f>
        <v/>
      </c>
      <c r="BS149" s="192">
        <f>BR149-(BO149*AG149)</f>
        <v/>
      </c>
      <c r="BT149" s="196">
        <f>BO149*AK149</f>
        <v/>
      </c>
      <c r="BU149" s="29" t="n"/>
    </row>
    <row customFormat="1" customHeight="1" hidden="1" ht="44.25" r="150" s="170">
      <c r="A150" s="157" t="inlineStr">
        <is>
          <t>x</t>
        </is>
      </c>
      <c r="B150" s="157" t="n"/>
      <c r="C150" s="158" t="inlineStr">
        <is>
          <t>KOI</t>
        </is>
      </c>
      <c r="D150" s="157" t="inlineStr">
        <is>
          <t>sweat</t>
        </is>
      </c>
      <c r="E150" s="159" t="inlineStr">
        <is>
          <t>MEN</t>
        </is>
      </c>
      <c r="F150" s="160" t="inlineStr">
        <is>
          <t>K150755015</t>
        </is>
      </c>
      <c r="G150" s="160" t="inlineStr">
        <is>
          <t>BALDWIN</t>
        </is>
      </c>
      <c r="H150" s="160" t="inlineStr">
        <is>
          <t>Indigo Flower</t>
        </is>
      </c>
      <c r="I150" s="205" t="n"/>
      <c r="J150" s="205" t="n"/>
      <c r="K150" s="205" t="n"/>
      <c r="L150" s="161" t="n">
        <v>41919</v>
      </c>
      <c r="M150" s="160" t="inlineStr">
        <is>
          <t>GRG</t>
        </is>
      </c>
      <c r="N150" s="162" t="n"/>
      <c r="O150" s="162" t="n"/>
      <c r="P150" s="162" t="n"/>
      <c r="Q150" s="163" t="n"/>
      <c r="R150" s="163" t="n"/>
      <c r="S150" s="223" t="n"/>
      <c r="T150" s="164" t="n"/>
      <c r="U150" s="164" t="inlineStr">
        <is>
          <t>Organic sweat (as SS15)</t>
        </is>
      </c>
      <c r="V150" s="164" t="n"/>
      <c r="W150" s="164" t="n"/>
      <c r="X150" s="164" t="n"/>
      <c r="Y150" s="164" t="n"/>
      <c r="Z150" s="165" t="n"/>
      <c r="AA150" s="165" t="n"/>
      <c r="AB150" s="245" t="n"/>
      <c r="AC150" s="420" t="n"/>
      <c r="AD150" s="421" t="n"/>
      <c r="AE150" s="420" t="n"/>
      <c r="AF150" s="421" t="n"/>
      <c r="AG150" s="421">
        <f>(IF(AE150&gt;0, AE150, IF(AD150&gt;0, AD150, IF(AC150&gt;0, AC150, 0))))+AF150</f>
        <v/>
      </c>
      <c r="AH150" s="421">
        <f>AG150*2</f>
        <v/>
      </c>
      <c r="AI150" s="421">
        <f>AG150*2.5</f>
        <v/>
      </c>
      <c r="AJ150" s="421">
        <f>AH150*2.5</f>
        <v/>
      </c>
      <c r="AK150" s="256">
        <f>(AH150-AG150)/AH150</f>
        <v/>
      </c>
      <c r="AL150" s="166" t="n"/>
      <c r="AM150" s="166" t="n"/>
      <c r="AN150" s="166" t="n"/>
      <c r="AO150" s="422" t="inlineStr">
        <is>
          <t>FABRIC 18/sep</t>
        </is>
      </c>
      <c r="AP150" s="422" t="n"/>
      <c r="AQ150" s="166" t="n"/>
      <c r="AR150" s="166" t="n">
        <v>16</v>
      </c>
      <c r="AS150" s="166" t="inlineStr">
        <is>
          <t>M</t>
        </is>
      </c>
      <c r="AT150" s="166" t="n"/>
      <c r="AU150" s="242" t="n"/>
      <c r="AV150" s="182" t="n"/>
      <c r="AW150" s="182" t="inlineStr">
        <is>
          <t>ETD 06-Dec</t>
        </is>
      </c>
      <c r="AX150" s="182" t="n"/>
      <c r="AY150" s="422" t="n"/>
      <c r="AZ150" s="165" t="n"/>
      <c r="BA150" s="422" t="n"/>
      <c r="BB150" s="168" t="n"/>
      <c r="BC150" s="423" t="n"/>
      <c r="BD150" s="166" t="n"/>
      <c r="BE150" s="166" t="n"/>
      <c r="BF150" s="422" t="n"/>
      <c r="BG150" s="166" t="n"/>
      <c r="BH150" s="166" t="n"/>
      <c r="BI150" s="422" t="n"/>
      <c r="BJ150" s="166" t="n"/>
      <c r="BK150" s="166">
        <f>+WEEKNUM(BJ150)</f>
        <v/>
      </c>
      <c r="BL150" s="422" t="n"/>
      <c r="BM150" s="166" t="n"/>
      <c r="BN150" s="166" t="n"/>
      <c r="BO150" s="166" t="n"/>
      <c r="BP150" s="166">
        <f>BO150*Z150</f>
        <v/>
      </c>
      <c r="BQ150" s="166" t="n"/>
      <c r="BR150" s="193">
        <f>BO150*AH150</f>
        <v/>
      </c>
      <c r="BS150" s="193">
        <f>BR150-(BO150*AG150)</f>
        <v/>
      </c>
      <c r="BT150" s="197">
        <f>BO150*AK150</f>
        <v/>
      </c>
      <c r="BU150" s="162" t="n"/>
    </row>
    <row customFormat="1" customHeight="1" hidden="1" ht="44.25" r="151" s="170">
      <c r="A151" s="157" t="inlineStr">
        <is>
          <t>x</t>
        </is>
      </c>
      <c r="B151" s="157" t="n"/>
      <c r="C151" s="158" t="inlineStr">
        <is>
          <t>KOI</t>
        </is>
      </c>
      <c r="D151" s="157" t="inlineStr">
        <is>
          <t>sweat</t>
        </is>
      </c>
      <c r="E151" s="159" t="inlineStr">
        <is>
          <t>MEN</t>
        </is>
      </c>
      <c r="F151" s="160" t="inlineStr">
        <is>
          <t>K150755016</t>
        </is>
      </c>
      <c r="G151" s="160" t="inlineStr">
        <is>
          <t>BALDWIN</t>
        </is>
      </c>
      <c r="H151" s="160" t="inlineStr">
        <is>
          <t>Natural Indigo Origami Western AOP</t>
        </is>
      </c>
      <c r="I151" s="205" t="n"/>
      <c r="J151" s="205" t="n"/>
      <c r="K151" s="205" t="n"/>
      <c r="L151" s="161" t="n">
        <v>41919</v>
      </c>
      <c r="M151" s="160" t="inlineStr">
        <is>
          <t>IndyBlu</t>
        </is>
      </c>
      <c r="N151" s="162" t="n"/>
      <c r="O151" s="162" t="n"/>
      <c r="P151" s="162" t="n"/>
      <c r="Q151" s="163" t="n"/>
      <c r="R151" s="163" t="n"/>
      <c r="S151" s="223" t="inlineStr">
        <is>
          <t>KOI-SWEAT-AW15-001</t>
        </is>
      </c>
      <c r="T151" s="164" t="n"/>
      <c r="U151" s="164" t="n"/>
      <c r="V151" s="164" t="n"/>
      <c r="W151" s="164" t="n"/>
      <c r="X151" s="164" t="n"/>
      <c r="Y151" s="164" t="n"/>
      <c r="Z151" s="165" t="n"/>
      <c r="AA151" s="165" t="n"/>
      <c r="AB151" s="245" t="n"/>
      <c r="AC151" s="420" t="n"/>
      <c r="AD151" s="421" t="n"/>
      <c r="AE151" s="420" t="n"/>
      <c r="AF151" s="421">
        <f>(IF(AE151&gt;0, AE151, IF(AD151&gt;0, AD151, IF(AC151&gt;0, AC151, 0))))*0.3</f>
        <v/>
      </c>
      <c r="AG151" s="421">
        <f>(IF(AE151&gt;0, AE151, IF(AD151&gt;0, AD151, IF(AC151&gt;0, AC151, 0))))+AF151</f>
        <v/>
      </c>
      <c r="AH151" s="421">
        <f>AG151*2</f>
        <v/>
      </c>
      <c r="AI151" s="421">
        <f>AG151*2.5</f>
        <v/>
      </c>
      <c r="AJ151" s="421">
        <f>AH151*2.5</f>
        <v/>
      </c>
      <c r="AK151" s="256">
        <f>(AH151-AG151)/AH151</f>
        <v/>
      </c>
      <c r="AL151" s="166" t="n"/>
      <c r="AM151" s="166" t="n"/>
      <c r="AN151" s="166" t="n"/>
      <c r="AO151" s="422" t="n">
        <v>41885</v>
      </c>
      <c r="AP151" s="422" t="n"/>
      <c r="AQ151" s="166" t="n"/>
      <c r="AR151" s="166" t="n">
        <v>16</v>
      </c>
      <c r="AS151" s="166" t="inlineStr">
        <is>
          <t>M</t>
        </is>
      </c>
      <c r="AT151" s="166" t="n"/>
      <c r="AU151" s="242" t="n"/>
      <c r="AV151" s="182" t="n"/>
      <c r="AW151" s="182" t="inlineStr">
        <is>
          <t>ETD 06-Dec</t>
        </is>
      </c>
      <c r="AX151" s="182" t="n"/>
      <c r="AY151" s="422" t="n"/>
      <c r="AZ151" s="165" t="n"/>
      <c r="BA151" s="422" t="n"/>
      <c r="BB151" s="168" t="n"/>
      <c r="BC151" s="423" t="n"/>
      <c r="BD151" s="166" t="n"/>
      <c r="BE151" s="166" t="n"/>
      <c r="BF151" s="422" t="n"/>
      <c r="BG151" s="166" t="n"/>
      <c r="BH151" s="166" t="n"/>
      <c r="BI151" s="422" t="n"/>
      <c r="BJ151" s="166" t="n"/>
      <c r="BK151" s="166">
        <f>+WEEKNUM(BJ151)</f>
        <v/>
      </c>
      <c r="BL151" s="422" t="n"/>
      <c r="BM151" s="166" t="n"/>
      <c r="BN151" s="166" t="n"/>
      <c r="BO151" s="166" t="n"/>
      <c r="BP151" s="166">
        <f>BO151*Z151</f>
        <v/>
      </c>
      <c r="BQ151" s="166" t="n"/>
      <c r="BR151" s="193">
        <f>BO151*AH151</f>
        <v/>
      </c>
      <c r="BS151" s="193">
        <f>BR151-(BO151*AG151)</f>
        <v/>
      </c>
      <c r="BT151" s="197">
        <f>BO151*AK151</f>
        <v/>
      </c>
      <c r="BU151" s="162" t="n"/>
    </row>
    <row customFormat="1" customHeight="1" ht="44.25" r="152" s="170">
      <c r="A152" s="10" t="n"/>
      <c r="B152" s="10" t="n">
        <v>3</v>
      </c>
      <c r="C152" s="11" t="inlineStr">
        <is>
          <t>KOI</t>
        </is>
      </c>
      <c r="D152" s="10" t="inlineStr">
        <is>
          <t>sweat</t>
        </is>
      </c>
      <c r="E152" s="14" t="inlineStr">
        <is>
          <t>MEN</t>
        </is>
      </c>
      <c r="F152" s="180" t="inlineStr">
        <is>
          <t>K150755016</t>
        </is>
      </c>
      <c r="G152" s="180" t="inlineStr">
        <is>
          <t>BALDWIN</t>
        </is>
      </c>
      <c r="H152" s="180" t="inlineStr">
        <is>
          <t>Bandana AOP</t>
        </is>
      </c>
      <c r="I152" s="233" t="n"/>
      <c r="J152" s="233" t="inlineStr">
        <is>
          <t>Regular</t>
        </is>
      </c>
      <c r="K152" s="233" t="n"/>
      <c r="L152" s="13" t="n">
        <v>41919</v>
      </c>
      <c r="M152" s="119" t="inlineStr">
        <is>
          <t>IndyBlu</t>
        </is>
      </c>
      <c r="N152" s="29" t="inlineStr">
        <is>
          <t>Young Brand</t>
        </is>
      </c>
      <c r="O152" s="29" t="inlineStr">
        <is>
          <t>n/a</t>
        </is>
      </c>
      <c r="P152" s="29" t="inlineStr">
        <is>
          <t>IN</t>
        </is>
      </c>
      <c r="Q152" s="218" t="inlineStr">
        <is>
          <t>C/O</t>
        </is>
      </c>
      <c r="R152" s="38" t="n"/>
      <c r="S152" s="219" t="n"/>
      <c r="T152" s="130" t="inlineStr">
        <is>
          <t>KOI-SWEAT-AW15-001</t>
        </is>
      </c>
      <c r="U152" s="130" t="inlineStr">
        <is>
          <t>100% Organic Cotton</t>
        </is>
      </c>
      <c r="V152" s="130" t="n"/>
      <c r="W152" s="277" t="n">
        <v>41980</v>
      </c>
      <c r="X152" s="276" t="n">
        <v>42008</v>
      </c>
      <c r="Y152" s="276" t="n">
        <v>42036</v>
      </c>
      <c r="Z152" s="44" t="n"/>
      <c r="AA152" s="44" t="n"/>
      <c r="AB152" s="244" t="inlineStr">
        <is>
          <t>Euro</t>
        </is>
      </c>
      <c r="AC152" s="408" t="n"/>
      <c r="AD152" s="409" t="n">
        <v>30.65</v>
      </c>
      <c r="AE152" s="408" t="n"/>
      <c r="AF152" s="409">
        <f>(IF(AE152&gt;0, AE152, IF(AD152&gt;0, AD152, IF(AC152&gt;0, AC152, 0))))*0.3</f>
        <v/>
      </c>
      <c r="AG152" s="409">
        <f>(IF(AE152&gt;0, AE152, IF(AD152&gt;0, AD152, IF(AC152&gt;0, AC152, 0))))+AF152</f>
        <v/>
      </c>
      <c r="AH152" s="409">
        <f>AJ152/2.5</f>
        <v/>
      </c>
      <c r="AI152" s="409" t="n">
        <v>149.95</v>
      </c>
      <c r="AJ152" s="409" t="n">
        <v>149.95</v>
      </c>
      <c r="AK152" s="255">
        <f>(AH152-AG152)/AH152</f>
        <v/>
      </c>
      <c r="AL152" s="80" t="n"/>
      <c r="AM152" s="80" t="n"/>
      <c r="AN152" s="80" t="n"/>
      <c r="AO152" s="410" t="n"/>
      <c r="AP152" s="410" t="n"/>
      <c r="AQ152" s="80" t="inlineStr">
        <is>
          <t>updated sheet send on 7-okt</t>
        </is>
      </c>
      <c r="AR152" s="102" t="n">
        <v>16</v>
      </c>
      <c r="AS152" s="102" t="inlineStr">
        <is>
          <t>M</t>
        </is>
      </c>
      <c r="AT152" s="102" t="n"/>
      <c r="AU152" s="102" t="n"/>
      <c r="AV152" s="181" t="n"/>
      <c r="AW152" s="181" t="inlineStr">
        <is>
          <t>TBC</t>
        </is>
      </c>
      <c r="AX152" s="181" t="n"/>
      <c r="AY152" s="412" t="n"/>
      <c r="AZ152" s="120" t="n"/>
      <c r="BA152" s="413" t="n"/>
      <c r="BB152" s="91" t="n"/>
      <c r="BC152" s="414" t="n"/>
      <c r="BD152" s="80" t="n"/>
      <c r="BE152" s="80" t="n"/>
      <c r="BF152" s="410" t="n"/>
      <c r="BG152" s="102" t="n"/>
      <c r="BH152" s="102" t="n"/>
      <c r="BI152" s="412" t="n"/>
      <c r="BJ152" s="80" t="n"/>
      <c r="BK152" s="80">
        <f>+WEEKNUM(BJ152)</f>
        <v/>
      </c>
      <c r="BL152" s="410" t="n"/>
      <c r="BM152" s="80" t="n"/>
      <c r="BN152" s="80" t="n"/>
      <c r="BO152" s="80" t="n"/>
      <c r="BP152" s="80">
        <f>BO152*Z152</f>
        <v/>
      </c>
      <c r="BQ152" s="80" t="n"/>
      <c r="BR152" s="192">
        <f>BO152*AH152</f>
        <v/>
      </c>
      <c r="BS152" s="192">
        <f>BR152-(BO152*AG152)</f>
        <v/>
      </c>
      <c r="BT152" s="196">
        <f>BO152*AK152</f>
        <v/>
      </c>
      <c r="BU152" s="29" t="n"/>
    </row>
    <row customHeight="1" ht="44.25" r="153">
      <c r="A153" s="10" t="n"/>
      <c r="B153" s="10" t="n">
        <v>1</v>
      </c>
      <c r="C153" s="11" t="inlineStr">
        <is>
          <t>KOI</t>
        </is>
      </c>
      <c r="D153" s="10" t="inlineStr">
        <is>
          <t>sweat</t>
        </is>
      </c>
      <c r="E153" s="14" t="inlineStr">
        <is>
          <t>MEN</t>
        </is>
      </c>
      <c r="F153" s="180" t="inlineStr">
        <is>
          <t>K150755017</t>
        </is>
      </c>
      <c r="G153" s="180" t="inlineStr">
        <is>
          <t>BALDWIN</t>
        </is>
      </c>
      <c r="H153" s="180" t="inlineStr">
        <is>
          <t>Reverse Herringbone</t>
        </is>
      </c>
      <c r="I153" s="233" t="n"/>
      <c r="J153" s="233" t="inlineStr">
        <is>
          <t>Regular</t>
        </is>
      </c>
      <c r="K153" s="233" t="n"/>
      <c r="L153" s="13" t="n"/>
      <c r="M153" s="119" t="inlineStr">
        <is>
          <t>Uni Textiles</t>
        </is>
      </c>
      <c r="N153" s="29" t="inlineStr">
        <is>
          <t>New Power</t>
        </is>
      </c>
      <c r="O153" s="29" t="n"/>
      <c r="P153" s="29" t="inlineStr">
        <is>
          <t>GR</t>
        </is>
      </c>
      <c r="Q153" s="218" t="inlineStr">
        <is>
          <t>C/O</t>
        </is>
      </c>
      <c r="R153" s="38" t="n"/>
      <c r="S153" s="219" t="n"/>
      <c r="T153" s="130" t="inlineStr">
        <is>
          <t>Herringbone quality from Greece (use back side as front side)</t>
        </is>
      </c>
      <c r="U153" s="130" t="inlineStr">
        <is>
          <t>100% Organic Cotton</t>
        </is>
      </c>
      <c r="V153" s="130" t="n"/>
      <c r="W153" s="276" t="n">
        <v>42066</v>
      </c>
      <c r="X153" s="130" t="n"/>
      <c r="Y153" s="130" t="n"/>
      <c r="Z153" s="44" t="n"/>
      <c r="AA153" s="44" t="n"/>
      <c r="AB153" s="244" t="inlineStr">
        <is>
          <t>Euro</t>
        </is>
      </c>
      <c r="AC153" s="408" t="n"/>
      <c r="AD153" s="409" t="n">
        <v>22.8</v>
      </c>
      <c r="AE153" s="408" t="n"/>
      <c r="AF153" s="409" t="n">
        <v>0.25</v>
      </c>
      <c r="AG153" s="409">
        <f>(IF(AE153&gt;0, AE153, IF(AD153&gt;0, AD153, IF(AC153&gt;0, AC153, 0))))+AF153</f>
        <v/>
      </c>
      <c r="AH153" s="409">
        <f>AJ153/2.5</f>
        <v/>
      </c>
      <c r="AI153" s="409" t="n">
        <v>129.95</v>
      </c>
      <c r="AJ153" s="409" t="n">
        <v>129.95</v>
      </c>
      <c r="AK153" s="255">
        <f>(AH153-AG153)/AH153</f>
        <v/>
      </c>
      <c r="AL153" s="80" t="n"/>
      <c r="AM153" s="80" t="n"/>
      <c r="AN153" s="80" t="n"/>
      <c r="AO153" s="410" t="n">
        <v>41907</v>
      </c>
      <c r="AP153" s="410" t="n"/>
      <c r="AQ153" s="80" t="inlineStr">
        <is>
          <t>ETD 24-oct</t>
        </is>
      </c>
      <c r="AR153" s="102" t="n">
        <v>16</v>
      </c>
      <c r="AS153" s="102" t="inlineStr">
        <is>
          <t>M</t>
        </is>
      </c>
      <c r="AT153" s="102" t="n"/>
      <c r="AU153" s="216" t="n"/>
      <c r="AV153" s="181" t="n"/>
      <c r="AW153" s="212" t="n">
        <v>41978</v>
      </c>
      <c r="AX153" s="181" t="n"/>
      <c r="AY153" s="412" t="n"/>
      <c r="AZ153" s="120" t="n"/>
      <c r="BA153" s="413" t="n"/>
      <c r="BB153" s="91" t="n"/>
      <c r="BC153" s="414" t="n"/>
      <c r="BD153" s="80" t="n"/>
      <c r="BE153" s="80" t="n"/>
      <c r="BF153" s="410" t="n"/>
      <c r="BG153" s="102" t="n"/>
      <c r="BH153" s="102" t="n"/>
      <c r="BI153" s="412" t="n"/>
      <c r="BJ153" s="80" t="n"/>
      <c r="BK153" s="80">
        <f>+WEEKNUM(BJ153)</f>
        <v/>
      </c>
      <c r="BL153" s="410" t="n"/>
      <c r="BM153" s="80" t="n"/>
      <c r="BN153" s="80" t="n"/>
      <c r="BO153" s="80" t="n"/>
      <c r="BP153" s="80">
        <f>BO153*Z153</f>
        <v/>
      </c>
      <c r="BQ153" s="80" t="n"/>
      <c r="BR153" s="192">
        <f>BO153*AH153</f>
        <v/>
      </c>
      <c r="BS153" s="192">
        <f>BR153-(BO153*AG153)</f>
        <v/>
      </c>
      <c r="BT153" s="196">
        <f>BO153*AK153</f>
        <v/>
      </c>
      <c r="BU153" s="29" t="n"/>
    </row>
    <row customHeight="1" ht="44.25" r="154">
      <c r="A154" s="10" t="n"/>
      <c r="B154" s="10" t="n">
        <v>2</v>
      </c>
      <c r="C154" s="11" t="inlineStr">
        <is>
          <t>KOI</t>
        </is>
      </c>
      <c r="D154" s="10" t="inlineStr">
        <is>
          <t>sweat</t>
        </is>
      </c>
      <c r="E154" s="14" t="inlineStr">
        <is>
          <t>MEN</t>
        </is>
      </c>
      <c r="F154" s="180" t="inlineStr">
        <is>
          <t>K150755018</t>
        </is>
      </c>
      <c r="G154" s="180" t="inlineStr">
        <is>
          <t>BALDWIN</t>
        </is>
      </c>
      <c r="H154" s="180" t="inlineStr">
        <is>
          <t>Herringbone Kings</t>
        </is>
      </c>
      <c r="I154" s="233" t="n"/>
      <c r="J154" s="233" t="inlineStr">
        <is>
          <t>Regular</t>
        </is>
      </c>
      <c r="K154" s="233" t="n"/>
      <c r="L154" s="13" t="n">
        <v>41919</v>
      </c>
      <c r="M154" s="119" t="inlineStr">
        <is>
          <t>Uni Textiles</t>
        </is>
      </c>
      <c r="N154" s="29" t="inlineStr">
        <is>
          <t>New Power</t>
        </is>
      </c>
      <c r="O154" s="29" t="n"/>
      <c r="P154" s="29" t="inlineStr">
        <is>
          <t>GR</t>
        </is>
      </c>
      <c r="Q154" s="218" t="inlineStr">
        <is>
          <t>C/O</t>
        </is>
      </c>
      <c r="R154" s="38" t="n"/>
      <c r="S154" s="219" t="n"/>
      <c r="T154" s="130" t="inlineStr">
        <is>
          <t>Herringbone quality from Greece (use back side as front side)</t>
        </is>
      </c>
      <c r="U154" s="130" t="inlineStr">
        <is>
          <t>100% Organic Cotton</t>
        </is>
      </c>
      <c r="V154" s="130" t="n"/>
      <c r="W154" s="276" t="n">
        <v>42066</v>
      </c>
      <c r="X154" s="130" t="n"/>
      <c r="Y154" s="130" t="n"/>
      <c r="Z154" s="44" t="n"/>
      <c r="AA154" s="44" t="n"/>
      <c r="AB154" s="244" t="inlineStr">
        <is>
          <t>Euro</t>
        </is>
      </c>
      <c r="AC154" s="408" t="n"/>
      <c r="AD154" s="409" t="n">
        <v>27.9</v>
      </c>
      <c r="AE154" s="408" t="n"/>
      <c r="AF154" s="409" t="n">
        <v>0.25</v>
      </c>
      <c r="AG154" s="409">
        <f>(IF(AE154&gt;0, AE154, IF(AD154&gt;0, AD154, IF(AC154&gt;0, AC154, 0))))+AF154</f>
        <v/>
      </c>
      <c r="AH154" s="409">
        <f>AJ154/2.5</f>
        <v/>
      </c>
      <c r="AI154" s="409" t="n">
        <v>149.95</v>
      </c>
      <c r="AJ154" s="409" t="n">
        <v>149.95</v>
      </c>
      <c r="AK154" s="255">
        <f>(AH154-AG154)/AH154</f>
        <v/>
      </c>
      <c r="AL154" s="80" t="n"/>
      <c r="AM154" s="80" t="n"/>
      <c r="AN154" s="80" t="n"/>
      <c r="AO154" s="410" t="n">
        <v>41907</v>
      </c>
      <c r="AP154" s="410" t="n"/>
      <c r="AQ154" s="80" t="inlineStr">
        <is>
          <t>ETD 24-oct</t>
        </is>
      </c>
      <c r="AR154" s="102" t="n">
        <v>16</v>
      </c>
      <c r="AS154" s="102" t="inlineStr">
        <is>
          <t>M</t>
        </is>
      </c>
      <c r="AT154" s="102" t="n"/>
      <c r="AU154" s="216" t="n"/>
      <c r="AV154" s="181" t="n"/>
      <c r="AW154" s="212" t="n">
        <v>41978</v>
      </c>
      <c r="AX154" s="181" t="n"/>
      <c r="AY154" s="412" t="n"/>
      <c r="AZ154" s="120" t="n"/>
      <c r="BA154" s="413" t="n"/>
      <c r="BB154" s="91" t="n"/>
      <c r="BC154" s="414" t="n"/>
      <c r="BD154" s="80" t="n"/>
      <c r="BE154" s="80" t="n"/>
      <c r="BF154" s="410" t="n"/>
      <c r="BG154" s="102" t="n"/>
      <c r="BH154" s="102" t="n"/>
      <c r="BI154" s="412" t="n"/>
      <c r="BJ154" s="80" t="n"/>
      <c r="BK154" s="80">
        <f>+WEEKNUM(BJ154)</f>
        <v/>
      </c>
      <c r="BL154" s="410" t="n"/>
      <c r="BM154" s="80" t="n"/>
      <c r="BN154" s="80" t="n"/>
      <c r="BO154" s="80" t="n"/>
      <c r="BP154" s="80">
        <f>BO154*Z154</f>
        <v/>
      </c>
      <c r="BQ154" s="80" t="n"/>
      <c r="BR154" s="192">
        <f>BO154*AH154</f>
        <v/>
      </c>
      <c r="BS154" s="192">
        <f>BR154-(BO154*AG154)</f>
        <v/>
      </c>
      <c r="BT154" s="196">
        <f>BO154*AK154</f>
        <v/>
      </c>
      <c r="BU154" s="162" t="n"/>
    </row>
    <row customFormat="1" customHeight="1" hidden="1" ht="44.25" r="155" s="170">
      <c r="A155" s="157" t="inlineStr">
        <is>
          <t>x</t>
        </is>
      </c>
      <c r="B155" s="157" t="n"/>
      <c r="C155" s="158" t="inlineStr">
        <is>
          <t>KOI</t>
        </is>
      </c>
      <c r="D155" s="157" t="n"/>
      <c r="E155" s="159" t="inlineStr">
        <is>
          <t>MEN</t>
        </is>
      </c>
      <c r="F155" s="160" t="inlineStr">
        <is>
          <t>K150755020</t>
        </is>
      </c>
      <c r="G155" s="160" t="inlineStr">
        <is>
          <t>CAI</t>
        </is>
      </c>
      <c r="H155" s="160" t="inlineStr">
        <is>
          <t>Red / Navy</t>
        </is>
      </c>
      <c r="I155" s="205" t="n"/>
      <c r="J155" s="205" t="n"/>
      <c r="K155" s="205" t="n"/>
      <c r="L155" s="161" t="n">
        <v>41919</v>
      </c>
      <c r="M155" s="160" t="inlineStr">
        <is>
          <t>IndyBlu</t>
        </is>
      </c>
      <c r="N155" s="162" t="n"/>
      <c r="O155" s="162" t="n"/>
      <c r="P155" s="162" t="n"/>
      <c r="Q155" s="163" t="n"/>
      <c r="R155" s="163" t="n"/>
      <c r="S155" s="223" t="inlineStr">
        <is>
          <t>KOI-JERSEY-SS15-006</t>
        </is>
      </c>
      <c r="T155" s="164" t="n"/>
      <c r="U155" s="164" t="n"/>
      <c r="V155" s="164" t="n"/>
      <c r="W155" s="164" t="n"/>
      <c r="X155" s="164" t="n"/>
      <c r="Y155" s="164" t="n"/>
      <c r="Z155" s="165" t="n"/>
      <c r="AA155" s="165" t="n"/>
      <c r="AB155" s="245" t="n"/>
      <c r="AC155" s="420" t="n"/>
      <c r="AD155" s="421" t="n"/>
      <c r="AE155" s="420" t="n"/>
      <c r="AF155" s="421">
        <f>(IF(AE155&gt;0, AE155, IF(AD155&gt;0, AD155, IF(AC155&gt;0, AC155, 0))))*0.3</f>
        <v/>
      </c>
      <c r="AG155" s="421">
        <f>(IF(AE155&gt;0, AE155, IF(AD155&gt;0, AD155, IF(AC155&gt;0, AC155, 0))))+AF155</f>
        <v/>
      </c>
      <c r="AH155" s="421">
        <f>AG155*2</f>
        <v/>
      </c>
      <c r="AI155" s="421">
        <f>AG155*2.5</f>
        <v/>
      </c>
      <c r="AJ155" s="421">
        <f>AH155*2.5</f>
        <v/>
      </c>
      <c r="AK155" s="256">
        <f>(AH155-AG155)/AH155</f>
        <v/>
      </c>
      <c r="AL155" s="166" t="n"/>
      <c r="AM155" s="166" t="n"/>
      <c r="AN155" s="166" t="n"/>
      <c r="AO155" s="422" t="n">
        <v>41885</v>
      </c>
      <c r="AP155" s="422" t="n"/>
      <c r="AQ155" s="166" t="inlineStr">
        <is>
          <t>proto comments latest week 41</t>
        </is>
      </c>
      <c r="AR155" s="166" t="n">
        <v>16</v>
      </c>
      <c r="AS155" s="166" t="inlineStr">
        <is>
          <t>M</t>
        </is>
      </c>
      <c r="AT155" s="166" t="n"/>
      <c r="AU155" s="166" t="n"/>
      <c r="AV155" s="182" t="n"/>
      <c r="AW155" s="182" t="inlineStr">
        <is>
          <t>ETD 06-Dec</t>
        </is>
      </c>
      <c r="AX155" s="182" t="n"/>
      <c r="AY155" s="422" t="n"/>
      <c r="AZ155" s="165" t="n"/>
      <c r="BA155" s="422" t="n"/>
      <c r="BB155" s="168" t="n"/>
      <c r="BC155" s="423" t="n"/>
      <c r="BD155" s="166" t="n"/>
      <c r="BE155" s="166" t="n"/>
      <c r="BF155" s="422" t="n"/>
      <c r="BG155" s="166" t="n"/>
      <c r="BH155" s="166" t="n"/>
      <c r="BI155" s="422" t="n"/>
      <c r="BJ155" s="166" t="n"/>
      <c r="BK155" s="166">
        <f>+WEEKNUM(BJ155)</f>
        <v/>
      </c>
      <c r="BL155" s="422" t="n"/>
      <c r="BM155" s="166" t="n"/>
      <c r="BN155" s="166" t="n"/>
      <c r="BO155" s="166" t="n"/>
      <c r="BP155" s="166">
        <f>BO155*Z155</f>
        <v/>
      </c>
      <c r="BQ155" s="166" t="n"/>
      <c r="BR155" s="193">
        <f>BO155*AH155</f>
        <v/>
      </c>
      <c r="BS155" s="193">
        <f>BR155-(BO155*AG155)</f>
        <v/>
      </c>
      <c r="BT155" s="197">
        <f>BO155*AK155</f>
        <v/>
      </c>
      <c r="BU155" s="162" t="n"/>
    </row>
    <row customFormat="1" customHeight="1" hidden="1" ht="44.25" r="156" s="170">
      <c r="A156" s="157" t="inlineStr">
        <is>
          <t>x</t>
        </is>
      </c>
      <c r="B156" s="157" t="n"/>
      <c r="C156" s="158" t="inlineStr">
        <is>
          <t>KOI</t>
        </is>
      </c>
      <c r="D156" s="157" t="inlineStr">
        <is>
          <t>sweat</t>
        </is>
      </c>
      <c r="E156" s="159" t="inlineStr">
        <is>
          <t>MEN</t>
        </is>
      </c>
      <c r="F156" s="160" t="inlineStr">
        <is>
          <t>K150755030</t>
        </is>
      </c>
      <c r="G156" s="160" t="inlineStr">
        <is>
          <t>RAMSES</t>
        </is>
      </c>
      <c r="H156" s="160" t="inlineStr">
        <is>
          <t>Grey Melee Tattoo Embroidery</t>
        </is>
      </c>
      <c r="I156" s="205" t="n"/>
      <c r="J156" s="205" t="n"/>
      <c r="K156" s="205" t="n"/>
      <c r="L156" s="161" t="n">
        <v>41919</v>
      </c>
      <c r="M156" s="160" t="inlineStr">
        <is>
          <t>Uni Textiles</t>
        </is>
      </c>
      <c r="N156" s="162" t="n"/>
      <c r="O156" s="162" t="n"/>
      <c r="P156" s="162" t="n"/>
      <c r="Q156" s="163" t="n"/>
      <c r="R156" s="163" t="n"/>
      <c r="S156" s="223" t="n"/>
      <c r="T156" s="164" t="n"/>
      <c r="U156" s="164" t="inlineStr">
        <is>
          <t>Grey melee sweat from Greece</t>
        </is>
      </c>
      <c r="V156" s="164" t="n"/>
      <c r="W156" s="164" t="n"/>
      <c r="X156" s="164" t="n"/>
      <c r="Y156" s="164" t="n"/>
      <c r="Z156" s="165" t="n"/>
      <c r="AA156" s="165" t="n"/>
      <c r="AB156" s="245" t="n"/>
      <c r="AC156" s="420" t="n"/>
      <c r="AD156" s="421" t="n"/>
      <c r="AE156" s="420" t="n"/>
      <c r="AF156" s="421" t="n">
        <v>0.25</v>
      </c>
      <c r="AG156" s="421">
        <f>(IF(AE156&gt;0, AE156, IF(AD156&gt;0, AD156, IF(AC156&gt;0, AC156, 0))))+AF156</f>
        <v/>
      </c>
      <c r="AH156" s="421">
        <f>AG156*2</f>
        <v/>
      </c>
      <c r="AI156" s="421">
        <f>AG156*2.5</f>
        <v/>
      </c>
      <c r="AJ156" s="421">
        <f>AH156*2.5</f>
        <v/>
      </c>
      <c r="AK156" s="256">
        <f>(AH156-AG156)/AH156</f>
        <v/>
      </c>
      <c r="AL156" s="166" t="n"/>
      <c r="AM156" s="166" t="n"/>
      <c r="AN156" s="166" t="n"/>
      <c r="AO156" s="422" t="n">
        <v>41907</v>
      </c>
      <c r="AP156" s="422" t="n"/>
      <c r="AQ156" s="166" t="n"/>
      <c r="AR156" s="166" t="n">
        <v>16</v>
      </c>
      <c r="AS156" s="166" t="inlineStr">
        <is>
          <t>M</t>
        </is>
      </c>
      <c r="AT156" s="166" t="n"/>
      <c r="AU156" s="242" t="n"/>
      <c r="AV156" s="182" t="n"/>
      <c r="AW156" s="182" t="inlineStr">
        <is>
          <t>ETD 06-Dec</t>
        </is>
      </c>
      <c r="AX156" s="182" t="n"/>
      <c r="AY156" s="422" t="n"/>
      <c r="AZ156" s="165" t="n"/>
      <c r="BA156" s="422" t="n"/>
      <c r="BB156" s="168" t="n"/>
      <c r="BC156" s="423" t="n"/>
      <c r="BD156" s="166" t="n"/>
      <c r="BE156" s="166" t="n"/>
      <c r="BF156" s="422" t="n"/>
      <c r="BG156" s="166" t="n"/>
      <c r="BH156" s="166" t="n"/>
      <c r="BI156" s="422" t="n"/>
      <c r="BJ156" s="166" t="n"/>
      <c r="BK156" s="166">
        <f>+WEEKNUM(BJ156)</f>
        <v/>
      </c>
      <c r="BL156" s="422" t="n"/>
      <c r="BM156" s="166" t="n"/>
      <c r="BN156" s="166" t="n"/>
      <c r="BO156" s="166" t="n"/>
      <c r="BP156" s="166">
        <f>BO156*Z156</f>
        <v/>
      </c>
      <c r="BQ156" s="166" t="n"/>
      <c r="BR156" s="193">
        <f>BO156*AH156</f>
        <v/>
      </c>
      <c r="BS156" s="193">
        <f>BR156-(BO156*AG156)</f>
        <v/>
      </c>
      <c r="BT156" s="197">
        <f>BO156*AK156</f>
        <v/>
      </c>
      <c r="BU156" s="162" t="n"/>
    </row>
    <row customHeight="1" ht="44.25" r="157">
      <c r="A157" s="10" t="n"/>
      <c r="B157" s="10" t="n">
        <v>1</v>
      </c>
      <c r="C157" s="11" t="inlineStr">
        <is>
          <t>KOI</t>
        </is>
      </c>
      <c r="D157" s="10" t="inlineStr">
        <is>
          <t>sweat</t>
        </is>
      </c>
      <c r="E157" s="14" t="inlineStr">
        <is>
          <t>MEN</t>
        </is>
      </c>
      <c r="F157" s="180" t="inlineStr">
        <is>
          <t>K150755040</t>
        </is>
      </c>
      <c r="G157" s="180" t="inlineStr">
        <is>
          <t>SOLOMON</t>
        </is>
      </c>
      <c r="H157" s="180" t="inlineStr">
        <is>
          <t>Black Kings of Indigo</t>
        </is>
      </c>
      <c r="I157" s="233" t="n"/>
      <c r="J157" s="233" t="inlineStr">
        <is>
          <t xml:space="preserve">Loose </t>
        </is>
      </c>
      <c r="K157" s="233" t="n"/>
      <c r="L157" s="13" t="n"/>
      <c r="M157" s="119" t="inlineStr">
        <is>
          <t>Uni Textiles</t>
        </is>
      </c>
      <c r="N157" s="29" t="inlineStr">
        <is>
          <t>New Power</t>
        </is>
      </c>
      <c r="O157" s="29" t="n"/>
      <c r="P157" s="29" t="inlineStr">
        <is>
          <t>GR</t>
        </is>
      </c>
      <c r="Q157" s="218" t="inlineStr">
        <is>
          <t>NEW</t>
        </is>
      </c>
      <c r="R157" s="38" t="n"/>
      <c r="S157" s="219" t="n"/>
      <c r="T157" s="130" t="inlineStr">
        <is>
          <t>Organic sweat (carry over SS15)</t>
        </is>
      </c>
      <c r="U157" s="130" t="inlineStr">
        <is>
          <t>100% Organic Cotton</t>
        </is>
      </c>
      <c r="V157" s="130" t="n"/>
      <c r="W157" s="276" t="n">
        <v>42066</v>
      </c>
      <c r="X157" s="130" t="n"/>
      <c r="Y157" s="130" t="n"/>
      <c r="Z157" s="44" t="n"/>
      <c r="AA157" s="44" t="n"/>
      <c r="AB157" s="244" t="inlineStr">
        <is>
          <t>Euro</t>
        </is>
      </c>
      <c r="AC157" s="408" t="n"/>
      <c r="AD157" s="409" t="n">
        <v>17.65</v>
      </c>
      <c r="AE157" s="408" t="n"/>
      <c r="AF157" s="409" t="n">
        <v>0.25</v>
      </c>
      <c r="AG157" s="409">
        <f>(IF(AE157&gt;0, AE157, IF(AD157&gt;0, AD157, IF(AC157&gt;0, AC157, 0))))+AF157</f>
        <v/>
      </c>
      <c r="AH157" s="409">
        <f>AJ157/2.5</f>
        <v/>
      </c>
      <c r="AI157" s="409" t="n">
        <v>109.95</v>
      </c>
      <c r="AJ157" s="409" t="n">
        <v>109.95</v>
      </c>
      <c r="AK157" s="255">
        <f>(AH157-AG157)/AH157</f>
        <v/>
      </c>
      <c r="AL157" s="80" t="n"/>
      <c r="AM157" s="80" t="n"/>
      <c r="AN157" s="80" t="n"/>
      <c r="AO157" s="410" t="n">
        <v>41918</v>
      </c>
      <c r="AP157" s="410" t="n"/>
      <c r="AQ157" s="80" t="n"/>
      <c r="AR157" s="102" t="n">
        <v>16</v>
      </c>
      <c r="AS157" s="102" t="inlineStr">
        <is>
          <t>M</t>
        </is>
      </c>
      <c r="AT157" s="102" t="n"/>
      <c r="AU157" s="102" t="n"/>
      <c r="AV157" s="181" t="n"/>
      <c r="AW157" s="212" t="n">
        <v>41978</v>
      </c>
      <c r="AX157" s="213" t="n">
        <v>42009</v>
      </c>
      <c r="AY157" s="412" t="n"/>
      <c r="AZ157" s="120" t="n"/>
      <c r="BA157" s="413" t="n"/>
      <c r="BB157" s="91" t="n"/>
      <c r="BC157" s="414" t="n"/>
      <c r="BD157" s="80" t="n"/>
      <c r="BE157" s="80" t="n"/>
      <c r="BF157" s="410" t="n"/>
      <c r="BG157" s="102" t="n"/>
      <c r="BH157" s="102" t="n"/>
      <c r="BI157" s="412" t="n"/>
      <c r="BJ157" s="80" t="n"/>
      <c r="BK157" s="80">
        <f>+WEEKNUM(BJ157)</f>
        <v/>
      </c>
      <c r="BL157" s="410" t="n"/>
      <c r="BM157" s="80" t="n"/>
      <c r="BN157" s="80" t="n"/>
      <c r="BO157" s="80" t="n"/>
      <c r="BP157" s="80">
        <f>BO157*Z157</f>
        <v/>
      </c>
      <c r="BQ157" s="80" t="n"/>
      <c r="BR157" s="192">
        <f>BO157*AH157</f>
        <v/>
      </c>
      <c r="BS157" s="192">
        <f>BR157-(BO157*AG157)</f>
        <v/>
      </c>
      <c r="BT157" s="196">
        <f>BO157*AK157</f>
        <v/>
      </c>
      <c r="BU157" s="29" t="n"/>
    </row>
    <row customHeight="1" ht="44.25" r="158">
      <c r="A158" s="10" t="n"/>
      <c r="B158" s="10" t="n">
        <v>1</v>
      </c>
      <c r="C158" s="11" t="inlineStr">
        <is>
          <t>KOI</t>
        </is>
      </c>
      <c r="D158" s="10" t="inlineStr">
        <is>
          <t>sweat</t>
        </is>
      </c>
      <c r="E158" s="14" t="inlineStr">
        <is>
          <t>MEN</t>
        </is>
      </c>
      <c r="F158" s="180" t="inlineStr">
        <is>
          <t>K150755041</t>
        </is>
      </c>
      <c r="G158" s="180" t="inlineStr">
        <is>
          <t>CHRISTIAN</t>
        </is>
      </c>
      <c r="H158" s="180" t="inlineStr">
        <is>
          <t>Breton Stripe Navy / Red</t>
        </is>
      </c>
      <c r="I158" s="233" t="n"/>
      <c r="J158" s="233" t="inlineStr">
        <is>
          <t>Regular fit</t>
        </is>
      </c>
      <c r="K158" s="233" t="n"/>
      <c r="L158" s="13" t="n">
        <v>41928</v>
      </c>
      <c r="M158" s="119" t="inlineStr">
        <is>
          <t>IndyBlu</t>
        </is>
      </c>
      <c r="N158" s="29" t="inlineStr">
        <is>
          <t>Young Brand</t>
        </is>
      </c>
      <c r="O158" s="29" t="inlineStr">
        <is>
          <t>n/a</t>
        </is>
      </c>
      <c r="P158" s="29" t="inlineStr">
        <is>
          <t>IN</t>
        </is>
      </c>
      <c r="Q158" s="218" t="inlineStr">
        <is>
          <t>NEW</t>
        </is>
      </c>
      <c r="R158" s="38" t="n"/>
      <c r="S158" s="219" t="n"/>
      <c r="T158" s="130" t="n"/>
      <c r="U158" s="130" t="inlineStr">
        <is>
          <t>100% Organic Cotton</t>
        </is>
      </c>
      <c r="V158" s="130" t="n"/>
      <c r="W158" s="276" t="n">
        <v>42010</v>
      </c>
      <c r="X158" s="276" t="n">
        <v>42038</v>
      </c>
      <c r="Y158" s="276" t="n">
        <v>42066</v>
      </c>
      <c r="Z158" s="44" t="n"/>
      <c r="AA158" s="44" t="n"/>
      <c r="AB158" s="244" t="inlineStr">
        <is>
          <t>Euro</t>
        </is>
      </c>
      <c r="AC158" s="408" t="n"/>
      <c r="AD158" s="409" t="n">
        <v>15</v>
      </c>
      <c r="AE158" s="408" t="n"/>
      <c r="AF158" s="409">
        <f>(IF(AE158&gt;0, AE158, IF(AD158&gt;0, AD158, IF(AC158&gt;0, AC158, 0))))*0.3</f>
        <v/>
      </c>
      <c r="AG158" s="409">
        <f>(IF(AE158&gt;0, AE158, IF(AD158&gt;0, AD158, IF(AC158&gt;0, AC158, 0))))+AF158</f>
        <v/>
      </c>
      <c r="AH158" s="409">
        <f>AJ158/2.5</f>
        <v/>
      </c>
      <c r="AI158" s="409" t="n"/>
      <c r="AJ158" s="409" t="n"/>
      <c r="AK158" s="255">
        <f>(AH158-AG158)/AH158</f>
        <v/>
      </c>
      <c r="AL158" s="80" t="n"/>
      <c r="AM158" s="80" t="n"/>
      <c r="AN158" s="80" t="n"/>
      <c r="AO158" s="410" t="n">
        <v>41918</v>
      </c>
      <c r="AP158" s="410" t="n">
        <v>41967</v>
      </c>
      <c r="AQ158" s="80" t="n"/>
      <c r="AR158" s="102" t="n">
        <v>16</v>
      </c>
      <c r="AS158" s="102" t="inlineStr">
        <is>
          <t>M</t>
        </is>
      </c>
      <c r="AT158" s="102" t="n"/>
      <c r="AU158" s="102" t="n"/>
      <c r="AV158" s="181" t="n"/>
      <c r="AW158" s="270" t="n">
        <v>42009</v>
      </c>
      <c r="AX158" s="181" t="n"/>
      <c r="AY158" s="412" t="n"/>
      <c r="AZ158" s="120" t="n"/>
      <c r="BA158" s="413" t="n"/>
      <c r="BB158" s="91" t="n"/>
      <c r="BC158" s="414" t="n"/>
      <c r="BD158" s="80" t="n"/>
      <c r="BE158" s="80" t="n"/>
      <c r="BF158" s="410" t="n"/>
      <c r="BG158" s="102" t="n"/>
      <c r="BH158" s="102" t="n"/>
      <c r="BI158" s="412" t="n"/>
      <c r="BJ158" s="80" t="n"/>
      <c r="BK158" s="80">
        <f>+WEEKNUM(BJ158)</f>
        <v/>
      </c>
      <c r="BL158" s="410" t="n"/>
      <c r="BM158" s="80" t="n"/>
      <c r="BN158" s="80" t="n"/>
      <c r="BO158" s="80" t="n"/>
      <c r="BP158" s="80">
        <f>BO158*Z158</f>
        <v/>
      </c>
      <c r="BQ158" s="80" t="n"/>
      <c r="BR158" s="192">
        <f>BO158*AH158</f>
        <v/>
      </c>
      <c r="BS158" s="192">
        <f>BR158-(BO158*AG158)</f>
        <v/>
      </c>
      <c r="BT158" s="196">
        <f>BO158*AK158</f>
        <v/>
      </c>
      <c r="BU158" s="29" t="n"/>
    </row>
    <row customHeight="1" ht="44.25" r="159">
      <c r="A159" s="10" t="n"/>
      <c r="B159" s="10" t="n">
        <v>2</v>
      </c>
      <c r="C159" s="11" t="inlineStr">
        <is>
          <t>KOI</t>
        </is>
      </c>
      <c r="D159" s="10" t="inlineStr">
        <is>
          <t>knit</t>
        </is>
      </c>
      <c r="E159" s="14" t="inlineStr">
        <is>
          <t>MEN</t>
        </is>
      </c>
      <c r="F159" s="180" t="inlineStr">
        <is>
          <t>K150755050</t>
        </is>
      </c>
      <c r="G159" s="180" t="inlineStr">
        <is>
          <t>FRANCOIS</t>
        </is>
      </c>
      <c r="H159" s="174" t="inlineStr">
        <is>
          <t>Marine</t>
        </is>
      </c>
      <c r="I159" s="233" t="n"/>
      <c r="J159" s="233" t="inlineStr">
        <is>
          <t xml:space="preserve">Loose </t>
        </is>
      </c>
      <c r="K159" s="233" t="n"/>
      <c r="L159" s="13" t="n"/>
      <c r="M159" s="119" t="inlineStr">
        <is>
          <t>Salgari</t>
        </is>
      </c>
      <c r="N159" s="29" t="n"/>
      <c r="O159" s="29" t="n"/>
      <c r="P159" s="29" t="inlineStr">
        <is>
          <t>IT</t>
        </is>
      </c>
      <c r="Q159" s="218" t="inlineStr">
        <is>
          <t>NEW</t>
        </is>
      </c>
      <c r="R159" s="38" t="n"/>
      <c r="S159" s="219" t="n"/>
      <c r="T159" s="130" t="inlineStr">
        <is>
          <t>Ecoplanet</t>
        </is>
      </c>
      <c r="U159" s="130" t="inlineStr">
        <is>
          <t>38% Wool / 22% cotton / 28% Polyamide / 7% Acryllic / 5% Others</t>
        </is>
      </c>
      <c r="V159" s="130" t="n"/>
      <c r="W159" s="276" t="n">
        <v>42034</v>
      </c>
      <c r="X159" s="276" t="n">
        <v>42062</v>
      </c>
      <c r="Y159" s="276" t="n">
        <v>42090</v>
      </c>
      <c r="Z159" s="44" t="n"/>
      <c r="AA159" s="44" t="n"/>
      <c r="AB159" s="244" t="inlineStr">
        <is>
          <t>Euro</t>
        </is>
      </c>
      <c r="AC159" s="408" t="n"/>
      <c r="AD159" s="409" t="n">
        <v>39</v>
      </c>
      <c r="AE159" s="408" t="n"/>
      <c r="AF159" s="409" t="n">
        <v>0.25</v>
      </c>
      <c r="AG159" s="409">
        <f>(IF(AE159&gt;0, AE159, IF(AD159&gt;0, AD159, IF(AC159&gt;0, AC159, 0))))+AF159</f>
        <v/>
      </c>
      <c r="AH159" s="409">
        <f>AJ159/2.5</f>
        <v/>
      </c>
      <c r="AI159" s="409" t="n">
        <v>199.95</v>
      </c>
      <c r="AJ159" s="409" t="n">
        <v>199.95</v>
      </c>
      <c r="AK159" s="255">
        <f>(AH159-AG159)/AH159</f>
        <v/>
      </c>
      <c r="AL159" s="80" t="n"/>
      <c r="AM159" s="80" t="n"/>
      <c r="AN159" s="80" t="n"/>
      <c r="AO159" s="410" t="n">
        <v>41915</v>
      </c>
      <c r="AP159" s="410" t="n"/>
      <c r="AQ159" s="80" t="n"/>
      <c r="AR159" s="102" t="n">
        <v>16</v>
      </c>
      <c r="AS159" s="102" t="inlineStr">
        <is>
          <t>M</t>
        </is>
      </c>
      <c r="AT159" s="102" t="n"/>
      <c r="AU159" s="216" t="n"/>
      <c r="AV159" s="181" t="n"/>
      <c r="AW159" s="212" t="n">
        <v>41978</v>
      </c>
      <c r="AX159" s="212" t="n">
        <v>41978</v>
      </c>
      <c r="AY159" s="412" t="n"/>
      <c r="AZ159" s="120" t="n"/>
      <c r="BA159" s="413" t="n"/>
      <c r="BB159" s="91" t="n"/>
      <c r="BC159" s="414" t="n"/>
      <c r="BD159" s="80" t="n"/>
      <c r="BE159" s="80" t="n"/>
      <c r="BF159" s="410" t="n"/>
      <c r="BG159" s="102" t="n"/>
      <c r="BH159" s="102" t="n"/>
      <c r="BI159" s="412" t="n"/>
      <c r="BJ159" s="80" t="n"/>
      <c r="BK159" s="80">
        <f>+WEEKNUM(BJ159)</f>
        <v/>
      </c>
      <c r="BL159" s="410" t="n"/>
      <c r="BM159" s="80" t="n"/>
      <c r="BN159" s="80" t="n"/>
      <c r="BO159" s="80" t="n"/>
      <c r="BP159" s="80">
        <f>BO159*Z159</f>
        <v/>
      </c>
      <c r="BQ159" s="80" t="n"/>
      <c r="BR159" s="192">
        <f>BO159*AH159</f>
        <v/>
      </c>
      <c r="BS159" s="192">
        <f>BR159-(BO159*AG159)</f>
        <v/>
      </c>
      <c r="BT159" s="196">
        <f>BO159*AK159</f>
        <v/>
      </c>
      <c r="BU159" s="29" t="n"/>
    </row>
    <row customFormat="1" customHeight="1" ht="44.25" r="160" s="170">
      <c r="A160" s="10" t="n"/>
      <c r="B160" s="10" t="n">
        <v>3</v>
      </c>
      <c r="C160" s="11" t="inlineStr">
        <is>
          <t>KOI</t>
        </is>
      </c>
      <c r="D160" s="10" t="inlineStr">
        <is>
          <t>knit</t>
        </is>
      </c>
      <c r="E160" s="14" t="inlineStr">
        <is>
          <t>MEN</t>
        </is>
      </c>
      <c r="F160" s="180" t="inlineStr">
        <is>
          <t>K150755060</t>
        </is>
      </c>
      <c r="G160" s="180" t="inlineStr">
        <is>
          <t>SANCHO</t>
        </is>
      </c>
      <c r="H160" s="174" t="inlineStr">
        <is>
          <t>Black / White Stripes</t>
        </is>
      </c>
      <c r="I160" s="233" t="n"/>
      <c r="J160" s="233" t="inlineStr">
        <is>
          <t xml:space="preserve">Loose </t>
        </is>
      </c>
      <c r="K160" s="233" t="n"/>
      <c r="L160" s="13" t="n"/>
      <c r="M160" s="119" t="inlineStr">
        <is>
          <t>Salgari</t>
        </is>
      </c>
      <c r="N160" s="29" t="n"/>
      <c r="O160" s="29" t="n"/>
      <c r="P160" s="29" t="inlineStr">
        <is>
          <t>IT</t>
        </is>
      </c>
      <c r="Q160" s="38" t="n"/>
      <c r="R160" s="38" t="n"/>
      <c r="S160" s="219" t="n"/>
      <c r="T160" s="130" t="inlineStr">
        <is>
          <t>MOD-K-TENGU VAR: G1V SS14</t>
        </is>
      </c>
      <c r="U160" s="130" t="inlineStr">
        <is>
          <t>38% Acryllic / 30% Mohair / 32% Polyamide</t>
        </is>
      </c>
      <c r="V160" s="130" t="n"/>
      <c r="W160" s="276" t="n">
        <v>42034</v>
      </c>
      <c r="X160" s="276" t="n">
        <v>42062</v>
      </c>
      <c r="Y160" s="276" t="n">
        <v>42090</v>
      </c>
      <c r="Z160" s="44" t="n"/>
      <c r="AA160" s="44" t="n"/>
      <c r="AB160" s="244" t="inlineStr">
        <is>
          <t>Euro</t>
        </is>
      </c>
      <c r="AC160" s="408" t="n"/>
      <c r="AD160" s="409" t="n">
        <v>24.5</v>
      </c>
      <c r="AE160" s="408" t="n"/>
      <c r="AF160" s="409" t="n">
        <v>0.25</v>
      </c>
      <c r="AG160" s="409">
        <f>(IF(AE160&gt;0, AE160, IF(AD160&gt;0, AD160, IF(AC160&gt;0, AC160, 0))))+AF160</f>
        <v/>
      </c>
      <c r="AH160" s="409">
        <f>AJ160/2.5</f>
        <v/>
      </c>
      <c r="AI160" s="409" t="n">
        <v>149.95</v>
      </c>
      <c r="AJ160" s="409" t="n">
        <v>149.95</v>
      </c>
      <c r="AK160" s="255">
        <f>(AH160-AG160)/AH160</f>
        <v/>
      </c>
      <c r="AL160" s="80" t="n"/>
      <c r="AM160" s="80" t="n"/>
      <c r="AN160" s="80" t="n"/>
      <c r="AO160" s="410" t="n">
        <v>41915</v>
      </c>
      <c r="AP160" s="410" t="n"/>
      <c r="AQ160" s="80" t="n"/>
      <c r="AR160" s="102" t="n">
        <v>16</v>
      </c>
      <c r="AS160" s="102" t="inlineStr">
        <is>
          <t>M</t>
        </is>
      </c>
      <c r="AT160" s="102" t="n"/>
      <c r="AU160" s="216" t="n"/>
      <c r="AV160" s="181" t="n"/>
      <c r="AW160" s="212" t="n">
        <v>41978</v>
      </c>
      <c r="AX160" s="212" t="n">
        <v>41978</v>
      </c>
      <c r="AY160" s="412" t="n"/>
      <c r="AZ160" s="120" t="n"/>
      <c r="BA160" s="413" t="n"/>
      <c r="BB160" s="91" t="n"/>
      <c r="BC160" s="414" t="n"/>
      <c r="BD160" s="80" t="n"/>
      <c r="BE160" s="80" t="n"/>
      <c r="BF160" s="410" t="n"/>
      <c r="BG160" s="102" t="n"/>
      <c r="BH160" s="102" t="n"/>
      <c r="BI160" s="412" t="n"/>
      <c r="BJ160" s="80" t="n"/>
      <c r="BK160" s="80">
        <f>+WEEKNUM(BJ160)</f>
        <v/>
      </c>
      <c r="BL160" s="410" t="n"/>
      <c r="BM160" s="80" t="n"/>
      <c r="BN160" s="80" t="n"/>
      <c r="BO160" s="80" t="n"/>
      <c r="BP160" s="80">
        <f>BO160*Z160</f>
        <v/>
      </c>
      <c r="BQ160" s="80" t="n"/>
      <c r="BR160" s="192">
        <f>BO160*AH160</f>
        <v/>
      </c>
      <c r="BS160" s="192">
        <f>BR160-(BO160*AG160)</f>
        <v/>
      </c>
      <c r="BT160" s="196">
        <f>BO160*AK160</f>
        <v/>
      </c>
      <c r="BU160" s="29" t="n"/>
    </row>
    <row customHeight="1" ht="44.25" r="161">
      <c r="A161" s="10" t="n"/>
      <c r="B161" s="10" t="n">
        <v>3</v>
      </c>
      <c r="C161" s="11" t="inlineStr">
        <is>
          <t>KOI</t>
        </is>
      </c>
      <c r="D161" s="10" t="inlineStr">
        <is>
          <t>knit</t>
        </is>
      </c>
      <c r="E161" s="14" t="inlineStr">
        <is>
          <t>MEN</t>
        </is>
      </c>
      <c r="F161" s="180" t="inlineStr">
        <is>
          <t>K150755070</t>
        </is>
      </c>
      <c r="G161" s="180" t="inlineStr">
        <is>
          <t>ARIUS</t>
        </is>
      </c>
      <c r="H161" s="174" t="inlineStr">
        <is>
          <t>Off White</t>
        </is>
      </c>
      <c r="I161" s="233" t="n"/>
      <c r="J161" s="233" t="inlineStr">
        <is>
          <t xml:space="preserve">Loose </t>
        </is>
      </c>
      <c r="K161" s="233" t="n"/>
      <c r="L161" s="13" t="n"/>
      <c r="M161" s="119" t="inlineStr">
        <is>
          <t>Salgari</t>
        </is>
      </c>
      <c r="N161" s="29" t="n"/>
      <c r="O161" s="29" t="n"/>
      <c r="P161" s="29" t="inlineStr">
        <is>
          <t>IT</t>
        </is>
      </c>
      <c r="Q161" s="218" t="inlineStr">
        <is>
          <t>NEW</t>
        </is>
      </c>
      <c r="R161" s="38" t="n"/>
      <c r="S161" s="219" t="n"/>
      <c r="T161" s="130" t="inlineStr">
        <is>
          <t>MOD-K-TENGU VAR: G1V SS14</t>
        </is>
      </c>
      <c r="U161" s="130" t="inlineStr">
        <is>
          <t>80% Wool / 15% Polyamide / 5% Others</t>
        </is>
      </c>
      <c r="V161" s="130" t="n"/>
      <c r="W161" s="276" t="n">
        <v>42034</v>
      </c>
      <c r="X161" s="276" t="n">
        <v>42062</v>
      </c>
      <c r="Y161" s="276" t="n">
        <v>42090</v>
      </c>
      <c r="Z161" s="44" t="n"/>
      <c r="AA161" s="44" t="n"/>
      <c r="AB161" s="244" t="inlineStr">
        <is>
          <t>Euro</t>
        </is>
      </c>
      <c r="AC161" s="408" t="n"/>
      <c r="AD161" s="409" t="n">
        <v>31.5</v>
      </c>
      <c r="AE161" s="408" t="n"/>
      <c r="AF161" s="409" t="n">
        <v>0.25</v>
      </c>
      <c r="AG161" s="409">
        <f>(IF(AE161&gt;0, AE161, IF(AD161&gt;0, AD161, IF(AC161&gt;0, AC161, 0))))+AF161</f>
        <v/>
      </c>
      <c r="AH161" s="409">
        <f>AJ161/2.5</f>
        <v/>
      </c>
      <c r="AI161" s="409" t="n">
        <v>179.95</v>
      </c>
      <c r="AJ161" s="409" t="n">
        <v>179.95</v>
      </c>
      <c r="AK161" s="255">
        <f>(AH161-AG161)/AH161</f>
        <v/>
      </c>
      <c r="AL161" s="80" t="n"/>
      <c r="AM161" s="80" t="n"/>
      <c r="AN161" s="80" t="n"/>
      <c r="AO161" s="410" t="n"/>
      <c r="AP161" s="410" t="n"/>
      <c r="AQ161" s="80" t="n"/>
      <c r="AR161" s="102" t="n">
        <v>16</v>
      </c>
      <c r="AS161" s="102" t="inlineStr">
        <is>
          <t>M</t>
        </is>
      </c>
      <c r="AT161" s="102" t="n"/>
      <c r="AU161" s="216" t="n"/>
      <c r="AV161" s="181" t="n"/>
      <c r="AW161" s="212" t="n">
        <v>41978</v>
      </c>
      <c r="AX161" s="212" t="n">
        <v>41978</v>
      </c>
      <c r="AY161" s="412" t="n"/>
      <c r="AZ161" s="120" t="n"/>
      <c r="BA161" s="413" t="n"/>
      <c r="BB161" s="91" t="n"/>
      <c r="BC161" s="414" t="n"/>
      <c r="BD161" s="80" t="n"/>
      <c r="BE161" s="80" t="n"/>
      <c r="BF161" s="410" t="n"/>
      <c r="BG161" s="102" t="n"/>
      <c r="BH161" s="102" t="n"/>
      <c r="BI161" s="412" t="n"/>
      <c r="BJ161" s="80" t="n"/>
      <c r="BK161" s="80">
        <f>+WEEKNUM(BJ161)</f>
        <v/>
      </c>
      <c r="BL161" s="410" t="n"/>
      <c r="BM161" s="80" t="n"/>
      <c r="BN161" s="80" t="n"/>
      <c r="BO161" s="80" t="n"/>
      <c r="BP161" s="80">
        <f>BO161*Z161</f>
        <v/>
      </c>
      <c r="BQ161" s="80" t="n"/>
      <c r="BR161" s="192">
        <f>BO161*AH161</f>
        <v/>
      </c>
      <c r="BS161" s="192">
        <f>BR161-(BO161*AG161)</f>
        <v/>
      </c>
      <c r="BT161" s="196">
        <f>BO161*AK161</f>
        <v/>
      </c>
      <c r="BU161" s="29" t="n"/>
    </row>
    <row customFormat="1" customHeight="1" ht="44.25" r="162" s="170">
      <c r="A162" s="10" t="n"/>
      <c r="B162" s="10" t="n">
        <v>2</v>
      </c>
      <c r="C162" s="11" t="inlineStr">
        <is>
          <t>KOI</t>
        </is>
      </c>
      <c r="D162" s="10" t="inlineStr">
        <is>
          <t>sweat</t>
        </is>
      </c>
      <c r="E162" s="14" t="inlineStr">
        <is>
          <t>MEN</t>
        </is>
      </c>
      <c r="F162" s="180" t="inlineStr">
        <is>
          <t>K150755080</t>
        </is>
      </c>
      <c r="G162" s="180" t="inlineStr">
        <is>
          <t>ALISTAIR</t>
        </is>
      </c>
      <c r="H162" s="172" t="inlineStr">
        <is>
          <t>Navy</t>
        </is>
      </c>
      <c r="I162" s="233" t="n"/>
      <c r="J162" s="233" t="inlineStr">
        <is>
          <t>Regular</t>
        </is>
      </c>
      <c r="K162" s="233" t="n"/>
      <c r="L162" s="13" t="inlineStr">
        <is>
          <t>23-oct</t>
        </is>
      </c>
      <c r="M162" s="119" t="inlineStr">
        <is>
          <t>Uni Textiles</t>
        </is>
      </c>
      <c r="N162" s="29" t="inlineStr">
        <is>
          <t>New Power</t>
        </is>
      </c>
      <c r="O162" s="29" t="n"/>
      <c r="P162" s="29" t="inlineStr">
        <is>
          <t>GR</t>
        </is>
      </c>
      <c r="Q162" s="218" t="inlineStr">
        <is>
          <t>NEW</t>
        </is>
      </c>
      <c r="R162" s="38" t="n"/>
      <c r="S162" s="219" t="n"/>
      <c r="T162" s="130" t="n"/>
      <c r="U162" s="130" t="inlineStr">
        <is>
          <t>100% Organic Cotton</t>
        </is>
      </c>
      <c r="V162" s="130" t="n"/>
      <c r="W162" s="276" t="n">
        <v>42066</v>
      </c>
      <c r="X162" s="130" t="n"/>
      <c r="Y162" s="130" t="n"/>
      <c r="Z162" s="44" t="n"/>
      <c r="AA162" s="44" t="n"/>
      <c r="AB162" s="244" t="inlineStr">
        <is>
          <t>Euro</t>
        </is>
      </c>
      <c r="AC162" s="408" t="n"/>
      <c r="AD162" s="409" t="n">
        <v>15.5</v>
      </c>
      <c r="AE162" s="408" t="n"/>
      <c r="AF162" s="409" t="n">
        <v>0.25</v>
      </c>
      <c r="AG162" s="409">
        <f>(IF(AE162&gt;0, AE162, IF(AD162&gt;0, AD162, IF(AC162&gt;0, AC162, 0))))+AF162</f>
        <v/>
      </c>
      <c r="AH162" s="409">
        <f>AJ162/2.5</f>
        <v/>
      </c>
      <c r="AI162" s="409" t="n">
        <v>99.95</v>
      </c>
      <c r="AJ162" s="409" t="n">
        <v>99.95</v>
      </c>
      <c r="AK162" s="255">
        <f>(AH162-AG162)/AH162</f>
        <v/>
      </c>
      <c r="AL162" s="80" t="n"/>
      <c r="AM162" s="80" t="n"/>
      <c r="AN162" s="80" t="n"/>
      <c r="AO162" s="410" t="n"/>
      <c r="AP162" s="410" t="n"/>
      <c r="AQ162" s="80" t="n"/>
      <c r="AR162" s="102" t="n">
        <v>16</v>
      </c>
      <c r="AS162" s="102" t="inlineStr">
        <is>
          <t>M</t>
        </is>
      </c>
      <c r="AT162" s="102" t="n"/>
      <c r="AU162" s="216" t="n"/>
      <c r="AV162" s="181" t="n"/>
      <c r="AW162" s="212" t="n">
        <v>41978</v>
      </c>
      <c r="AX162" s="181" t="n"/>
      <c r="AY162" s="412" t="n"/>
      <c r="AZ162" s="120" t="n"/>
      <c r="BA162" s="413" t="n"/>
      <c r="BB162" s="91" t="n"/>
      <c r="BC162" s="414" t="n"/>
      <c r="BD162" s="80" t="n"/>
      <c r="BE162" s="80" t="n"/>
      <c r="BF162" s="410" t="n"/>
      <c r="BG162" s="102" t="n"/>
      <c r="BH162" s="102" t="n"/>
      <c r="BI162" s="412" t="n"/>
      <c r="BJ162" s="80" t="n"/>
      <c r="BK162" s="80">
        <f>+WEEKNUM(BJ162)</f>
        <v/>
      </c>
      <c r="BL162" s="410" t="n"/>
      <c r="BM162" s="80" t="n"/>
      <c r="BN162" s="80" t="n"/>
      <c r="BO162" s="80" t="n"/>
      <c r="BP162" s="80">
        <f>BO162*Z162</f>
        <v/>
      </c>
      <c r="BQ162" s="80" t="n"/>
      <c r="BR162" s="192">
        <f>BO162*AH162</f>
        <v/>
      </c>
      <c r="BS162" s="192">
        <f>BR162-(BO162*AG162)</f>
        <v/>
      </c>
      <c r="BT162" s="196">
        <f>BO162*AK162</f>
        <v/>
      </c>
      <c r="BU162" s="162" t="n"/>
    </row>
    <row customFormat="1" customHeight="1" hidden="1" ht="44.25" r="163" s="170">
      <c r="A163" s="157" t="inlineStr">
        <is>
          <t>x</t>
        </is>
      </c>
      <c r="B163" s="157" t="n"/>
      <c r="C163" s="158" t="inlineStr">
        <is>
          <t>KOI</t>
        </is>
      </c>
      <c r="D163" s="157" t="inlineStr">
        <is>
          <t>sweat</t>
        </is>
      </c>
      <c r="E163" s="159" t="inlineStr">
        <is>
          <t>MEN</t>
        </is>
      </c>
      <c r="F163" s="160" t="inlineStr">
        <is>
          <t>K150755080</t>
        </is>
      </c>
      <c r="G163" s="160" t="inlineStr">
        <is>
          <t>ALISTAIR</t>
        </is>
      </c>
      <c r="H163" s="187" t="inlineStr">
        <is>
          <t>Navy</t>
        </is>
      </c>
      <c r="I163" s="205" t="n"/>
      <c r="J163" s="205" t="n"/>
      <c r="K163" s="205" t="n"/>
      <c r="L163" s="161" t="n">
        <v>41921</v>
      </c>
      <c r="M163" s="160" t="inlineStr">
        <is>
          <t>GRG</t>
        </is>
      </c>
      <c r="N163" s="162" t="n"/>
      <c r="O163" s="162" t="n"/>
      <c r="P163" s="162" t="n"/>
      <c r="Q163" s="163" t="n"/>
      <c r="R163" s="163" t="n"/>
      <c r="S163" s="223" t="n"/>
      <c r="T163" s="164" t="n"/>
      <c r="U163" s="164" t="n"/>
      <c r="V163" s="164" t="n"/>
      <c r="W163" s="164" t="n"/>
      <c r="X163" s="164" t="n"/>
      <c r="Y163" s="164" t="n"/>
      <c r="Z163" s="165" t="n"/>
      <c r="AA163" s="165" t="n"/>
      <c r="AB163" s="245" t="n"/>
      <c r="AC163" s="420" t="n"/>
      <c r="AD163" s="421" t="n"/>
      <c r="AE163" s="420" t="n"/>
      <c r="AF163" s="421" t="n"/>
      <c r="AG163" s="421">
        <f>(IF(AE163&gt;0, AE163, IF(AD163&gt;0, AD163, IF(AC163&gt;0, AC163, 0))))+AF163</f>
        <v/>
      </c>
      <c r="AH163" s="421">
        <f>AG163*2</f>
        <v/>
      </c>
      <c r="AI163" s="421">
        <f>AG163*2.5</f>
        <v/>
      </c>
      <c r="AJ163" s="421">
        <f>AH163*2.5</f>
        <v/>
      </c>
      <c r="AK163" s="256">
        <f>(AH163-AG163)/AH163</f>
        <v/>
      </c>
      <c r="AL163" s="166" t="n"/>
      <c r="AM163" s="166" t="n"/>
      <c r="AN163" s="166" t="n"/>
      <c r="AO163" s="422" t="n"/>
      <c r="AP163" s="422" t="n"/>
      <c r="AQ163" s="166" t="n"/>
      <c r="AR163" s="166" t="n">
        <v>16</v>
      </c>
      <c r="AS163" s="166" t="inlineStr">
        <is>
          <t>M</t>
        </is>
      </c>
      <c r="AT163" s="166" t="n"/>
      <c r="AU163" s="166" t="n"/>
      <c r="AV163" s="182" t="n"/>
      <c r="AW163" s="182" t="inlineStr">
        <is>
          <t>ETD 06-Dec</t>
        </is>
      </c>
      <c r="AX163" s="182" t="n"/>
      <c r="AY163" s="422" t="n"/>
      <c r="AZ163" s="165" t="n"/>
      <c r="BA163" s="422" t="n"/>
      <c r="BB163" s="168" t="n"/>
      <c r="BC163" s="423" t="n"/>
      <c r="BD163" s="166" t="n"/>
      <c r="BE163" s="166" t="n"/>
      <c r="BF163" s="422" t="n"/>
      <c r="BG163" s="166" t="n"/>
      <c r="BH163" s="166" t="n"/>
      <c r="BI163" s="422" t="n"/>
      <c r="BJ163" s="166" t="n"/>
      <c r="BK163" s="166">
        <f>+WEEKNUM(BJ163)</f>
        <v/>
      </c>
      <c r="BL163" s="422" t="n"/>
      <c r="BM163" s="166" t="n"/>
      <c r="BN163" s="166" t="n"/>
      <c r="BO163" s="166" t="n"/>
      <c r="BP163" s="166">
        <f>BO163*Z163</f>
        <v/>
      </c>
      <c r="BQ163" s="166" t="n"/>
      <c r="BR163" s="193">
        <f>BO163*AH163</f>
        <v/>
      </c>
      <c r="BS163" s="193">
        <f>BR163-(BO163*AG163)</f>
        <v/>
      </c>
      <c r="BT163" s="197">
        <f>BO163*AK163</f>
        <v/>
      </c>
      <c r="BU163" s="162" t="n"/>
    </row>
    <row customFormat="1" customHeight="1" ht="44.25" r="164" s="170">
      <c r="A164" s="10" t="n"/>
      <c r="B164" s="10" t="n">
        <v>3</v>
      </c>
      <c r="C164" s="11" t="inlineStr">
        <is>
          <t>KOI</t>
        </is>
      </c>
      <c r="D164" s="10" t="inlineStr">
        <is>
          <t>jacket</t>
        </is>
      </c>
      <c r="E164" s="14" t="inlineStr">
        <is>
          <t>MEN</t>
        </is>
      </c>
      <c r="F164" s="180" t="inlineStr">
        <is>
          <t>K150759001</t>
        </is>
      </c>
      <c r="G164" s="180" t="inlineStr">
        <is>
          <t>NARSES</t>
        </is>
      </c>
      <c r="H164" s="173" t="inlineStr">
        <is>
          <t>Off White</t>
        </is>
      </c>
      <c r="I164" s="233" t="n"/>
      <c r="J164" s="233" t="inlineStr">
        <is>
          <t xml:space="preserve">Loose </t>
        </is>
      </c>
      <c r="K164" s="233" t="n"/>
      <c r="L164" s="13" t="n"/>
      <c r="M164" s="119" t="inlineStr">
        <is>
          <t>IndyBlu</t>
        </is>
      </c>
      <c r="N164" s="29" t="inlineStr">
        <is>
          <t>Bhartiya</t>
        </is>
      </c>
      <c r="O164" s="29" t="inlineStr">
        <is>
          <t>n/a</t>
        </is>
      </c>
      <c r="P164" s="29" t="inlineStr">
        <is>
          <t>IN</t>
        </is>
      </c>
      <c r="Q164" s="218" t="inlineStr">
        <is>
          <t>NEW</t>
        </is>
      </c>
      <c r="R164" s="38" t="n"/>
      <c r="S164" s="224" t="n"/>
      <c r="T164" s="224" t="inlineStr">
        <is>
          <t>KOI-WOVEN-AW15-027</t>
        </is>
      </c>
      <c r="U164" s="130" t="inlineStr">
        <is>
          <t>100% Organic Cotton</t>
        </is>
      </c>
      <c r="V164" s="130" t="n"/>
      <c r="W164" s="276" t="n">
        <v>42010</v>
      </c>
      <c r="X164" s="276" t="n">
        <v>42038</v>
      </c>
      <c r="Y164" s="276" t="n">
        <v>42066</v>
      </c>
      <c r="Z164" s="44" t="n"/>
      <c r="AA164" s="44" t="n"/>
      <c r="AB164" s="244" t="inlineStr">
        <is>
          <t>Euro</t>
        </is>
      </c>
      <c r="AC164" s="408" t="n"/>
      <c r="AD164" s="409" t="n">
        <v>39.3</v>
      </c>
      <c r="AE164" s="408" t="n"/>
      <c r="AF164" s="409">
        <f>(IF(AE164&gt;0, AE164, IF(AD164&gt;0, AD164, IF(AC164&gt;0, AC164, 0))))*0.3</f>
        <v/>
      </c>
      <c r="AG164" s="409">
        <f>(IF(AE164&gt;0, AE164, IF(AD164&gt;0, AD164, IF(AC164&gt;0, AC164, 0))))+AF164</f>
        <v/>
      </c>
      <c r="AH164" s="409">
        <f>AJ164/2.5</f>
        <v/>
      </c>
      <c r="AI164" s="409" t="n">
        <v>279.95</v>
      </c>
      <c r="AJ164" s="409" t="n">
        <v>279.95</v>
      </c>
      <c r="AK164" s="255">
        <f>((AH164-AG164)/AH164)</f>
        <v/>
      </c>
      <c r="AL164" s="80" t="n"/>
      <c r="AM164" s="80" t="n"/>
      <c r="AN164" s="80" t="n"/>
      <c r="AO164" s="410" t="n">
        <v>41933</v>
      </c>
      <c r="AP164" s="410" t="n"/>
      <c r="AQ164" s="80" t="inlineStr">
        <is>
          <t>not ok, comments send on 29-okt</t>
        </is>
      </c>
      <c r="AR164" s="102" t="n">
        <v>17</v>
      </c>
      <c r="AS164" s="102" t="inlineStr">
        <is>
          <t>M + 1p XL</t>
        </is>
      </c>
      <c r="AT164" s="102" t="n"/>
      <c r="AU164" s="102" t="n"/>
      <c r="AV164" s="181" t="n"/>
      <c r="AW164" s="181" t="inlineStr">
        <is>
          <t>TBC</t>
        </is>
      </c>
      <c r="AX164" s="181" t="n"/>
      <c r="AY164" s="412" t="n"/>
      <c r="AZ164" s="120" t="n"/>
      <c r="BA164" s="413" t="n"/>
      <c r="BB164" s="91" t="n"/>
      <c r="BC164" s="414" t="n"/>
      <c r="BD164" s="80" t="n"/>
      <c r="BE164" s="80" t="n"/>
      <c r="BF164" s="410" t="n"/>
      <c r="BG164" s="102" t="n"/>
      <c r="BH164" s="102" t="n"/>
      <c r="BI164" s="412" t="n"/>
      <c r="BJ164" s="80" t="n"/>
      <c r="BK164" s="80">
        <f>+WEEKNUM(BJ164)</f>
        <v/>
      </c>
      <c r="BL164" s="410" t="n"/>
      <c r="BM164" s="80" t="n"/>
      <c r="BN164" s="80" t="n"/>
      <c r="BO164" s="80" t="n"/>
      <c r="BP164" s="80">
        <f>BO164*Z164</f>
        <v/>
      </c>
      <c r="BQ164" s="80" t="n"/>
      <c r="BR164" s="192">
        <f>BO164*AH164</f>
        <v/>
      </c>
      <c r="BS164" s="192">
        <f>BR164-(BO164*AG164)</f>
        <v/>
      </c>
      <c r="BT164" s="196">
        <f>BO164*AK164</f>
        <v/>
      </c>
      <c r="BU164" s="29" t="n"/>
    </row>
    <row customFormat="1" customHeight="1" hidden="1" ht="44.25" r="165" s="170">
      <c r="A165" s="157" t="inlineStr">
        <is>
          <t>x</t>
        </is>
      </c>
      <c r="B165" s="157" t="n"/>
      <c r="C165" s="158" t="inlineStr">
        <is>
          <t>KOI</t>
        </is>
      </c>
      <c r="D165" s="157" t="inlineStr">
        <is>
          <t>tee</t>
        </is>
      </c>
      <c r="E165" s="159" t="inlineStr">
        <is>
          <t>MEN</t>
        </is>
      </c>
      <c r="F165" s="160" t="inlineStr">
        <is>
          <t>K150799000</t>
        </is>
      </c>
      <c r="G165" s="160" t="inlineStr">
        <is>
          <t>DARIUS 2-PACK</t>
        </is>
      </c>
      <c r="H165" s="187" t="inlineStr">
        <is>
          <t>Black / White Stripes</t>
        </is>
      </c>
      <c r="I165" s="205" t="n"/>
      <c r="J165" s="205" t="n"/>
      <c r="K165" s="205" t="n"/>
      <c r="L165" s="161" t="inlineStr">
        <is>
          <t>23-oct</t>
        </is>
      </c>
      <c r="M165" s="160" t="inlineStr">
        <is>
          <t>Uni Textiles</t>
        </is>
      </c>
      <c r="N165" s="162" t="n"/>
      <c r="O165" s="162" t="n"/>
      <c r="P165" s="162" t="n"/>
      <c r="Q165" s="163" t="n"/>
      <c r="R165" s="163" t="n"/>
      <c r="S165" s="223" t="n"/>
      <c r="T165" s="164" t="n"/>
      <c r="U165" s="164" t="n"/>
      <c r="V165" s="164" t="n"/>
      <c r="W165" s="164" t="n"/>
      <c r="X165" s="164" t="n"/>
      <c r="Y165" s="164" t="n"/>
      <c r="Z165" s="165" t="n"/>
      <c r="AA165" s="165" t="n"/>
      <c r="AB165" s="245" t="n"/>
      <c r="AC165" s="420" t="n"/>
      <c r="AD165" s="421" t="n"/>
      <c r="AE165" s="420" t="n"/>
      <c r="AF165" s="421" t="n">
        <v>0.25</v>
      </c>
      <c r="AG165" s="421">
        <f>(IF(AE165&gt;0, AE165, IF(AD165&gt;0, AD165, IF(AC165&gt;0, AC165, 0))))+AF165</f>
        <v/>
      </c>
      <c r="AH165" s="421">
        <f>AG165*2</f>
        <v/>
      </c>
      <c r="AI165" s="421">
        <f>AG165*2.5</f>
        <v/>
      </c>
      <c r="AJ165" s="421">
        <f>AH165*2.5</f>
        <v/>
      </c>
      <c r="AK165" s="256" t="n"/>
      <c r="AL165" s="166" t="n"/>
      <c r="AM165" s="166" t="n"/>
      <c r="AN165" s="166" t="n"/>
      <c r="AO165" s="422" t="inlineStr">
        <is>
          <t>ETD 18-sep</t>
        </is>
      </c>
      <c r="AP165" s="422" t="n"/>
      <c r="AQ165" s="166" t="n"/>
      <c r="AR165" s="166" t="n">
        <v>16</v>
      </c>
      <c r="AS165" s="166" t="inlineStr">
        <is>
          <t>M</t>
        </is>
      </c>
      <c r="AT165" s="166" t="n"/>
      <c r="AU165" s="166" t="n"/>
      <c r="AV165" s="182" t="n"/>
      <c r="AW165" s="182" t="inlineStr">
        <is>
          <t>ETD 06-Dec</t>
        </is>
      </c>
      <c r="AX165" s="182" t="n"/>
      <c r="AY165" s="422" t="n"/>
      <c r="AZ165" s="165" t="n"/>
      <c r="BA165" s="422" t="n"/>
      <c r="BB165" s="168" t="n"/>
      <c r="BC165" s="423" t="n"/>
      <c r="BD165" s="166" t="n"/>
      <c r="BE165" s="166" t="n"/>
      <c r="BF165" s="422" t="n"/>
      <c r="BG165" s="166" t="n"/>
      <c r="BH165" s="166" t="n"/>
      <c r="BI165" s="422" t="n"/>
      <c r="BJ165" s="166" t="n"/>
      <c r="BK165" s="166">
        <f>+WEEKNUM(BJ165)</f>
        <v/>
      </c>
      <c r="BL165" s="422" t="n"/>
      <c r="BM165" s="166" t="n"/>
      <c r="BN165" s="166" t="n"/>
      <c r="BO165" s="166" t="n"/>
      <c r="BP165" s="166">
        <f>BO165*Z165</f>
        <v/>
      </c>
      <c r="BQ165" s="166" t="n"/>
      <c r="BR165" s="193">
        <f>BO165*AH165</f>
        <v/>
      </c>
      <c r="BS165" s="193">
        <f>BR165-(BO165*AG165)</f>
        <v/>
      </c>
      <c r="BT165" s="197">
        <f>BO165*AK165</f>
        <v/>
      </c>
      <c r="BU165" s="162" t="n"/>
    </row>
    <row customFormat="1" customHeight="1" ht="44.25" r="166" s="170">
      <c r="A166" s="10" t="n"/>
      <c r="B166" s="10" t="n">
        <v>1</v>
      </c>
      <c r="C166" s="11" t="inlineStr">
        <is>
          <t>KOI</t>
        </is>
      </c>
      <c r="D166" s="180" t="inlineStr">
        <is>
          <t>accessory</t>
        </is>
      </c>
      <c r="E166" s="14" t="inlineStr">
        <is>
          <t>MEN</t>
        </is>
      </c>
      <c r="F166" s="180" t="inlineStr">
        <is>
          <t>K150799001</t>
        </is>
      </c>
      <c r="G166" s="180" t="inlineStr">
        <is>
          <t>DONN</t>
        </is>
      </c>
      <c r="H166" s="180" t="inlineStr">
        <is>
          <t>Sailor AOP</t>
        </is>
      </c>
      <c r="I166" s="233" t="n"/>
      <c r="J166" s="233" t="n"/>
      <c r="K166" s="233" t="n"/>
      <c r="L166" s="13" t="n"/>
      <c r="M166" s="119" t="inlineStr">
        <is>
          <t>IndyBlu</t>
        </is>
      </c>
      <c r="N166" s="29" t="inlineStr">
        <is>
          <t>CAOS</t>
        </is>
      </c>
      <c r="O166" s="29" t="inlineStr">
        <is>
          <t>n/a</t>
        </is>
      </c>
      <c r="P166" s="29" t="inlineStr">
        <is>
          <t>IN</t>
        </is>
      </c>
      <c r="Q166" s="218" t="inlineStr">
        <is>
          <t>C/O</t>
        </is>
      </c>
      <c r="R166" s="38" t="n"/>
      <c r="S166" s="219" t="n"/>
      <c r="T166" s="130" t="n"/>
      <c r="U166" s="130" t="inlineStr">
        <is>
          <t>100% Organic Cotto</t>
        </is>
      </c>
      <c r="V166" s="130" t="n"/>
      <c r="W166" s="276" t="n">
        <v>42010</v>
      </c>
      <c r="X166" s="276" t="n">
        <v>42038</v>
      </c>
      <c r="Y166" s="276" t="n">
        <v>42066</v>
      </c>
      <c r="Z166" s="44" t="n"/>
      <c r="AA166" s="44" t="n"/>
      <c r="AB166" s="244" t="inlineStr">
        <is>
          <t>Euro</t>
        </is>
      </c>
      <c r="AC166" s="408" t="n"/>
      <c r="AD166" s="409" t="n">
        <v>15.2</v>
      </c>
      <c r="AE166" s="408" t="n"/>
      <c r="AF166" s="409">
        <f>(IF(AE166&gt;0, AE166, IF(AD166&gt;0, AD166, IF(AC166&gt;0, AC166, 0))))*0.3</f>
        <v/>
      </c>
      <c r="AG166" s="409">
        <f>(IF(AE166&gt;0, AE166, IF(AD166&gt;0, AD166, IF(AC166&gt;0, AC166, 0))))+AF166</f>
        <v/>
      </c>
      <c r="AH166" s="409">
        <f>AJ166/2.2</f>
        <v/>
      </c>
      <c r="AI166" s="409" t="n">
        <v>19.95</v>
      </c>
      <c r="AJ166" s="409" t="n">
        <v>39.95</v>
      </c>
      <c r="AK166" s="255">
        <f>((AH166-AG166)/AH166)</f>
        <v/>
      </c>
      <c r="AL166" s="80" t="n"/>
      <c r="AM166" s="80" t="n"/>
      <c r="AN166" s="80" t="n"/>
      <c r="AO166" s="410" t="n">
        <v>41915</v>
      </c>
      <c r="AP166" s="410" t="n"/>
      <c r="AQ166" s="80" t="inlineStr">
        <is>
          <t>updated sheet send on 8-okt</t>
        </is>
      </c>
      <c r="AR166" s="102" t="n">
        <v>16</v>
      </c>
      <c r="AS166" s="102" t="inlineStr">
        <is>
          <t>M</t>
        </is>
      </c>
      <c r="AT166" s="102" t="n"/>
      <c r="AU166" s="102" t="n"/>
      <c r="AV166" s="181" t="n"/>
      <c r="AW166" s="181" t="inlineStr">
        <is>
          <t>TBC</t>
        </is>
      </c>
      <c r="AX166" s="181" t="n"/>
      <c r="AY166" s="412" t="n"/>
      <c r="AZ166" s="120" t="n"/>
      <c r="BA166" s="413" t="n"/>
      <c r="BB166" s="91" t="n"/>
      <c r="BC166" s="414" t="n"/>
      <c r="BD166" s="80" t="n"/>
      <c r="BE166" s="80" t="n"/>
      <c r="BF166" s="410" t="n"/>
      <c r="BG166" s="102" t="n"/>
      <c r="BH166" s="102" t="n"/>
      <c r="BI166" s="412" t="n"/>
      <c r="BJ166" s="80" t="n"/>
      <c r="BK166" s="80">
        <f>+WEEKNUM(BJ166)</f>
        <v/>
      </c>
      <c r="BL166" s="410" t="n"/>
      <c r="BM166" s="80" t="n"/>
      <c r="BN166" s="80" t="n"/>
      <c r="BO166" s="80" t="n"/>
      <c r="BP166" s="80">
        <f>BO166*Z166</f>
        <v/>
      </c>
      <c r="BQ166" s="80" t="n"/>
      <c r="BR166" s="192">
        <f>BO166*AH166</f>
        <v/>
      </c>
      <c r="BS166" s="192">
        <f>BR166-(BO166*AG166)</f>
        <v/>
      </c>
      <c r="BT166" s="196">
        <f>BO166*AK166</f>
        <v/>
      </c>
      <c r="BU166" s="29" t="n"/>
    </row>
    <row customFormat="1" customHeight="1" ht="44.25" r="167" s="170">
      <c r="A167" s="10" t="n"/>
      <c r="B167" s="10" t="n">
        <v>2</v>
      </c>
      <c r="C167" s="11" t="inlineStr">
        <is>
          <t>KOI</t>
        </is>
      </c>
      <c r="D167" s="180" t="inlineStr">
        <is>
          <t>accessory</t>
        </is>
      </c>
      <c r="E167" s="14" t="inlineStr">
        <is>
          <t>MEN</t>
        </is>
      </c>
      <c r="F167" s="180" t="inlineStr">
        <is>
          <t>K150799002</t>
        </is>
      </c>
      <c r="G167" s="180" t="inlineStr">
        <is>
          <t>FERDINAND</t>
        </is>
      </c>
      <c r="H167" s="180" t="inlineStr">
        <is>
          <t>White Herringbone Batik 4 Dip Indigo</t>
        </is>
      </c>
      <c r="I167" s="233" t="n"/>
      <c r="J167" s="233" t="n"/>
      <c r="K167" s="233" t="n"/>
      <c r="L167" s="13" t="n">
        <v>41981</v>
      </c>
      <c r="M167" s="119" t="inlineStr">
        <is>
          <t>IndyBlu</t>
        </is>
      </c>
      <c r="N167" s="29" t="n"/>
      <c r="O167" s="29" t="n"/>
      <c r="P167" s="29" t="n"/>
      <c r="Q167" s="218" t="n"/>
      <c r="R167" s="38" t="n"/>
      <c r="S167" s="219" t="n"/>
      <c r="T167" s="130" t="n"/>
      <c r="U167" s="130" t="n"/>
      <c r="V167" s="130" t="n"/>
      <c r="W167" s="276" t="n">
        <v>42345</v>
      </c>
      <c r="X167" s="276" t="n">
        <v>42008</v>
      </c>
      <c r="Y167" s="276" t="n">
        <v>42036</v>
      </c>
      <c r="Z167" s="44" t="n"/>
      <c r="AA167" s="44" t="n"/>
      <c r="AB167" s="244" t="inlineStr">
        <is>
          <t>Euro</t>
        </is>
      </c>
      <c r="AC167" s="408" t="n"/>
      <c r="AD167" s="409" t="n">
        <v>15.3</v>
      </c>
      <c r="AE167" s="408" t="n"/>
      <c r="AF167" s="409">
        <f>(IF(AE167&gt;0, AE167, IF(AD167&gt;0, AD167, IF(AC167&gt;0, AC167, 0))))*0.3</f>
        <v/>
      </c>
      <c r="AG167" s="409">
        <f>(IF(AE167&gt;0, AE167, IF(AD167&gt;0, AD167, IF(AC167&gt;0, AC167, 0))))+AF167</f>
        <v/>
      </c>
      <c r="AH167" s="409">
        <f>AJ167/2.2</f>
        <v/>
      </c>
      <c r="AI167" s="409" t="n">
        <v>79.95</v>
      </c>
      <c r="AJ167" s="409" t="n">
        <v>79.95</v>
      </c>
      <c r="AK167" s="255">
        <f>((AH167-AG167)/AH167)</f>
        <v/>
      </c>
      <c r="AL167" s="80" t="n"/>
      <c r="AM167" s="80" t="n"/>
      <c r="AN167" s="80" t="n"/>
      <c r="AO167" s="410" t="n">
        <v>41908</v>
      </c>
      <c r="AP167" s="410" t="inlineStr">
        <is>
          <t>19-Nov 2nd proto</t>
        </is>
      </c>
      <c r="AQ167" s="80" t="inlineStr">
        <is>
          <t>not ok, comments send on 14-okt</t>
        </is>
      </c>
      <c r="AR167" s="102" t="n">
        <v>16</v>
      </c>
      <c r="AS167" s="102" t="inlineStr">
        <is>
          <t>M</t>
        </is>
      </c>
      <c r="AT167" s="102" t="n"/>
      <c r="AU167" s="102" t="n"/>
      <c r="AV167" s="181" t="n"/>
      <c r="AW167" s="213" t="n">
        <v>41980</v>
      </c>
      <c r="AX167" s="181" t="n"/>
      <c r="AY167" s="412" t="n"/>
      <c r="AZ167" s="120" t="n"/>
      <c r="BA167" s="413" t="n"/>
      <c r="BB167" s="91" t="n"/>
      <c r="BC167" s="414" t="n"/>
      <c r="BD167" s="80" t="n"/>
      <c r="BE167" s="80" t="n"/>
      <c r="BF167" s="410" t="n"/>
      <c r="BG167" s="102" t="n"/>
      <c r="BH167" s="102" t="n"/>
      <c r="BI167" s="412" t="n"/>
      <c r="BJ167" s="80" t="n"/>
      <c r="BK167" s="80">
        <f>+WEEKNUM(BJ167)</f>
        <v/>
      </c>
      <c r="BL167" s="410" t="n"/>
      <c r="BM167" s="80" t="n"/>
      <c r="BN167" s="80" t="n"/>
      <c r="BO167" s="80" t="n"/>
      <c r="BP167" s="80">
        <f>BO167*Z167</f>
        <v/>
      </c>
      <c r="BQ167" s="80" t="n"/>
      <c r="BR167" s="192">
        <f>BO167*AH167</f>
        <v/>
      </c>
      <c r="BS167" s="192">
        <f>BR167-(BO167*AG167)</f>
        <v/>
      </c>
      <c r="BT167" s="196">
        <f>BO167*AK167</f>
        <v/>
      </c>
      <c r="BU167" s="29" t="n"/>
    </row>
    <row customFormat="1" customHeight="1" hidden="1" ht="44.25" r="168" s="170">
      <c r="A168" s="157" t="inlineStr">
        <is>
          <t>x</t>
        </is>
      </c>
      <c r="B168" s="157" t="n">
        <v>1</v>
      </c>
      <c r="C168" s="158" t="inlineStr">
        <is>
          <t>KOI</t>
        </is>
      </c>
      <c r="D168" s="160" t="inlineStr">
        <is>
          <t>accessory</t>
        </is>
      </c>
      <c r="E168" s="159" t="inlineStr">
        <is>
          <t>MEN</t>
        </is>
      </c>
      <c r="F168" s="160" t="inlineStr">
        <is>
          <t>K150799003</t>
        </is>
      </c>
      <c r="G168" s="160" t="inlineStr">
        <is>
          <t>KOI Big Belt</t>
        </is>
      </c>
      <c r="H168" s="266" t="n"/>
      <c r="I168" s="205" t="n"/>
      <c r="J168" s="205" t="n"/>
      <c r="K168" s="205" t="n"/>
      <c r="L168" s="161" t="n"/>
      <c r="M168" s="160" t="inlineStr">
        <is>
          <t>Cowboys Belt</t>
        </is>
      </c>
      <c r="N168" s="162" t="n"/>
      <c r="O168" s="162" t="n"/>
      <c r="P168" s="162" t="n"/>
      <c r="Q168" s="235" t="inlineStr">
        <is>
          <t>C/O</t>
        </is>
      </c>
      <c r="R168" s="163" t="n"/>
      <c r="S168" s="223" t="n"/>
      <c r="T168" s="164" t="n"/>
      <c r="U168" s="164" t="n"/>
      <c r="V168" s="164" t="n"/>
      <c r="W168" s="164" t="n"/>
      <c r="X168" s="164" t="n"/>
      <c r="Y168" s="164" t="n"/>
      <c r="Z168" s="165" t="n"/>
      <c r="AA168" s="165" t="n"/>
      <c r="AB168" s="245" t="inlineStr">
        <is>
          <t>Euro</t>
        </is>
      </c>
      <c r="AC168" s="420" t="n"/>
      <c r="AD168" s="420" t="n">
        <v>13.15</v>
      </c>
      <c r="AE168" s="420" t="n"/>
      <c r="AF168" s="421" t="n">
        <v>0</v>
      </c>
      <c r="AG168" s="421">
        <f>(IF(AE168&gt;0, AE168, IF(AD168&gt;0, AD168, IF(AC168&gt;0, AC168, 0))))+AF168</f>
        <v/>
      </c>
      <c r="AH168" s="421">
        <f>AJ168/2.2</f>
        <v/>
      </c>
      <c r="AI168" s="421" t="n">
        <v>49.95</v>
      </c>
      <c r="AJ168" s="421" t="n">
        <v>49.95</v>
      </c>
      <c r="AK168" s="256">
        <f>((AH168-AG168)/AH168)</f>
        <v/>
      </c>
      <c r="AL168" s="166" t="n"/>
      <c r="AM168" s="166" t="n"/>
      <c r="AN168" s="166" t="n"/>
      <c r="AO168" s="422" t="n"/>
      <c r="AP168" s="422" t="n"/>
      <c r="AQ168" s="166" t="n"/>
      <c r="AR168" s="166" t="n"/>
      <c r="AS168" s="166" t="n"/>
      <c r="AT168" s="166" t="n"/>
      <c r="AU168" s="166" t="n"/>
      <c r="AV168" s="175" t="n"/>
      <c r="AW168" s="182" t="inlineStr">
        <is>
          <t>Carry Over</t>
        </is>
      </c>
      <c r="AX168" s="175" t="n"/>
      <c r="AY168" s="422" t="n"/>
      <c r="AZ168" s="176" t="n"/>
      <c r="BA168" s="422" t="n"/>
      <c r="BB168" s="168" t="n"/>
      <c r="BC168" s="423" t="n"/>
      <c r="BD168" s="166" t="n"/>
      <c r="BE168" s="166" t="n"/>
      <c r="BF168" s="422" t="n"/>
      <c r="BG168" s="166" t="n"/>
      <c r="BH168" s="166" t="n"/>
      <c r="BI168" s="422" t="n"/>
      <c r="BJ168" s="166" t="n"/>
      <c r="BK168" s="166">
        <f>+WEEKNUM(BJ168)</f>
        <v/>
      </c>
      <c r="BL168" s="422" t="n"/>
      <c r="BM168" s="166" t="n"/>
      <c r="BN168" s="166" t="n"/>
      <c r="BO168" s="166" t="n"/>
      <c r="BP168" s="166">
        <f>BO168*Z168</f>
        <v/>
      </c>
      <c r="BQ168" s="166" t="n"/>
      <c r="BR168" s="193">
        <f>BO168*AH168</f>
        <v/>
      </c>
      <c r="BS168" s="193">
        <f>BR168-(BO168*AG168)</f>
        <v/>
      </c>
      <c r="BT168" s="197">
        <f>BO168*AK168</f>
        <v/>
      </c>
      <c r="BU168" s="162" t="n"/>
    </row>
    <row customFormat="1" customHeight="1" hidden="1" ht="44.25" r="169" s="170">
      <c r="A169" s="157" t="inlineStr">
        <is>
          <t>x</t>
        </is>
      </c>
      <c r="B169" s="157" t="n">
        <v>1</v>
      </c>
      <c r="C169" s="158" t="inlineStr">
        <is>
          <t>KOI</t>
        </is>
      </c>
      <c r="D169" s="160" t="inlineStr">
        <is>
          <t>accessory</t>
        </is>
      </c>
      <c r="E169" s="159" t="inlineStr">
        <is>
          <t>MEN</t>
        </is>
      </c>
      <c r="F169" s="160" t="inlineStr">
        <is>
          <t>K150799004</t>
        </is>
      </c>
      <c r="G169" s="160" t="inlineStr">
        <is>
          <t>KOI Small Belt</t>
        </is>
      </c>
      <c r="H169" s="266" t="n"/>
      <c r="I169" s="205" t="n"/>
      <c r="J169" s="205" t="n"/>
      <c r="K169" s="205" t="n"/>
      <c r="L169" s="161" t="n"/>
      <c r="M169" s="160" t="inlineStr">
        <is>
          <t>Cowboys Belt</t>
        </is>
      </c>
      <c r="N169" s="162" t="n"/>
      <c r="O169" s="162" t="n"/>
      <c r="P169" s="162" t="n"/>
      <c r="Q169" s="235" t="inlineStr">
        <is>
          <t>C/O</t>
        </is>
      </c>
      <c r="R169" s="163" t="n"/>
      <c r="S169" s="223" t="n"/>
      <c r="T169" s="164" t="n"/>
      <c r="U169" s="164" t="n"/>
      <c r="V169" s="164" t="n"/>
      <c r="W169" s="164" t="n"/>
      <c r="X169" s="164" t="n"/>
      <c r="Y169" s="164" t="n"/>
      <c r="Z169" s="165" t="n"/>
      <c r="AA169" s="165" t="n"/>
      <c r="AB169" s="245" t="inlineStr">
        <is>
          <t>Euro</t>
        </is>
      </c>
      <c r="AC169" s="420" t="n"/>
      <c r="AD169" s="420" t="n">
        <v>10.4</v>
      </c>
      <c r="AE169" s="420" t="n"/>
      <c r="AF169" s="421" t="n">
        <v>0</v>
      </c>
      <c r="AG169" s="421">
        <f>(IF(AE169&gt;0, AE169, IF(AD169&gt;0, AD169, IF(AC169&gt;0, AC169, 0))))+AF169</f>
        <v/>
      </c>
      <c r="AH169" s="421">
        <f>AJ169/2.2</f>
        <v/>
      </c>
      <c r="AI169" s="421" t="n">
        <v>39.95</v>
      </c>
      <c r="AJ169" s="421" t="n">
        <v>39.95</v>
      </c>
      <c r="AK169" s="256">
        <f>((AH169-AG169)/AH169)</f>
        <v/>
      </c>
      <c r="AL169" s="166" t="n"/>
      <c r="AM169" s="166" t="n"/>
      <c r="AN169" s="166" t="n"/>
      <c r="AO169" s="422" t="n"/>
      <c r="AP169" s="422" t="n"/>
      <c r="AQ169" s="166" t="n"/>
      <c r="AR169" s="166" t="n"/>
      <c r="AS169" s="166" t="n"/>
      <c r="AT169" s="166" t="n"/>
      <c r="AU169" s="166" t="n"/>
      <c r="AV169" s="175" t="n"/>
      <c r="AW169" s="182" t="inlineStr">
        <is>
          <t>Carry Over</t>
        </is>
      </c>
      <c r="AX169" s="175" t="n"/>
      <c r="AY169" s="422" t="n"/>
      <c r="AZ169" s="176" t="n"/>
      <c r="BA169" s="422" t="n"/>
      <c r="BB169" s="168" t="n"/>
      <c r="BC169" s="423" t="n"/>
      <c r="BD169" s="166" t="n"/>
      <c r="BE169" s="166" t="n"/>
      <c r="BF169" s="422" t="n"/>
      <c r="BG169" s="166" t="n"/>
      <c r="BH169" s="166" t="n"/>
      <c r="BI169" s="422" t="n"/>
      <c r="BJ169" s="166" t="n"/>
      <c r="BK169" s="166">
        <f>+WEEKNUM(BJ169)</f>
        <v/>
      </c>
      <c r="BL169" s="422" t="n"/>
      <c r="BM169" s="166" t="n"/>
      <c r="BN169" s="166" t="n"/>
      <c r="BO169" s="166" t="n"/>
      <c r="BP169" s="166">
        <f>BO169*Z169</f>
        <v/>
      </c>
      <c r="BQ169" s="166" t="n"/>
      <c r="BR169" s="193">
        <f>BO169*AH169</f>
        <v/>
      </c>
      <c r="BS169" s="193">
        <f>BR169-(BO169*AG169)</f>
        <v/>
      </c>
      <c r="BT169" s="197">
        <f>BO169*AK169</f>
        <v/>
      </c>
      <c r="BU169" s="162" t="n"/>
    </row>
    <row customFormat="1" customHeight="1" hidden="1" ht="44.25" r="170" s="170">
      <c r="A170" s="157" t="inlineStr">
        <is>
          <t>x</t>
        </is>
      </c>
      <c r="B170" s="157" t="n"/>
      <c r="C170" s="158" t="inlineStr">
        <is>
          <t>KOI</t>
        </is>
      </c>
      <c r="D170" s="157" t="n"/>
      <c r="E170" s="159" t="inlineStr">
        <is>
          <t>MEN</t>
        </is>
      </c>
      <c r="F170" s="160" t="inlineStr">
        <is>
          <t>K150799005</t>
        </is>
      </c>
      <c r="G170" s="160" t="inlineStr">
        <is>
          <t>KOI Suspender</t>
        </is>
      </c>
      <c r="H170" s="157" t="n"/>
      <c r="I170" s="205" t="n"/>
      <c r="J170" s="205" t="n"/>
      <c r="K170" s="205" t="n"/>
      <c r="L170" s="161" t="n">
        <v>41919</v>
      </c>
      <c r="M170" s="160" t="inlineStr">
        <is>
          <t>Piovese</t>
        </is>
      </c>
      <c r="N170" s="162" t="n"/>
      <c r="O170" s="162" t="n"/>
      <c r="P170" s="162" t="n"/>
      <c r="Q170" s="163" t="n"/>
      <c r="R170" s="163" t="n"/>
      <c r="S170" s="223" t="n"/>
      <c r="T170" s="164" t="n"/>
      <c r="U170" s="164" t="n"/>
      <c r="V170" s="164" t="n"/>
      <c r="W170" s="164" t="n"/>
      <c r="X170" s="164" t="n"/>
      <c r="Y170" s="164" t="n"/>
      <c r="Z170" s="165" t="n"/>
      <c r="AA170" s="165" t="n"/>
      <c r="AB170" s="245" t="n"/>
      <c r="AC170" s="420" t="n"/>
      <c r="AD170" s="421" t="n"/>
      <c r="AE170" s="420" t="n"/>
      <c r="AF170" s="421" t="n"/>
      <c r="AG170" s="421">
        <f>(IF(AE170&gt;0, AE170, IF(AD170&gt;0, AD170, IF(AC170&gt;0, AC170, 0))))+AF170</f>
        <v/>
      </c>
      <c r="AH170" s="421">
        <f>AG170*2</f>
        <v/>
      </c>
      <c r="AI170" s="421">
        <f>AG170*2.5</f>
        <v/>
      </c>
      <c r="AJ170" s="421">
        <f>AH170*2.5</f>
        <v/>
      </c>
      <c r="AK170" s="256" t="n"/>
      <c r="AL170" s="166" t="n"/>
      <c r="AM170" s="166" t="n"/>
      <c r="AN170" s="166" t="n"/>
      <c r="AO170" s="422" t="n"/>
      <c r="AP170" s="422" t="n"/>
      <c r="AQ170" s="166" t="n"/>
      <c r="AR170" s="166" t="n"/>
      <c r="AS170" s="166" t="n"/>
      <c r="AT170" s="166" t="n"/>
      <c r="AU170" s="166" t="n"/>
      <c r="AV170" s="175" t="n"/>
      <c r="AW170" s="175" t="n"/>
      <c r="AX170" s="175" t="n"/>
      <c r="AY170" s="422" t="n"/>
      <c r="AZ170" s="176" t="n"/>
      <c r="BA170" s="422" t="n"/>
      <c r="BB170" s="168" t="n"/>
      <c r="BC170" s="423" t="n"/>
      <c r="BD170" s="166" t="n"/>
      <c r="BE170" s="166" t="n"/>
      <c r="BF170" s="422" t="n"/>
      <c r="BG170" s="166" t="n"/>
      <c r="BH170" s="166" t="n"/>
      <c r="BI170" s="422" t="n"/>
      <c r="BJ170" s="166" t="n"/>
      <c r="BK170" s="166">
        <f>+WEEKNUM(BJ170)</f>
        <v/>
      </c>
      <c r="BL170" s="422" t="n"/>
      <c r="BM170" s="166" t="n"/>
      <c r="BN170" s="166" t="n"/>
      <c r="BO170" s="166" t="n"/>
      <c r="BP170" s="166">
        <f>BO170*Z170</f>
        <v/>
      </c>
      <c r="BQ170" s="166" t="n"/>
      <c r="BR170" s="193">
        <f>BO170*AH170</f>
        <v/>
      </c>
      <c r="BS170" s="193">
        <f>BR170-(BO170*AG170)</f>
        <v/>
      </c>
      <c r="BT170" s="197">
        <f>BO170*AK170</f>
        <v/>
      </c>
      <c r="BU170" s="162" t="n"/>
    </row>
    <row customHeight="1" ht="44.25" r="171">
      <c r="A171" s="10" t="n"/>
      <c r="B171" s="10" t="n">
        <v>1</v>
      </c>
      <c r="C171" s="11" t="inlineStr">
        <is>
          <t>KOI</t>
        </is>
      </c>
      <c r="D171" s="180" t="inlineStr">
        <is>
          <t>accessory</t>
        </is>
      </c>
      <c r="E171" s="14" t="inlineStr">
        <is>
          <t>MEN</t>
        </is>
      </c>
      <c r="F171" s="180" t="inlineStr">
        <is>
          <t>K150799006</t>
        </is>
      </c>
      <c r="G171" s="180" t="inlineStr">
        <is>
          <t>KOI Sock Box</t>
        </is>
      </c>
      <c r="H171" s="180" t="inlineStr">
        <is>
          <t>It's Polka Time!</t>
        </is>
      </c>
      <c r="I171" s="233" t="n"/>
      <c r="J171" s="233" t="n"/>
      <c r="K171" s="233" t="n"/>
      <c r="L171" s="13" t="n"/>
      <c r="M171" s="119" t="inlineStr">
        <is>
          <t>Jaume Estevez</t>
        </is>
      </c>
      <c r="N171" s="29" t="n"/>
      <c r="O171" s="29" t="n"/>
      <c r="P171" s="29" t="inlineStr">
        <is>
          <t>ES</t>
        </is>
      </c>
      <c r="Q171" s="218" t="inlineStr">
        <is>
          <t>C/O</t>
        </is>
      </c>
      <c r="R171" s="38" t="n"/>
      <c r="S171" s="219" t="n"/>
      <c r="T171" s="130" t="n"/>
      <c r="U171" s="238" t="inlineStr">
        <is>
          <t>50% Recycled Cotton / 50% Acryllic</t>
        </is>
      </c>
      <c r="V171" s="130" t="n"/>
      <c r="W171" s="276" t="n">
        <v>42062</v>
      </c>
      <c r="X171" s="276" t="n">
        <v>42090</v>
      </c>
      <c r="Y171" s="276" t="n">
        <v>42087</v>
      </c>
      <c r="Z171" s="44" t="n"/>
      <c r="AA171" s="44" t="n"/>
      <c r="AB171" s="244" t="inlineStr">
        <is>
          <t>Euro</t>
        </is>
      </c>
      <c r="AC171" s="408" t="n"/>
      <c r="AD171" s="409" t="n">
        <v>12.05</v>
      </c>
      <c r="AE171" s="408" t="n"/>
      <c r="AF171" s="409" t="n">
        <v>0.25</v>
      </c>
      <c r="AG171" s="409">
        <f>(IF(AE171&gt;0, AE171, IF(AD171&gt;0, AD171, IF(AC171&gt;0, AC171, 0))))+AF171</f>
        <v/>
      </c>
      <c r="AH171" s="409">
        <f>AJ171/2.2</f>
        <v/>
      </c>
      <c r="AI171" s="409" t="n">
        <v>59.95</v>
      </c>
      <c r="AJ171" s="409" t="n">
        <v>59.95</v>
      </c>
      <c r="AK171" s="255">
        <f>((AH171-AG171)/AH171)</f>
        <v/>
      </c>
      <c r="AL171" s="80" t="n"/>
      <c r="AM171" s="80" t="n"/>
      <c r="AN171" s="80" t="n"/>
      <c r="AO171" s="410" t="n"/>
      <c r="AP171" s="410" t="n"/>
      <c r="AQ171" s="80" t="n"/>
      <c r="AR171" s="102" t="n">
        <v>17</v>
      </c>
      <c r="AS171" s="102" t="inlineStr">
        <is>
          <t>O/S</t>
        </is>
      </c>
      <c r="AT171" s="102" t="n"/>
      <c r="AU171" s="102" t="n"/>
      <c r="AV171" s="146" t="n"/>
      <c r="AW171" s="269" t="inlineStr">
        <is>
          <t>received (date unknown)</t>
        </is>
      </c>
      <c r="AX171" s="146" t="n"/>
      <c r="AY171" s="412" t="n"/>
      <c r="AZ171" s="89" t="n"/>
      <c r="BA171" s="413" t="n"/>
      <c r="BB171" s="91" t="n"/>
      <c r="BC171" s="414" t="n"/>
      <c r="BD171" s="80" t="n"/>
      <c r="BE171" s="80" t="n"/>
      <c r="BF171" s="410" t="n"/>
      <c r="BG171" s="102" t="n"/>
      <c r="BH171" s="102" t="n"/>
      <c r="BI171" s="412" t="n"/>
      <c r="BJ171" s="80" t="n"/>
      <c r="BK171" s="80">
        <f>+WEEKNUM(BJ171)</f>
        <v/>
      </c>
      <c r="BL171" s="410" t="n"/>
      <c r="BM171" s="80" t="n"/>
      <c r="BN171" s="80" t="n"/>
      <c r="BO171" s="80" t="n"/>
      <c r="BP171" s="80">
        <f>BO171*Z171</f>
        <v/>
      </c>
      <c r="BQ171" s="80" t="n"/>
      <c r="BR171" s="192">
        <f>BO171*AH171</f>
        <v/>
      </c>
      <c r="BS171" s="192">
        <f>BR171-(BO171*AG171)</f>
        <v/>
      </c>
      <c r="BT171" s="196">
        <f>BO171*AK171</f>
        <v/>
      </c>
      <c r="BU171" s="29" t="n"/>
    </row>
    <row customFormat="1" customHeight="1" ht="44.25" r="172" s="170">
      <c r="A172" s="10" t="n"/>
      <c r="B172" s="10" t="n">
        <v>1</v>
      </c>
      <c r="C172" s="11" t="inlineStr">
        <is>
          <t>KOI</t>
        </is>
      </c>
      <c r="D172" s="180" t="inlineStr">
        <is>
          <t>accessory</t>
        </is>
      </c>
      <c r="E172" s="14" t="inlineStr">
        <is>
          <t>MEN</t>
        </is>
      </c>
      <c r="F172" s="180" t="inlineStr">
        <is>
          <t>K150799007</t>
        </is>
      </c>
      <c r="G172" s="180" t="inlineStr">
        <is>
          <t>KOI Sock</t>
        </is>
      </c>
      <c r="H172" s="180" t="inlineStr">
        <is>
          <t>Recycled Royal Blue Stripe</t>
        </is>
      </c>
      <c r="I172" s="233" t="n"/>
      <c r="J172" s="233" t="n"/>
      <c r="K172" s="233" t="n"/>
      <c r="L172" s="13" t="n"/>
      <c r="M172" s="119" t="inlineStr">
        <is>
          <t>Jaume Estevez</t>
        </is>
      </c>
      <c r="N172" s="29" t="n"/>
      <c r="O172" s="29" t="n"/>
      <c r="P172" s="29" t="inlineStr">
        <is>
          <t>ES</t>
        </is>
      </c>
      <c r="Q172" s="218" t="inlineStr">
        <is>
          <t>C/O</t>
        </is>
      </c>
      <c r="R172" s="38" t="n"/>
      <c r="S172" s="219" t="n"/>
      <c r="T172" s="130" t="n"/>
      <c r="U172" s="238" t="inlineStr">
        <is>
          <t>50% Recycled Cotton / 50% Acryllic</t>
        </is>
      </c>
      <c r="V172" s="130" t="n"/>
      <c r="W172" s="276" t="n">
        <v>42062</v>
      </c>
      <c r="X172" s="276" t="n">
        <v>42090</v>
      </c>
      <c r="Y172" s="276" t="n">
        <v>42087</v>
      </c>
      <c r="Z172" s="44" t="n"/>
      <c r="AA172" s="44" t="n"/>
      <c r="AB172" s="244" t="inlineStr">
        <is>
          <t>Euro</t>
        </is>
      </c>
      <c r="AC172" s="408" t="n"/>
      <c r="AD172" s="409" t="n">
        <v>1.4</v>
      </c>
      <c r="AE172" s="408" t="n"/>
      <c r="AF172" s="409" t="n">
        <v>0.25</v>
      </c>
      <c r="AG172" s="409">
        <f>(IF(AE172&gt;0, AE172, IF(AD172&gt;0, AD172, IF(AC172&gt;0, AC172, 0))))+AF172</f>
        <v/>
      </c>
      <c r="AH172" s="409">
        <f>AJ172/2.2</f>
        <v/>
      </c>
      <c r="AI172" s="409" t="n">
        <v>9.949999999999999</v>
      </c>
      <c r="AJ172" s="409" t="n">
        <v>9.949999999999999</v>
      </c>
      <c r="AK172" s="255">
        <f>((AH172-AG172)/AH172)</f>
        <v/>
      </c>
      <c r="AL172" s="80" t="n"/>
      <c r="AM172" s="80" t="n"/>
      <c r="AN172" s="80" t="n"/>
      <c r="AO172" s="410" t="n"/>
      <c r="AP172" s="410" t="n"/>
      <c r="AQ172" s="80" t="n"/>
      <c r="AR172" s="102" t="n">
        <v>0</v>
      </c>
      <c r="AS172" s="102" t="inlineStr">
        <is>
          <t>O/S</t>
        </is>
      </c>
      <c r="AT172" s="102" t="n"/>
      <c r="AU172" s="216" t="n"/>
      <c r="AV172" s="146" t="n"/>
      <c r="AW172" s="210" t="inlineStr">
        <is>
          <t>Carry Over</t>
        </is>
      </c>
      <c r="AX172" s="146" t="n"/>
      <c r="AY172" s="412" t="n"/>
      <c r="AZ172" s="89" t="n"/>
      <c r="BA172" s="413" t="n"/>
      <c r="BB172" s="91" t="n"/>
      <c r="BC172" s="414" t="n"/>
      <c r="BD172" s="80" t="n"/>
      <c r="BE172" s="80" t="n"/>
      <c r="BF172" s="410" t="n"/>
      <c r="BG172" s="102" t="n"/>
      <c r="BH172" s="102" t="n"/>
      <c r="BI172" s="412" t="n"/>
      <c r="BJ172" s="80" t="n"/>
      <c r="BK172" s="80">
        <f>+WEEKNUM(BJ172)</f>
        <v/>
      </c>
      <c r="BL172" s="410" t="n"/>
      <c r="BM172" s="80" t="n"/>
      <c r="BN172" s="80" t="n"/>
      <c r="BO172" s="80" t="n"/>
      <c r="BP172" s="80">
        <f>BO172*Z172</f>
        <v/>
      </c>
      <c r="BQ172" s="80" t="n"/>
      <c r="BR172" s="192">
        <f>BO172*AH172</f>
        <v/>
      </c>
      <c r="BS172" s="192">
        <f>BR172-(BO172*AG172)</f>
        <v/>
      </c>
      <c r="BT172" s="196">
        <f>BO172*AK172</f>
        <v/>
      </c>
      <c r="BU172" s="29" t="n"/>
    </row>
    <row customHeight="1" ht="44.25" r="173">
      <c r="A173" s="10" t="n"/>
      <c r="B173" s="10" t="n">
        <v>1</v>
      </c>
      <c r="C173" s="11" t="inlineStr">
        <is>
          <t>KOI</t>
        </is>
      </c>
      <c r="D173" s="180" t="inlineStr">
        <is>
          <t>accessory</t>
        </is>
      </c>
      <c r="E173" s="14" t="inlineStr">
        <is>
          <t>MEN</t>
        </is>
      </c>
      <c r="F173" s="180" t="inlineStr">
        <is>
          <t>K150799008</t>
        </is>
      </c>
      <c r="G173" s="180" t="inlineStr">
        <is>
          <t>KOI Sock</t>
        </is>
      </c>
      <c r="H173" s="180" t="inlineStr">
        <is>
          <t>Recycled Royal Red Stripe</t>
        </is>
      </c>
      <c r="I173" s="233" t="n"/>
      <c r="J173" s="233" t="n"/>
      <c r="K173" s="233" t="n"/>
      <c r="L173" s="13" t="n"/>
      <c r="M173" s="119" t="inlineStr">
        <is>
          <t>Jaume Estevez</t>
        </is>
      </c>
      <c r="N173" s="29" t="n"/>
      <c r="O173" s="29" t="n"/>
      <c r="P173" s="29" t="inlineStr">
        <is>
          <t>ES</t>
        </is>
      </c>
      <c r="Q173" s="218" t="inlineStr">
        <is>
          <t>C/O</t>
        </is>
      </c>
      <c r="R173" s="38" t="n"/>
      <c r="S173" s="219" t="n"/>
      <c r="T173" s="130" t="n"/>
      <c r="U173" s="238" t="inlineStr">
        <is>
          <t>50% Recycled Cotton / 50% Acryllic</t>
        </is>
      </c>
      <c r="V173" s="130" t="n"/>
      <c r="W173" s="276" t="n">
        <v>42062</v>
      </c>
      <c r="X173" s="276" t="n">
        <v>42090</v>
      </c>
      <c r="Y173" s="276" t="n">
        <v>42087</v>
      </c>
      <c r="Z173" s="44" t="n"/>
      <c r="AA173" s="44" t="n"/>
      <c r="AB173" s="244" t="inlineStr">
        <is>
          <t>Euro</t>
        </is>
      </c>
      <c r="AC173" s="408" t="n"/>
      <c r="AD173" s="409" t="n">
        <v>1.4</v>
      </c>
      <c r="AE173" s="408" t="n"/>
      <c r="AF173" s="409" t="n">
        <v>0.25</v>
      </c>
      <c r="AG173" s="409">
        <f>(IF(AE173&gt;0, AE173, IF(AD173&gt;0, AD173, IF(AC173&gt;0, AC173, 0))))+AF173</f>
        <v/>
      </c>
      <c r="AH173" s="409">
        <f>AJ173/2.2</f>
        <v/>
      </c>
      <c r="AI173" s="409" t="n">
        <v>9.949999999999999</v>
      </c>
      <c r="AJ173" s="409" t="n">
        <v>9.949999999999999</v>
      </c>
      <c r="AK173" s="255">
        <f>((AH173-AG173)/AH173)</f>
        <v/>
      </c>
      <c r="AL173" s="80" t="n"/>
      <c r="AM173" s="80" t="n"/>
      <c r="AN173" s="80" t="n"/>
      <c r="AO173" s="410" t="n"/>
      <c r="AP173" s="410" t="n"/>
      <c r="AQ173" s="80" t="n"/>
      <c r="AR173" s="102" t="n">
        <v>0</v>
      </c>
      <c r="AS173" s="102" t="inlineStr">
        <is>
          <t>O/S</t>
        </is>
      </c>
      <c r="AT173" s="102" t="n"/>
      <c r="AU173" s="102" t="n"/>
      <c r="AV173" s="146" t="n"/>
      <c r="AW173" s="210" t="inlineStr">
        <is>
          <t>Carry Over</t>
        </is>
      </c>
      <c r="AX173" s="146" t="n"/>
      <c r="AY173" s="412" t="n"/>
      <c r="AZ173" s="89" t="n"/>
      <c r="BA173" s="413" t="n"/>
      <c r="BB173" s="91" t="n"/>
      <c r="BC173" s="414" t="n"/>
      <c r="BD173" s="80" t="n"/>
      <c r="BE173" s="80" t="n"/>
      <c r="BF173" s="410" t="n"/>
      <c r="BG173" s="102" t="n"/>
      <c r="BH173" s="102" t="n"/>
      <c r="BI173" s="412" t="n"/>
      <c r="BJ173" s="80" t="n"/>
      <c r="BK173" s="80">
        <f>+WEEKNUM(BJ173)</f>
        <v/>
      </c>
      <c r="BL173" s="410" t="n"/>
      <c r="BM173" s="80" t="n"/>
      <c r="BN173" s="80" t="n"/>
      <c r="BO173" s="80" t="n"/>
      <c r="BP173" s="80">
        <f>BO173*Z173</f>
        <v/>
      </c>
      <c r="BQ173" s="80" t="n"/>
      <c r="BR173" s="192">
        <f>BO173*AH173</f>
        <v/>
      </c>
      <c r="BS173" s="192">
        <f>BR173-(BO173*AG173)</f>
        <v/>
      </c>
      <c r="BT173" s="196">
        <f>BO173*AK173</f>
        <v/>
      </c>
      <c r="BU173" s="29" t="n"/>
    </row>
    <row customFormat="1" customHeight="1" ht="44.25" r="174" s="170">
      <c r="A174" s="10" t="n"/>
      <c r="B174" s="10" t="n">
        <v>3</v>
      </c>
      <c r="C174" s="11" t="inlineStr">
        <is>
          <t>KOI</t>
        </is>
      </c>
      <c r="D174" s="180" t="inlineStr">
        <is>
          <t>accessory</t>
        </is>
      </c>
      <c r="E174" s="14" t="inlineStr">
        <is>
          <t>MEN</t>
        </is>
      </c>
      <c r="F174" s="180" t="inlineStr">
        <is>
          <t>K150799009</t>
        </is>
      </c>
      <c r="G174" s="180" t="inlineStr">
        <is>
          <t>GENSHO</t>
        </is>
      </c>
      <c r="H174" s="180" t="inlineStr">
        <is>
          <t>Natural Indigo Dye</t>
        </is>
      </c>
      <c r="I174" s="233" t="n"/>
      <c r="J174" s="233" t="n"/>
      <c r="K174" s="233" t="n"/>
      <c r="L174" s="13" t="n"/>
      <c r="M174" s="119" t="inlineStr">
        <is>
          <t>IndyBlu</t>
        </is>
      </c>
      <c r="N174" s="29" t="inlineStr">
        <is>
          <t>CAOS</t>
        </is>
      </c>
      <c r="O174" s="29" t="inlineStr">
        <is>
          <t>n/a</t>
        </is>
      </c>
      <c r="P174" s="29" t="inlineStr">
        <is>
          <t>IN</t>
        </is>
      </c>
      <c r="Q174" s="218" t="inlineStr">
        <is>
          <t>NEW</t>
        </is>
      </c>
      <c r="R174" s="38" t="n"/>
      <c r="S174" s="224" t="n"/>
      <c r="T174" s="224" t="inlineStr">
        <is>
          <t>KOI-WOVEN-SS15-030</t>
        </is>
      </c>
      <c r="U174" s="130" t="inlineStr">
        <is>
          <t>100% Organic Cotton</t>
        </is>
      </c>
      <c r="V174" s="130" t="n"/>
      <c r="W174" s="276" t="n">
        <v>41980</v>
      </c>
      <c r="X174" s="276" t="n">
        <v>42008</v>
      </c>
      <c r="Y174" s="276" t="n">
        <v>42036</v>
      </c>
      <c r="Z174" s="44" t="n"/>
      <c r="AA174" s="44" t="n"/>
      <c r="AB174" s="244" t="inlineStr">
        <is>
          <t>Euro</t>
        </is>
      </c>
      <c r="AC174" s="408" t="n"/>
      <c r="AD174" s="409" t="n">
        <v>9.15</v>
      </c>
      <c r="AE174" s="408" t="n"/>
      <c r="AF174" s="409">
        <f>(IF(AE174&gt;0, AE174, IF(AD174&gt;0, AD174, IF(AC174&gt;0, AC174, 0))))*0.3</f>
        <v/>
      </c>
      <c r="AG174" s="409">
        <f>(IF(AE174&gt;0, AE174, IF(AD174&gt;0, AD174, IF(AC174&gt;0, AC174, 0))))+AF174</f>
        <v/>
      </c>
      <c r="AH174" s="409">
        <f>AJ174/2.2</f>
        <v/>
      </c>
      <c r="AI174" s="409" t="n">
        <v>59.95</v>
      </c>
      <c r="AJ174" s="409" t="n">
        <v>59.95</v>
      </c>
      <c r="AK174" s="255">
        <f>((AH174-AG174)/AH174)</f>
        <v/>
      </c>
      <c r="AL174" s="80" t="n"/>
      <c r="AM174" s="80" t="n"/>
      <c r="AN174" s="80" t="n"/>
      <c r="AO174" s="410" t="inlineStr">
        <is>
          <t>ETD 20-Sep</t>
        </is>
      </c>
      <c r="AP174" s="410" t="n"/>
      <c r="AQ174" s="80" t="inlineStr">
        <is>
          <t>Proto not received</t>
        </is>
      </c>
      <c r="AR174" s="102" t="n">
        <v>16</v>
      </c>
      <c r="AS174" s="102" t="inlineStr">
        <is>
          <t>M</t>
        </is>
      </c>
      <c r="AT174" s="102" t="n"/>
      <c r="AU174" s="102" t="n"/>
      <c r="AV174" s="181" t="n"/>
      <c r="AW174" s="213" t="n">
        <v>41980</v>
      </c>
      <c r="AX174" s="213" t="n">
        <v>42009</v>
      </c>
      <c r="AY174" s="412" t="n"/>
      <c r="AZ174" s="120" t="n"/>
      <c r="BA174" s="413" t="n"/>
      <c r="BB174" s="91" t="n"/>
      <c r="BC174" s="414" t="n"/>
      <c r="BD174" s="80" t="n"/>
      <c r="BE174" s="80" t="n"/>
      <c r="BF174" s="410" t="n"/>
      <c r="BG174" s="102" t="n"/>
      <c r="BH174" s="102" t="n"/>
      <c r="BI174" s="412" t="n"/>
      <c r="BJ174" s="80" t="n"/>
      <c r="BK174" s="80">
        <f>+WEEKNUM(BJ174)</f>
        <v/>
      </c>
      <c r="BL174" s="410" t="n"/>
      <c r="BM174" s="80" t="n"/>
      <c r="BN174" s="80" t="n"/>
      <c r="BO174" s="80" t="n"/>
      <c r="BP174" s="80">
        <f>BO174*Z174</f>
        <v/>
      </c>
      <c r="BQ174" s="80" t="n"/>
      <c r="BR174" s="192">
        <f>BO174*AH174</f>
        <v/>
      </c>
      <c r="BS174" s="192">
        <f>BR174-(BO174*AG174)</f>
        <v/>
      </c>
      <c r="BT174" s="196">
        <f>BO174*AK174</f>
        <v/>
      </c>
      <c r="BU174" s="29" t="n"/>
    </row>
    <row customHeight="1" ht="44.25" r="175">
      <c r="A175" s="10" t="n"/>
      <c r="B175" s="10" t="n">
        <v>3</v>
      </c>
      <c r="C175" s="11" t="inlineStr">
        <is>
          <t>KOI</t>
        </is>
      </c>
      <c r="D175" s="180" t="inlineStr">
        <is>
          <t>accessory</t>
        </is>
      </c>
      <c r="E175" s="14" t="inlineStr">
        <is>
          <t>MEN</t>
        </is>
      </c>
      <c r="F175" s="180" t="inlineStr">
        <is>
          <t>K150799010</t>
        </is>
      </c>
      <c r="G175" s="180" t="inlineStr">
        <is>
          <t>CYRUS</t>
        </is>
      </c>
      <c r="H175" s="180" t="inlineStr">
        <is>
          <t>Natural Indigo Dye</t>
        </is>
      </c>
      <c r="I175" s="233" t="n"/>
      <c r="J175" s="233" t="n"/>
      <c r="K175" s="233" t="n"/>
      <c r="L175" s="13" t="n"/>
      <c r="M175" s="119" t="inlineStr">
        <is>
          <t>IndyBlu</t>
        </is>
      </c>
      <c r="N175" s="29" t="inlineStr">
        <is>
          <t>CAOS</t>
        </is>
      </c>
      <c r="O175" s="29" t="inlineStr">
        <is>
          <t>n/a</t>
        </is>
      </c>
      <c r="P175" s="29" t="inlineStr">
        <is>
          <t>IN</t>
        </is>
      </c>
      <c r="Q175" s="218" t="inlineStr">
        <is>
          <t>NEW</t>
        </is>
      </c>
      <c r="R175" s="38" t="n"/>
      <c r="S175" s="224" t="n"/>
      <c r="T175" s="224" t="inlineStr">
        <is>
          <t>KOI-WOVEN-SS15-030</t>
        </is>
      </c>
      <c r="U175" s="130" t="inlineStr">
        <is>
          <t>100% Organic Cotton</t>
        </is>
      </c>
      <c r="V175" s="130" t="n"/>
      <c r="W175" s="276" t="n">
        <v>41980</v>
      </c>
      <c r="X175" s="276" t="n">
        <v>42008</v>
      </c>
      <c r="Y175" s="276" t="n">
        <v>42036</v>
      </c>
      <c r="Z175" s="44" t="n"/>
      <c r="AA175" s="44" t="n"/>
      <c r="AB175" s="244" t="inlineStr">
        <is>
          <t>Euro</t>
        </is>
      </c>
      <c r="AC175" s="408" t="n"/>
      <c r="AD175" s="409" t="n">
        <v>7.7</v>
      </c>
      <c r="AE175" s="408" t="n"/>
      <c r="AF175" s="409">
        <f>(IF(AE175&gt;0, AE175, IF(AD175&gt;0, AD175, IF(AC175&gt;0, AC175, 0))))*0.3</f>
        <v/>
      </c>
      <c r="AG175" s="409">
        <f>(IF(AE175&gt;0, AE175, IF(AD175&gt;0, AD175, IF(AC175&gt;0, AC175, 0))))+AF175</f>
        <v/>
      </c>
      <c r="AH175" s="409">
        <f>AJ175/2.2</f>
        <v/>
      </c>
      <c r="AI175" s="409" t="n">
        <v>29.95</v>
      </c>
      <c r="AJ175" s="409" t="n">
        <v>29.95</v>
      </c>
      <c r="AK175" s="255">
        <f>((AH175-AG175)/AH175)</f>
        <v/>
      </c>
      <c r="AL175" s="80" t="n"/>
      <c r="AM175" s="80" t="n"/>
      <c r="AN175" s="80" t="n"/>
      <c r="AO175" s="410" t="inlineStr">
        <is>
          <t>ETD 20-Sep</t>
        </is>
      </c>
      <c r="AP175" s="410" t="n"/>
      <c r="AQ175" s="80" t="inlineStr">
        <is>
          <t>Proto not received</t>
        </is>
      </c>
      <c r="AR175" s="102" t="n">
        <v>16</v>
      </c>
      <c r="AS175" s="102" t="inlineStr">
        <is>
          <t>M</t>
        </is>
      </c>
      <c r="AT175" s="102" t="n"/>
      <c r="AU175" s="102" t="n"/>
      <c r="AV175" s="181" t="n"/>
      <c r="AW175" s="213" t="n">
        <v>41980</v>
      </c>
      <c r="AX175" s="213" t="n">
        <v>42009</v>
      </c>
      <c r="AY175" s="412" t="n"/>
      <c r="AZ175" s="120" t="n"/>
      <c r="BA175" s="413" t="n"/>
      <c r="BB175" s="91" t="n"/>
      <c r="BC175" s="414" t="n"/>
      <c r="BD175" s="80" t="n"/>
      <c r="BE175" s="80" t="n"/>
      <c r="BF175" s="410" t="n"/>
      <c r="BG175" s="102" t="n"/>
      <c r="BH175" s="102" t="n"/>
      <c r="BI175" s="412" t="n"/>
      <c r="BJ175" s="80" t="n"/>
      <c r="BK175" s="80">
        <f>+WEEKNUM(BJ175)</f>
        <v/>
      </c>
      <c r="BL175" s="410" t="n"/>
      <c r="BM175" s="80" t="n"/>
      <c r="BN175" s="80" t="n"/>
      <c r="BO175" s="80" t="n"/>
      <c r="BP175" s="80">
        <f>BO175*Z175</f>
        <v/>
      </c>
      <c r="BQ175" s="80" t="n"/>
      <c r="BR175" s="192">
        <f>BO175*AH175</f>
        <v/>
      </c>
      <c r="BS175" s="192">
        <f>BR175-(BO175*AG175)</f>
        <v/>
      </c>
      <c r="BT175" s="196">
        <f>BO175*AK175</f>
        <v/>
      </c>
      <c r="BU175" s="29" t="n"/>
    </row>
    <row customFormat="1" customHeight="1" ht="44.25" r="176" s="170">
      <c r="A176" s="10" t="n"/>
      <c r="B176" s="10" t="n">
        <v>3</v>
      </c>
      <c r="C176" s="11" t="inlineStr">
        <is>
          <t>KOI</t>
        </is>
      </c>
      <c r="D176" s="180" t="inlineStr">
        <is>
          <t>accessory</t>
        </is>
      </c>
      <c r="E176" s="208" t="inlineStr">
        <is>
          <t>WOMEN</t>
        </is>
      </c>
      <c r="F176" s="180" t="inlineStr">
        <is>
          <t>K150799011</t>
        </is>
      </c>
      <c r="G176" s="180" t="inlineStr">
        <is>
          <t>WILLA</t>
        </is>
      </c>
      <c r="H176" s="180" t="inlineStr">
        <is>
          <t>Natural Indigo Dye</t>
        </is>
      </c>
      <c r="I176" s="233" t="n"/>
      <c r="J176" s="233" t="n"/>
      <c r="K176" s="233" t="n"/>
      <c r="L176" s="13" t="n"/>
      <c r="M176" s="119" t="inlineStr">
        <is>
          <t>IndyBlu</t>
        </is>
      </c>
      <c r="N176" s="29" t="n"/>
      <c r="O176" s="29" t="n"/>
      <c r="P176" s="29" t="n"/>
      <c r="Q176" s="218" t="inlineStr">
        <is>
          <t>NEW</t>
        </is>
      </c>
      <c r="R176" s="38" t="n"/>
      <c r="S176" s="219" t="n"/>
      <c r="T176" s="130" t="n"/>
      <c r="U176" s="130" t="n"/>
      <c r="V176" s="130" t="n"/>
      <c r="W176" s="276" t="n">
        <v>41980</v>
      </c>
      <c r="X176" s="276" t="n">
        <v>42008</v>
      </c>
      <c r="Y176" s="276" t="n">
        <v>42036</v>
      </c>
      <c r="Z176" s="44" t="n"/>
      <c r="AA176" s="44" t="n"/>
      <c r="AB176" s="244" t="inlineStr">
        <is>
          <t>Euro</t>
        </is>
      </c>
      <c r="AC176" s="409" t="n">
        <v>75.7</v>
      </c>
      <c r="AD176" s="409" t="n">
        <v>80</v>
      </c>
      <c r="AE176" s="408" t="n"/>
      <c r="AF176" s="409">
        <f>(IF(AE176&gt;0, AE176, IF(AD176&gt;0, AD176, IF(AC176&gt;0, AC176, 0))))*0.3</f>
        <v/>
      </c>
      <c r="AG176" s="409">
        <f>(IF(AE176&gt;0, AE176, IF(AD176&gt;0, AD176, IF(AC176&gt;0, AC176, 0))))+AF176</f>
        <v/>
      </c>
      <c r="AH176" s="409">
        <f>AJ176/2.2</f>
        <v/>
      </c>
      <c r="AI176" s="409" t="n">
        <v>299.95</v>
      </c>
      <c r="AJ176" s="415" t="n">
        <v>349.95</v>
      </c>
      <c r="AK176" s="255">
        <f>((AH176-AG176)/AH176)</f>
        <v/>
      </c>
      <c r="AL176" s="80" t="n"/>
      <c r="AM176" s="80" t="n"/>
      <c r="AN176" s="410" t="n">
        <v>41961</v>
      </c>
      <c r="AO176" s="410" t="n">
        <v>41953</v>
      </c>
      <c r="AP176" s="410" t="n"/>
      <c r="AQ176" s="80" t="inlineStr">
        <is>
          <t>Proto not received</t>
        </is>
      </c>
      <c r="AR176" s="102" t="n">
        <v>16</v>
      </c>
      <c r="AS176" s="102" t="n"/>
      <c r="AT176" s="102" t="n"/>
      <c r="AU176" s="216" t="n"/>
      <c r="AV176" s="181" t="n"/>
      <c r="AW176" s="270" t="n">
        <v>42016</v>
      </c>
      <c r="AX176" s="181" t="n"/>
      <c r="AY176" s="412" t="n"/>
      <c r="AZ176" s="120" t="n"/>
      <c r="BA176" s="413" t="n"/>
      <c r="BB176" s="91" t="n"/>
      <c r="BC176" s="414" t="n"/>
      <c r="BD176" s="80" t="n"/>
      <c r="BE176" s="80" t="n"/>
      <c r="BF176" s="410" t="n"/>
      <c r="BG176" s="102" t="n"/>
      <c r="BH176" s="102" t="n"/>
      <c r="BI176" s="412" t="n"/>
      <c r="BJ176" s="80" t="n"/>
      <c r="BK176" s="80">
        <f>+WEEKNUM(BJ176)</f>
        <v/>
      </c>
      <c r="BL176" s="410" t="n"/>
      <c r="BM176" s="80" t="n"/>
      <c r="BN176" s="80" t="n"/>
      <c r="BO176" s="80" t="n"/>
      <c r="BP176" s="80">
        <f>BO176*Z176</f>
        <v/>
      </c>
      <c r="BQ176" s="80" t="n"/>
      <c r="BR176" s="192">
        <f>BO176*AH176</f>
        <v/>
      </c>
      <c r="BS176" s="192">
        <f>BR176-(BO176*AG176)</f>
        <v/>
      </c>
      <c r="BT176" s="196">
        <f>BO176*AK176</f>
        <v/>
      </c>
      <c r="BU176" s="29" t="n"/>
    </row>
    <row customFormat="1" customHeight="1" hidden="1" ht="44.25" r="177" s="170">
      <c r="A177" s="157" t="inlineStr">
        <is>
          <t>x</t>
        </is>
      </c>
      <c r="B177" s="157" t="n"/>
      <c r="C177" s="158" t="inlineStr">
        <is>
          <t>KOI</t>
        </is>
      </c>
      <c r="D177" s="179" t="inlineStr">
        <is>
          <t>Apron</t>
        </is>
      </c>
      <c r="E177" s="159" t="inlineStr">
        <is>
          <t>MEN</t>
        </is>
      </c>
      <c r="F177" s="160" t="inlineStr">
        <is>
          <t>K150799011</t>
        </is>
      </c>
      <c r="G177" s="160" t="inlineStr">
        <is>
          <t>RAMIRO</t>
        </is>
      </c>
      <c r="H177" s="160" t="inlineStr">
        <is>
          <t>15 oz. Dry</t>
        </is>
      </c>
      <c r="I177" s="205" t="n"/>
      <c r="J177" s="205" t="n"/>
      <c r="K177" s="205" t="n"/>
      <c r="L177" s="161" t="n">
        <v>41919</v>
      </c>
      <c r="M177" s="160" t="inlineStr">
        <is>
          <t>Carthago</t>
        </is>
      </c>
      <c r="N177" s="162" t="n"/>
      <c r="O177" s="162" t="n"/>
      <c r="P177" s="162" t="n"/>
      <c r="Q177" s="163" t="n"/>
      <c r="R177" s="163" t="n"/>
      <c r="S177" s="223" t="n"/>
      <c r="T177" s="164" t="n"/>
      <c r="U177" s="164" t="n"/>
      <c r="V177" s="164" t="n"/>
      <c r="W177" s="164" t="n"/>
      <c r="X177" s="164" t="n"/>
      <c r="Y177" s="164" t="n"/>
      <c r="Z177" s="165" t="n"/>
      <c r="AA177" s="165" t="n"/>
      <c r="AB177" s="245" t="n"/>
      <c r="AC177" s="420" t="n"/>
      <c r="AD177" s="421" t="n"/>
      <c r="AE177" s="420" t="n"/>
      <c r="AF177" s="421" t="n"/>
      <c r="AG177" s="421">
        <f>(IF(AE177&gt;0, AE177, IF(AD177&gt;0, AD177, IF(AC177&gt;0, AC177, 0))))+AF177</f>
        <v/>
      </c>
      <c r="AH177" s="421">
        <f>AG177*2</f>
        <v/>
      </c>
      <c r="AI177" s="421">
        <f>AG177*2.5</f>
        <v/>
      </c>
      <c r="AJ177" s="421">
        <f>AH177*2.5</f>
        <v/>
      </c>
      <c r="AK177" s="256" t="n"/>
      <c r="AL177" s="166" t="n"/>
      <c r="AM177" s="166" t="n"/>
      <c r="AN177" s="166" t="n"/>
      <c r="AO177" s="422" t="inlineStr">
        <is>
          <t>6-oct</t>
        </is>
      </c>
      <c r="AP177" s="422" t="n"/>
      <c r="AQ177" s="166" t="n"/>
      <c r="AR177" s="166" t="n">
        <v>17</v>
      </c>
      <c r="AS177" s="166" t="inlineStr">
        <is>
          <t>one size</t>
        </is>
      </c>
      <c r="AT177" s="166" t="n"/>
      <c r="AU177" s="242" t="n"/>
      <c r="AV177" s="183" t="n"/>
      <c r="AW177" s="178" t="inlineStr">
        <is>
          <t>6 DEC 13 or 14 PCS PER OPTION</t>
        </is>
      </c>
      <c r="AX177" s="178" t="n"/>
      <c r="AY177" s="422" t="n"/>
      <c r="AZ177" s="165" t="n"/>
      <c r="BA177" s="422" t="n"/>
      <c r="BB177" s="168" t="n"/>
      <c r="BC177" s="423" t="n"/>
      <c r="BD177" s="166" t="n"/>
      <c r="BE177" s="166" t="n"/>
      <c r="BF177" s="422" t="n"/>
      <c r="BG177" s="166" t="n"/>
      <c r="BH177" s="166" t="n"/>
      <c r="BI177" s="422" t="n"/>
      <c r="BJ177" s="166" t="n"/>
      <c r="BK177" s="166">
        <f>+WEEKNUM(BJ177)</f>
        <v/>
      </c>
      <c r="BL177" s="422" t="n"/>
      <c r="BM177" s="166" t="n"/>
      <c r="BN177" s="166" t="n"/>
      <c r="BO177" s="166" t="n"/>
      <c r="BP177" s="166">
        <f>BO177*Z177</f>
        <v/>
      </c>
      <c r="BQ177" s="166" t="n"/>
      <c r="BR177" s="193">
        <f>BO177*AH177</f>
        <v/>
      </c>
      <c r="BS177" s="193">
        <f>BR177-(BO177*AG177)</f>
        <v/>
      </c>
      <c r="BT177" s="197">
        <f>BO177*AK177</f>
        <v/>
      </c>
      <c r="BU177" s="162" t="n"/>
    </row>
    <row customHeight="1" ht="44.25" r="178">
      <c r="A178" s="10" t="n"/>
      <c r="B178" s="10" t="n">
        <v>1</v>
      </c>
      <c r="C178" s="11" t="inlineStr">
        <is>
          <t>KOI</t>
        </is>
      </c>
      <c r="D178" s="180" t="inlineStr">
        <is>
          <t>jeans</t>
        </is>
      </c>
      <c r="E178" s="208" t="inlineStr">
        <is>
          <t>WOMEN</t>
        </is>
      </c>
      <c r="F178" s="180" t="inlineStr">
        <is>
          <t>K999901101</t>
        </is>
      </c>
      <c r="G178" s="180" t="inlineStr">
        <is>
          <t>JUNO</t>
        </is>
      </c>
      <c r="H178" s="180" t="inlineStr">
        <is>
          <t>Rinse</t>
        </is>
      </c>
      <c r="I178" s="233" t="inlineStr">
        <is>
          <t>HIGH</t>
        </is>
      </c>
      <c r="J178" s="233" t="inlineStr">
        <is>
          <t>Super Slim</t>
        </is>
      </c>
      <c r="K178" s="233" t="n"/>
      <c r="L178" s="13" t="n"/>
      <c r="M178" s="230" t="inlineStr">
        <is>
          <t>Carthago</t>
        </is>
      </c>
      <c r="N178" s="231" t="inlineStr">
        <is>
          <t>CCC</t>
        </is>
      </c>
      <c r="O178" s="230" t="inlineStr">
        <is>
          <t>Interwashing</t>
        </is>
      </c>
      <c r="P178" s="231" t="inlineStr">
        <is>
          <t>TN</t>
        </is>
      </c>
      <c r="Q178" s="218" t="inlineStr">
        <is>
          <t>C/O</t>
        </is>
      </c>
      <c r="R178" s="218" t="n"/>
      <c r="S178" s="219" t="inlineStr">
        <is>
          <t>Orta</t>
        </is>
      </c>
      <c r="T178" s="219" t="n">
        <v>9541</v>
      </c>
      <c r="U178" s="219" t="inlineStr">
        <is>
          <t>98% Organic Cotton / 2% Elastane</t>
        </is>
      </c>
      <c r="V178" s="130" t="n"/>
      <c r="W178" s="276" t="n">
        <v>42023</v>
      </c>
      <c r="X178" s="276" t="n">
        <v>42044</v>
      </c>
      <c r="Y178" s="276" t="n">
        <v>42079</v>
      </c>
      <c r="Z178" s="44" t="n">
        <v>1.19</v>
      </c>
      <c r="AA178" s="44" t="n"/>
      <c r="AB178" s="244" t="inlineStr">
        <is>
          <t>Euro</t>
        </is>
      </c>
      <c r="AC178" s="408" t="n"/>
      <c r="AD178" s="409" t="n">
        <v>18.03</v>
      </c>
      <c r="AE178" s="408" t="n">
        <v>18.03</v>
      </c>
      <c r="AF178" s="409" t="n">
        <v>0.25</v>
      </c>
      <c r="AG178" s="409">
        <f>(IF(AE178&gt;0, AE178, IF(AD178&gt;0, AD178, IF(AC178&gt;0, AC178, 0))))+AF178</f>
        <v/>
      </c>
      <c r="AH178" s="409">
        <f>AJ178/2.5</f>
        <v/>
      </c>
      <c r="AI178" s="409" t="n">
        <v>99.95</v>
      </c>
      <c r="AJ178" s="409" t="n">
        <v>99.95</v>
      </c>
      <c r="AK178" s="255">
        <f>((AH178-AG178)/AH178)</f>
        <v/>
      </c>
      <c r="AL178" s="80" t="n"/>
      <c r="AM178" s="80" t="n"/>
      <c r="AN178" s="80" t="n"/>
      <c r="AO178" s="410" t="n"/>
      <c r="AP178" s="410" t="n"/>
      <c r="AQ178" s="80" t="n"/>
      <c r="AR178" s="102" t="n">
        <v>2</v>
      </c>
      <c r="AS178" s="102" t="inlineStr">
        <is>
          <t>28x32</t>
        </is>
      </c>
      <c r="AT178" s="102" t="n">
        <v>3</v>
      </c>
      <c r="AU178" s="419" t="n">
        <v>41977</v>
      </c>
      <c r="AV178" s="144" t="n"/>
      <c r="AW178" s="210" t="n">
        <v>41978</v>
      </c>
      <c r="AX178" s="210" t="n">
        <v>42018</v>
      </c>
      <c r="AY178" s="412" t="n"/>
      <c r="AZ178" s="120" t="n"/>
      <c r="BA178" s="413" t="n"/>
      <c r="BB178" s="91" t="n"/>
      <c r="BC178" s="414" t="n"/>
      <c r="BD178" s="80" t="n"/>
      <c r="BE178" s="80" t="n"/>
      <c r="BF178" s="410" t="n"/>
      <c r="BG178" s="102" t="n"/>
      <c r="BH178" s="102" t="n"/>
      <c r="BI178" s="412" t="n"/>
      <c r="BJ178" s="80" t="n"/>
      <c r="BK178" s="80">
        <f>+WEEKNUM(BJ178)</f>
        <v/>
      </c>
      <c r="BL178" s="410" t="n"/>
      <c r="BM178" s="80" t="n"/>
      <c r="BN178" s="80" t="n"/>
      <c r="BO178" s="80" t="n"/>
      <c r="BP178" s="80">
        <f>BO178*Z178</f>
        <v/>
      </c>
      <c r="BQ178" s="80" t="n"/>
      <c r="BR178" s="192">
        <f>BO178*AH178</f>
        <v/>
      </c>
      <c r="BS178" s="192">
        <f>BR178-(BO178*AG178)</f>
        <v/>
      </c>
      <c r="BT178" s="196">
        <f>BO178*AK178</f>
        <v/>
      </c>
      <c r="BU178" s="29" t="n"/>
    </row>
    <row customFormat="1" customHeight="1" ht="44.25" r="179" s="170">
      <c r="A179" s="10" t="n"/>
      <c r="B179" s="10" t="n">
        <v>1</v>
      </c>
      <c r="C179" s="11" t="inlineStr">
        <is>
          <t>KOI</t>
        </is>
      </c>
      <c r="D179" s="180" t="inlineStr">
        <is>
          <t>jeans</t>
        </is>
      </c>
      <c r="E179" s="208" t="inlineStr">
        <is>
          <t>WOMEN</t>
        </is>
      </c>
      <c r="F179" s="180" t="inlineStr">
        <is>
          <t>K999901102</t>
        </is>
      </c>
      <c r="G179" s="180" t="inlineStr">
        <is>
          <t>JUNO</t>
        </is>
      </c>
      <c r="H179" s="180" t="inlineStr">
        <is>
          <t>Dark Worn</t>
        </is>
      </c>
      <c r="I179" s="233" t="inlineStr">
        <is>
          <t>HIGH</t>
        </is>
      </c>
      <c r="J179" s="233" t="inlineStr">
        <is>
          <t>Super Slim</t>
        </is>
      </c>
      <c r="K179" s="233" t="n"/>
      <c r="L179" s="13" t="n"/>
      <c r="M179" s="230" t="inlineStr">
        <is>
          <t>Carthago</t>
        </is>
      </c>
      <c r="N179" s="231" t="inlineStr">
        <is>
          <t>CCC</t>
        </is>
      </c>
      <c r="O179" s="230" t="inlineStr">
        <is>
          <t>Interwashing</t>
        </is>
      </c>
      <c r="P179" s="231" t="inlineStr">
        <is>
          <t>TN</t>
        </is>
      </c>
      <c r="Q179" s="218" t="inlineStr">
        <is>
          <t>C/O</t>
        </is>
      </c>
      <c r="R179" s="218" t="n"/>
      <c r="S179" s="219" t="inlineStr">
        <is>
          <t>Orta</t>
        </is>
      </c>
      <c r="T179" s="219" t="n">
        <v>9541</v>
      </c>
      <c r="U179" s="219" t="inlineStr">
        <is>
          <t>98% Organic Cotton / 2% Elastane</t>
        </is>
      </c>
      <c r="V179" s="130" t="n"/>
      <c r="W179" s="276" t="n">
        <v>42023</v>
      </c>
      <c r="X179" s="276" t="n">
        <v>42044</v>
      </c>
      <c r="Y179" s="276" t="n">
        <v>42079</v>
      </c>
      <c r="Z179" s="44" t="n">
        <v>1.19</v>
      </c>
      <c r="AA179" s="44" t="n"/>
      <c r="AB179" s="244" t="inlineStr">
        <is>
          <t>Euro</t>
        </is>
      </c>
      <c r="AC179" s="408" t="n"/>
      <c r="AD179" s="409" t="n">
        <v>23.38</v>
      </c>
      <c r="AE179" s="408" t="n">
        <v>23.38</v>
      </c>
      <c r="AF179" s="409" t="n">
        <v>0.25</v>
      </c>
      <c r="AG179" s="409">
        <f>(IF(AE179&gt;0, AE179, IF(AD179&gt;0, AD179, IF(AC179&gt;0, AC179, 0))))+AF179</f>
        <v/>
      </c>
      <c r="AH179" s="409">
        <f>AJ179/2.5</f>
        <v/>
      </c>
      <c r="AI179" s="409" t="n">
        <v>119.95</v>
      </c>
      <c r="AJ179" s="409" t="n">
        <v>119.95</v>
      </c>
      <c r="AK179" s="255">
        <f>((AH179-AG179)/AH179)</f>
        <v/>
      </c>
      <c r="AL179" s="80" t="n"/>
      <c r="AM179" s="80" t="n"/>
      <c r="AN179" s="80" t="n"/>
      <c r="AO179" s="410" t="n"/>
      <c r="AP179" s="410" t="n"/>
      <c r="AQ179" s="80" t="n"/>
      <c r="AR179" s="102" t="n">
        <v>2</v>
      </c>
      <c r="AS179" s="102" t="inlineStr">
        <is>
          <t>28x32</t>
        </is>
      </c>
      <c r="AT179" s="102" t="n"/>
      <c r="AU179" s="102" t="n"/>
      <c r="AV179" s="144" t="n"/>
      <c r="AW179" s="144" t="inlineStr">
        <is>
          <t>leo should order</t>
        </is>
      </c>
      <c r="AX179" s="210" t="n">
        <v>42018</v>
      </c>
      <c r="AY179" s="412" t="n"/>
      <c r="AZ179" s="120" t="n"/>
      <c r="BA179" s="413" t="n"/>
      <c r="BB179" s="91" t="n"/>
      <c r="BC179" s="414" t="n"/>
      <c r="BD179" s="80" t="n"/>
      <c r="BE179" s="80" t="n"/>
      <c r="BF179" s="410" t="n"/>
      <c r="BG179" s="102" t="n"/>
      <c r="BH179" s="102" t="n"/>
      <c r="BI179" s="412" t="n"/>
      <c r="BJ179" s="80" t="n"/>
      <c r="BK179" s="80">
        <f>+WEEKNUM(BJ179)</f>
        <v/>
      </c>
      <c r="BL179" s="410" t="n"/>
      <c r="BM179" s="80" t="n"/>
      <c r="BN179" s="80" t="n"/>
      <c r="BO179" s="80" t="n"/>
      <c r="BP179" s="80">
        <f>BO179*Z179</f>
        <v/>
      </c>
      <c r="BQ179" s="80" t="n"/>
      <c r="BR179" s="192">
        <f>BO179*AH179</f>
        <v/>
      </c>
      <c r="BS179" s="192">
        <f>BR179-(BO179*AG179)</f>
        <v/>
      </c>
      <c r="BT179" s="196">
        <f>BO179*AK179</f>
        <v/>
      </c>
      <c r="BU179" s="29" t="n"/>
    </row>
    <row customHeight="1" ht="44.25" r="180">
      <c r="A180" s="10" t="n"/>
      <c r="B180" s="10" t="n">
        <v>1</v>
      </c>
      <c r="C180" s="11" t="inlineStr">
        <is>
          <t>KOI</t>
        </is>
      </c>
      <c r="D180" s="180" t="inlineStr">
        <is>
          <t>jeans</t>
        </is>
      </c>
      <c r="E180" s="208" t="inlineStr">
        <is>
          <t>WOMEN</t>
        </is>
      </c>
      <c r="F180" s="180" t="inlineStr">
        <is>
          <t>K999901103</t>
        </is>
      </c>
      <c r="G180" s="180" t="inlineStr">
        <is>
          <t>JUNO</t>
        </is>
      </c>
      <c r="H180" s="180" t="inlineStr">
        <is>
          <t>Mid Indigo</t>
        </is>
      </c>
      <c r="I180" s="233" t="inlineStr">
        <is>
          <t>HIGH</t>
        </is>
      </c>
      <c r="J180" s="233" t="inlineStr">
        <is>
          <t>Super Slim</t>
        </is>
      </c>
      <c r="K180" s="233" t="n"/>
      <c r="L180" s="13" t="n"/>
      <c r="M180" s="230" t="inlineStr">
        <is>
          <t>Carthago</t>
        </is>
      </c>
      <c r="N180" s="231" t="inlineStr">
        <is>
          <t>CCC</t>
        </is>
      </c>
      <c r="O180" s="230" t="inlineStr">
        <is>
          <t>Interwashing</t>
        </is>
      </c>
      <c r="P180" s="231" t="inlineStr">
        <is>
          <t>TN</t>
        </is>
      </c>
      <c r="Q180" s="218" t="inlineStr">
        <is>
          <t>C/O</t>
        </is>
      </c>
      <c r="R180" s="218" t="n"/>
      <c r="S180" s="219" t="inlineStr">
        <is>
          <t>Orta</t>
        </is>
      </c>
      <c r="T180" s="219" t="n">
        <v>9541</v>
      </c>
      <c r="U180" s="219" t="inlineStr">
        <is>
          <t>98% Organic Cotton / 2% Elastane</t>
        </is>
      </c>
      <c r="V180" s="130" t="n"/>
      <c r="W180" s="276" t="n">
        <v>42023</v>
      </c>
      <c r="X180" s="276" t="n">
        <v>42044</v>
      </c>
      <c r="Y180" s="276" t="n">
        <v>42079</v>
      </c>
      <c r="Z180" s="44" t="n">
        <v>1.19</v>
      </c>
      <c r="AA180" s="44" t="n"/>
      <c r="AB180" s="244" t="inlineStr">
        <is>
          <t>Euro</t>
        </is>
      </c>
      <c r="AC180" s="408" t="n"/>
      <c r="AD180" s="409" t="n">
        <v>22.96</v>
      </c>
      <c r="AE180" s="408" t="n">
        <v>22.96</v>
      </c>
      <c r="AF180" s="409" t="n">
        <v>0.25</v>
      </c>
      <c r="AG180" s="409">
        <f>(IF(AE180&gt;0, AE180, IF(AD180&gt;0, AD180, IF(AC180&gt;0, AC180, 0))))+AF180</f>
        <v/>
      </c>
      <c r="AH180" s="409">
        <f>AJ180/2.5</f>
        <v/>
      </c>
      <c r="AI180" s="409" t="n">
        <v>129.95</v>
      </c>
      <c r="AJ180" s="409" t="n">
        <v>129.95</v>
      </c>
      <c r="AK180" s="255">
        <f>((AH180-AG180)/AH180)</f>
        <v/>
      </c>
      <c r="AL180" s="80" t="n"/>
      <c r="AM180" s="80" t="n"/>
      <c r="AN180" s="80" t="n"/>
      <c r="AO180" s="410" t="n"/>
      <c r="AP180" s="410" t="n"/>
      <c r="AQ180" s="80" t="n"/>
      <c r="AR180" s="102" t="n">
        <v>2</v>
      </c>
      <c r="AS180" s="102" t="inlineStr">
        <is>
          <t>28x32</t>
        </is>
      </c>
      <c r="AT180" s="102" t="n">
        <v>2</v>
      </c>
      <c r="AU180" s="411" t="n">
        <v>41977</v>
      </c>
      <c r="AV180" s="144" t="n"/>
      <c r="AW180" s="210" t="n">
        <v>41978</v>
      </c>
      <c r="AX180" s="210" t="n">
        <v>41978</v>
      </c>
      <c r="AY180" s="412" t="n"/>
      <c r="AZ180" s="120" t="n"/>
      <c r="BA180" s="413" t="n"/>
      <c r="BB180" s="91" t="n"/>
      <c r="BC180" s="414" t="n"/>
      <c r="BD180" s="80" t="n"/>
      <c r="BE180" s="80" t="n"/>
      <c r="BF180" s="410" t="n"/>
      <c r="BG180" s="102" t="n"/>
      <c r="BH180" s="102" t="n"/>
      <c r="BI180" s="412" t="n"/>
      <c r="BJ180" s="80" t="n"/>
      <c r="BK180" s="80">
        <f>+WEEKNUM(BJ180)</f>
        <v/>
      </c>
      <c r="BL180" s="410" t="n"/>
      <c r="BM180" s="80" t="n"/>
      <c r="BN180" s="80" t="n"/>
      <c r="BO180" s="80" t="n"/>
      <c r="BP180" s="80">
        <f>BO180*Z180</f>
        <v/>
      </c>
      <c r="BQ180" s="80" t="n"/>
      <c r="BR180" s="192">
        <f>BO180*AH180</f>
        <v/>
      </c>
      <c r="BS180" s="192">
        <f>BR180-(BO180*AG180)</f>
        <v/>
      </c>
      <c r="BT180" s="196">
        <f>BO180*AK180</f>
        <v/>
      </c>
      <c r="BU180" s="29" t="n"/>
    </row>
    <row customFormat="1" customHeight="1" ht="44.25" r="181" s="170">
      <c r="A181" s="10" t="n"/>
      <c r="B181" s="10" t="n">
        <v>1</v>
      </c>
      <c r="C181" s="11" t="inlineStr">
        <is>
          <t>KOI</t>
        </is>
      </c>
      <c r="D181" s="180" t="inlineStr">
        <is>
          <t>jeans</t>
        </is>
      </c>
      <c r="E181" s="208" t="inlineStr">
        <is>
          <t>WOMEN</t>
        </is>
      </c>
      <c r="F181" s="180" t="inlineStr">
        <is>
          <t>K999901104</t>
        </is>
      </c>
      <c r="G181" s="180" t="inlineStr">
        <is>
          <t>JUNO</t>
        </is>
      </c>
      <c r="H181" s="180" t="inlineStr">
        <is>
          <t xml:space="preserve">Black Worn In </t>
        </is>
      </c>
      <c r="I181" s="233" t="inlineStr">
        <is>
          <t>HIGH</t>
        </is>
      </c>
      <c r="J181" s="233" t="inlineStr">
        <is>
          <t>Super Slim</t>
        </is>
      </c>
      <c r="K181" s="233" t="n"/>
      <c r="L181" s="13" t="n"/>
      <c r="M181" s="230" t="inlineStr">
        <is>
          <t>Carthago</t>
        </is>
      </c>
      <c r="N181" s="231" t="inlineStr">
        <is>
          <t>CCC</t>
        </is>
      </c>
      <c r="O181" s="230" t="inlineStr">
        <is>
          <t>Interwashing</t>
        </is>
      </c>
      <c r="P181" s="231" t="inlineStr">
        <is>
          <t>TN</t>
        </is>
      </c>
      <c r="Q181" s="218" t="inlineStr">
        <is>
          <t>C/O</t>
        </is>
      </c>
      <c r="R181" s="218" t="n"/>
      <c r="S181" s="219" t="inlineStr">
        <is>
          <t>Gap</t>
        </is>
      </c>
      <c r="T181" s="219" t="inlineStr">
        <is>
          <t>D7924O022 Pinus</t>
        </is>
      </c>
      <c r="U181" s="219" t="inlineStr">
        <is>
          <t>98% Organic Cotton / 2% Elastane</t>
        </is>
      </c>
      <c r="V181" s="130" t="n"/>
      <c r="W181" s="277" t="n">
        <v>41995</v>
      </c>
      <c r="X181" s="276" t="n">
        <v>42016</v>
      </c>
      <c r="Y181" s="276" t="n">
        <v>42051</v>
      </c>
      <c r="Z181" s="44" t="n"/>
      <c r="AA181" s="44" t="n"/>
      <c r="AB181" s="244" t="inlineStr">
        <is>
          <t>Euro</t>
        </is>
      </c>
      <c r="AC181" s="408" t="n"/>
      <c r="AD181" s="416" t="inlineStr">
        <is>
          <t>no SMS</t>
        </is>
      </c>
      <c r="AE181" s="417" t="n"/>
      <c r="AF181" s="409" t="n">
        <v>0.25</v>
      </c>
      <c r="AG181" s="409">
        <f>(IF(AE181&gt;0, AE181, IF(AD181&gt;0, AD181, IF(AC181&gt;0, AC181, 0))))+AF181</f>
        <v/>
      </c>
      <c r="AH181" s="409">
        <f>AJ181/2.5</f>
        <v/>
      </c>
      <c r="AI181" s="409" t="n">
        <v>129.95</v>
      </c>
      <c r="AJ181" s="409" t="n">
        <v>129.95</v>
      </c>
      <c r="AK181" s="255">
        <f>((AH181-AG181)/AH181)</f>
        <v/>
      </c>
      <c r="AL181" s="80" t="n"/>
      <c r="AM181" s="80" t="n"/>
      <c r="AN181" s="80" t="n"/>
      <c r="AO181" s="410" t="n"/>
      <c r="AP181" s="410" t="n"/>
      <c r="AQ181" s="80" t="n"/>
      <c r="AR181" s="102" t="n">
        <v>0</v>
      </c>
      <c r="AS181" s="102" t="inlineStr">
        <is>
          <t>28x32</t>
        </is>
      </c>
      <c r="AT181" s="102" t="n"/>
      <c r="AU181" s="102" t="n"/>
      <c r="AV181" s="144" t="n"/>
      <c r="AW181" s="211" t="inlineStr">
        <is>
          <t>5-dec C/O</t>
        </is>
      </c>
      <c r="AX181" s="144" t="n"/>
      <c r="AY181" s="412" t="n"/>
      <c r="AZ181" s="120" t="n"/>
      <c r="BA181" s="413" t="n"/>
      <c r="BB181" s="91" t="n"/>
      <c r="BC181" s="414" t="n"/>
      <c r="BD181" s="80" t="n"/>
      <c r="BE181" s="80" t="n"/>
      <c r="BF181" s="410" t="n"/>
      <c r="BG181" s="102" t="n"/>
      <c r="BH181" s="102" t="n"/>
      <c r="BI181" s="412" t="n"/>
      <c r="BJ181" s="80" t="n"/>
      <c r="BK181" s="80">
        <f>+WEEKNUM(BJ181)</f>
        <v/>
      </c>
      <c r="BL181" s="410" t="n"/>
      <c r="BM181" s="80" t="n"/>
      <c r="BN181" s="80" t="n"/>
      <c r="BO181" s="80" t="n"/>
      <c r="BP181" s="80">
        <f>BO181*Z181</f>
        <v/>
      </c>
      <c r="BQ181" s="80" t="n"/>
      <c r="BR181" s="192">
        <f>BO181*AH181</f>
        <v/>
      </c>
      <c r="BS181" s="192">
        <f>BR181-(BO181*AG181)</f>
        <v/>
      </c>
      <c r="BT181" s="196">
        <f>BO181*AK181</f>
        <v/>
      </c>
      <c r="BU181" s="29" t="n"/>
    </row>
    <row customHeight="1" ht="44.25" r="182">
      <c r="A182" s="10" t="n"/>
      <c r="B182" s="10" t="n">
        <v>1</v>
      </c>
      <c r="C182" s="11" t="inlineStr">
        <is>
          <t>KOI</t>
        </is>
      </c>
      <c r="D182" s="180" t="inlineStr">
        <is>
          <t>jeans</t>
        </is>
      </c>
      <c r="E182" s="208" t="inlineStr">
        <is>
          <t>WOMEN</t>
        </is>
      </c>
      <c r="F182" s="180" t="inlineStr">
        <is>
          <t>K999901105</t>
        </is>
      </c>
      <c r="G182" s="180" t="inlineStr">
        <is>
          <t>JUNO</t>
        </is>
      </c>
      <c r="H182" s="180" t="inlineStr">
        <is>
          <t>Black Rinse</t>
        </is>
      </c>
      <c r="I182" s="233" t="inlineStr">
        <is>
          <t>HIGH</t>
        </is>
      </c>
      <c r="J182" s="233" t="inlineStr">
        <is>
          <t>Super Slim</t>
        </is>
      </c>
      <c r="K182" s="233" t="n"/>
      <c r="L182" s="13" t="n"/>
      <c r="M182" s="230" t="inlineStr">
        <is>
          <t>Carthago</t>
        </is>
      </c>
      <c r="N182" s="231" t="inlineStr">
        <is>
          <t>CCC</t>
        </is>
      </c>
      <c r="O182" s="230" t="inlineStr">
        <is>
          <t>Interwashing</t>
        </is>
      </c>
      <c r="P182" s="231" t="inlineStr">
        <is>
          <t>TN</t>
        </is>
      </c>
      <c r="Q182" s="218" t="inlineStr">
        <is>
          <t>C/O</t>
        </is>
      </c>
      <c r="R182" s="218" t="n"/>
      <c r="S182" s="219" t="inlineStr">
        <is>
          <t>Gap</t>
        </is>
      </c>
      <c r="T182" s="219" t="inlineStr">
        <is>
          <t>D7924O022 Pinus</t>
        </is>
      </c>
      <c r="U182" s="219" t="inlineStr">
        <is>
          <t>98% Organic Cotton / 2% Elastane</t>
        </is>
      </c>
      <c r="V182" s="130" t="n"/>
      <c r="W182" s="277" t="n">
        <v>41995</v>
      </c>
      <c r="X182" s="276" t="n">
        <v>42016</v>
      </c>
      <c r="Y182" s="276" t="n">
        <v>42051</v>
      </c>
      <c r="Z182" s="44" t="n"/>
      <c r="AA182" s="44" t="n"/>
      <c r="AB182" s="244" t="inlineStr">
        <is>
          <t>Euro</t>
        </is>
      </c>
      <c r="AC182" s="408" t="n"/>
      <c r="AD182" s="416" t="inlineStr">
        <is>
          <t>no SMS</t>
        </is>
      </c>
      <c r="AE182" s="417" t="n"/>
      <c r="AF182" s="409" t="n">
        <v>0.25</v>
      </c>
      <c r="AG182" s="409">
        <f>(IF(AE182&gt;0, AE182, IF(AD182&gt;0, AD182, IF(AC182&gt;0, AC182, 0))))+AF182</f>
        <v/>
      </c>
      <c r="AH182" s="409">
        <f>AJ182/2.5</f>
        <v/>
      </c>
      <c r="AI182" s="409" t="n">
        <v>99.95</v>
      </c>
      <c r="AJ182" s="409" t="n">
        <v>99.95</v>
      </c>
      <c r="AK182" s="255">
        <f>((AH182-AG182)/AH182)</f>
        <v/>
      </c>
      <c r="AL182" s="80" t="n"/>
      <c r="AM182" s="80" t="n"/>
      <c r="AN182" s="80" t="n"/>
      <c r="AO182" s="410" t="n"/>
      <c r="AP182" s="410" t="n"/>
      <c r="AQ182" s="80" t="n"/>
      <c r="AR182" s="102" t="n">
        <v>0</v>
      </c>
      <c r="AS182" s="102" t="inlineStr">
        <is>
          <t>28x32</t>
        </is>
      </c>
      <c r="AT182" s="102" t="n"/>
      <c r="AU182" s="102" t="n"/>
      <c r="AV182" s="144" t="n"/>
      <c r="AW182" s="211" t="inlineStr">
        <is>
          <t>5-dec C/O</t>
        </is>
      </c>
      <c r="AX182" s="144" t="n"/>
      <c r="AY182" s="412" t="n"/>
      <c r="AZ182" s="120" t="n"/>
      <c r="BA182" s="413" t="n"/>
      <c r="BB182" s="91" t="n"/>
      <c r="BC182" s="414" t="n"/>
      <c r="BD182" s="80" t="n"/>
      <c r="BE182" s="80" t="n"/>
      <c r="BF182" s="410" t="n"/>
      <c r="BG182" s="102" t="n"/>
      <c r="BH182" s="102" t="n"/>
      <c r="BI182" s="412" t="n"/>
      <c r="BJ182" s="80" t="n"/>
      <c r="BK182" s="80">
        <f>+WEEKNUM(BJ182)</f>
        <v/>
      </c>
      <c r="BL182" s="410" t="n"/>
      <c r="BM182" s="80" t="n"/>
      <c r="BN182" s="80" t="n"/>
      <c r="BO182" s="80" t="n"/>
      <c r="BP182" s="80">
        <f>BO182*Z182</f>
        <v/>
      </c>
      <c r="BQ182" s="80" t="n"/>
      <c r="BR182" s="192">
        <f>BO182*AH182</f>
        <v/>
      </c>
      <c r="BS182" s="192">
        <f>BR182-(BO182*AG182)</f>
        <v/>
      </c>
      <c r="BT182" s="196">
        <f>BO182*AK182</f>
        <v/>
      </c>
      <c r="BU182" s="29" t="n"/>
    </row>
    <row customHeight="1" ht="44.25" r="183">
      <c r="A183" s="10" t="n"/>
      <c r="B183" s="10" t="n">
        <v>1</v>
      </c>
      <c r="C183" s="11" t="inlineStr">
        <is>
          <t>KOI</t>
        </is>
      </c>
      <c r="D183" s="180" t="inlineStr">
        <is>
          <t>jeans</t>
        </is>
      </c>
      <c r="E183" s="208" t="inlineStr">
        <is>
          <t>WOMEN</t>
        </is>
      </c>
      <c r="F183" s="180" t="inlineStr">
        <is>
          <t>K999901201</t>
        </is>
      </c>
      <c r="G183" s="180" t="inlineStr">
        <is>
          <t>DIDO</t>
        </is>
      </c>
      <c r="H183" s="180" t="inlineStr">
        <is>
          <t>Rinse</t>
        </is>
      </c>
      <c r="I183" s="233" t="inlineStr">
        <is>
          <t>HIGH</t>
        </is>
      </c>
      <c r="J183" s="233" t="inlineStr">
        <is>
          <t>Regular slim</t>
        </is>
      </c>
      <c r="K183" s="233" t="n"/>
      <c r="L183" s="13" t="n"/>
      <c r="M183" s="230" t="inlineStr">
        <is>
          <t>Carthago</t>
        </is>
      </c>
      <c r="N183" s="231" t="inlineStr">
        <is>
          <t>CCC</t>
        </is>
      </c>
      <c r="O183" s="230" t="inlineStr">
        <is>
          <t>Interwashing</t>
        </is>
      </c>
      <c r="P183" s="231" t="inlineStr">
        <is>
          <t>TN</t>
        </is>
      </c>
      <c r="Q183" s="218" t="inlineStr">
        <is>
          <t>C/O</t>
        </is>
      </c>
      <c r="R183" s="218" t="n"/>
      <c r="S183" s="219" t="inlineStr">
        <is>
          <t>Orta</t>
        </is>
      </c>
      <c r="T183" s="219" t="n">
        <v>9541</v>
      </c>
      <c r="U183" s="219" t="inlineStr">
        <is>
          <t>98% Organic Cotton / 2% Elastane</t>
        </is>
      </c>
      <c r="V183" s="130" t="n"/>
      <c r="W183" s="276" t="n">
        <v>42023</v>
      </c>
      <c r="X183" s="276" t="n">
        <v>42044</v>
      </c>
      <c r="Y183" s="276" t="n">
        <v>42079</v>
      </c>
      <c r="Z183" s="44" t="n">
        <v>1.19</v>
      </c>
      <c r="AA183" s="44" t="n"/>
      <c r="AB183" s="244" t="inlineStr">
        <is>
          <t>Euro</t>
        </is>
      </c>
      <c r="AC183" s="408" t="n"/>
      <c r="AD183" s="409" t="n">
        <v>18.5</v>
      </c>
      <c r="AE183" s="408" t="n">
        <v>18.5</v>
      </c>
      <c r="AF183" s="409" t="n">
        <v>0.25</v>
      </c>
      <c r="AG183" s="409">
        <f>(IF(AE183&gt;0, AE183, IF(AD183&gt;0, AD183, IF(AC183&gt;0, AC183, 0))))+AF183</f>
        <v/>
      </c>
      <c r="AH183" s="409">
        <f>AJ183/2.5</f>
        <v/>
      </c>
      <c r="AI183" s="409" t="n">
        <v>99.95</v>
      </c>
      <c r="AJ183" s="409" t="n">
        <v>99.95</v>
      </c>
      <c r="AK183" s="255">
        <f>((AH183-AG183)/AH183)</f>
        <v/>
      </c>
      <c r="AL183" s="80" t="n"/>
      <c r="AM183" s="80" t="n"/>
      <c r="AN183" s="80" t="n"/>
      <c r="AO183" s="410" t="n"/>
      <c r="AP183" s="410" t="n"/>
      <c r="AQ183" s="80" t="n"/>
      <c r="AR183" s="102" t="n">
        <v>2</v>
      </c>
      <c r="AS183" s="102" t="inlineStr">
        <is>
          <t>28x32</t>
        </is>
      </c>
      <c r="AT183" s="102" t="n"/>
      <c r="AU183" s="102" t="n"/>
      <c r="AV183" s="144" t="n"/>
      <c r="AW183" s="144" t="inlineStr">
        <is>
          <t>leo should order</t>
        </is>
      </c>
      <c r="AX183" s="210" t="n">
        <v>42018</v>
      </c>
      <c r="AY183" s="412" t="n"/>
      <c r="AZ183" s="120" t="n"/>
      <c r="BA183" s="413" t="n"/>
      <c r="BB183" s="91" t="n"/>
      <c r="BC183" s="414" t="n"/>
      <c r="BD183" s="80" t="n"/>
      <c r="BE183" s="80" t="n"/>
      <c r="BF183" s="410" t="n"/>
      <c r="BG183" s="102" t="n"/>
      <c r="BH183" s="102" t="n"/>
      <c r="BI183" s="412" t="n"/>
      <c r="BJ183" s="80" t="n"/>
      <c r="BK183" s="80">
        <f>+WEEKNUM(BJ183)</f>
        <v/>
      </c>
      <c r="BL183" s="410" t="n"/>
      <c r="BM183" s="80" t="n"/>
      <c r="BN183" s="80" t="n"/>
      <c r="BO183" s="80" t="n"/>
      <c r="BP183" s="80">
        <f>BO183*Z183</f>
        <v/>
      </c>
      <c r="BQ183" s="80" t="n"/>
      <c r="BR183" s="192">
        <f>BO183*AH183</f>
        <v/>
      </c>
      <c r="BS183" s="192">
        <f>BR183-(BO183*AG183)</f>
        <v/>
      </c>
      <c r="BT183" s="196">
        <f>BO183*AK183</f>
        <v/>
      </c>
      <c r="BU183" s="29" t="n"/>
    </row>
    <row customFormat="1" customHeight="1" ht="44.25" r="184" s="170">
      <c r="A184" s="10" t="n"/>
      <c r="B184" s="10" t="n">
        <v>1</v>
      </c>
      <c r="C184" s="11" t="inlineStr">
        <is>
          <t>KOI</t>
        </is>
      </c>
      <c r="D184" s="180" t="inlineStr">
        <is>
          <t>jeans</t>
        </is>
      </c>
      <c r="E184" s="208" t="inlineStr">
        <is>
          <t>WOMEN</t>
        </is>
      </c>
      <c r="F184" s="180" t="inlineStr">
        <is>
          <t>K999901202</t>
        </is>
      </c>
      <c r="G184" s="180" t="inlineStr">
        <is>
          <t>DIDO</t>
        </is>
      </c>
      <c r="H184" s="180" t="inlineStr">
        <is>
          <t>Dark Worn</t>
        </is>
      </c>
      <c r="I184" s="233" t="inlineStr">
        <is>
          <t>HIGH</t>
        </is>
      </c>
      <c r="J184" s="233" t="inlineStr">
        <is>
          <t>Regular slim</t>
        </is>
      </c>
      <c r="K184" s="233" t="n"/>
      <c r="L184" s="13" t="n"/>
      <c r="M184" s="230" t="inlineStr">
        <is>
          <t>Carthago</t>
        </is>
      </c>
      <c r="N184" s="231" t="inlineStr">
        <is>
          <t>CCC</t>
        </is>
      </c>
      <c r="O184" s="230" t="inlineStr">
        <is>
          <t>Interwashing</t>
        </is>
      </c>
      <c r="P184" s="231" t="inlineStr">
        <is>
          <t>TN</t>
        </is>
      </c>
      <c r="Q184" s="218" t="inlineStr">
        <is>
          <t>C/O</t>
        </is>
      </c>
      <c r="R184" s="218" t="n"/>
      <c r="S184" s="219" t="inlineStr">
        <is>
          <t>Orta</t>
        </is>
      </c>
      <c r="T184" s="219" t="n">
        <v>9541</v>
      </c>
      <c r="U184" s="219" t="inlineStr">
        <is>
          <t>98% Organic Cotton / 2% Elastane</t>
        </is>
      </c>
      <c r="V184" s="130" t="n"/>
      <c r="W184" s="276" t="n">
        <v>42023</v>
      </c>
      <c r="X184" s="276" t="n">
        <v>42044</v>
      </c>
      <c r="Y184" s="276" t="n">
        <v>42079</v>
      </c>
      <c r="Z184" s="44" t="n">
        <v>1.19</v>
      </c>
      <c r="AA184" s="44" t="n"/>
      <c r="AB184" s="244" t="inlineStr">
        <is>
          <t>Euro</t>
        </is>
      </c>
      <c r="AC184" s="408" t="n"/>
      <c r="AD184" s="409" t="n">
        <v>23.85</v>
      </c>
      <c r="AE184" s="408" t="n">
        <v>23.85</v>
      </c>
      <c r="AF184" s="409" t="n">
        <v>0.25</v>
      </c>
      <c r="AG184" s="409">
        <f>(IF(AE184&gt;0, AE184, IF(AD184&gt;0, AD184, IF(AC184&gt;0, AC184, 0))))+AF184</f>
        <v/>
      </c>
      <c r="AH184" s="409">
        <f>AJ184/2.5</f>
        <v/>
      </c>
      <c r="AI184" s="409" t="n">
        <v>119.95</v>
      </c>
      <c r="AJ184" s="409" t="n">
        <v>119.95</v>
      </c>
      <c r="AK184" s="255">
        <f>((AH184-AG184)/AH184)</f>
        <v/>
      </c>
      <c r="AL184" s="80" t="n"/>
      <c r="AM184" s="80" t="n"/>
      <c r="AN184" s="80" t="n"/>
      <c r="AO184" s="410" t="n"/>
      <c r="AP184" s="410" t="n"/>
      <c r="AQ184" s="80" t="n"/>
      <c r="AR184" s="102" t="n">
        <v>2</v>
      </c>
      <c r="AS184" s="102" t="inlineStr">
        <is>
          <t>28x32</t>
        </is>
      </c>
      <c r="AT184" s="102" t="n"/>
      <c r="AU184" s="102" t="n"/>
      <c r="AV184" s="144" t="n"/>
      <c r="AW184" s="144" t="inlineStr">
        <is>
          <t>leo should order</t>
        </is>
      </c>
      <c r="AX184" s="210" t="n">
        <v>42018</v>
      </c>
      <c r="AY184" s="412" t="n"/>
      <c r="AZ184" s="120" t="n"/>
      <c r="BA184" s="413" t="n"/>
      <c r="BB184" s="91" t="n"/>
      <c r="BC184" s="414" t="n"/>
      <c r="BD184" s="80" t="n"/>
      <c r="BE184" s="80" t="n"/>
      <c r="BF184" s="410" t="n"/>
      <c r="BG184" s="102" t="n"/>
      <c r="BH184" s="102" t="n"/>
      <c r="BI184" s="412" t="n"/>
      <c r="BJ184" s="80" t="n"/>
      <c r="BK184" s="80">
        <f>+WEEKNUM(BJ184)</f>
        <v/>
      </c>
      <c r="BL184" s="410" t="n"/>
      <c r="BM184" s="80" t="n"/>
      <c r="BN184" s="80" t="n"/>
      <c r="BO184" s="80" t="n"/>
      <c r="BP184" s="80">
        <f>BO184*Z184</f>
        <v/>
      </c>
      <c r="BQ184" s="80" t="n"/>
      <c r="BR184" s="192">
        <f>BO184*AH184</f>
        <v/>
      </c>
      <c r="BS184" s="192">
        <f>BR184-(BO184*AG184)</f>
        <v/>
      </c>
      <c r="BT184" s="196">
        <f>BO184*AK184</f>
        <v/>
      </c>
      <c r="BU184" s="29" t="n"/>
    </row>
    <row customFormat="1" customHeight="1" ht="44.25" r="185" s="170">
      <c r="A185" s="10" t="n"/>
      <c r="B185" s="10" t="n">
        <v>1</v>
      </c>
      <c r="C185" s="11" t="inlineStr">
        <is>
          <t>KOI</t>
        </is>
      </c>
      <c r="D185" s="180" t="inlineStr">
        <is>
          <t>jeans</t>
        </is>
      </c>
      <c r="E185" s="208" t="inlineStr">
        <is>
          <t>WOMEN</t>
        </is>
      </c>
      <c r="F185" s="180" t="inlineStr">
        <is>
          <t>K999901203</t>
        </is>
      </c>
      <c r="G185" s="180" t="inlineStr">
        <is>
          <t>DIDO</t>
        </is>
      </c>
      <c r="H185" s="180" t="inlineStr">
        <is>
          <t>Mid Indigo</t>
        </is>
      </c>
      <c r="I185" s="233" t="inlineStr">
        <is>
          <t>HIGH</t>
        </is>
      </c>
      <c r="J185" s="233" t="inlineStr">
        <is>
          <t>Regular slim</t>
        </is>
      </c>
      <c r="K185" s="233" t="n"/>
      <c r="L185" s="13" t="n"/>
      <c r="M185" s="230" t="inlineStr">
        <is>
          <t>Carthago</t>
        </is>
      </c>
      <c r="N185" s="231" t="inlineStr">
        <is>
          <t>CCC</t>
        </is>
      </c>
      <c r="O185" s="230" t="inlineStr">
        <is>
          <t>Interwashing</t>
        </is>
      </c>
      <c r="P185" s="231" t="inlineStr">
        <is>
          <t>TN</t>
        </is>
      </c>
      <c r="Q185" s="218" t="inlineStr">
        <is>
          <t>C/O</t>
        </is>
      </c>
      <c r="R185" s="218" t="n"/>
      <c r="S185" s="219" t="inlineStr">
        <is>
          <t>Orta</t>
        </is>
      </c>
      <c r="T185" s="219" t="n">
        <v>9541</v>
      </c>
      <c r="U185" s="219" t="inlineStr">
        <is>
          <t>98% Organic Cotton / 2% Elastane</t>
        </is>
      </c>
      <c r="V185" s="130" t="n"/>
      <c r="W185" s="276" t="n">
        <v>42023</v>
      </c>
      <c r="X185" s="276" t="n">
        <v>42044</v>
      </c>
      <c r="Y185" s="276" t="n">
        <v>42079</v>
      </c>
      <c r="Z185" s="44" t="n">
        <v>1.41</v>
      </c>
      <c r="AA185" s="44" t="n"/>
      <c r="AB185" s="244" t="inlineStr">
        <is>
          <t>Euro</t>
        </is>
      </c>
      <c r="AC185" s="408" t="n"/>
      <c r="AD185" s="409" t="n">
        <v>23.45</v>
      </c>
      <c r="AE185" s="408" t="n">
        <v>23.45</v>
      </c>
      <c r="AF185" s="409" t="n">
        <v>0.25</v>
      </c>
      <c r="AG185" s="409">
        <f>(IF(AE185&gt;0, AE185, IF(AD185&gt;0, AD185, IF(AC185&gt;0, AC185, 0))))+AF185</f>
        <v/>
      </c>
      <c r="AH185" s="409">
        <f>AJ185/2.5</f>
        <v/>
      </c>
      <c r="AI185" s="409" t="n">
        <v>129.95</v>
      </c>
      <c r="AJ185" s="409" t="n">
        <v>129.95</v>
      </c>
      <c r="AK185" s="255">
        <f>((AH185-AG185)/AH185)</f>
        <v/>
      </c>
      <c r="AL185" s="80" t="n"/>
      <c r="AM185" s="80" t="n"/>
      <c r="AN185" s="80" t="n"/>
      <c r="AO185" s="410" t="n"/>
      <c r="AP185" s="410" t="n"/>
      <c r="AQ185" s="80" t="n"/>
      <c r="AR185" s="102" t="n">
        <v>2</v>
      </c>
      <c r="AS185" s="102" t="inlineStr">
        <is>
          <t>28x32</t>
        </is>
      </c>
      <c r="AT185" s="102" t="n">
        <v>2</v>
      </c>
      <c r="AU185" s="411" t="n">
        <v>41977</v>
      </c>
      <c r="AV185" s="144" t="n"/>
      <c r="AW185" s="210" t="n">
        <v>41978</v>
      </c>
      <c r="AX185" s="210" t="n">
        <v>41978</v>
      </c>
      <c r="AY185" s="412" t="n"/>
      <c r="AZ185" s="120" t="n"/>
      <c r="BA185" s="413" t="n"/>
      <c r="BB185" s="91" t="n"/>
      <c r="BC185" s="414" t="n"/>
      <c r="BD185" s="80" t="n"/>
      <c r="BE185" s="80" t="n"/>
      <c r="BF185" s="410" t="n"/>
      <c r="BG185" s="102" t="n"/>
      <c r="BH185" s="102" t="n"/>
      <c r="BI185" s="412" t="n"/>
      <c r="BJ185" s="80" t="n"/>
      <c r="BK185" s="80">
        <f>+WEEKNUM(BJ185)</f>
        <v/>
      </c>
      <c r="BL185" s="410" t="n"/>
      <c r="BM185" s="80" t="n"/>
      <c r="BN185" s="80" t="n"/>
      <c r="BO185" s="80" t="n"/>
      <c r="BP185" s="80">
        <f>BO185*Z185</f>
        <v/>
      </c>
      <c r="BQ185" s="80" t="n"/>
      <c r="BR185" s="192">
        <f>BO185*AH185</f>
        <v/>
      </c>
      <c r="BS185" s="192">
        <f>BR185-(BO185*AG185)</f>
        <v/>
      </c>
      <c r="BT185" s="196">
        <f>BO185*AK185</f>
        <v/>
      </c>
      <c r="BU185" s="29" t="n"/>
    </row>
    <row customFormat="1" customHeight="1" ht="44.25" r="186" s="170">
      <c r="A186" s="10" t="n"/>
      <c r="B186" s="10" t="n">
        <v>1</v>
      </c>
      <c r="C186" s="11" t="inlineStr">
        <is>
          <t>KOI</t>
        </is>
      </c>
      <c r="D186" s="180" t="inlineStr">
        <is>
          <t>jeans</t>
        </is>
      </c>
      <c r="E186" s="208" t="inlineStr">
        <is>
          <t>WOMEN</t>
        </is>
      </c>
      <c r="F186" s="180" t="inlineStr">
        <is>
          <t>K999901204</t>
        </is>
      </c>
      <c r="G186" s="180" t="inlineStr">
        <is>
          <t>DIDO</t>
        </is>
      </c>
      <c r="H186" s="180" t="inlineStr">
        <is>
          <t xml:space="preserve">Black Worn In </t>
        </is>
      </c>
      <c r="I186" s="233" t="inlineStr">
        <is>
          <t>HIGH</t>
        </is>
      </c>
      <c r="J186" s="233" t="inlineStr">
        <is>
          <t>Regular slim</t>
        </is>
      </c>
      <c r="K186" s="233" t="n"/>
      <c r="L186" s="13" t="n"/>
      <c r="M186" s="230" t="inlineStr">
        <is>
          <t>Carthago</t>
        </is>
      </c>
      <c r="N186" s="231" t="inlineStr">
        <is>
          <t>CCC</t>
        </is>
      </c>
      <c r="O186" s="230" t="inlineStr">
        <is>
          <t>Interwashing</t>
        </is>
      </c>
      <c r="P186" s="231" t="inlineStr">
        <is>
          <t>TN</t>
        </is>
      </c>
      <c r="Q186" s="218" t="inlineStr">
        <is>
          <t>C/O</t>
        </is>
      </c>
      <c r="R186" s="218" t="n"/>
      <c r="S186" s="219" t="inlineStr">
        <is>
          <t>Gap</t>
        </is>
      </c>
      <c r="T186" s="219" t="inlineStr">
        <is>
          <t>D7924O022 Pinus</t>
        </is>
      </c>
      <c r="U186" s="219" t="inlineStr">
        <is>
          <t>98% Organic Cotton / 2% Elastane</t>
        </is>
      </c>
      <c r="V186" s="130" t="n"/>
      <c r="W186" s="277" t="n">
        <v>41995</v>
      </c>
      <c r="X186" s="276" t="n">
        <v>42016</v>
      </c>
      <c r="Y186" s="276" t="n">
        <v>42051</v>
      </c>
      <c r="Z186" s="44" t="n">
        <v>1.41</v>
      </c>
      <c r="AA186" s="44" t="n"/>
      <c r="AB186" s="244" t="inlineStr">
        <is>
          <t>Euro</t>
        </is>
      </c>
      <c r="AC186" s="408" t="n"/>
      <c r="AD186" s="409" t="n">
        <v>24.61</v>
      </c>
      <c r="AE186" s="408" t="n">
        <v>24.61</v>
      </c>
      <c r="AF186" s="409" t="n">
        <v>0.25</v>
      </c>
      <c r="AG186" s="409">
        <f>(IF(AE186&gt;0, AE186, IF(AD186&gt;0, AD186, IF(AC186&gt;0, AC186, 0))))+AF186</f>
        <v/>
      </c>
      <c r="AH186" s="409">
        <f>AJ186/2.5</f>
        <v/>
      </c>
      <c r="AI186" s="409" t="n">
        <v>129.95</v>
      </c>
      <c r="AJ186" s="409" t="n">
        <v>129.95</v>
      </c>
      <c r="AK186" s="255">
        <f>((AH186-AG186)/AH186)</f>
        <v/>
      </c>
      <c r="AL186" s="80" t="n"/>
      <c r="AM186" s="80" t="n"/>
      <c r="AN186" s="80" t="n"/>
      <c r="AO186" s="410" t="n"/>
      <c r="AP186" s="410" t="n"/>
      <c r="AQ186" s="80" t="n"/>
      <c r="AR186" s="102" t="n">
        <v>2</v>
      </c>
      <c r="AS186" s="102" t="inlineStr">
        <is>
          <t>28x32</t>
        </is>
      </c>
      <c r="AT186" s="102" t="n">
        <v>2</v>
      </c>
      <c r="AU186" s="411" t="n">
        <v>41977</v>
      </c>
      <c r="AV186" s="144" t="n"/>
      <c r="AW186" s="210" t="n">
        <v>41978</v>
      </c>
      <c r="AX186" s="210" t="n">
        <v>41978</v>
      </c>
      <c r="AY186" s="412" t="n"/>
      <c r="AZ186" s="120" t="n"/>
      <c r="BA186" s="413" t="n"/>
      <c r="BB186" s="91" t="n"/>
      <c r="BC186" s="414" t="n"/>
      <c r="BD186" s="80" t="n"/>
      <c r="BE186" s="80" t="n"/>
      <c r="BF186" s="410" t="n"/>
      <c r="BG186" s="102" t="n"/>
      <c r="BH186" s="102" t="n"/>
      <c r="BI186" s="412" t="n"/>
      <c r="BJ186" s="80" t="n"/>
      <c r="BK186" s="80">
        <f>+WEEKNUM(BJ186)</f>
        <v/>
      </c>
      <c r="BL186" s="410" t="n"/>
      <c r="BM186" s="80" t="n"/>
      <c r="BN186" s="80" t="n"/>
      <c r="BO186" s="80" t="n"/>
      <c r="BP186" s="80">
        <f>BO186*Z186</f>
        <v/>
      </c>
      <c r="BQ186" s="80" t="n"/>
      <c r="BR186" s="192">
        <f>BO186*AH186</f>
        <v/>
      </c>
      <c r="BS186" s="192">
        <f>BR186-(BO186*AG186)</f>
        <v/>
      </c>
      <c r="BT186" s="196">
        <f>BO186*AK186</f>
        <v/>
      </c>
      <c r="BU186" s="29" t="n"/>
    </row>
    <row customFormat="1" customHeight="1" ht="44.25" r="187" s="170">
      <c r="A187" s="10" t="n"/>
      <c r="B187" s="10" t="n">
        <v>1</v>
      </c>
      <c r="C187" s="11" t="inlineStr">
        <is>
          <t>KOI</t>
        </is>
      </c>
      <c r="D187" s="180" t="inlineStr">
        <is>
          <t>jeans</t>
        </is>
      </c>
      <c r="E187" s="208" t="inlineStr">
        <is>
          <t>WOMEN</t>
        </is>
      </c>
      <c r="F187" s="180" t="inlineStr">
        <is>
          <t>K999901205</t>
        </is>
      </c>
      <c r="G187" s="180" t="inlineStr">
        <is>
          <t>DIDO</t>
        </is>
      </c>
      <c r="H187" s="180" t="inlineStr">
        <is>
          <t>Black Rinse</t>
        </is>
      </c>
      <c r="I187" s="233" t="inlineStr">
        <is>
          <t>HIGH</t>
        </is>
      </c>
      <c r="J187" s="233" t="inlineStr">
        <is>
          <t>Regular slim</t>
        </is>
      </c>
      <c r="K187" s="233" t="n"/>
      <c r="L187" s="13" t="n"/>
      <c r="M187" s="230" t="inlineStr">
        <is>
          <t>Carthago</t>
        </is>
      </c>
      <c r="N187" s="231" t="inlineStr">
        <is>
          <t>CCC</t>
        </is>
      </c>
      <c r="O187" s="230" t="inlineStr">
        <is>
          <t>Interwashing</t>
        </is>
      </c>
      <c r="P187" s="231" t="inlineStr">
        <is>
          <t>TN</t>
        </is>
      </c>
      <c r="Q187" s="218" t="inlineStr">
        <is>
          <t>C/O</t>
        </is>
      </c>
      <c r="R187" s="218" t="n"/>
      <c r="S187" s="219" t="inlineStr">
        <is>
          <t>Gap</t>
        </is>
      </c>
      <c r="T187" s="219" t="inlineStr">
        <is>
          <t>D7924O022 Pinus</t>
        </is>
      </c>
      <c r="U187" s="219" t="inlineStr">
        <is>
          <t>98% Organic Cotton / 2% Elastane</t>
        </is>
      </c>
      <c r="V187" s="130" t="n"/>
      <c r="W187" s="277" t="n">
        <v>41995</v>
      </c>
      <c r="X187" s="276" t="n">
        <v>42016</v>
      </c>
      <c r="Y187" s="276" t="n">
        <v>42051</v>
      </c>
      <c r="Z187" s="44" t="n">
        <v>1.42</v>
      </c>
      <c r="AA187" s="44" t="n"/>
      <c r="AB187" s="244" t="inlineStr">
        <is>
          <t>Euro</t>
        </is>
      </c>
      <c r="AC187" s="408" t="n"/>
      <c r="AD187" s="409" t="n">
        <v>19.79</v>
      </c>
      <c r="AE187" s="408" t="n">
        <v>19.79</v>
      </c>
      <c r="AF187" s="409" t="n">
        <v>0.25</v>
      </c>
      <c r="AG187" s="409">
        <f>(IF(AE187&gt;0, AE187, IF(AD187&gt;0, AD187, IF(AC187&gt;0, AC187, 0))))+AF187</f>
        <v/>
      </c>
      <c r="AH187" s="409">
        <f>AJ187/2.5</f>
        <v/>
      </c>
      <c r="AI187" s="409" t="n">
        <v>99.95</v>
      </c>
      <c r="AJ187" s="409" t="n">
        <v>99.95</v>
      </c>
      <c r="AK187" s="255">
        <f>((AH187-AG187)/AH187)</f>
        <v/>
      </c>
      <c r="AL187" s="80" t="n"/>
      <c r="AM187" s="80" t="n"/>
      <c r="AN187" s="80" t="n"/>
      <c r="AO187" s="410" t="n"/>
      <c r="AP187" s="410" t="n"/>
      <c r="AQ187" s="80" t="n"/>
      <c r="AR187" s="102" t="n">
        <v>2</v>
      </c>
      <c r="AS187" s="102" t="inlineStr">
        <is>
          <t>28x32</t>
        </is>
      </c>
      <c r="AT187" s="102" t="n"/>
      <c r="AU187" s="102" t="n"/>
      <c r="AV187" s="144" t="n"/>
      <c r="AW187" s="144" t="inlineStr">
        <is>
          <t>Missing ask CCC</t>
        </is>
      </c>
      <c r="AX187" s="210" t="n">
        <v>42018</v>
      </c>
      <c r="AY187" s="412" t="n"/>
      <c r="AZ187" s="120" t="n"/>
      <c r="BA187" s="413" t="n"/>
      <c r="BB187" s="91" t="n"/>
      <c r="BC187" s="414" t="n"/>
      <c r="BD187" s="80" t="n"/>
      <c r="BE187" s="80" t="n"/>
      <c r="BF187" s="410" t="n"/>
      <c r="BG187" s="102" t="n"/>
      <c r="BH187" s="102" t="n"/>
      <c r="BI187" s="412" t="n"/>
      <c r="BJ187" s="80" t="n"/>
      <c r="BK187" s="80">
        <f>+WEEKNUM(BJ187)</f>
        <v/>
      </c>
      <c r="BL187" s="410" t="n"/>
      <c r="BM187" s="80" t="n"/>
      <c r="BN187" s="80" t="n"/>
      <c r="BO187" s="80" t="n"/>
      <c r="BP187" s="80">
        <f>BO187*Z187</f>
        <v/>
      </c>
      <c r="BQ187" s="80" t="n"/>
      <c r="BR187" s="192">
        <f>BO187*AH187</f>
        <v/>
      </c>
      <c r="BS187" s="192">
        <f>BR187-(BO187*AG187)</f>
        <v/>
      </c>
      <c r="BT187" s="196">
        <f>BO187*AK187</f>
        <v/>
      </c>
      <c r="BU187" s="29" t="n"/>
    </row>
    <row customFormat="1" customHeight="1" ht="44.25" r="188" s="170">
      <c r="A188" s="10" t="n"/>
      <c r="B188" s="10" t="n">
        <v>1</v>
      </c>
      <c r="C188" s="11" t="inlineStr">
        <is>
          <t>KOI</t>
        </is>
      </c>
      <c r="D188" s="180" t="inlineStr">
        <is>
          <t>jeans</t>
        </is>
      </c>
      <c r="E188" s="208" t="inlineStr">
        <is>
          <t>WOMEN</t>
        </is>
      </c>
      <c r="F188" s="180" t="inlineStr">
        <is>
          <t>K999901301</t>
        </is>
      </c>
      <c r="G188" s="180" t="inlineStr">
        <is>
          <t>CHRISTINA</t>
        </is>
      </c>
      <c r="H188" s="180" t="inlineStr">
        <is>
          <t>Rinse</t>
        </is>
      </c>
      <c r="I188" s="233" t="inlineStr">
        <is>
          <t>BASIC</t>
        </is>
      </c>
      <c r="J188" s="233" t="inlineStr">
        <is>
          <t>High Skinny</t>
        </is>
      </c>
      <c r="K188" s="233" t="n"/>
      <c r="L188" s="13" t="n"/>
      <c r="M188" s="230" t="inlineStr">
        <is>
          <t>Carthago</t>
        </is>
      </c>
      <c r="N188" s="231" t="inlineStr">
        <is>
          <t>CCC</t>
        </is>
      </c>
      <c r="O188" s="230" t="inlineStr">
        <is>
          <t>Interwashing</t>
        </is>
      </c>
      <c r="P188" s="231" t="inlineStr">
        <is>
          <t>TN</t>
        </is>
      </c>
      <c r="Q188" s="218" t="inlineStr">
        <is>
          <t>C/O</t>
        </is>
      </c>
      <c r="R188" s="218" t="n"/>
      <c r="S188" s="219" t="inlineStr">
        <is>
          <t>Orta</t>
        </is>
      </c>
      <c r="T188" s="219" t="n">
        <v>9541</v>
      </c>
      <c r="U188" s="219" t="inlineStr">
        <is>
          <t>98% Organic Cotton / 2% Elastane</t>
        </is>
      </c>
      <c r="V188" s="130" t="n"/>
      <c r="W188" s="276" t="n">
        <v>42023</v>
      </c>
      <c r="X188" s="276" t="n">
        <v>42044</v>
      </c>
      <c r="Y188" s="276" t="n">
        <v>42079</v>
      </c>
      <c r="Z188" s="44" t="n">
        <v>1.18</v>
      </c>
      <c r="AA188" s="44" t="n"/>
      <c r="AB188" s="244" t="inlineStr">
        <is>
          <t>Euro</t>
        </is>
      </c>
      <c r="AC188" s="408" t="n"/>
      <c r="AD188" s="409" t="n">
        <v>18.24</v>
      </c>
      <c r="AE188" s="408" t="n">
        <v>18.28</v>
      </c>
      <c r="AF188" s="409" t="n">
        <v>0.25</v>
      </c>
      <c r="AG188" s="409">
        <f>(IF(AE188&gt;0, AE188, IF(AD188&gt;0, AD188, IF(AC188&gt;0, AC188, 0))))+AF188</f>
        <v/>
      </c>
      <c r="AH188" s="409">
        <f>AJ188/2.5</f>
        <v/>
      </c>
      <c r="AI188" s="409" t="n">
        <v>99.95</v>
      </c>
      <c r="AJ188" s="409" t="n">
        <v>99.95</v>
      </c>
      <c r="AK188" s="255">
        <f>((AH188-AG188)/AH188)</f>
        <v/>
      </c>
      <c r="AL188" s="80" t="n"/>
      <c r="AM188" s="80" t="n"/>
      <c r="AN188" s="80" t="n"/>
      <c r="AO188" s="410" t="n"/>
      <c r="AP188" s="410" t="n"/>
      <c r="AQ188" s="80" t="n"/>
      <c r="AR188" s="102" t="n">
        <v>2</v>
      </c>
      <c r="AS188" s="102" t="inlineStr">
        <is>
          <t>28x32</t>
        </is>
      </c>
      <c r="AT188" s="102" t="n">
        <v>2</v>
      </c>
      <c r="AU188" s="419" t="n">
        <v>41977</v>
      </c>
      <c r="AV188" s="144" t="n"/>
      <c r="AW188" s="210" t="n">
        <v>41978</v>
      </c>
      <c r="AX188" s="210" t="n">
        <v>41978</v>
      </c>
      <c r="AY188" s="412" t="n"/>
      <c r="AZ188" s="120" t="n"/>
      <c r="BA188" s="413" t="n"/>
      <c r="BB188" s="91" t="n"/>
      <c r="BC188" s="414" t="n"/>
      <c r="BD188" s="80" t="n"/>
      <c r="BE188" s="80" t="n"/>
      <c r="BF188" s="410" t="n"/>
      <c r="BG188" s="102" t="n"/>
      <c r="BH188" s="102" t="n"/>
      <c r="BI188" s="412" t="n"/>
      <c r="BJ188" s="80" t="n"/>
      <c r="BK188" s="80">
        <f>+WEEKNUM(BJ188)</f>
        <v/>
      </c>
      <c r="BL188" s="410" t="n"/>
      <c r="BM188" s="80" t="n"/>
      <c r="BN188" s="80" t="n"/>
      <c r="BO188" s="80" t="n"/>
      <c r="BP188" s="80">
        <f>BO188*Z188</f>
        <v/>
      </c>
      <c r="BQ188" s="80" t="n"/>
      <c r="BR188" s="192">
        <f>BO188*AH188</f>
        <v/>
      </c>
      <c r="BS188" s="192">
        <f>BR188-(BO188*AG188)</f>
        <v/>
      </c>
      <c r="BT188" s="196">
        <f>BO188*AK188</f>
        <v/>
      </c>
      <c r="BU188" s="29" t="n"/>
    </row>
    <row customFormat="1" customHeight="1" ht="44.25" r="189" s="170">
      <c r="A189" s="10" t="n"/>
      <c r="B189" s="10" t="n">
        <v>1</v>
      </c>
      <c r="C189" s="11" t="inlineStr">
        <is>
          <t>KOI</t>
        </is>
      </c>
      <c r="D189" s="180" t="inlineStr">
        <is>
          <t>jeans</t>
        </is>
      </c>
      <c r="E189" s="208" t="inlineStr">
        <is>
          <t>WOMEN</t>
        </is>
      </c>
      <c r="F189" s="180" t="inlineStr">
        <is>
          <t>K999901302</t>
        </is>
      </c>
      <c r="G189" s="180" t="inlineStr">
        <is>
          <t>CHRISTINA</t>
        </is>
      </c>
      <c r="H189" s="180" t="inlineStr">
        <is>
          <t>Dark Worn</t>
        </is>
      </c>
      <c r="I189" s="233" t="inlineStr">
        <is>
          <t>HIGH</t>
        </is>
      </c>
      <c r="J189" s="233" t="inlineStr">
        <is>
          <t>High Skinny</t>
        </is>
      </c>
      <c r="K189" s="233" t="n"/>
      <c r="L189" s="13" t="n"/>
      <c r="M189" s="230" t="inlineStr">
        <is>
          <t>Carthago</t>
        </is>
      </c>
      <c r="N189" s="231" t="inlineStr">
        <is>
          <t>CCC</t>
        </is>
      </c>
      <c r="O189" s="230" t="inlineStr">
        <is>
          <t>Interwashing</t>
        </is>
      </c>
      <c r="P189" s="231" t="inlineStr">
        <is>
          <t>TN</t>
        </is>
      </c>
      <c r="Q189" s="218" t="inlineStr">
        <is>
          <t>C/O</t>
        </is>
      </c>
      <c r="R189" s="218" t="n"/>
      <c r="S189" s="219" t="inlineStr">
        <is>
          <t>Orta</t>
        </is>
      </c>
      <c r="T189" s="219" t="n">
        <v>9541</v>
      </c>
      <c r="U189" s="219" t="inlineStr">
        <is>
          <t>98% Organic Cotton / 2% Elastane</t>
        </is>
      </c>
      <c r="V189" s="130" t="n"/>
      <c r="W189" s="276" t="n">
        <v>42023</v>
      </c>
      <c r="X189" s="276" t="n">
        <v>42044</v>
      </c>
      <c r="Y189" s="276" t="n">
        <v>42079</v>
      </c>
      <c r="Z189" s="44" t="n">
        <v>1.18</v>
      </c>
      <c r="AA189" s="44" t="n"/>
      <c r="AB189" s="244" t="inlineStr">
        <is>
          <t>Euro</t>
        </is>
      </c>
      <c r="AC189" s="408" t="n"/>
      <c r="AD189" s="409" t="n">
        <v>23.63</v>
      </c>
      <c r="AE189" s="408" t="n">
        <v>23.63</v>
      </c>
      <c r="AF189" s="409" t="n">
        <v>0.25</v>
      </c>
      <c r="AG189" s="409">
        <f>(IF(AE189&gt;0, AE189, IF(AD189&gt;0, AD189, IF(AC189&gt;0, AC189, 0))))+AF189</f>
        <v/>
      </c>
      <c r="AH189" s="409">
        <f>AJ189/2.5</f>
        <v/>
      </c>
      <c r="AI189" s="409" t="n">
        <v>119.95</v>
      </c>
      <c r="AJ189" s="409" t="n">
        <v>119.95</v>
      </c>
      <c r="AK189" s="255">
        <f>((AH189-AG189)/AH189)</f>
        <v/>
      </c>
      <c r="AL189" s="80" t="n"/>
      <c r="AM189" s="80" t="n"/>
      <c r="AN189" s="80" t="n"/>
      <c r="AO189" s="410" t="n"/>
      <c r="AP189" s="410" t="n"/>
      <c r="AQ189" s="80" t="n"/>
      <c r="AR189" s="102" t="n">
        <v>2</v>
      </c>
      <c r="AS189" s="102" t="inlineStr">
        <is>
          <t>28x32</t>
        </is>
      </c>
      <c r="AT189" s="102" t="n">
        <v>2</v>
      </c>
      <c r="AU189" s="411" t="n">
        <v>41977</v>
      </c>
      <c r="AV189" s="144" t="n"/>
      <c r="AW189" s="210" t="n">
        <v>41978</v>
      </c>
      <c r="AX189" s="210" t="n">
        <v>41978</v>
      </c>
      <c r="AY189" s="412" t="n"/>
      <c r="AZ189" s="120" t="n"/>
      <c r="BA189" s="413" t="n"/>
      <c r="BB189" s="91" t="n"/>
      <c r="BC189" s="414" t="n"/>
      <c r="BD189" s="80" t="n"/>
      <c r="BE189" s="80" t="n"/>
      <c r="BF189" s="410" t="n"/>
      <c r="BG189" s="102" t="n"/>
      <c r="BH189" s="102" t="n"/>
      <c r="BI189" s="412" t="n"/>
      <c r="BJ189" s="80" t="n"/>
      <c r="BK189" s="80">
        <f>+WEEKNUM(BJ189)</f>
        <v/>
      </c>
      <c r="BL189" s="410" t="n"/>
      <c r="BM189" s="80" t="n"/>
      <c r="BN189" s="80" t="n"/>
      <c r="BO189" s="80" t="n"/>
      <c r="BP189" s="80">
        <f>BO189*Z189</f>
        <v/>
      </c>
      <c r="BQ189" s="80" t="n"/>
      <c r="BR189" s="192">
        <f>BO189*AH189</f>
        <v/>
      </c>
      <c r="BS189" s="192">
        <f>BR189-(BO189*AG189)</f>
        <v/>
      </c>
      <c r="BT189" s="196">
        <f>BO189*AK189</f>
        <v/>
      </c>
      <c r="BU189" s="29" t="n"/>
    </row>
    <row customFormat="1" customHeight="1" ht="44.25" r="190" s="170">
      <c r="A190" s="10" t="n"/>
      <c r="B190" s="10" t="n">
        <v>1</v>
      </c>
      <c r="C190" s="11" t="inlineStr">
        <is>
          <t>KOI</t>
        </is>
      </c>
      <c r="D190" s="180" t="inlineStr">
        <is>
          <t>jeans</t>
        </is>
      </c>
      <c r="E190" s="208" t="inlineStr">
        <is>
          <t>WOMEN</t>
        </is>
      </c>
      <c r="F190" s="180" t="inlineStr">
        <is>
          <t>K999901303</t>
        </is>
      </c>
      <c r="G190" s="180" t="inlineStr">
        <is>
          <t>CHRISTINA</t>
        </is>
      </c>
      <c r="H190" s="180" t="inlineStr">
        <is>
          <t>Mid Indigo</t>
        </is>
      </c>
      <c r="I190" s="233" t="inlineStr">
        <is>
          <t>HIGH</t>
        </is>
      </c>
      <c r="J190" s="233" t="inlineStr">
        <is>
          <t>High Skinny</t>
        </is>
      </c>
      <c r="K190" s="233" t="n"/>
      <c r="L190" s="13" t="n"/>
      <c r="M190" s="230" t="inlineStr">
        <is>
          <t>Carthago</t>
        </is>
      </c>
      <c r="N190" s="231" t="inlineStr">
        <is>
          <t>CCC</t>
        </is>
      </c>
      <c r="O190" s="230" t="inlineStr">
        <is>
          <t>Interwashing</t>
        </is>
      </c>
      <c r="P190" s="231" t="inlineStr">
        <is>
          <t>TN</t>
        </is>
      </c>
      <c r="Q190" s="218" t="inlineStr">
        <is>
          <t>C/O</t>
        </is>
      </c>
      <c r="R190" s="218" t="n"/>
      <c r="S190" s="219" t="inlineStr">
        <is>
          <t>Orta</t>
        </is>
      </c>
      <c r="T190" s="219" t="n">
        <v>9541</v>
      </c>
      <c r="U190" s="219" t="inlineStr">
        <is>
          <t>98% Organic Cotton / 2% Elastane</t>
        </is>
      </c>
      <c r="V190" s="130" t="n"/>
      <c r="W190" s="276" t="n">
        <v>42023</v>
      </c>
      <c r="X190" s="276" t="n">
        <v>42044</v>
      </c>
      <c r="Y190" s="276" t="n">
        <v>42079</v>
      </c>
      <c r="Z190" s="44" t="n">
        <v>1.18</v>
      </c>
      <c r="AA190" s="44" t="n"/>
      <c r="AB190" s="244" t="inlineStr">
        <is>
          <t>Euro</t>
        </is>
      </c>
      <c r="AC190" s="408" t="n"/>
      <c r="AD190" s="409" t="n">
        <v>23.23</v>
      </c>
      <c r="AE190" s="408" t="n">
        <v>23.23</v>
      </c>
      <c r="AF190" s="409" t="n">
        <v>0.25</v>
      </c>
      <c r="AG190" s="409">
        <f>(IF(AE190&gt;0, AE190, IF(AD190&gt;0, AD190, IF(AC190&gt;0, AC190, 0))))+AF190</f>
        <v/>
      </c>
      <c r="AH190" s="409">
        <f>AJ190/2.5</f>
        <v/>
      </c>
      <c r="AI190" s="409" t="n">
        <v>129.95</v>
      </c>
      <c r="AJ190" s="409" t="n">
        <v>129.95</v>
      </c>
      <c r="AK190" s="255">
        <f>((AH190-AG190)/AH190)</f>
        <v/>
      </c>
      <c r="AL190" s="80" t="n"/>
      <c r="AM190" s="80" t="n"/>
      <c r="AN190" s="80" t="n"/>
      <c r="AO190" s="410" t="n"/>
      <c r="AP190" s="410" t="n"/>
      <c r="AQ190" s="80" t="n"/>
      <c r="AR190" s="102" t="n">
        <v>2</v>
      </c>
      <c r="AS190" s="102" t="inlineStr">
        <is>
          <t>28x32</t>
        </is>
      </c>
      <c r="AT190" s="102" t="n">
        <v>2</v>
      </c>
      <c r="AU190" s="411" t="n">
        <v>41977</v>
      </c>
      <c r="AV190" s="144" t="n"/>
      <c r="AW190" s="210" t="n">
        <v>41978</v>
      </c>
      <c r="AX190" s="210" t="n">
        <v>41978</v>
      </c>
      <c r="AY190" s="412" t="n"/>
      <c r="AZ190" s="120" t="n"/>
      <c r="BA190" s="413" t="n"/>
      <c r="BB190" s="91" t="n"/>
      <c r="BC190" s="414" t="n"/>
      <c r="BD190" s="80" t="n"/>
      <c r="BE190" s="80" t="n"/>
      <c r="BF190" s="410" t="n"/>
      <c r="BG190" s="102" t="n"/>
      <c r="BH190" s="102" t="n"/>
      <c r="BI190" s="412" t="n"/>
      <c r="BJ190" s="80" t="n"/>
      <c r="BK190" s="80">
        <f>+WEEKNUM(BJ190)</f>
        <v/>
      </c>
      <c r="BL190" s="410" t="n"/>
      <c r="BM190" s="80" t="n"/>
      <c r="BN190" s="80" t="n"/>
      <c r="BO190" s="80" t="n"/>
      <c r="BP190" s="80">
        <f>BO190*Z190</f>
        <v/>
      </c>
      <c r="BQ190" s="80" t="n"/>
      <c r="BR190" s="192">
        <f>BO190*AH190</f>
        <v/>
      </c>
      <c r="BS190" s="192">
        <f>BR190-(BO190*AG190)</f>
        <v/>
      </c>
      <c r="BT190" s="196">
        <f>BO190*AK190</f>
        <v/>
      </c>
      <c r="BU190" s="29" t="n"/>
    </row>
    <row customHeight="1" ht="44.25" r="191">
      <c r="A191" s="10" t="n"/>
      <c r="B191" s="10" t="n">
        <v>1</v>
      </c>
      <c r="C191" s="11" t="inlineStr">
        <is>
          <t>KOI</t>
        </is>
      </c>
      <c r="D191" s="180" t="inlineStr">
        <is>
          <t>jeans</t>
        </is>
      </c>
      <c r="E191" s="208" t="inlineStr">
        <is>
          <t>WOMEN</t>
        </is>
      </c>
      <c r="F191" s="180" t="inlineStr">
        <is>
          <t>K999901304</t>
        </is>
      </c>
      <c r="G191" s="180" t="inlineStr">
        <is>
          <t>CHRISTINA</t>
        </is>
      </c>
      <c r="H191" s="180" t="inlineStr">
        <is>
          <t xml:space="preserve">Black Worn In </t>
        </is>
      </c>
      <c r="I191" s="233" t="inlineStr">
        <is>
          <t>HIGH</t>
        </is>
      </c>
      <c r="J191" s="233" t="inlineStr">
        <is>
          <t>High Skinny</t>
        </is>
      </c>
      <c r="K191" s="233" t="n"/>
      <c r="L191" s="13" t="n"/>
      <c r="M191" s="230" t="inlineStr">
        <is>
          <t>Carthago</t>
        </is>
      </c>
      <c r="N191" s="231" t="inlineStr">
        <is>
          <t>CCC</t>
        </is>
      </c>
      <c r="O191" s="230" t="inlineStr">
        <is>
          <t>Interwashing</t>
        </is>
      </c>
      <c r="P191" s="231" t="inlineStr">
        <is>
          <t>TN</t>
        </is>
      </c>
      <c r="Q191" s="218" t="inlineStr">
        <is>
          <t>C/O</t>
        </is>
      </c>
      <c r="R191" s="218" t="n"/>
      <c r="S191" s="219" t="inlineStr">
        <is>
          <t>Gap</t>
        </is>
      </c>
      <c r="T191" s="219" t="inlineStr">
        <is>
          <t>D7924O022 Pinus</t>
        </is>
      </c>
      <c r="U191" s="219" t="inlineStr">
        <is>
          <t>98% Organic Cotton / 2% Elastane</t>
        </is>
      </c>
      <c r="V191" s="130" t="n"/>
      <c r="W191" s="277" t="n">
        <v>41995</v>
      </c>
      <c r="X191" s="276" t="n">
        <v>42016</v>
      </c>
      <c r="Y191" s="276" t="n">
        <v>42051</v>
      </c>
      <c r="Z191" s="44" t="n">
        <v>1.38</v>
      </c>
      <c r="AA191" s="44" t="n"/>
      <c r="AB191" s="244" t="inlineStr">
        <is>
          <t>Euro</t>
        </is>
      </c>
      <c r="AC191" s="408" t="n"/>
      <c r="AD191" s="409" t="n">
        <v>24.41</v>
      </c>
      <c r="AE191" s="408" t="n">
        <v>24.41</v>
      </c>
      <c r="AF191" s="409" t="n">
        <v>0.25</v>
      </c>
      <c r="AG191" s="409">
        <f>(IF(AE191&gt;0, AE191, IF(AD191&gt;0, AD191, IF(AC191&gt;0, AC191, 0))))+AF191</f>
        <v/>
      </c>
      <c r="AH191" s="409">
        <f>AJ191/2.5</f>
        <v/>
      </c>
      <c r="AI191" s="409" t="n">
        <v>129.95</v>
      </c>
      <c r="AJ191" s="409" t="n">
        <v>129.95</v>
      </c>
      <c r="AK191" s="255">
        <f>((AH191-AG191)/AH191)</f>
        <v/>
      </c>
      <c r="AL191" s="80" t="n"/>
      <c r="AM191" s="80" t="n"/>
      <c r="AN191" s="80" t="n"/>
      <c r="AO191" s="410" t="n"/>
      <c r="AP191" s="410" t="n"/>
      <c r="AQ191" s="80" t="n"/>
      <c r="AR191" s="102" t="n">
        <v>2</v>
      </c>
      <c r="AS191" s="102" t="inlineStr">
        <is>
          <t>28x32</t>
        </is>
      </c>
      <c r="AT191" s="102" t="n">
        <v>2</v>
      </c>
      <c r="AU191" s="411" t="n">
        <v>41977</v>
      </c>
      <c r="AV191" s="144" t="n"/>
      <c r="AW191" s="210" t="n">
        <v>41978</v>
      </c>
      <c r="AX191" s="210" t="n">
        <v>41978</v>
      </c>
      <c r="AY191" s="412" t="n"/>
      <c r="AZ191" s="120" t="n"/>
      <c r="BA191" s="413" t="n"/>
      <c r="BB191" s="91" t="n"/>
      <c r="BC191" s="414" t="n"/>
      <c r="BD191" s="80" t="n"/>
      <c r="BE191" s="80" t="n"/>
      <c r="BF191" s="410" t="n"/>
      <c r="BG191" s="102" t="n"/>
      <c r="BH191" s="102" t="n"/>
      <c r="BI191" s="412" t="n"/>
      <c r="BJ191" s="80" t="n"/>
      <c r="BK191" s="80">
        <f>+WEEKNUM(BJ191)</f>
        <v/>
      </c>
      <c r="BL191" s="410" t="n"/>
      <c r="BM191" s="80" t="n"/>
      <c r="BN191" s="80" t="n"/>
      <c r="BO191" s="80" t="n"/>
      <c r="BP191" s="80">
        <f>BO191*Z191</f>
        <v/>
      </c>
      <c r="BQ191" s="80" t="n"/>
      <c r="BR191" s="192">
        <f>BO191*AH191</f>
        <v/>
      </c>
      <c r="BS191" s="192">
        <f>BR191-(BO191*AG191)</f>
        <v/>
      </c>
      <c r="BT191" s="196">
        <f>BO191*AK191</f>
        <v/>
      </c>
      <c r="BU191" s="29" t="n"/>
    </row>
    <row customHeight="1" ht="44.25" r="192">
      <c r="A192" s="10" t="n"/>
      <c r="B192" s="10" t="n">
        <v>1</v>
      </c>
      <c r="C192" s="11" t="inlineStr">
        <is>
          <t>KOI</t>
        </is>
      </c>
      <c r="D192" s="180" t="inlineStr">
        <is>
          <t>jeans</t>
        </is>
      </c>
      <c r="E192" s="208" t="inlineStr">
        <is>
          <t>WOMEN</t>
        </is>
      </c>
      <c r="F192" s="180" t="inlineStr">
        <is>
          <t>K999901305</t>
        </is>
      </c>
      <c r="G192" s="180" t="inlineStr">
        <is>
          <t>CHRISTINA</t>
        </is>
      </c>
      <c r="H192" s="180" t="inlineStr">
        <is>
          <t>Black Rinse</t>
        </is>
      </c>
      <c r="I192" s="233" t="inlineStr">
        <is>
          <t>HIGH</t>
        </is>
      </c>
      <c r="J192" s="233" t="inlineStr">
        <is>
          <t>High Skinny</t>
        </is>
      </c>
      <c r="K192" s="233" t="n"/>
      <c r="L192" s="13" t="n"/>
      <c r="M192" s="230" t="inlineStr">
        <is>
          <t>Carthago</t>
        </is>
      </c>
      <c r="N192" s="231" t="inlineStr">
        <is>
          <t>CCC</t>
        </is>
      </c>
      <c r="O192" s="230" t="inlineStr">
        <is>
          <t>Interwashing</t>
        </is>
      </c>
      <c r="P192" s="231" t="inlineStr">
        <is>
          <t>TN</t>
        </is>
      </c>
      <c r="Q192" s="218" t="inlineStr">
        <is>
          <t>C/O</t>
        </is>
      </c>
      <c r="R192" s="218" t="n"/>
      <c r="S192" s="219" t="inlineStr">
        <is>
          <t>Gap</t>
        </is>
      </c>
      <c r="T192" s="219" t="inlineStr">
        <is>
          <t>D7924O022 Pinus</t>
        </is>
      </c>
      <c r="U192" s="219" t="inlineStr">
        <is>
          <t>98% Organic Cotton / 2% Elastane</t>
        </is>
      </c>
      <c r="V192" s="130" t="n"/>
      <c r="W192" s="277" t="n">
        <v>41995</v>
      </c>
      <c r="X192" s="276" t="n">
        <v>42016</v>
      </c>
      <c r="Y192" s="276" t="n">
        <v>42051</v>
      </c>
      <c r="Z192" s="44" t="n"/>
      <c r="AA192" s="44" t="n"/>
      <c r="AB192" s="244" t="inlineStr">
        <is>
          <t>Euro</t>
        </is>
      </c>
      <c r="AC192" s="408" t="n"/>
      <c r="AD192" s="416" t="inlineStr">
        <is>
          <t>no SMS</t>
        </is>
      </c>
      <c r="AE192" s="417" t="n"/>
      <c r="AF192" s="409" t="n">
        <v>0.25</v>
      </c>
      <c r="AG192" s="409">
        <f>(IF(AE192&gt;0, AE192, IF(AD192&gt;0, AD192, IF(AC192&gt;0, AC192, 0))))+AF192</f>
        <v/>
      </c>
      <c r="AH192" s="409">
        <f>AJ192/2.5</f>
        <v/>
      </c>
      <c r="AI192" s="409" t="n">
        <v>99.95</v>
      </c>
      <c r="AJ192" s="409" t="n">
        <v>99.95</v>
      </c>
      <c r="AK192" s="255">
        <f>((AH192-AG192)/AH192)</f>
        <v/>
      </c>
      <c r="AL192" s="80" t="n"/>
      <c r="AM192" s="80" t="n"/>
      <c r="AN192" s="80" t="n"/>
      <c r="AO192" s="410" t="n"/>
      <c r="AP192" s="410" t="n"/>
      <c r="AQ192" s="80" t="n"/>
      <c r="AR192" s="102" t="n">
        <v>0</v>
      </c>
      <c r="AS192" s="102" t="inlineStr">
        <is>
          <t>28x32</t>
        </is>
      </c>
      <c r="AT192" s="102" t="n"/>
      <c r="AU192" s="102" t="n"/>
      <c r="AV192" s="144" t="n"/>
      <c r="AW192" s="211" t="inlineStr">
        <is>
          <t>5-dec C/O</t>
        </is>
      </c>
      <c r="AX192" s="144" t="n"/>
      <c r="AY192" s="412" t="n"/>
      <c r="AZ192" s="120" t="n"/>
      <c r="BA192" s="413" t="n"/>
      <c r="BB192" s="91" t="n"/>
      <c r="BC192" s="414" t="n"/>
      <c r="BD192" s="80" t="n"/>
      <c r="BE192" s="80" t="n"/>
      <c r="BF192" s="410" t="n"/>
      <c r="BG192" s="102" t="n"/>
      <c r="BH192" s="102" t="n"/>
      <c r="BI192" s="412" t="n"/>
      <c r="BJ192" s="80" t="n"/>
      <c r="BK192" s="80">
        <f>+WEEKNUM(BJ192)</f>
        <v/>
      </c>
      <c r="BL192" s="410" t="n"/>
      <c r="BM192" s="80" t="n"/>
      <c r="BN192" s="80" t="n"/>
      <c r="BO192" s="80" t="n"/>
      <c r="BP192" s="80">
        <f>BO192*Z192</f>
        <v/>
      </c>
      <c r="BQ192" s="80" t="n"/>
      <c r="BR192" s="192">
        <f>BO192*AH192</f>
        <v/>
      </c>
      <c r="BS192" s="192">
        <f>BR192-(BO192*AG192)</f>
        <v/>
      </c>
      <c r="BT192" s="196">
        <f>BO192*AK192</f>
        <v/>
      </c>
      <c r="BU192" s="29" t="n"/>
    </row>
    <row customHeight="1" ht="44.25" r="193">
      <c r="A193" s="10" t="n"/>
      <c r="B193" s="10" t="n">
        <v>1</v>
      </c>
      <c r="C193" s="11" t="inlineStr">
        <is>
          <t>KOI</t>
        </is>
      </c>
      <c r="D193" s="180" t="inlineStr">
        <is>
          <t>jeans</t>
        </is>
      </c>
      <c r="E193" s="14" t="inlineStr">
        <is>
          <t>MEN</t>
        </is>
      </c>
      <c r="F193" s="180" t="inlineStr">
        <is>
          <t>K999951101</t>
        </is>
      </c>
      <c r="G193" s="180" t="inlineStr">
        <is>
          <t>JAMES</t>
        </is>
      </c>
      <c r="H193" s="180" t="inlineStr">
        <is>
          <t>Dark Worn</t>
        </is>
      </c>
      <c r="I193" s="233" t="n"/>
      <c r="J193" s="233" t="inlineStr">
        <is>
          <t>Skinny</t>
        </is>
      </c>
      <c r="K193" s="233" t="n"/>
      <c r="L193" s="13" t="n"/>
      <c r="M193" s="119" t="inlineStr">
        <is>
          <t>Carthago</t>
        </is>
      </c>
      <c r="N193" s="29" t="inlineStr">
        <is>
          <t>CCC</t>
        </is>
      </c>
      <c r="O193" s="237" t="inlineStr">
        <is>
          <t>Interwashing</t>
        </is>
      </c>
      <c r="P193" s="29" t="inlineStr">
        <is>
          <t>TN</t>
        </is>
      </c>
      <c r="Q193" s="218" t="inlineStr">
        <is>
          <t>C/O</t>
        </is>
      </c>
      <c r="R193" s="38" t="n"/>
      <c r="S193" s="130" t="inlineStr">
        <is>
          <t>TRC (was Gap)</t>
        </is>
      </c>
      <c r="T193" s="130" t="inlineStr">
        <is>
          <t>RR7716 Elast Sioux Crispy (was D7855OB87 FIANA)</t>
        </is>
      </c>
      <c r="U193" s="130" t="inlineStr">
        <is>
          <t>98% Organic Cotton / 2% Elastane (was 98,4% Organic Cotton / 1,6% Elastane)</t>
        </is>
      </c>
      <c r="V193" s="130" t="n"/>
      <c r="W193" s="276" t="n">
        <v>42023</v>
      </c>
      <c r="X193" s="276" t="n">
        <v>42044</v>
      </c>
      <c r="Y193" s="276" t="n">
        <v>42079</v>
      </c>
      <c r="Z193" s="44" t="n">
        <v>1.27</v>
      </c>
      <c r="AA193" s="44" t="n"/>
      <c r="AB193" s="244" t="inlineStr">
        <is>
          <t>Euro</t>
        </is>
      </c>
      <c r="AC193" s="408" t="n"/>
      <c r="AD193" s="409" t="n">
        <v>24.33</v>
      </c>
      <c r="AE193" s="408" t="n">
        <v>24.33</v>
      </c>
      <c r="AF193" s="409" t="n">
        <v>0.25</v>
      </c>
      <c r="AG193" s="409">
        <f>(IF(AE193&gt;0, AE193, IF(AD193&gt;0, AD193, IF(AC193&gt;0, AC193, 0))))+AF193</f>
        <v/>
      </c>
      <c r="AH193" s="409">
        <f>AJ193/2.5</f>
        <v/>
      </c>
      <c r="AI193" s="409" t="n">
        <v>119.95</v>
      </c>
      <c r="AJ193" s="409" t="n">
        <v>129.95</v>
      </c>
      <c r="AK193" s="255">
        <f>((AH193-AG193)/AH193)</f>
        <v/>
      </c>
      <c r="AL193" s="80" t="n"/>
      <c r="AM193" s="80" t="n"/>
      <c r="AN193" s="80" t="n"/>
      <c r="AO193" s="410" t="n"/>
      <c r="AP193" s="410" t="n"/>
      <c r="AQ193" s="80" t="n"/>
      <c r="AR193" s="102" t="n">
        <v>2</v>
      </c>
      <c r="AS193" s="102" t="inlineStr">
        <is>
          <t>32-32</t>
        </is>
      </c>
      <c r="AT193" s="102" t="n">
        <v>2</v>
      </c>
      <c r="AU193" s="411" t="n">
        <v>41977</v>
      </c>
      <c r="AV193" s="144" t="n"/>
      <c r="AW193" s="210" t="n">
        <v>41978</v>
      </c>
      <c r="AX193" s="210" t="n">
        <v>41978</v>
      </c>
      <c r="AY193" s="412" t="n"/>
      <c r="AZ193" s="120" t="n"/>
      <c r="BA193" s="413" t="n"/>
      <c r="BB193" s="91" t="n"/>
      <c r="BC193" s="414" t="n"/>
      <c r="BD193" s="80" t="n"/>
      <c r="BE193" s="80" t="n"/>
      <c r="BF193" s="410" t="n"/>
      <c r="BG193" s="102" t="n"/>
      <c r="BH193" s="102" t="n"/>
      <c r="BI193" s="412" t="n"/>
      <c r="BJ193" s="80" t="n"/>
      <c r="BK193" s="80">
        <f>+WEEKNUM(BJ193)</f>
        <v/>
      </c>
      <c r="BL193" s="410" t="n"/>
      <c r="BM193" s="80" t="n"/>
      <c r="BN193" s="80" t="n"/>
      <c r="BO193" s="80" t="n"/>
      <c r="BP193" s="80">
        <f>BO193*Z193</f>
        <v/>
      </c>
      <c r="BQ193" s="80" t="n"/>
      <c r="BR193" s="192">
        <f>BO193*AH193</f>
        <v/>
      </c>
      <c r="BS193" s="192">
        <f>BR193-(BO193*AG193)</f>
        <v/>
      </c>
      <c r="BT193" s="196">
        <f>BO193*AK193</f>
        <v/>
      </c>
      <c r="BU193" s="29" t="n"/>
    </row>
    <row customFormat="1" customHeight="1" ht="44.25" r="194" s="170">
      <c r="A194" s="10" t="n"/>
      <c r="B194" s="10" t="n">
        <v>1</v>
      </c>
      <c r="C194" s="11" t="inlineStr">
        <is>
          <t>KOI</t>
        </is>
      </c>
      <c r="D194" s="180" t="inlineStr">
        <is>
          <t>jeans</t>
        </is>
      </c>
      <c r="E194" s="14" t="inlineStr">
        <is>
          <t>MEN</t>
        </is>
      </c>
      <c r="F194" s="180" t="inlineStr">
        <is>
          <t>K999951102</t>
        </is>
      </c>
      <c r="G194" s="180" t="inlineStr">
        <is>
          <t>JAMES</t>
        </is>
      </c>
      <c r="H194" s="180" t="inlineStr">
        <is>
          <t>Mid Indigo</t>
        </is>
      </c>
      <c r="I194" s="233" t="n"/>
      <c r="J194" s="233" t="inlineStr">
        <is>
          <t>Skinny</t>
        </is>
      </c>
      <c r="K194" s="233" t="n"/>
      <c r="L194" s="13" t="n"/>
      <c r="M194" s="119" t="inlineStr">
        <is>
          <t>Carthago</t>
        </is>
      </c>
      <c r="N194" s="29" t="inlineStr">
        <is>
          <t>CCC</t>
        </is>
      </c>
      <c r="O194" s="237" t="inlineStr">
        <is>
          <t>Interwashing</t>
        </is>
      </c>
      <c r="P194" s="29" t="inlineStr">
        <is>
          <t>TN</t>
        </is>
      </c>
      <c r="Q194" s="218" t="inlineStr">
        <is>
          <t>C/O</t>
        </is>
      </c>
      <c r="R194" s="38" t="n"/>
      <c r="S194" s="130" t="inlineStr">
        <is>
          <t>Gap</t>
        </is>
      </c>
      <c r="T194" s="130" t="inlineStr">
        <is>
          <t>RR7716 Elast Sioux Crispy (was D7855OB87 FIANA)</t>
        </is>
      </c>
      <c r="U194" s="130" t="inlineStr">
        <is>
          <t>98% Organic Cotton / 2% Elastane (was 98,4% Organic Cotton / 1,6% Elastane)</t>
        </is>
      </c>
      <c r="V194" s="130" t="n"/>
      <c r="W194" s="277" t="n">
        <v>41995</v>
      </c>
      <c r="X194" s="276" t="n">
        <v>42016</v>
      </c>
      <c r="Y194" s="276" t="n">
        <v>42051</v>
      </c>
      <c r="Z194" s="44" t="n">
        <v>1.27</v>
      </c>
      <c r="AA194" s="44" t="n"/>
      <c r="AB194" s="244" t="inlineStr">
        <is>
          <t>Euro</t>
        </is>
      </c>
      <c r="AC194" s="408" t="n"/>
      <c r="AD194" s="409" t="n">
        <v>23.96</v>
      </c>
      <c r="AE194" s="408" t="n">
        <v>23.96</v>
      </c>
      <c r="AF194" s="409" t="n">
        <v>0.25</v>
      </c>
      <c r="AG194" s="409">
        <f>(IF(AE194&gt;0, AE194, IF(AD194&gt;0, AD194, IF(AC194&gt;0, AC194, 0))))+AF194</f>
        <v/>
      </c>
      <c r="AH194" s="409">
        <f>AJ194/2.5</f>
        <v/>
      </c>
      <c r="AI194" s="409" t="n">
        <v>119.95</v>
      </c>
      <c r="AJ194" s="409" t="n">
        <v>119.95</v>
      </c>
      <c r="AK194" s="255">
        <f>((AH194-AG194)/AH194)</f>
        <v/>
      </c>
      <c r="AL194" s="80" t="n"/>
      <c r="AM194" s="80" t="n"/>
      <c r="AN194" s="80" t="n"/>
      <c r="AO194" s="410" t="n"/>
      <c r="AP194" s="410" t="n"/>
      <c r="AQ194" s="80" t="n"/>
      <c r="AR194" s="102" t="n">
        <v>2</v>
      </c>
      <c r="AS194" s="102" t="inlineStr">
        <is>
          <t>32-32</t>
        </is>
      </c>
      <c r="AT194" s="102" t="n">
        <v>1</v>
      </c>
      <c r="AU194" s="418" t="n">
        <v>41984</v>
      </c>
      <c r="AV194" s="144" t="n"/>
      <c r="AW194" s="210" t="n">
        <v>41978</v>
      </c>
      <c r="AX194" s="210" t="n">
        <v>42018</v>
      </c>
      <c r="AY194" s="412" t="n"/>
      <c r="AZ194" s="120" t="n"/>
      <c r="BA194" s="413" t="n"/>
      <c r="BB194" s="91" t="n"/>
      <c r="BC194" s="414" t="n"/>
      <c r="BD194" s="80" t="n"/>
      <c r="BE194" s="80" t="n"/>
      <c r="BF194" s="410" t="n"/>
      <c r="BG194" s="102" t="n"/>
      <c r="BH194" s="102" t="n"/>
      <c r="BI194" s="412" t="n"/>
      <c r="BJ194" s="80" t="n"/>
      <c r="BK194" s="80">
        <f>+WEEKNUM(BJ194)</f>
        <v/>
      </c>
      <c r="BL194" s="410" t="n"/>
      <c r="BM194" s="80" t="n"/>
      <c r="BN194" s="80" t="n"/>
      <c r="BO194" s="80" t="n"/>
      <c r="BP194" s="80">
        <f>BO194*Z194</f>
        <v/>
      </c>
      <c r="BQ194" s="80" t="n"/>
      <c r="BR194" s="192">
        <f>BO194*AH194</f>
        <v/>
      </c>
      <c r="BS194" s="192">
        <f>BR194-(BO194*AG194)</f>
        <v/>
      </c>
      <c r="BT194" s="196">
        <f>BO194*AK194</f>
        <v/>
      </c>
      <c r="BU194" s="29" t="n"/>
    </row>
    <row customHeight="1" ht="44.25" r="195">
      <c r="A195" s="10" t="n"/>
      <c r="B195" s="10" t="n">
        <v>1</v>
      </c>
      <c r="C195" s="11" t="inlineStr">
        <is>
          <t>KOI</t>
        </is>
      </c>
      <c r="D195" s="180" t="inlineStr">
        <is>
          <t>jeans</t>
        </is>
      </c>
      <c r="E195" s="14" t="inlineStr">
        <is>
          <t>MEN</t>
        </is>
      </c>
      <c r="F195" s="180" t="inlineStr">
        <is>
          <t>K999951103</t>
        </is>
      </c>
      <c r="G195" s="180" t="inlineStr">
        <is>
          <t>JAMES</t>
        </is>
      </c>
      <c r="H195" s="180" t="inlineStr">
        <is>
          <t>Black Worn In</t>
        </is>
      </c>
      <c r="I195" s="233" t="n"/>
      <c r="J195" s="233" t="inlineStr">
        <is>
          <t>Skinny</t>
        </is>
      </c>
      <c r="K195" s="233" t="n"/>
      <c r="L195" s="13" t="n"/>
      <c r="M195" s="119" t="inlineStr">
        <is>
          <t>Carthago</t>
        </is>
      </c>
      <c r="N195" s="29" t="inlineStr">
        <is>
          <t>CCC</t>
        </is>
      </c>
      <c r="O195" s="237" t="inlineStr">
        <is>
          <t>Interwashing</t>
        </is>
      </c>
      <c r="P195" s="29" t="inlineStr">
        <is>
          <t>TN</t>
        </is>
      </c>
      <c r="Q195" s="218" t="inlineStr">
        <is>
          <t>C/O</t>
        </is>
      </c>
      <c r="R195" s="38" t="n"/>
      <c r="S195" s="130" t="inlineStr">
        <is>
          <t>Gap</t>
        </is>
      </c>
      <c r="T195" s="130" t="inlineStr">
        <is>
          <t>D7924O022 Pinus</t>
        </is>
      </c>
      <c r="U195" s="130" t="inlineStr">
        <is>
          <t>98% Organic Cotton / 2% Elastane</t>
        </is>
      </c>
      <c r="V195" s="130" t="n"/>
      <c r="W195" s="277" t="n">
        <v>41995</v>
      </c>
      <c r="X195" s="276" t="n">
        <v>42016</v>
      </c>
      <c r="Y195" s="276" t="n">
        <v>42051</v>
      </c>
      <c r="Z195" s="44" t="n">
        <v>1.42</v>
      </c>
      <c r="AA195" s="44" t="n"/>
      <c r="AB195" s="244" t="inlineStr">
        <is>
          <t>Euro</t>
        </is>
      </c>
      <c r="AC195" s="408" t="n"/>
      <c r="AD195" s="409" t="n">
        <v>24.65</v>
      </c>
      <c r="AE195" s="408" t="n">
        <v>24.65</v>
      </c>
      <c r="AF195" s="409" t="n">
        <v>0.25</v>
      </c>
      <c r="AG195" s="409">
        <f>(IF(AE195&gt;0, AE195, IF(AD195&gt;0, AD195, IF(AC195&gt;0, AC195, 0))))+AF195</f>
        <v/>
      </c>
      <c r="AH195" s="409">
        <f>AJ195/2.5</f>
        <v/>
      </c>
      <c r="AI195" s="409" t="n">
        <v>119.95</v>
      </c>
      <c r="AJ195" s="409" t="n">
        <v>129.95</v>
      </c>
      <c r="AK195" s="255">
        <f>((AH195-AG195)/AH195)</f>
        <v/>
      </c>
      <c r="AL195" s="80" t="n"/>
      <c r="AM195" s="80" t="n"/>
      <c r="AN195" s="80" t="n"/>
      <c r="AO195" s="410" t="n"/>
      <c r="AP195" s="410" t="n"/>
      <c r="AQ195" s="80" t="n"/>
      <c r="AR195" s="102" t="n">
        <v>2</v>
      </c>
      <c r="AS195" s="102" t="inlineStr">
        <is>
          <t>32-32</t>
        </is>
      </c>
      <c r="AT195" s="102" t="n">
        <v>2</v>
      </c>
      <c r="AU195" s="411" t="n">
        <v>41977</v>
      </c>
      <c r="AV195" s="144" t="n"/>
      <c r="AW195" s="210" t="n">
        <v>41978</v>
      </c>
      <c r="AX195" s="210" t="n">
        <v>41978</v>
      </c>
      <c r="AY195" s="412" t="n"/>
      <c r="AZ195" s="120" t="n"/>
      <c r="BA195" s="413" t="n"/>
      <c r="BB195" s="91" t="n"/>
      <c r="BC195" s="414" t="n"/>
      <c r="BD195" s="80" t="n"/>
      <c r="BE195" s="80" t="n"/>
      <c r="BF195" s="410" t="n"/>
      <c r="BG195" s="102" t="n"/>
      <c r="BH195" s="102" t="n"/>
      <c r="BI195" s="412" t="n"/>
      <c r="BJ195" s="80" t="n"/>
      <c r="BK195" s="80">
        <f>+WEEKNUM(BJ195)</f>
        <v/>
      </c>
      <c r="BL195" s="410" t="n"/>
      <c r="BM195" s="80" t="n"/>
      <c r="BN195" s="80" t="n"/>
      <c r="BO195" s="80" t="n"/>
      <c r="BP195" s="80">
        <f>BO195*Z195</f>
        <v/>
      </c>
      <c r="BQ195" s="80" t="n"/>
      <c r="BR195" s="192">
        <f>BO195*AH195</f>
        <v/>
      </c>
      <c r="BS195" s="192">
        <f>BR195-(BO195*AG195)</f>
        <v/>
      </c>
      <c r="BT195" s="196">
        <f>BO195*AK195</f>
        <v/>
      </c>
      <c r="BU195" s="29" t="n"/>
    </row>
    <row customFormat="1" customHeight="1" ht="44.25" r="196" s="170">
      <c r="A196" s="10" t="n"/>
      <c r="B196" s="10" t="n">
        <v>1</v>
      </c>
      <c r="C196" s="11" t="inlineStr">
        <is>
          <t>KOI</t>
        </is>
      </c>
      <c r="D196" s="180" t="inlineStr">
        <is>
          <t>jeans</t>
        </is>
      </c>
      <c r="E196" s="14" t="inlineStr">
        <is>
          <t>MEN</t>
        </is>
      </c>
      <c r="F196" s="180" t="inlineStr">
        <is>
          <t>K999951104</t>
        </is>
      </c>
      <c r="G196" s="180" t="inlineStr">
        <is>
          <t>JAMES</t>
        </is>
      </c>
      <c r="H196" s="180" t="inlineStr">
        <is>
          <t>Black Rinse</t>
        </is>
      </c>
      <c r="I196" s="233" t="n"/>
      <c r="J196" s="233" t="inlineStr">
        <is>
          <t>Skinny</t>
        </is>
      </c>
      <c r="K196" s="233" t="n"/>
      <c r="L196" s="13" t="n"/>
      <c r="M196" s="230" t="inlineStr">
        <is>
          <t>Carthago</t>
        </is>
      </c>
      <c r="N196" s="231" t="inlineStr">
        <is>
          <t>CCC</t>
        </is>
      </c>
      <c r="O196" s="237" t="inlineStr">
        <is>
          <t>Interwashing</t>
        </is>
      </c>
      <c r="P196" s="231" t="inlineStr">
        <is>
          <t>TN</t>
        </is>
      </c>
      <c r="Q196" s="218" t="inlineStr">
        <is>
          <t>C/O</t>
        </is>
      </c>
      <c r="R196" s="218" t="n"/>
      <c r="S196" s="130" t="inlineStr">
        <is>
          <t>Gap</t>
        </is>
      </c>
      <c r="T196" s="130" t="inlineStr">
        <is>
          <t>D7924O022 Pinus</t>
        </is>
      </c>
      <c r="U196" s="130" t="inlineStr">
        <is>
          <t>98% Organic Cotton / 2% Elastane</t>
        </is>
      </c>
      <c r="V196" s="130" t="n"/>
      <c r="W196" s="277" t="n">
        <v>41995</v>
      </c>
      <c r="X196" s="276" t="n">
        <v>42016</v>
      </c>
      <c r="Y196" s="276" t="n">
        <v>42051</v>
      </c>
      <c r="Z196" s="44" t="n"/>
      <c r="AA196" s="44" t="n"/>
      <c r="AB196" s="244" t="inlineStr">
        <is>
          <t>Euro</t>
        </is>
      </c>
      <c r="AC196" s="408" t="n"/>
      <c r="AD196" s="416" t="inlineStr">
        <is>
          <t>no SMS</t>
        </is>
      </c>
      <c r="AE196" s="417" t="n"/>
      <c r="AF196" s="409" t="n">
        <v>0.25</v>
      </c>
      <c r="AG196" s="409">
        <f>(IF(AE196&gt;0, AE196, IF(AD196&gt;0, AD196, IF(AC196&gt;0, AC196, 0))))+AF196</f>
        <v/>
      </c>
      <c r="AH196" s="409">
        <f>AJ196/2.5</f>
        <v/>
      </c>
      <c r="AI196" s="409" t="n">
        <v>99.95</v>
      </c>
      <c r="AJ196" s="409" t="n">
        <v>99.95</v>
      </c>
      <c r="AK196" s="255">
        <f>((AH196-AG196)/AH196)</f>
        <v/>
      </c>
      <c r="AL196" s="80" t="n"/>
      <c r="AM196" s="80" t="n"/>
      <c r="AN196" s="80" t="n"/>
      <c r="AO196" s="410" t="n"/>
      <c r="AP196" s="410" t="n"/>
      <c r="AQ196" s="80" t="n"/>
      <c r="AR196" s="102" t="n">
        <v>0</v>
      </c>
      <c r="AS196" s="102" t="inlineStr">
        <is>
          <t>32-32</t>
        </is>
      </c>
      <c r="AT196" s="102" t="n"/>
      <c r="AU196" s="102" t="n"/>
      <c r="AV196" s="144" t="n"/>
      <c r="AW196" s="144" t="inlineStr">
        <is>
          <t>leo should order</t>
        </is>
      </c>
      <c r="AX196" s="144" t="n"/>
      <c r="AY196" s="412" t="n"/>
      <c r="AZ196" s="120" t="n"/>
      <c r="BA196" s="413" t="n"/>
      <c r="BB196" s="91" t="n"/>
      <c r="BC196" s="414" t="n"/>
      <c r="BD196" s="80" t="n"/>
      <c r="BE196" s="80" t="n"/>
      <c r="BF196" s="410" t="n"/>
      <c r="BG196" s="102" t="n"/>
      <c r="BH196" s="102" t="n"/>
      <c r="BI196" s="412" t="n"/>
      <c r="BJ196" s="80" t="n"/>
      <c r="BK196" s="80">
        <f>+WEEKNUM(BJ196)</f>
        <v/>
      </c>
      <c r="BL196" s="410" t="n"/>
      <c r="BM196" s="80" t="n"/>
      <c r="BN196" s="80" t="n"/>
      <c r="BO196" s="80" t="n"/>
      <c r="BP196" s="80">
        <f>BO196*Z196</f>
        <v/>
      </c>
      <c r="BQ196" s="80" t="n"/>
      <c r="BR196" s="192">
        <f>BO196*AH196</f>
        <v/>
      </c>
      <c r="BS196" s="192">
        <f>BR196-(BO196*AG196)</f>
        <v/>
      </c>
      <c r="BT196" s="196">
        <f>BO196*AK196</f>
        <v/>
      </c>
      <c r="BU196" s="29" t="n"/>
    </row>
    <row customHeight="1" ht="44.25" r="197">
      <c r="A197" s="10" t="n"/>
      <c r="B197" s="10" t="n">
        <v>1</v>
      </c>
      <c r="C197" s="11" t="inlineStr">
        <is>
          <t>KOI</t>
        </is>
      </c>
      <c r="D197" s="180" t="inlineStr">
        <is>
          <t>jeans</t>
        </is>
      </c>
      <c r="E197" s="14" t="inlineStr">
        <is>
          <t>MEN</t>
        </is>
      </c>
      <c r="F197" s="180" t="inlineStr">
        <is>
          <t>K999951201</t>
        </is>
      </c>
      <c r="G197" s="180" t="inlineStr">
        <is>
          <t>CHARLES</t>
        </is>
      </c>
      <c r="H197" s="180" t="inlineStr">
        <is>
          <t>Dark Worn</t>
        </is>
      </c>
      <c r="I197" s="233" t="n"/>
      <c r="J197" s="233" t="inlineStr">
        <is>
          <t>Slim Mid Rise</t>
        </is>
      </c>
      <c r="K197" s="233" t="n"/>
      <c r="L197" s="13" t="n"/>
      <c r="M197" s="119" t="inlineStr">
        <is>
          <t>Carthago</t>
        </is>
      </c>
      <c r="N197" s="29" t="inlineStr">
        <is>
          <t>CCC</t>
        </is>
      </c>
      <c r="O197" s="237" t="inlineStr">
        <is>
          <t>Interwashing</t>
        </is>
      </c>
      <c r="P197" s="29" t="inlineStr">
        <is>
          <t>TN</t>
        </is>
      </c>
      <c r="Q197" s="218" t="inlineStr">
        <is>
          <t>C/O</t>
        </is>
      </c>
      <c r="R197" s="38" t="n"/>
      <c r="S197" s="130" t="inlineStr">
        <is>
          <t>Gap</t>
        </is>
      </c>
      <c r="T197" s="130" t="inlineStr">
        <is>
          <t>RR7716 Elast Sioux Crispy (was D7855OB87 FIANA)</t>
        </is>
      </c>
      <c r="U197" s="130" t="inlineStr">
        <is>
          <t>98% Organic Cotton / 2% Elastane (was 98,4% Organic Cotton / 1,6% Elastane)</t>
        </is>
      </c>
      <c r="V197" s="130" t="n"/>
      <c r="W197" s="277" t="n">
        <v>41995</v>
      </c>
      <c r="X197" s="276" t="n">
        <v>42016</v>
      </c>
      <c r="Y197" s="276" t="n">
        <v>42051</v>
      </c>
      <c r="Z197" s="44" t="n">
        <v>1.26</v>
      </c>
      <c r="AA197" s="44" t="n"/>
      <c r="AB197" s="244" t="inlineStr">
        <is>
          <t>Euro</t>
        </is>
      </c>
      <c r="AC197" s="408" t="n"/>
      <c r="AD197" s="409" t="n">
        <v>24.16</v>
      </c>
      <c r="AE197" s="408" t="n">
        <v>24.16</v>
      </c>
      <c r="AF197" s="409" t="n">
        <v>0.25</v>
      </c>
      <c r="AG197" s="409">
        <f>(IF(AE197&gt;0, AE197, IF(AD197&gt;0, AD197, IF(AC197&gt;0, AC197, 0))))+AF197</f>
        <v/>
      </c>
      <c r="AH197" s="409">
        <f>AJ197/2.5</f>
        <v/>
      </c>
      <c r="AI197" s="409" t="n">
        <v>129.95</v>
      </c>
      <c r="AJ197" s="409" t="n">
        <v>129.95</v>
      </c>
      <c r="AK197" s="255">
        <f>((AH197-AG197)/AH197)</f>
        <v/>
      </c>
      <c r="AL197" s="80" t="n"/>
      <c r="AM197" s="80" t="n"/>
      <c r="AN197" s="80" t="n"/>
      <c r="AO197" s="410" t="n"/>
      <c r="AP197" s="410" t="n"/>
      <c r="AQ197" s="80" t="n"/>
      <c r="AR197" s="102" t="n">
        <v>2</v>
      </c>
      <c r="AS197" s="102" t="inlineStr">
        <is>
          <t>32-32</t>
        </is>
      </c>
      <c r="AT197" s="102" t="n">
        <v>2</v>
      </c>
      <c r="AU197" s="411" t="n">
        <v>41977</v>
      </c>
      <c r="AV197" s="144" t="n"/>
      <c r="AW197" s="210" t="n">
        <v>41978</v>
      </c>
      <c r="AX197" s="210" t="n">
        <v>42018</v>
      </c>
      <c r="AY197" s="412" t="n"/>
      <c r="AZ197" s="120" t="n"/>
      <c r="BA197" s="413" t="n"/>
      <c r="BB197" s="91" t="n"/>
      <c r="BC197" s="414" t="n"/>
      <c r="BD197" s="80" t="n"/>
      <c r="BE197" s="80" t="n"/>
      <c r="BF197" s="410" t="n"/>
      <c r="BG197" s="102" t="n"/>
      <c r="BH197" s="102" t="n"/>
      <c r="BI197" s="412" t="n"/>
      <c r="BJ197" s="80" t="n"/>
      <c r="BK197" s="80">
        <f>+WEEKNUM(BJ197)</f>
        <v/>
      </c>
      <c r="BL197" s="410" t="n"/>
      <c r="BM197" s="80" t="n"/>
      <c r="BN197" s="80" t="n"/>
      <c r="BO197" s="80" t="n"/>
      <c r="BP197" s="80">
        <f>BO197*Z197</f>
        <v/>
      </c>
      <c r="BQ197" s="80" t="n"/>
      <c r="BR197" s="192">
        <f>BO197*AH197</f>
        <v/>
      </c>
      <c r="BS197" s="192">
        <f>BR197-(BO197*AG197)</f>
        <v/>
      </c>
      <c r="BT197" s="196">
        <f>BO197*AK197</f>
        <v/>
      </c>
      <c r="BU197" s="29" t="n"/>
    </row>
    <row customHeight="1" ht="44.25" r="198">
      <c r="A198" s="10" t="n"/>
      <c r="B198" s="10" t="n">
        <v>1</v>
      </c>
      <c r="C198" s="11" t="inlineStr">
        <is>
          <t>KOI</t>
        </is>
      </c>
      <c r="D198" s="180" t="inlineStr">
        <is>
          <t>jeans</t>
        </is>
      </c>
      <c r="E198" s="14" t="inlineStr">
        <is>
          <t>MEN</t>
        </is>
      </c>
      <c r="F198" s="180" t="inlineStr">
        <is>
          <t>K999951202</t>
        </is>
      </c>
      <c r="G198" s="180" t="inlineStr">
        <is>
          <t>CHARLES</t>
        </is>
      </c>
      <c r="H198" s="180" t="inlineStr">
        <is>
          <t>Mid Indigo</t>
        </is>
      </c>
      <c r="I198" s="233" t="n"/>
      <c r="J198" s="233" t="inlineStr">
        <is>
          <t>Slim Mid Rise</t>
        </is>
      </c>
      <c r="K198" s="233" t="n"/>
      <c r="L198" s="13" t="n"/>
      <c r="M198" s="119" t="inlineStr">
        <is>
          <t>Carthago</t>
        </is>
      </c>
      <c r="N198" s="29" t="inlineStr">
        <is>
          <t>CCC</t>
        </is>
      </c>
      <c r="O198" s="237" t="inlineStr">
        <is>
          <t>Interwashing</t>
        </is>
      </c>
      <c r="P198" s="29" t="inlineStr">
        <is>
          <t>TN</t>
        </is>
      </c>
      <c r="Q198" s="218" t="inlineStr">
        <is>
          <t>C/O</t>
        </is>
      </c>
      <c r="R198" s="38" t="n"/>
      <c r="S198" s="130" t="inlineStr">
        <is>
          <t>Gap</t>
        </is>
      </c>
      <c r="T198" s="130" t="inlineStr">
        <is>
          <t>RR7716 Elast Sioux Crispy (was D7855OB87 FIANA)</t>
        </is>
      </c>
      <c r="U198" s="130" t="inlineStr">
        <is>
          <t>98% Organic Cotton / 2% Elastane (was 98,4% Organic Cotton / 1,6% Elastane)</t>
        </is>
      </c>
      <c r="V198" s="130" t="n"/>
      <c r="W198" s="277" t="n">
        <v>41995</v>
      </c>
      <c r="X198" s="276" t="n">
        <v>42016</v>
      </c>
      <c r="Y198" s="276" t="n">
        <v>42051</v>
      </c>
      <c r="Z198" s="44" t="n">
        <v>1.26</v>
      </c>
      <c r="AA198" s="44" t="n"/>
      <c r="AB198" s="244" t="inlineStr">
        <is>
          <t>Euro</t>
        </is>
      </c>
      <c r="AC198" s="408" t="n"/>
      <c r="AD198" s="409" t="n">
        <v>23.74</v>
      </c>
      <c r="AE198" s="408" t="n">
        <v>23.74</v>
      </c>
      <c r="AF198" s="409" t="n">
        <v>0.25</v>
      </c>
      <c r="AG198" s="409">
        <f>(IF(AE198&gt;0, AE198, IF(AD198&gt;0, AD198, IF(AC198&gt;0, AC198, 0))))+AF198</f>
        <v/>
      </c>
      <c r="AH198" s="409">
        <f>AJ198/2.5</f>
        <v/>
      </c>
      <c r="AI198" s="409" t="n">
        <v>119.95</v>
      </c>
      <c r="AJ198" s="409" t="n">
        <v>119.95</v>
      </c>
      <c r="AK198" s="255">
        <f>((AH198-AG198)/AH198)</f>
        <v/>
      </c>
      <c r="AL198" s="80" t="n"/>
      <c r="AM198" s="80" t="n"/>
      <c r="AN198" s="80" t="n"/>
      <c r="AO198" s="410" t="n"/>
      <c r="AP198" s="410" t="n"/>
      <c r="AQ198" s="80" t="n"/>
      <c r="AR198" s="102" t="n">
        <v>2</v>
      </c>
      <c r="AS198" s="102" t="inlineStr">
        <is>
          <t>32-32</t>
        </is>
      </c>
      <c r="AT198" s="102" t="n">
        <v>2</v>
      </c>
      <c r="AU198" s="411" t="n">
        <v>41977</v>
      </c>
      <c r="AV198" s="144" t="n"/>
      <c r="AW198" s="210" t="n">
        <v>41978</v>
      </c>
      <c r="AX198" s="210" t="n">
        <v>41978</v>
      </c>
      <c r="AY198" s="412" t="n"/>
      <c r="AZ198" s="120" t="n"/>
      <c r="BA198" s="413" t="n"/>
      <c r="BB198" s="91" t="n"/>
      <c r="BC198" s="414" t="n"/>
      <c r="BD198" s="80" t="n"/>
      <c r="BE198" s="80" t="n"/>
      <c r="BF198" s="410" t="n"/>
      <c r="BG198" s="102" t="n"/>
      <c r="BH198" s="102" t="n"/>
      <c r="BI198" s="412" t="n"/>
      <c r="BJ198" s="80" t="n"/>
      <c r="BK198" s="80">
        <f>+WEEKNUM(BJ198)</f>
        <v/>
      </c>
      <c r="BL198" s="410" t="n"/>
      <c r="BM198" s="80" t="n"/>
      <c r="BN198" s="80" t="n"/>
      <c r="BO198" s="80" t="n"/>
      <c r="BP198" s="80">
        <f>BO198*Z198</f>
        <v/>
      </c>
      <c r="BQ198" s="80" t="n"/>
      <c r="BR198" s="192">
        <f>BO198*AH198</f>
        <v/>
      </c>
      <c r="BS198" s="192">
        <f>BR198-(BO198*AG198)</f>
        <v/>
      </c>
      <c r="BT198" s="196">
        <f>BO198*AK198</f>
        <v/>
      </c>
      <c r="BU198" s="29" t="n"/>
    </row>
    <row customFormat="1" customHeight="1" ht="44.25" r="199" s="170">
      <c r="A199" s="10" t="n"/>
      <c r="B199" s="10" t="n">
        <v>1</v>
      </c>
      <c r="C199" s="11" t="inlineStr">
        <is>
          <t>KOI</t>
        </is>
      </c>
      <c r="D199" s="180" t="inlineStr">
        <is>
          <t>jeans</t>
        </is>
      </c>
      <c r="E199" s="14" t="inlineStr">
        <is>
          <t>MEN</t>
        </is>
      </c>
      <c r="F199" s="180" t="inlineStr">
        <is>
          <t>K999951203</t>
        </is>
      </c>
      <c r="G199" s="180" t="inlineStr">
        <is>
          <t>CHARLES</t>
        </is>
      </c>
      <c r="H199" s="180" t="inlineStr">
        <is>
          <t>Black Worn In</t>
        </is>
      </c>
      <c r="I199" s="233" t="n"/>
      <c r="J199" s="233" t="inlineStr">
        <is>
          <t>Slim Mid Rise</t>
        </is>
      </c>
      <c r="K199" s="233" t="n"/>
      <c r="L199" s="13" t="n"/>
      <c r="M199" s="119" t="inlineStr">
        <is>
          <t>Carthago</t>
        </is>
      </c>
      <c r="N199" s="29" t="inlineStr">
        <is>
          <t>CCC</t>
        </is>
      </c>
      <c r="O199" s="237" t="inlineStr">
        <is>
          <t>Interwashing</t>
        </is>
      </c>
      <c r="P199" s="29" t="inlineStr">
        <is>
          <t>TN</t>
        </is>
      </c>
      <c r="Q199" s="218" t="inlineStr">
        <is>
          <t>C/O</t>
        </is>
      </c>
      <c r="R199" s="38" t="n"/>
      <c r="S199" s="130" t="inlineStr">
        <is>
          <t>Gap</t>
        </is>
      </c>
      <c r="T199" s="130" t="inlineStr">
        <is>
          <t>D7924O022 Pinus</t>
        </is>
      </c>
      <c r="U199" s="130" t="inlineStr">
        <is>
          <t>98% Organic Cotton / 2% Elastane</t>
        </is>
      </c>
      <c r="V199" s="130" t="n"/>
      <c r="W199" s="277" t="n">
        <v>41995</v>
      </c>
      <c r="X199" s="276" t="n">
        <v>42016</v>
      </c>
      <c r="Y199" s="276" t="n">
        <v>42051</v>
      </c>
      <c r="Z199" s="44" t="n">
        <v>1.41</v>
      </c>
      <c r="AA199" s="44" t="n"/>
      <c r="AB199" s="244" t="inlineStr">
        <is>
          <t>Euro</t>
        </is>
      </c>
      <c r="AC199" s="408" t="n"/>
      <c r="AD199" s="409" t="n">
        <v>24.45</v>
      </c>
      <c r="AE199" s="408" t="n">
        <v>24.45</v>
      </c>
      <c r="AF199" s="409" t="n">
        <v>0.25</v>
      </c>
      <c r="AG199" s="409">
        <f>(IF(AE199&gt;0, AE199, IF(AD199&gt;0, AD199, IF(AC199&gt;0, AC199, 0))))+AF199</f>
        <v/>
      </c>
      <c r="AH199" s="409">
        <f>AJ199/2.5</f>
        <v/>
      </c>
      <c r="AI199" s="409" t="n">
        <v>129.95</v>
      </c>
      <c r="AJ199" s="409" t="n">
        <v>129.95</v>
      </c>
      <c r="AK199" s="255">
        <f>((AH199-AG199)/AH199)</f>
        <v/>
      </c>
      <c r="AL199" s="80" t="n"/>
      <c r="AM199" s="80" t="n"/>
      <c r="AN199" s="80" t="n"/>
      <c r="AO199" s="410" t="n"/>
      <c r="AP199" s="410" t="n"/>
      <c r="AQ199" s="80" t="n"/>
      <c r="AR199" s="102" t="n">
        <v>2</v>
      </c>
      <c r="AS199" s="102" t="inlineStr">
        <is>
          <t>32-32</t>
        </is>
      </c>
      <c r="AT199" s="102" t="n">
        <v>1</v>
      </c>
      <c r="AU199" s="418" t="n">
        <v>41984</v>
      </c>
      <c r="AV199" s="144" t="n"/>
      <c r="AW199" s="210" t="n">
        <v>41978</v>
      </c>
      <c r="AX199" s="210" t="n">
        <v>42018</v>
      </c>
      <c r="AY199" s="412" t="n"/>
      <c r="AZ199" s="120" t="n"/>
      <c r="BA199" s="413" t="n"/>
      <c r="BB199" s="91" t="n"/>
      <c r="BC199" s="414" t="n"/>
      <c r="BD199" s="80" t="n"/>
      <c r="BE199" s="80" t="n"/>
      <c r="BF199" s="410" t="n"/>
      <c r="BG199" s="102" t="n"/>
      <c r="BH199" s="102" t="n"/>
      <c r="BI199" s="412" t="n"/>
      <c r="BJ199" s="80" t="n"/>
      <c r="BK199" s="80">
        <f>+WEEKNUM(BJ199)</f>
        <v/>
      </c>
      <c r="BL199" s="410" t="n"/>
      <c r="BM199" s="80" t="n"/>
      <c r="BN199" s="80" t="n"/>
      <c r="BO199" s="80" t="n"/>
      <c r="BP199" s="80">
        <f>BO199*Z199</f>
        <v/>
      </c>
      <c r="BQ199" s="80" t="n"/>
      <c r="BR199" s="192">
        <f>BO199*AH199</f>
        <v/>
      </c>
      <c r="BS199" s="192">
        <f>BR199-(BO199*AG199)</f>
        <v/>
      </c>
      <c r="BT199" s="196">
        <f>BO199*AK199</f>
        <v/>
      </c>
      <c r="BU199" s="29" t="n"/>
    </row>
    <row customHeight="1" ht="44.25" r="200">
      <c r="A200" s="10" t="n"/>
      <c r="B200" s="10" t="n">
        <v>1</v>
      </c>
      <c r="C200" s="11" t="inlineStr">
        <is>
          <t>KOI</t>
        </is>
      </c>
      <c r="D200" s="180" t="inlineStr">
        <is>
          <t>jeans</t>
        </is>
      </c>
      <c r="E200" s="14" t="inlineStr">
        <is>
          <t>MEN</t>
        </is>
      </c>
      <c r="F200" s="180" t="inlineStr">
        <is>
          <t>K999951204</t>
        </is>
      </c>
      <c r="G200" s="180" t="inlineStr">
        <is>
          <t>CHARLES</t>
        </is>
      </c>
      <c r="H200" s="180" t="inlineStr">
        <is>
          <t>Black Rinse</t>
        </is>
      </c>
      <c r="I200" s="233" t="n"/>
      <c r="J200" s="233" t="inlineStr">
        <is>
          <t>Slim Mid Rise</t>
        </is>
      </c>
      <c r="K200" s="233" t="n"/>
      <c r="L200" s="13" t="n"/>
      <c r="M200" s="230" t="inlineStr">
        <is>
          <t>Carthago</t>
        </is>
      </c>
      <c r="N200" s="29" t="inlineStr">
        <is>
          <t>CCC</t>
        </is>
      </c>
      <c r="O200" s="237" t="inlineStr">
        <is>
          <t>Interwashing</t>
        </is>
      </c>
      <c r="P200" s="231" t="inlineStr">
        <is>
          <t>TN</t>
        </is>
      </c>
      <c r="Q200" s="218" t="inlineStr">
        <is>
          <t>C/O</t>
        </is>
      </c>
      <c r="R200" s="218" t="n"/>
      <c r="S200" s="130" t="inlineStr">
        <is>
          <t>Gap</t>
        </is>
      </c>
      <c r="T200" s="130" t="inlineStr">
        <is>
          <t>D7924O022 Pinus</t>
        </is>
      </c>
      <c r="U200" s="130" t="inlineStr">
        <is>
          <t>98% Organic Cotton / 2% Elastane</t>
        </is>
      </c>
      <c r="V200" s="130" t="n"/>
      <c r="W200" s="277" t="n">
        <v>41995</v>
      </c>
      <c r="X200" s="276" t="n">
        <v>42016</v>
      </c>
      <c r="Y200" s="276" t="n">
        <v>42051</v>
      </c>
      <c r="Z200" s="44" t="n"/>
      <c r="AA200" s="44" t="n"/>
      <c r="AB200" s="244" t="inlineStr">
        <is>
          <t>Euro</t>
        </is>
      </c>
      <c r="AC200" s="408" t="n"/>
      <c r="AD200" s="416" t="inlineStr">
        <is>
          <t>no SMS</t>
        </is>
      </c>
      <c r="AE200" s="417" t="n"/>
      <c r="AF200" s="409" t="n">
        <v>0.25</v>
      </c>
      <c r="AG200" s="409">
        <f>(IF(AE200&gt;0, AE200, IF(AD200&gt;0, AD200, IF(AC200&gt;0, AC200, 0))))+AF200</f>
        <v/>
      </c>
      <c r="AH200" s="409">
        <f>AJ200/2.5</f>
        <v/>
      </c>
      <c r="AI200" s="409" t="n">
        <v>99.95</v>
      </c>
      <c r="AJ200" s="409" t="n">
        <v>99.95</v>
      </c>
      <c r="AK200" s="255">
        <f>((AH200-AG200)/AH200)</f>
        <v/>
      </c>
      <c r="AL200" s="80" t="n"/>
      <c r="AM200" s="80" t="n"/>
      <c r="AN200" s="80" t="n"/>
      <c r="AO200" s="410" t="n"/>
      <c r="AP200" s="410" t="n"/>
      <c r="AQ200" s="80" t="n"/>
      <c r="AR200" s="102" t="n">
        <v>0</v>
      </c>
      <c r="AS200" s="102" t="inlineStr">
        <is>
          <t>32-32</t>
        </is>
      </c>
      <c r="AT200" s="102" t="n"/>
      <c r="AU200" s="102" t="n"/>
      <c r="AV200" s="144" t="n"/>
      <c r="AW200" s="144" t="inlineStr">
        <is>
          <t>leo should order</t>
        </is>
      </c>
      <c r="AX200" s="144" t="n"/>
      <c r="AY200" s="412" t="n"/>
      <c r="AZ200" s="120" t="n"/>
      <c r="BA200" s="413" t="n"/>
      <c r="BB200" s="91" t="n"/>
      <c r="BC200" s="414" t="n"/>
      <c r="BD200" s="80" t="n"/>
      <c r="BE200" s="80" t="n"/>
      <c r="BF200" s="410" t="n"/>
      <c r="BG200" s="102" t="n"/>
      <c r="BH200" s="102" t="n"/>
      <c r="BI200" s="412" t="n"/>
      <c r="BJ200" s="80" t="n"/>
      <c r="BK200" s="80">
        <f>+WEEKNUM(BJ200)</f>
        <v/>
      </c>
      <c r="BL200" s="410" t="n"/>
      <c r="BM200" s="80" t="n"/>
      <c r="BN200" s="80" t="n"/>
      <c r="BO200" s="80" t="n"/>
      <c r="BP200" s="80">
        <f>BO200*Z200</f>
        <v/>
      </c>
      <c r="BQ200" s="80" t="n"/>
      <c r="BR200" s="192">
        <f>BO200*AH200</f>
        <v/>
      </c>
      <c r="BS200" s="192">
        <f>BR200-(BO200*AG200)</f>
        <v/>
      </c>
      <c r="BT200" s="196">
        <f>BO200*AK200</f>
        <v/>
      </c>
      <c r="BU200" s="29" t="n"/>
    </row>
    <row customFormat="1" customHeight="1" ht="44.25" r="201" s="170">
      <c r="A201" s="10" t="n"/>
      <c r="B201" s="10" t="n">
        <v>1</v>
      </c>
      <c r="C201" s="11" t="inlineStr">
        <is>
          <t>KOI</t>
        </is>
      </c>
      <c r="D201" s="180" t="inlineStr">
        <is>
          <t>jeans</t>
        </is>
      </c>
      <c r="E201" s="14" t="inlineStr">
        <is>
          <t>MEN</t>
        </is>
      </c>
      <c r="F201" s="180" t="inlineStr">
        <is>
          <t>K999951301</t>
        </is>
      </c>
      <c r="G201" s="180" t="inlineStr">
        <is>
          <t>JOHN</t>
        </is>
      </c>
      <c r="H201" s="180" t="inlineStr">
        <is>
          <t>Dark Worn</t>
        </is>
      </c>
      <c r="I201" s="233" t="n"/>
      <c r="J201" s="233" t="inlineStr">
        <is>
          <t>Slim Long Rise</t>
        </is>
      </c>
      <c r="K201" s="233" t="n"/>
      <c r="L201" s="13" t="n"/>
      <c r="M201" s="230" t="inlineStr">
        <is>
          <t>Carthago</t>
        </is>
      </c>
      <c r="N201" s="29" t="inlineStr">
        <is>
          <t>CCC</t>
        </is>
      </c>
      <c r="O201" s="237" t="inlineStr">
        <is>
          <t>Interwashing</t>
        </is>
      </c>
      <c r="P201" s="231" t="inlineStr">
        <is>
          <t>TN</t>
        </is>
      </c>
      <c r="Q201" s="218" t="inlineStr">
        <is>
          <t>C/O</t>
        </is>
      </c>
      <c r="R201" s="218" t="n"/>
      <c r="S201" s="130" t="inlineStr">
        <is>
          <t>Gap</t>
        </is>
      </c>
      <c r="T201" s="130" t="inlineStr">
        <is>
          <t>RR7716 Elast Sioux Crispy (was D7855OB87 FIANA)</t>
        </is>
      </c>
      <c r="U201" s="130" t="inlineStr">
        <is>
          <t>98% Organic Cotton / 2% Elastane (was 98,4% Organic Cotton / 1,6% Elastane)</t>
        </is>
      </c>
      <c r="V201" s="130" t="n"/>
      <c r="W201" s="277" t="n">
        <v>41995</v>
      </c>
      <c r="X201" s="276" t="n">
        <v>42016</v>
      </c>
      <c r="Y201" s="276" t="n">
        <v>42051</v>
      </c>
      <c r="Z201" s="44" t="n">
        <v>1.28</v>
      </c>
      <c r="AA201" s="44" t="n"/>
      <c r="AB201" s="244" t="inlineStr">
        <is>
          <t>Euro</t>
        </is>
      </c>
      <c r="AC201" s="408" t="n"/>
      <c r="AD201" s="409" t="n">
        <v>24.33</v>
      </c>
      <c r="AE201" s="408" t="n">
        <v>24.33</v>
      </c>
      <c r="AF201" s="409" t="n">
        <v>0.25</v>
      </c>
      <c r="AG201" s="409">
        <f>(IF(AE201&gt;0, AE201, IF(AD201&gt;0, AD201, IF(AC201&gt;0, AC201, 0))))+AF201</f>
        <v/>
      </c>
      <c r="AH201" s="409">
        <f>AJ201/2.5</f>
        <v/>
      </c>
      <c r="AI201" s="409" t="n">
        <v>129.95</v>
      </c>
      <c r="AJ201" s="409" t="n">
        <v>129.95</v>
      </c>
      <c r="AK201" s="255">
        <f>((AH201-AG201)/AH201)</f>
        <v/>
      </c>
      <c r="AL201" s="80" t="n"/>
      <c r="AM201" s="80" t="n"/>
      <c r="AN201" s="80" t="n"/>
      <c r="AO201" s="410" t="n"/>
      <c r="AP201" s="410" t="n"/>
      <c r="AQ201" s="80" t="n"/>
      <c r="AR201" s="102" t="n">
        <v>2</v>
      </c>
      <c r="AS201" s="102" t="inlineStr">
        <is>
          <t>32-32</t>
        </is>
      </c>
      <c r="AT201" s="102" t="n">
        <v>1</v>
      </c>
      <c r="AU201" s="411" t="n">
        <v>41977</v>
      </c>
      <c r="AV201" s="144" t="n"/>
      <c r="AW201" s="144" t="inlineStr">
        <is>
          <t>leo should order</t>
        </is>
      </c>
      <c r="AX201" s="210" t="n">
        <v>42018</v>
      </c>
      <c r="AY201" s="412" t="n"/>
      <c r="AZ201" s="120" t="n"/>
      <c r="BA201" s="413" t="n"/>
      <c r="BB201" s="91" t="n"/>
      <c r="BC201" s="414" t="n"/>
      <c r="BD201" s="80" t="n"/>
      <c r="BE201" s="80" t="n"/>
      <c r="BF201" s="410" t="n"/>
      <c r="BG201" s="102" t="n"/>
      <c r="BH201" s="102" t="n"/>
      <c r="BI201" s="412" t="n"/>
      <c r="BJ201" s="80" t="n"/>
      <c r="BK201" s="80">
        <f>+WEEKNUM(BJ201)</f>
        <v/>
      </c>
      <c r="BL201" s="410" t="n"/>
      <c r="BM201" s="80" t="n"/>
      <c r="BN201" s="80" t="n"/>
      <c r="BO201" s="80" t="n"/>
      <c r="BP201" s="80">
        <f>BO201*Z201</f>
        <v/>
      </c>
      <c r="BQ201" s="80" t="n"/>
      <c r="BR201" s="192">
        <f>BO201*AH201</f>
        <v/>
      </c>
      <c r="BS201" s="192">
        <f>BR201-(BO201*AG201)</f>
        <v/>
      </c>
      <c r="BT201" s="196">
        <f>BO201*AK201</f>
        <v/>
      </c>
      <c r="BU201" s="29" t="n"/>
    </row>
    <row customHeight="1" ht="44.25" r="202">
      <c r="A202" s="10" t="n"/>
      <c r="B202" s="10" t="n">
        <v>1</v>
      </c>
      <c r="C202" s="11" t="inlineStr">
        <is>
          <t>KOI</t>
        </is>
      </c>
      <c r="D202" s="180" t="inlineStr">
        <is>
          <t>jeans</t>
        </is>
      </c>
      <c r="E202" s="14" t="inlineStr">
        <is>
          <t>MEN</t>
        </is>
      </c>
      <c r="F202" s="180" t="inlineStr">
        <is>
          <t>K999951302</t>
        </is>
      </c>
      <c r="G202" s="180" t="inlineStr">
        <is>
          <t>JOHN</t>
        </is>
      </c>
      <c r="H202" s="180" t="inlineStr">
        <is>
          <t>Mid Indigo</t>
        </is>
      </c>
      <c r="I202" s="233" t="n"/>
      <c r="J202" s="233" t="inlineStr">
        <is>
          <t>Slim Long Rise</t>
        </is>
      </c>
      <c r="K202" s="233" t="n"/>
      <c r="L202" s="13" t="n"/>
      <c r="M202" s="230" t="inlineStr">
        <is>
          <t>Carthago</t>
        </is>
      </c>
      <c r="N202" s="29" t="inlineStr">
        <is>
          <t>CCC</t>
        </is>
      </c>
      <c r="O202" s="237" t="inlineStr">
        <is>
          <t>Interwashing</t>
        </is>
      </c>
      <c r="P202" s="231" t="inlineStr">
        <is>
          <t>TN</t>
        </is>
      </c>
      <c r="Q202" s="218" t="inlineStr">
        <is>
          <t>C/O</t>
        </is>
      </c>
      <c r="R202" s="218" t="n"/>
      <c r="S202" s="130" t="inlineStr">
        <is>
          <t>Gap</t>
        </is>
      </c>
      <c r="T202" s="130" t="inlineStr">
        <is>
          <t>RR7716 Elast Sioux Crispy (was D7855OB87 FIANA)</t>
        </is>
      </c>
      <c r="U202" s="130" t="inlineStr">
        <is>
          <t>98% Organic Cotton / 2% Elastane (was 98,4% Organic Cotton / 1,6% Elastane)</t>
        </is>
      </c>
      <c r="V202" s="130" t="n"/>
      <c r="W202" s="277" t="n">
        <v>41995</v>
      </c>
      <c r="X202" s="276" t="n">
        <v>42016</v>
      </c>
      <c r="Y202" s="276" t="n">
        <v>42051</v>
      </c>
      <c r="Z202" s="44" t="n">
        <v>1.26</v>
      </c>
      <c r="AA202" s="44" t="n"/>
      <c r="AB202" s="244" t="inlineStr">
        <is>
          <t>Euro</t>
        </is>
      </c>
      <c r="AC202" s="408" t="n"/>
      <c r="AD202" s="416" t="inlineStr">
        <is>
          <t>no SMS</t>
        </is>
      </c>
      <c r="AE202" s="408" t="n">
        <v>23.74</v>
      </c>
      <c r="AF202" s="409" t="n">
        <v>0.25</v>
      </c>
      <c r="AG202" s="409">
        <f>(IF(AE202&gt;0, AE202, IF(AD202&gt;0, AD202, IF(AC202&gt;0, AC202, 0))))+AF202</f>
        <v/>
      </c>
      <c r="AH202" s="409">
        <f>AJ202/2.5</f>
        <v/>
      </c>
      <c r="AI202" s="409" t="n">
        <v>119.95</v>
      </c>
      <c r="AJ202" s="409" t="n">
        <v>119.95</v>
      </c>
      <c r="AK202" s="255">
        <f>((AH202-AG202)/AH202)</f>
        <v/>
      </c>
      <c r="AL202" s="80" t="n"/>
      <c r="AM202" s="80" t="n"/>
      <c r="AN202" s="80" t="n"/>
      <c r="AO202" s="410" t="n"/>
      <c r="AP202" s="410" t="n"/>
      <c r="AQ202" s="80" t="n"/>
      <c r="AR202" s="102" t="n">
        <v>0</v>
      </c>
      <c r="AS202" s="102" t="inlineStr">
        <is>
          <t>32-32</t>
        </is>
      </c>
      <c r="AT202" s="102" t="n">
        <v>5</v>
      </c>
      <c r="AU202" s="419" t="n">
        <v>41977</v>
      </c>
      <c r="AV202" s="144" t="n"/>
      <c r="AW202" s="211" t="inlineStr">
        <is>
          <t>5-dec C/O</t>
        </is>
      </c>
      <c r="AX202" s="210" t="n">
        <v>41990</v>
      </c>
      <c r="AY202" s="412" t="n"/>
      <c r="AZ202" s="120" t="n"/>
      <c r="BA202" s="413" t="n"/>
      <c r="BB202" s="91" t="n"/>
      <c r="BC202" s="414" t="n"/>
      <c r="BD202" s="80" t="n"/>
      <c r="BE202" s="80" t="n"/>
      <c r="BF202" s="410" t="n"/>
      <c r="BG202" s="102" t="n"/>
      <c r="BH202" s="102" t="n"/>
      <c r="BI202" s="412" t="n"/>
      <c r="BJ202" s="80" t="n"/>
      <c r="BK202" s="80">
        <f>+WEEKNUM(BJ202)</f>
        <v/>
      </c>
      <c r="BL202" s="410" t="n"/>
      <c r="BM202" s="80" t="n"/>
      <c r="BN202" s="80" t="n"/>
      <c r="BO202" s="80" t="n"/>
      <c r="BP202" s="80">
        <f>BO202*Z202</f>
        <v/>
      </c>
      <c r="BQ202" s="80" t="n"/>
      <c r="BR202" s="192">
        <f>BO202*AH202</f>
        <v/>
      </c>
      <c r="BS202" s="192">
        <f>BR202-(BO202*AG202)</f>
        <v/>
      </c>
      <c r="BT202" s="196">
        <f>BO202*AK202</f>
        <v/>
      </c>
      <c r="BU202" s="29" t="n"/>
    </row>
    <row customHeight="1" ht="44.25" r="203">
      <c r="A203" s="10" t="n"/>
      <c r="B203" s="10" t="n">
        <v>1</v>
      </c>
      <c r="C203" s="11" t="inlineStr">
        <is>
          <t>KOI</t>
        </is>
      </c>
      <c r="D203" s="180" t="inlineStr">
        <is>
          <t>jeans</t>
        </is>
      </c>
      <c r="E203" s="14" t="inlineStr">
        <is>
          <t>MEN</t>
        </is>
      </c>
      <c r="F203" s="180" t="inlineStr">
        <is>
          <t>K999951303</t>
        </is>
      </c>
      <c r="G203" s="180" t="inlineStr">
        <is>
          <t>JOHN</t>
        </is>
      </c>
      <c r="H203" s="180" t="inlineStr">
        <is>
          <t>Black Worn In</t>
        </is>
      </c>
      <c r="I203" s="233" t="n"/>
      <c r="J203" s="233" t="inlineStr">
        <is>
          <t>Slim Long Rise</t>
        </is>
      </c>
      <c r="K203" s="233" t="n"/>
      <c r="L203" s="13" t="n"/>
      <c r="M203" s="230" t="inlineStr">
        <is>
          <t>Carthago</t>
        </is>
      </c>
      <c r="N203" s="29" t="inlineStr">
        <is>
          <t>CCC</t>
        </is>
      </c>
      <c r="O203" s="237" t="inlineStr">
        <is>
          <t>Interwashing</t>
        </is>
      </c>
      <c r="P203" s="231" t="inlineStr">
        <is>
          <t>TN</t>
        </is>
      </c>
      <c r="Q203" s="218" t="inlineStr">
        <is>
          <t>C/O</t>
        </is>
      </c>
      <c r="R203" s="218" t="n"/>
      <c r="S203" s="130" t="inlineStr">
        <is>
          <t>Gap</t>
        </is>
      </c>
      <c r="T203" s="130" t="inlineStr">
        <is>
          <t>D7924O022 Pinus</t>
        </is>
      </c>
      <c r="U203" s="130" t="inlineStr">
        <is>
          <t>98% Organic Cotton / 2% Elastane</t>
        </is>
      </c>
      <c r="V203" s="130" t="n"/>
      <c r="W203" s="277" t="n">
        <v>41995</v>
      </c>
      <c r="X203" s="276" t="n">
        <v>42016</v>
      </c>
      <c r="Y203" s="276" t="n">
        <v>42051</v>
      </c>
      <c r="Z203" s="44" t="n"/>
      <c r="AA203" s="44" t="n"/>
      <c r="AB203" s="244" t="inlineStr">
        <is>
          <t>Euro</t>
        </is>
      </c>
      <c r="AC203" s="408" t="n"/>
      <c r="AD203" s="416" t="inlineStr">
        <is>
          <t>no SMS</t>
        </is>
      </c>
      <c r="AE203" s="417" t="n"/>
      <c r="AF203" s="409" t="n">
        <v>0.25</v>
      </c>
      <c r="AG203" s="409">
        <f>(IF(AE203&gt;0, AE203, IF(AD203&gt;0, AD203, IF(AC203&gt;0, AC203, 0))))+AF203</f>
        <v/>
      </c>
      <c r="AH203" s="409">
        <f>AJ203/2.5</f>
        <v/>
      </c>
      <c r="AI203" s="409" t="n">
        <v>129.95</v>
      </c>
      <c r="AJ203" s="409" t="n">
        <v>129.95</v>
      </c>
      <c r="AK203" s="255">
        <f>((AH203-AG203)/AH203)</f>
        <v/>
      </c>
      <c r="AL203" s="80" t="n"/>
      <c r="AM203" s="80" t="n"/>
      <c r="AN203" s="80" t="n"/>
      <c r="AO203" s="410" t="n"/>
      <c r="AP203" s="410" t="n"/>
      <c r="AQ203" s="80" t="n"/>
      <c r="AR203" s="102" t="n">
        <v>0</v>
      </c>
      <c r="AS203" s="102" t="inlineStr">
        <is>
          <t>32-32</t>
        </is>
      </c>
      <c r="AT203" s="102" t="n"/>
      <c r="AU203" s="102" t="n"/>
      <c r="AV203" s="144" t="n"/>
      <c r="AW203" s="211" t="inlineStr">
        <is>
          <t>5-dec C/O</t>
        </is>
      </c>
      <c r="AX203" s="144" t="n"/>
      <c r="AY203" s="412" t="n"/>
      <c r="AZ203" s="120" t="n"/>
      <c r="BA203" s="413" t="n"/>
      <c r="BB203" s="91" t="n"/>
      <c r="BC203" s="414" t="n"/>
      <c r="BD203" s="80" t="n"/>
      <c r="BE203" s="80" t="n"/>
      <c r="BF203" s="410" t="n"/>
      <c r="BG203" s="102" t="n"/>
      <c r="BH203" s="102" t="n"/>
      <c r="BI203" s="412" t="n"/>
      <c r="BJ203" s="80" t="n"/>
      <c r="BK203" s="80">
        <f>+WEEKNUM(BJ203)</f>
        <v/>
      </c>
      <c r="BL203" s="410" t="n"/>
      <c r="BM203" s="80" t="n"/>
      <c r="BN203" s="80" t="n"/>
      <c r="BO203" s="80" t="n"/>
      <c r="BP203" s="80">
        <f>BO203*Z203</f>
        <v/>
      </c>
      <c r="BQ203" s="80" t="n"/>
      <c r="BR203" s="192">
        <f>BO203*AH203</f>
        <v/>
      </c>
      <c r="BS203" s="192">
        <f>BR203-(BO203*AG203)</f>
        <v/>
      </c>
      <c r="BT203" s="196">
        <f>BO203*AK203</f>
        <v/>
      </c>
      <c r="BU203" s="29" t="n"/>
    </row>
    <row customHeight="1" ht="44.25" r="204">
      <c r="A204" s="10" t="n"/>
      <c r="B204" s="10" t="n">
        <v>1</v>
      </c>
      <c r="C204" s="11" t="inlineStr">
        <is>
          <t>KOI</t>
        </is>
      </c>
      <c r="D204" s="180" t="inlineStr">
        <is>
          <t>jeans</t>
        </is>
      </c>
      <c r="E204" s="14" t="inlineStr">
        <is>
          <t>MEN</t>
        </is>
      </c>
      <c r="F204" s="180" t="inlineStr">
        <is>
          <t>K999951304</t>
        </is>
      </c>
      <c r="G204" s="180" t="inlineStr">
        <is>
          <t>JOHN</t>
        </is>
      </c>
      <c r="H204" s="180" t="inlineStr">
        <is>
          <t>Black Rinse</t>
        </is>
      </c>
      <c r="I204" s="233" t="n"/>
      <c r="J204" s="233" t="inlineStr">
        <is>
          <t>Slim Long Rise</t>
        </is>
      </c>
      <c r="K204" s="233" t="n"/>
      <c r="L204" s="13" t="n"/>
      <c r="M204" s="230" t="inlineStr">
        <is>
          <t>Carthago</t>
        </is>
      </c>
      <c r="N204" s="29" t="inlineStr">
        <is>
          <t>CCC</t>
        </is>
      </c>
      <c r="O204" s="237" t="inlineStr">
        <is>
          <t>Interwashing</t>
        </is>
      </c>
      <c r="P204" s="231" t="inlineStr">
        <is>
          <t>TN</t>
        </is>
      </c>
      <c r="Q204" s="218" t="inlineStr">
        <is>
          <t>C/O</t>
        </is>
      </c>
      <c r="R204" s="218" t="n"/>
      <c r="S204" s="130" t="inlineStr">
        <is>
          <t>Gap</t>
        </is>
      </c>
      <c r="T204" s="130" t="inlineStr">
        <is>
          <t>D7924O022 Pinus</t>
        </is>
      </c>
      <c r="U204" s="130" t="inlineStr">
        <is>
          <t>98% Organic Cotton / 2% Elastane</t>
        </is>
      </c>
      <c r="V204" s="130" t="n"/>
      <c r="W204" s="277" t="n">
        <v>41995</v>
      </c>
      <c r="X204" s="276" t="n">
        <v>42016</v>
      </c>
      <c r="Y204" s="276" t="n">
        <v>42051</v>
      </c>
      <c r="Z204" s="44" t="n"/>
      <c r="AA204" s="44" t="n"/>
      <c r="AB204" s="244" t="inlineStr">
        <is>
          <t>Euro</t>
        </is>
      </c>
      <c r="AC204" s="408" t="n"/>
      <c r="AD204" s="416" t="inlineStr">
        <is>
          <t>no SMS</t>
        </is>
      </c>
      <c r="AE204" s="417" t="n"/>
      <c r="AF204" s="409" t="n">
        <v>0.25</v>
      </c>
      <c r="AG204" s="409">
        <f>(IF(AE204&gt;0, AE204, IF(AD204&gt;0, AD204, IF(AC204&gt;0, AC204, 0))))+AF204</f>
        <v/>
      </c>
      <c r="AH204" s="409">
        <f>AJ204/2.5</f>
        <v/>
      </c>
      <c r="AI204" s="409" t="n">
        <v>99.95</v>
      </c>
      <c r="AJ204" s="409" t="n">
        <v>99.95</v>
      </c>
      <c r="AK204" s="255">
        <f>((AH204-AG204)/AH204)</f>
        <v/>
      </c>
      <c r="AL204" s="80" t="n"/>
      <c r="AM204" s="80" t="n"/>
      <c r="AN204" s="80" t="n"/>
      <c r="AO204" s="410" t="n"/>
      <c r="AP204" s="410" t="n"/>
      <c r="AQ204" s="80" t="n"/>
      <c r="AR204" s="102" t="n">
        <v>0</v>
      </c>
      <c r="AS204" s="102" t="inlineStr">
        <is>
          <t>32-32</t>
        </is>
      </c>
      <c r="AT204" s="102" t="n"/>
      <c r="AU204" s="102" t="n"/>
      <c r="AV204" s="144" t="n"/>
      <c r="AW204" s="211" t="inlineStr">
        <is>
          <t>5-dec C/O</t>
        </is>
      </c>
      <c r="AX204" s="144" t="n"/>
      <c r="AY204" s="412" t="n"/>
      <c r="AZ204" s="120" t="n"/>
      <c r="BA204" s="413" t="n"/>
      <c r="BB204" s="91" t="n"/>
      <c r="BC204" s="414" t="n"/>
      <c r="BD204" s="80" t="n"/>
      <c r="BE204" s="80" t="n"/>
      <c r="BF204" s="410" t="n"/>
      <c r="BG204" s="102" t="n"/>
      <c r="BH204" s="102" t="n"/>
      <c r="BI204" s="412" t="n"/>
      <c r="BJ204" s="80" t="n"/>
      <c r="BK204" s="80">
        <f>+WEEKNUM(BJ204)</f>
        <v/>
      </c>
      <c r="BL204" s="410" t="n"/>
      <c r="BM204" s="80" t="n"/>
      <c r="BN204" s="80" t="n"/>
      <c r="BO204" s="80" t="n"/>
      <c r="BP204" s="80">
        <f>BO204*Z204</f>
        <v/>
      </c>
      <c r="BQ204" s="80" t="n"/>
      <c r="BR204" s="192">
        <f>BO204*AH204</f>
        <v/>
      </c>
      <c r="BS204" s="192">
        <f>BR204-(BO204*AG204)</f>
        <v/>
      </c>
      <c r="BT204" s="196">
        <f>BO204*AK204</f>
        <v/>
      </c>
      <c r="BU204" s="29" t="n"/>
    </row>
    <row customHeight="1" ht="44.25" r="205">
      <c r="A205" s="10" t="n"/>
      <c r="B205" s="10" t="n">
        <v>1</v>
      </c>
      <c r="C205" s="11" t="inlineStr">
        <is>
          <t>KOI</t>
        </is>
      </c>
      <c r="D205" s="180" t="inlineStr">
        <is>
          <t>jeans</t>
        </is>
      </c>
      <c r="E205" s="14" t="inlineStr">
        <is>
          <t>MEN</t>
        </is>
      </c>
      <c r="F205" s="180" t="inlineStr">
        <is>
          <t>K999951401</t>
        </is>
      </c>
      <c r="G205" s="180" t="inlineStr">
        <is>
          <t>RYAN</t>
        </is>
      </c>
      <c r="H205" s="180" t="inlineStr">
        <is>
          <t>Dark Worn</t>
        </is>
      </c>
      <c r="I205" s="233" t="n"/>
      <c r="J205" s="233" t="inlineStr">
        <is>
          <t>Straight</t>
        </is>
      </c>
      <c r="K205" s="233" t="n"/>
      <c r="L205" s="13" t="n"/>
      <c r="M205" s="119" t="inlineStr">
        <is>
          <t>Carthago</t>
        </is>
      </c>
      <c r="N205" s="29" t="inlineStr">
        <is>
          <t>CCC</t>
        </is>
      </c>
      <c r="O205" s="29" t="inlineStr">
        <is>
          <t>Interwashing</t>
        </is>
      </c>
      <c r="P205" s="29" t="inlineStr">
        <is>
          <t>TN</t>
        </is>
      </c>
      <c r="Q205" s="218" t="inlineStr">
        <is>
          <t>NEW</t>
        </is>
      </c>
      <c r="R205" s="38" t="n"/>
      <c r="S205" s="130" t="inlineStr">
        <is>
          <t>Gap</t>
        </is>
      </c>
      <c r="T205" s="130" t="inlineStr">
        <is>
          <t>RR7716 Elast Sioux Crispy (was D7855OB87 FIANA)</t>
        </is>
      </c>
      <c r="U205" s="130" t="inlineStr">
        <is>
          <t>98% Organic Cotton / 2% Elastane (was 98,4% Organic Cotton / 1,6% Elastane)</t>
        </is>
      </c>
      <c r="V205" s="130" t="n"/>
      <c r="W205" s="277" t="n">
        <v>41995</v>
      </c>
      <c r="X205" s="276" t="n">
        <v>42016</v>
      </c>
      <c r="Y205" s="276" t="n">
        <v>42051</v>
      </c>
      <c r="Z205" s="44" t="n">
        <v>1.36</v>
      </c>
      <c r="AA205" s="44" t="n"/>
      <c r="AB205" s="244" t="inlineStr">
        <is>
          <t>Euro</t>
        </is>
      </c>
      <c r="AC205" s="408" t="n"/>
      <c r="AD205" s="409" t="n">
        <v>24.33</v>
      </c>
      <c r="AE205" s="408" t="n">
        <v>24.68</v>
      </c>
      <c r="AF205" s="409" t="n">
        <v>0.25</v>
      </c>
      <c r="AG205" s="409">
        <f>(IF(AE205&gt;0, AE205, IF(AD205&gt;0, AD205, IF(AC205&gt;0, AC205, 0))))+AF205</f>
        <v/>
      </c>
      <c r="AH205" s="409">
        <f>AJ205/2.5</f>
        <v/>
      </c>
      <c r="AI205" s="409" t="n">
        <v>129.95</v>
      </c>
      <c r="AJ205" s="409" t="n">
        <v>129.95</v>
      </c>
      <c r="AK205" s="255">
        <f>((AH205-AG205)/AH205)</f>
        <v/>
      </c>
      <c r="AL205" s="80" t="n"/>
      <c r="AM205" s="80" t="n"/>
      <c r="AN205" s="80" t="n"/>
      <c r="AO205" s="410" t="n"/>
      <c r="AP205" s="410" t="n"/>
      <c r="AQ205" s="80" t="n"/>
      <c r="AR205" s="102" t="n">
        <v>2</v>
      </c>
      <c r="AS205" s="102" t="inlineStr">
        <is>
          <t>32-32</t>
        </is>
      </c>
      <c r="AT205" s="102" t="n">
        <v>2</v>
      </c>
      <c r="AU205" s="411" t="n">
        <v>41977</v>
      </c>
      <c r="AV205" s="144" t="n"/>
      <c r="AW205" s="210" t="n">
        <v>41978</v>
      </c>
      <c r="AX205" s="210" t="n">
        <v>41978</v>
      </c>
      <c r="AY205" s="412" t="n"/>
      <c r="AZ205" s="120" t="n"/>
      <c r="BA205" s="413" t="n"/>
      <c r="BB205" s="91" t="n"/>
      <c r="BC205" s="414" t="n"/>
      <c r="BD205" s="80" t="n"/>
      <c r="BE205" s="80" t="n"/>
      <c r="BF205" s="410" t="n"/>
      <c r="BG205" s="102" t="n"/>
      <c r="BH205" s="102" t="n"/>
      <c r="BI205" s="412" t="n"/>
      <c r="BJ205" s="80" t="n"/>
      <c r="BK205" s="80">
        <f>+WEEKNUM(BJ205)</f>
        <v/>
      </c>
      <c r="BL205" s="410" t="n"/>
      <c r="BM205" s="80" t="n"/>
      <c r="BN205" s="80" t="n"/>
      <c r="BO205" s="80" t="n"/>
      <c r="BP205" s="80">
        <f>BO205*Z205</f>
        <v/>
      </c>
      <c r="BQ205" s="80" t="n"/>
      <c r="BR205" s="192">
        <f>BO205*AH205</f>
        <v/>
      </c>
      <c r="BS205" s="192">
        <f>BR205-(BO205*AG205)</f>
        <v/>
      </c>
      <c r="BT205" s="196">
        <f>BO205*AK205</f>
        <v/>
      </c>
      <c r="BU205" s="29" t="n"/>
    </row>
    <row customHeight="1" ht="44.25" r="206">
      <c r="A206" s="10" t="n"/>
      <c r="B206" s="10" t="n">
        <v>1</v>
      </c>
      <c r="C206" s="11" t="inlineStr">
        <is>
          <t>KOI</t>
        </is>
      </c>
      <c r="D206" s="180" t="inlineStr">
        <is>
          <t>jeans</t>
        </is>
      </c>
      <c r="E206" s="14" t="inlineStr">
        <is>
          <t>MEN</t>
        </is>
      </c>
      <c r="F206" s="180" t="inlineStr">
        <is>
          <t>K999951402</t>
        </is>
      </c>
      <c r="G206" s="180" t="inlineStr">
        <is>
          <t>RYAN</t>
        </is>
      </c>
      <c r="H206" s="180" t="inlineStr">
        <is>
          <t>Mid Indigo</t>
        </is>
      </c>
      <c r="I206" s="233" t="n"/>
      <c r="J206" s="233" t="inlineStr">
        <is>
          <t>Straight</t>
        </is>
      </c>
      <c r="K206" s="233" t="n"/>
      <c r="L206" s="13" t="n"/>
      <c r="M206" s="230" t="inlineStr">
        <is>
          <t>Carthago</t>
        </is>
      </c>
      <c r="N206" s="231" t="inlineStr">
        <is>
          <t>CCC</t>
        </is>
      </c>
      <c r="O206" s="29" t="inlineStr">
        <is>
          <t>Interwashing</t>
        </is>
      </c>
      <c r="P206" s="231" t="inlineStr">
        <is>
          <t>TN</t>
        </is>
      </c>
      <c r="Q206" s="218" t="inlineStr">
        <is>
          <t>NEW</t>
        </is>
      </c>
      <c r="R206" s="218" t="n"/>
      <c r="S206" s="130" t="inlineStr">
        <is>
          <t>Gap</t>
        </is>
      </c>
      <c r="T206" s="130" t="inlineStr">
        <is>
          <t>RR7716 Elast Sioux Crispy (was D7855OB87 FIANA)</t>
        </is>
      </c>
      <c r="U206" s="130" t="inlineStr">
        <is>
          <t>98% Organic Cotton / 2% Elastane (was 98,4% Organic Cotton / 1,6% Elastane)</t>
        </is>
      </c>
      <c r="V206" s="130" t="n"/>
      <c r="W206" s="277" t="n">
        <v>41995</v>
      </c>
      <c r="X206" s="276" t="n">
        <v>42016</v>
      </c>
      <c r="Y206" s="276" t="n">
        <v>42051</v>
      </c>
      <c r="Z206" s="44" t="n">
        <v>1.34</v>
      </c>
      <c r="AA206" s="44" t="n"/>
      <c r="AB206" s="244" t="inlineStr">
        <is>
          <t>Euro</t>
        </is>
      </c>
      <c r="AC206" s="408" t="n"/>
      <c r="AD206" s="409" t="n">
        <v>24.17</v>
      </c>
      <c r="AE206" s="408" t="n">
        <v>24.17</v>
      </c>
      <c r="AF206" s="409" t="n">
        <v>0.25</v>
      </c>
      <c r="AG206" s="409">
        <f>(IF(AE206&gt;0, AE206, IF(AD206&gt;0, AD206, IF(AC206&gt;0, AC206, 0))))+AF206</f>
        <v/>
      </c>
      <c r="AH206" s="409">
        <f>AJ206/2.5</f>
        <v/>
      </c>
      <c r="AI206" s="409" t="n">
        <v>119.95</v>
      </c>
      <c r="AJ206" s="409" t="n">
        <v>119.95</v>
      </c>
      <c r="AK206" s="255">
        <f>((AH206-AG206)/AH206)</f>
        <v/>
      </c>
      <c r="AL206" s="80" t="n"/>
      <c r="AM206" s="80" t="n"/>
      <c r="AN206" s="80" t="n"/>
      <c r="AO206" s="410" t="n"/>
      <c r="AP206" s="410" t="n"/>
      <c r="AQ206" s="80" t="n"/>
      <c r="AR206" s="102" t="n">
        <v>2</v>
      </c>
      <c r="AS206" s="102" t="inlineStr">
        <is>
          <t>32-32</t>
        </is>
      </c>
      <c r="AT206" s="102" t="n"/>
      <c r="AU206" s="102" t="n"/>
      <c r="AV206" s="144" t="n"/>
      <c r="AW206" s="144" t="inlineStr">
        <is>
          <t>Missing ask CCC</t>
        </is>
      </c>
      <c r="AX206" s="144" t="n"/>
      <c r="AY206" s="412" t="n"/>
      <c r="AZ206" s="120" t="n"/>
      <c r="BA206" s="413" t="n"/>
      <c r="BB206" s="91" t="n"/>
      <c r="BC206" s="414" t="n"/>
      <c r="BD206" s="80" t="n"/>
      <c r="BE206" s="80" t="n"/>
      <c r="BF206" s="410" t="n"/>
      <c r="BG206" s="102" t="n"/>
      <c r="BH206" s="102" t="n"/>
      <c r="BI206" s="412" t="n"/>
      <c r="BJ206" s="80" t="n"/>
      <c r="BK206" s="80">
        <f>+WEEKNUM(BJ206)</f>
        <v/>
      </c>
      <c r="BL206" s="410" t="n"/>
      <c r="BM206" s="80" t="n"/>
      <c r="BN206" s="80" t="n"/>
      <c r="BO206" s="80" t="n"/>
      <c r="BP206" s="80">
        <f>BO206*Z206</f>
        <v/>
      </c>
      <c r="BQ206" s="80" t="n"/>
      <c r="BR206" s="192">
        <f>BO206*AH206</f>
        <v/>
      </c>
      <c r="BS206" s="192">
        <f>BR206-(BO206*AG206)</f>
        <v/>
      </c>
      <c r="BT206" s="196">
        <f>BO206*AK206</f>
        <v/>
      </c>
      <c r="BU206" s="29" t="n"/>
    </row>
    <row customFormat="1" customHeight="1" ht="44.25" r="207" s="170">
      <c r="A207" s="10" t="n"/>
      <c r="B207" s="10" t="n">
        <v>1</v>
      </c>
      <c r="C207" s="11" t="inlineStr">
        <is>
          <t>KOI</t>
        </is>
      </c>
      <c r="D207" s="180" t="inlineStr">
        <is>
          <t>jeans</t>
        </is>
      </c>
      <c r="E207" s="14" t="inlineStr">
        <is>
          <t>MEN</t>
        </is>
      </c>
      <c r="F207" s="180" t="inlineStr">
        <is>
          <t>K999951403</t>
        </is>
      </c>
      <c r="G207" s="180" t="inlineStr">
        <is>
          <t>RYAN</t>
        </is>
      </c>
      <c r="H207" s="180" t="inlineStr">
        <is>
          <t>Black Worn In</t>
        </is>
      </c>
      <c r="I207" s="233" t="n"/>
      <c r="J207" s="233" t="inlineStr">
        <is>
          <t>Straight</t>
        </is>
      </c>
      <c r="K207" s="233" t="n"/>
      <c r="L207" s="13" t="n"/>
      <c r="M207" s="119" t="inlineStr">
        <is>
          <t>Carthago</t>
        </is>
      </c>
      <c r="N207" s="29" t="inlineStr">
        <is>
          <t>CCC</t>
        </is>
      </c>
      <c r="O207" s="29" t="inlineStr">
        <is>
          <t>Interwashing</t>
        </is>
      </c>
      <c r="P207" s="29" t="inlineStr">
        <is>
          <t>TN</t>
        </is>
      </c>
      <c r="Q207" s="218" t="inlineStr">
        <is>
          <t>NEW</t>
        </is>
      </c>
      <c r="R207" s="38" t="n"/>
      <c r="S207" s="130" t="inlineStr">
        <is>
          <t>Gap</t>
        </is>
      </c>
      <c r="T207" s="130" t="inlineStr">
        <is>
          <t>D7924O022 Pinus</t>
        </is>
      </c>
      <c r="U207" s="130" t="inlineStr">
        <is>
          <t>98% Organic Cotton / 2% Elastane</t>
        </is>
      </c>
      <c r="V207" s="130" t="n"/>
      <c r="W207" s="277" t="n">
        <v>41995</v>
      </c>
      <c r="X207" s="276" t="n">
        <v>42016</v>
      </c>
      <c r="Y207" s="276" t="n">
        <v>42051</v>
      </c>
      <c r="Z207" s="44" t="n">
        <v>1.43</v>
      </c>
      <c r="AA207" s="44" t="n"/>
      <c r="AB207" s="244" t="inlineStr">
        <is>
          <t>Euro</t>
        </is>
      </c>
      <c r="AC207" s="408" t="n"/>
      <c r="AD207" s="409" t="n">
        <v>24.65</v>
      </c>
      <c r="AE207" s="408" t="n">
        <v>24.79</v>
      </c>
      <c r="AF207" s="409" t="n">
        <v>0.25</v>
      </c>
      <c r="AG207" s="409">
        <f>(IF(AE207&gt;0, AE207, IF(AD207&gt;0, AD207, IF(AC207&gt;0, AC207, 0))))+AF207</f>
        <v/>
      </c>
      <c r="AH207" s="409">
        <f>AJ207/2.5</f>
        <v/>
      </c>
      <c r="AI207" s="409" t="n">
        <v>129.95</v>
      </c>
      <c r="AJ207" s="409" t="n">
        <v>129.95</v>
      </c>
      <c r="AK207" s="255">
        <f>((AH207-AG207)/AH207)</f>
        <v/>
      </c>
      <c r="AL207" s="80" t="n"/>
      <c r="AM207" s="80" t="n"/>
      <c r="AN207" s="80" t="n"/>
      <c r="AO207" s="410" t="n"/>
      <c r="AP207" s="410" t="n"/>
      <c r="AQ207" s="80" t="n"/>
      <c r="AR207" s="102" t="n">
        <v>2</v>
      </c>
      <c r="AS207" s="102" t="inlineStr">
        <is>
          <t>32-32</t>
        </is>
      </c>
      <c r="AT207" s="102" t="n">
        <v>2</v>
      </c>
      <c r="AU207" s="411" t="n">
        <v>41977</v>
      </c>
      <c r="AV207" s="144" t="n"/>
      <c r="AW207" s="210" t="n">
        <v>41978</v>
      </c>
      <c r="AX207" s="210" t="n">
        <v>41978</v>
      </c>
      <c r="AY207" s="412" t="n"/>
      <c r="AZ207" s="120" t="n"/>
      <c r="BA207" s="413" t="n"/>
      <c r="BB207" s="91" t="n"/>
      <c r="BC207" s="414" t="n"/>
      <c r="BD207" s="80" t="n"/>
      <c r="BE207" s="80" t="n"/>
      <c r="BF207" s="410" t="n"/>
      <c r="BG207" s="102" t="n"/>
      <c r="BH207" s="102" t="n"/>
      <c r="BI207" s="412" t="n"/>
      <c r="BJ207" s="80" t="n"/>
      <c r="BK207" s="80">
        <f>+WEEKNUM(BJ207)</f>
        <v/>
      </c>
      <c r="BL207" s="410" t="n"/>
      <c r="BM207" s="80" t="n"/>
      <c r="BN207" s="80" t="n"/>
      <c r="BO207" s="80" t="n"/>
      <c r="BP207" s="80">
        <f>BO207*Z207</f>
        <v/>
      </c>
      <c r="BQ207" s="80" t="n"/>
      <c r="BR207" s="192">
        <f>BO207*AH207</f>
        <v/>
      </c>
      <c r="BS207" s="192">
        <f>BR207-(BO207*AG207)</f>
        <v/>
      </c>
      <c r="BT207" s="196">
        <f>BO207*AK207</f>
        <v/>
      </c>
      <c r="BU207" s="29" t="n"/>
    </row>
    <row customHeight="1" ht="15" r="208">
      <c r="A208" s="10" t="n"/>
      <c r="B208" s="10" t="n"/>
      <c r="C208" s="11" t="n"/>
      <c r="D208" s="180" t="n"/>
      <c r="E208" s="14" t="inlineStr">
        <is>
          <t>MEN</t>
        </is>
      </c>
      <c r="F208" s="180" t="n"/>
      <c r="G208" s="180" t="n"/>
      <c r="H208" s="180" t="n"/>
      <c r="I208" s="233" t="n"/>
      <c r="J208" s="233" t="n"/>
      <c r="K208" s="233" t="n"/>
      <c r="L208" s="13" t="n"/>
      <c r="M208" s="119" t="n"/>
      <c r="N208" s="29" t="n"/>
      <c r="O208" s="29" t="n"/>
      <c r="P208" s="29" t="n"/>
      <c r="Q208" s="38" t="n"/>
      <c r="R208" s="38" t="n"/>
      <c r="S208" s="219" t="n"/>
      <c r="T208" s="130" t="n"/>
      <c r="U208" s="130" t="n"/>
      <c r="V208" s="130" t="n"/>
      <c r="W208" s="130" t="n"/>
      <c r="X208" s="130" t="n"/>
      <c r="Y208" s="130" t="n"/>
      <c r="Z208" s="44" t="n"/>
      <c r="AA208" s="44" t="n"/>
      <c r="AB208" s="244" t="inlineStr">
        <is>
          <t>Euro</t>
        </is>
      </c>
      <c r="AC208" s="408" t="n"/>
      <c r="AD208" s="409" t="n"/>
      <c r="AE208" s="408" t="n"/>
      <c r="AF208" s="409" t="n"/>
      <c r="AG208" s="409">
        <f>(IF(AE208&gt;0, AE208, IF(AD208&gt;0, AD208, IF(AC208&gt;0, AC208, 0))))+AF208</f>
        <v/>
      </c>
      <c r="AH208" s="409">
        <f>AG208*2</f>
        <v/>
      </c>
      <c r="AI208" s="409">
        <f>AG208*2.5</f>
        <v/>
      </c>
      <c r="AJ208" s="409">
        <f>AH208*2.5</f>
        <v/>
      </c>
      <c r="AK208" s="255" t="n"/>
      <c r="AL208" s="80" t="n"/>
      <c r="AM208" s="80" t="n"/>
      <c r="AN208" s="80" t="n"/>
      <c r="AO208" s="410" t="n"/>
      <c r="AP208" s="410" t="n"/>
      <c r="AQ208" s="80" t="n"/>
      <c r="AR208" s="102" t="n"/>
      <c r="AS208" s="102" t="n"/>
      <c r="AT208" s="102" t="n"/>
      <c r="AU208" s="102" t="n"/>
      <c r="AV208" s="144" t="n"/>
      <c r="AW208" s="144" t="n"/>
      <c r="AX208" s="144" t="n"/>
      <c r="AY208" s="412" t="n"/>
      <c r="AZ208" s="120" t="n"/>
      <c r="BA208" s="413" t="n"/>
      <c r="BB208" s="91" t="n"/>
      <c r="BC208" s="414" t="n"/>
      <c r="BD208" s="80" t="n"/>
      <c r="BE208" s="80" t="n"/>
      <c r="BF208" s="410" t="n"/>
      <c r="BG208" s="102" t="n"/>
      <c r="BH208" s="102" t="n"/>
      <c r="BI208" s="412" t="n"/>
      <c r="BJ208" s="80" t="n"/>
      <c r="BK208" s="80">
        <f>+WEEKNUM(BJ208)</f>
        <v/>
      </c>
      <c r="BL208" s="410" t="n"/>
      <c r="BM208" s="80" t="n"/>
      <c r="BN208" s="80" t="n"/>
      <c r="BO208" s="80" t="n"/>
      <c r="BP208" s="80" t="n"/>
      <c r="BQ208" s="80" t="n"/>
      <c r="BR208" s="192">
        <f>BO208*AH208</f>
        <v/>
      </c>
      <c r="BS208" s="192">
        <f>BR208-(BO208*AG208)</f>
        <v/>
      </c>
      <c r="BT208" s="196">
        <f>BO208*AK208</f>
        <v/>
      </c>
      <c r="BU208" s="29" t="n"/>
    </row>
    <row customHeight="1" ht="15" r="209">
      <c r="A209" s="136" t="n"/>
      <c r="B209" s="136" t="n"/>
      <c r="C209" s="137" t="inlineStr">
        <is>
          <t>Kings Of Indigo</t>
        </is>
      </c>
      <c r="D209" s="136" t="n"/>
      <c r="E209" s="136" t="n"/>
      <c r="F209" s="136" t="n"/>
      <c r="G209" s="136" t="n"/>
      <c r="H209" s="136" t="n"/>
      <c r="I209" s="206" t="n"/>
      <c r="J209" s="206" t="n"/>
      <c r="K209" s="206" t="n"/>
      <c r="L209" s="139" t="n"/>
      <c r="M209" s="136" t="n"/>
      <c r="N209" s="136" t="n"/>
      <c r="O209" s="136" t="n"/>
      <c r="P209" s="136" t="n"/>
      <c r="Q209" s="136" t="n"/>
      <c r="R209" s="136" t="n"/>
      <c r="S209" s="219" t="n"/>
      <c r="T209" s="136" t="n"/>
      <c r="U209" s="136" t="n"/>
      <c r="V209" s="136" t="n"/>
      <c r="W209" s="136" t="n"/>
      <c r="X209" s="136" t="n"/>
      <c r="Y209" s="136" t="n"/>
      <c r="Z209" s="140" t="n"/>
      <c r="AA209" s="140" t="n"/>
      <c r="AB209" s="244" t="inlineStr">
        <is>
          <t>Euro</t>
        </is>
      </c>
      <c r="AC209" s="429" t="n"/>
      <c r="AD209" s="429" t="n"/>
      <c r="AE209" s="429" t="n"/>
      <c r="AF209" s="429" t="n"/>
      <c r="AG209" s="409">
        <f>(IF(AE209&gt;0, AE209, IF(AD209&gt;0, AD209, IF(AC209&gt;0, AC209, 0))))+AF209</f>
        <v/>
      </c>
      <c r="AH209" s="409">
        <f>AG209*2</f>
        <v/>
      </c>
      <c r="AI209" s="409">
        <f>AG209*2.5</f>
        <v/>
      </c>
      <c r="AJ209" s="409">
        <f>AH209*2.5</f>
        <v/>
      </c>
      <c r="AK209" s="257" t="n"/>
      <c r="AL209" s="140" t="n"/>
      <c r="AM209" s="140" t="n"/>
      <c r="AN209" s="140" t="n"/>
      <c r="AO209" s="136" t="n"/>
      <c r="AP209" s="136" t="n"/>
      <c r="AQ209" s="140" t="n"/>
      <c r="AR209" s="136" t="n"/>
      <c r="AS209" s="136" t="n"/>
      <c r="AT209" s="136" t="n"/>
      <c r="AU209" s="136" t="n"/>
      <c r="AV209" s="136" t="n"/>
      <c r="AW209" s="136" t="n"/>
      <c r="AX209" s="136" t="n"/>
      <c r="AY209" s="136" t="n"/>
      <c r="AZ209" s="136" t="n"/>
      <c r="BA209" s="136" t="n"/>
      <c r="BB209" s="136" t="n"/>
      <c r="BC209" s="136" t="n"/>
      <c r="BD209" s="140" t="n"/>
      <c r="BE209" s="140" t="n"/>
      <c r="BF209" s="136" t="n"/>
      <c r="BG209" s="136" t="n"/>
      <c r="BH209" s="136" t="n"/>
      <c r="BI209" s="136" t="n"/>
      <c r="BJ209" s="140" t="n"/>
      <c r="BK209" s="80">
        <f>+WEEKNUM(BJ209)</f>
        <v/>
      </c>
      <c r="BL209" s="136" t="n"/>
      <c r="BM209" s="140" t="n"/>
      <c r="BN209" s="80" t="n"/>
      <c r="BO209" s="200" t="n"/>
      <c r="BP209" s="200" t="n"/>
      <c r="BQ209" s="200" t="n"/>
      <c r="BR209" s="192">
        <f>BO209*AH209</f>
        <v/>
      </c>
      <c r="BS209" s="192">
        <f>BR209-(BO209*AG209)</f>
        <v/>
      </c>
      <c r="BT209" s="196">
        <f>BO209*AK209</f>
        <v/>
      </c>
      <c r="BU209" s="29" t="n"/>
    </row>
    <row r="210">
      <c r="A210" s="10" t="n"/>
      <c r="B210" s="10" t="n"/>
      <c r="C210" s="11" t="inlineStr">
        <is>
          <t>KOI</t>
        </is>
      </c>
      <c r="D210" s="10" t="n"/>
      <c r="E210" s="14" t="n"/>
      <c r="F210" s="24" t="n"/>
      <c r="G210" s="10" t="n"/>
      <c r="H210" s="10" t="n"/>
      <c r="I210" s="233" t="n"/>
      <c r="J210" s="233" t="n"/>
      <c r="K210" s="233" t="n"/>
      <c r="L210" s="13" t="n"/>
      <c r="M210" s="29" t="n"/>
      <c r="N210" s="29" t="n"/>
      <c r="O210" s="29" t="n"/>
      <c r="P210" s="29" t="n"/>
      <c r="Q210" s="38" t="n"/>
      <c r="R210" s="38" t="n"/>
      <c r="S210" s="219" t="n"/>
      <c r="T210" s="35" t="n"/>
      <c r="U210" s="35" t="n"/>
      <c r="V210" s="35" t="n"/>
      <c r="W210" s="35" t="n"/>
      <c r="X210" s="35" t="n"/>
      <c r="Y210" s="35" t="n"/>
      <c r="Z210" s="44" t="n"/>
      <c r="AA210" s="44" t="n"/>
      <c r="AB210" s="244" t="inlineStr">
        <is>
          <t>Euro</t>
        </is>
      </c>
      <c r="AC210" s="408" t="n"/>
      <c r="AD210" s="409" t="n"/>
      <c r="AE210" s="408" t="n"/>
      <c r="AF210" s="409" t="n"/>
      <c r="AG210" s="409">
        <f>(IF(AE210&gt;0, AE210, IF(AD210&gt;0, AD210, IF(AC210&gt;0, AC210, 0))))+AF210</f>
        <v/>
      </c>
      <c r="AH210" s="409">
        <f>AG210*2</f>
        <v/>
      </c>
      <c r="AI210" s="409">
        <f>AG210*2.5</f>
        <v/>
      </c>
      <c r="AJ210" s="409">
        <f>AH210*2.5</f>
        <v/>
      </c>
      <c r="AK210" s="255" t="n"/>
      <c r="AL210" s="80" t="n"/>
      <c r="AM210" s="80" t="n"/>
      <c r="AN210" s="80" t="n"/>
      <c r="AO210" s="410" t="n"/>
      <c r="AP210" s="410" t="n"/>
      <c r="AQ210" s="80" t="n"/>
      <c r="AR210" s="102" t="n"/>
      <c r="AS210" s="102" t="n"/>
      <c r="AT210" s="102" t="n"/>
      <c r="AU210" s="102" t="n"/>
      <c r="AV210" s="146" t="n"/>
      <c r="AW210" s="146" t="n"/>
      <c r="AX210" s="146" t="n"/>
      <c r="AY210" s="412" t="n"/>
      <c r="AZ210" s="89" t="n"/>
      <c r="BA210" s="413" t="n"/>
      <c r="BB210" s="91" t="n"/>
      <c r="BC210" s="414" t="n"/>
      <c r="BD210" s="80" t="n"/>
      <c r="BE210" s="80" t="n"/>
      <c r="BF210" s="410" t="n"/>
      <c r="BG210" s="102" t="n"/>
      <c r="BH210" s="102" t="n"/>
      <c r="BI210" s="412" t="n"/>
      <c r="BJ210" s="80" t="n"/>
      <c r="BK210" s="80">
        <f>+WEEKNUM(BJ210)</f>
        <v/>
      </c>
      <c r="BL210" s="410" t="n"/>
      <c r="BM210" s="80" t="n"/>
      <c r="BN210" s="80" t="n"/>
      <c r="BO210" s="80" t="n"/>
      <c r="BP210" s="80" t="n"/>
      <c r="BQ210" s="80" t="n"/>
      <c r="BR210" s="192">
        <f>BO210*AH210</f>
        <v/>
      </c>
      <c r="BS210" s="192">
        <f>BR210-(BO210*AG210)</f>
        <v/>
      </c>
      <c r="BT210" s="196">
        <f>BO210*AK210</f>
        <v/>
      </c>
      <c r="BU210" s="29" t="n"/>
    </row>
    <row customHeight="1" ht="15" r="211">
      <c r="A211" s="10" t="n"/>
      <c r="B211" s="10" t="n"/>
      <c r="C211" s="11" t="inlineStr">
        <is>
          <t>KOI</t>
        </is>
      </c>
      <c r="D211" s="10" t="n"/>
      <c r="E211" s="14" t="n"/>
      <c r="F211" s="24" t="n"/>
      <c r="G211" s="10" t="n"/>
      <c r="H211" s="10" t="n"/>
      <c r="I211" s="233" t="n"/>
      <c r="J211" s="233" t="n"/>
      <c r="K211" s="233" t="n"/>
      <c r="L211" s="13" t="n"/>
      <c r="M211" s="29" t="n"/>
      <c r="N211" s="29" t="n"/>
      <c r="O211" s="29" t="n"/>
      <c r="P211" s="29" t="n"/>
      <c r="Q211" s="38" t="n"/>
      <c r="R211" s="38" t="n"/>
      <c r="S211" s="219" t="n"/>
      <c r="T211" s="35" t="n"/>
      <c r="U211" s="35" t="n"/>
      <c r="V211" s="35" t="n"/>
      <c r="W211" s="35" t="n"/>
      <c r="X211" s="35" t="n"/>
      <c r="Y211" s="35" t="n"/>
      <c r="Z211" s="44" t="n"/>
      <c r="AA211" s="44" t="n"/>
      <c r="AB211" s="244" t="inlineStr">
        <is>
          <t>Euro</t>
        </is>
      </c>
      <c r="AC211" s="408" t="n"/>
      <c r="AD211" s="409" t="n"/>
      <c r="AE211" s="408" t="n"/>
      <c r="AF211" s="409" t="n"/>
      <c r="AG211" s="409">
        <f>(IF(AE211&gt;0, AE211, IF(AD211&gt;0, AD211, IF(AC211&gt;0, AC211, 0))))+AF211</f>
        <v/>
      </c>
      <c r="AH211" s="409">
        <f>AG211*2</f>
        <v/>
      </c>
      <c r="AI211" s="409">
        <f>AG211*2.5</f>
        <v/>
      </c>
      <c r="AJ211" s="409">
        <f>AH211*2.5</f>
        <v/>
      </c>
      <c r="AK211" s="255" t="n"/>
      <c r="AL211" s="80" t="n"/>
      <c r="AM211" s="80" t="n"/>
      <c r="AN211" s="80" t="n"/>
      <c r="AO211" s="410" t="n"/>
      <c r="AP211" s="410" t="n"/>
      <c r="AQ211" s="80" t="n"/>
      <c r="AR211" s="102" t="n"/>
      <c r="AS211" s="102" t="n"/>
      <c r="AT211" s="102" t="n"/>
      <c r="AU211" s="102" t="n"/>
      <c r="AV211" s="146" t="n"/>
      <c r="AW211" s="146" t="n"/>
      <c r="AX211" s="146" t="n"/>
      <c r="AY211" s="412" t="n"/>
      <c r="AZ211" s="89" t="n"/>
      <c r="BA211" s="413" t="n"/>
      <c r="BB211" s="91" t="n"/>
      <c r="BC211" s="414" t="n"/>
      <c r="BD211" s="80" t="n"/>
      <c r="BE211" s="80" t="n"/>
      <c r="BF211" s="410" t="n"/>
      <c r="BG211" s="102" t="n"/>
      <c r="BH211" s="102" t="n"/>
      <c r="BI211" s="412" t="n"/>
      <c r="BJ211" s="80" t="n"/>
      <c r="BK211" s="80">
        <f>+WEEKNUM(BJ211)</f>
        <v/>
      </c>
      <c r="BL211" s="410" t="n"/>
      <c r="BM211" s="80" t="n"/>
      <c r="BN211" s="80" t="n"/>
      <c r="BO211" s="80" t="n"/>
      <c r="BP211" s="80" t="n"/>
      <c r="BQ211" s="80" t="n"/>
      <c r="BR211" s="192">
        <f>BO211*AH211</f>
        <v/>
      </c>
      <c r="BS211" s="192">
        <f>BR211-(BO211*AG211)</f>
        <v/>
      </c>
      <c r="BT211" s="196">
        <f>BO211*AK211</f>
        <v/>
      </c>
      <c r="BU211" s="29" t="n"/>
    </row>
    <row r="212">
      <c r="A212" s="10" t="n"/>
      <c r="B212" s="10" t="n"/>
      <c r="C212" s="11" t="inlineStr">
        <is>
          <t>KOI</t>
        </is>
      </c>
      <c r="D212" s="10" t="n"/>
      <c r="E212" s="14" t="n"/>
      <c r="F212" s="24" t="n"/>
      <c r="G212" s="10" t="n"/>
      <c r="H212" s="10" t="n"/>
      <c r="I212" s="233" t="n"/>
      <c r="J212" s="233" t="n"/>
      <c r="K212" s="233" t="n"/>
      <c r="L212" s="13" t="n"/>
      <c r="M212" s="29" t="n"/>
      <c r="N212" s="29" t="n"/>
      <c r="O212" s="29" t="n"/>
      <c r="P212" s="29" t="n"/>
      <c r="Q212" s="38" t="n"/>
      <c r="R212" s="38" t="n"/>
      <c r="S212" s="219" t="n"/>
      <c r="T212" s="35" t="n"/>
      <c r="U212" s="35" t="n"/>
      <c r="V212" s="35" t="n"/>
      <c r="W212" s="35" t="n"/>
      <c r="X212" s="35" t="n"/>
      <c r="Y212" s="35" t="n"/>
      <c r="Z212" s="44" t="n"/>
      <c r="AA212" s="44" t="n"/>
      <c r="AB212" s="244" t="inlineStr">
        <is>
          <t>Euro</t>
        </is>
      </c>
      <c r="AC212" s="408" t="n"/>
      <c r="AD212" s="409" t="n"/>
      <c r="AE212" s="408" t="n"/>
      <c r="AF212" s="409" t="n"/>
      <c r="AG212" s="409">
        <f>(IF(AE212&gt;0, AE212, IF(AD212&gt;0, AD212, IF(AC212&gt;0, AC212, 0))))+AF212</f>
        <v/>
      </c>
      <c r="AH212" s="409">
        <f>AG212*2</f>
        <v/>
      </c>
      <c r="AI212" s="409">
        <f>AG212*2.5</f>
        <v/>
      </c>
      <c r="AJ212" s="409">
        <f>AH212*2.5</f>
        <v/>
      </c>
      <c r="AK212" s="255" t="n"/>
      <c r="AL212" s="80" t="n"/>
      <c r="AM212" s="80" t="n"/>
      <c r="AN212" s="80" t="n"/>
      <c r="AO212" s="410" t="n"/>
      <c r="AP212" s="410" t="n"/>
      <c r="AQ212" s="80" t="n"/>
      <c r="AR212" s="102" t="n"/>
      <c r="AS212" s="102" t="n"/>
      <c r="AT212" s="102" t="n"/>
      <c r="AU212" s="102" t="n"/>
      <c r="AV212" s="146" t="n"/>
      <c r="AW212" s="146" t="n"/>
      <c r="AX212" s="146" t="n"/>
      <c r="AY212" s="412" t="n"/>
      <c r="AZ212" s="89" t="n"/>
      <c r="BA212" s="413" t="n"/>
      <c r="BB212" s="91" t="n"/>
      <c r="BC212" s="414" t="n"/>
      <c r="BD212" s="80" t="n"/>
      <c r="BE212" s="80" t="n"/>
      <c r="BF212" s="410" t="n"/>
      <c r="BG212" s="102" t="n"/>
      <c r="BH212" s="102" t="n"/>
      <c r="BI212" s="412" t="n"/>
      <c r="BJ212" s="80" t="n"/>
      <c r="BK212" s="80">
        <f>+WEEKNUM(BJ212)</f>
        <v/>
      </c>
      <c r="BL212" s="410" t="n"/>
      <c r="BM212" s="80" t="n"/>
      <c r="BN212" s="80" t="n"/>
      <c r="BO212" s="80" t="n"/>
      <c r="BP212" s="80" t="n"/>
      <c r="BQ212" s="80" t="n"/>
      <c r="BR212" s="192">
        <f>BO212*AH212</f>
        <v/>
      </c>
      <c r="BS212" s="192">
        <f>BR212-(BO212*AG212)</f>
        <v/>
      </c>
      <c r="BT212" s="196">
        <f>BO212*AK212</f>
        <v/>
      </c>
      <c r="BU212" s="29" t="n"/>
    </row>
    <row customHeight="1" ht="15" r="213">
      <c r="A213" s="10" t="n"/>
      <c r="B213" s="10" t="n"/>
      <c r="C213" s="11" t="inlineStr">
        <is>
          <t>KOI</t>
        </is>
      </c>
      <c r="D213" s="10" t="n"/>
      <c r="E213" s="14" t="n"/>
      <c r="F213" s="24" t="n"/>
      <c r="G213" s="10" t="n"/>
      <c r="H213" s="10" t="n"/>
      <c r="I213" s="233" t="n"/>
      <c r="J213" s="233" t="n"/>
      <c r="K213" s="233" t="n"/>
      <c r="L213" s="13" t="n"/>
      <c r="M213" s="29" t="n"/>
      <c r="N213" s="29" t="n"/>
      <c r="O213" s="29" t="n"/>
      <c r="P213" s="29" t="n"/>
      <c r="Q213" s="38" t="n"/>
      <c r="R213" s="38" t="n"/>
      <c r="S213" s="219" t="n"/>
      <c r="T213" s="35" t="n"/>
      <c r="U213" s="35" t="n"/>
      <c r="V213" s="35" t="n"/>
      <c r="W213" s="35" t="n"/>
      <c r="X213" s="35" t="n"/>
      <c r="Y213" s="35" t="n"/>
      <c r="Z213" s="44" t="n"/>
      <c r="AA213" s="44" t="n"/>
      <c r="AB213" s="244" t="inlineStr">
        <is>
          <t>Euro</t>
        </is>
      </c>
      <c r="AC213" s="408" t="n"/>
      <c r="AD213" s="409" t="n"/>
      <c r="AE213" s="408" t="n"/>
      <c r="AF213" s="409" t="n"/>
      <c r="AG213" s="409">
        <f>(IF(AE213&gt;0, AE213, IF(AD213&gt;0, AD213, IF(AC213&gt;0, AC213, 0))))+AF213</f>
        <v/>
      </c>
      <c r="AH213" s="409">
        <f>AG213*2</f>
        <v/>
      </c>
      <c r="AI213" s="409">
        <f>AG213*2.5</f>
        <v/>
      </c>
      <c r="AJ213" s="409">
        <f>AH213*2.5</f>
        <v/>
      </c>
      <c r="AK213" s="255" t="n"/>
      <c r="AL213" s="80" t="n"/>
      <c r="AM213" s="80" t="n"/>
      <c r="AN213" s="80" t="n"/>
      <c r="AO213" s="410" t="n"/>
      <c r="AP213" s="410" t="n"/>
      <c r="AQ213" s="80" t="n"/>
      <c r="AR213" s="102" t="n"/>
      <c r="AS213" s="102" t="n"/>
      <c r="AT213" s="102" t="n"/>
      <c r="AU213" s="102" t="n"/>
      <c r="AV213" s="146" t="n"/>
      <c r="AW213" s="146" t="n"/>
      <c r="AX213" s="146" t="n"/>
      <c r="AY213" s="412" t="n"/>
      <c r="AZ213" s="89" t="n"/>
      <c r="BA213" s="413" t="n"/>
      <c r="BB213" s="91" t="n"/>
      <c r="BC213" s="414" t="n"/>
      <c r="BD213" s="80" t="n"/>
      <c r="BE213" s="80" t="n"/>
      <c r="BF213" s="410" t="n"/>
      <c r="BG213" s="102" t="n"/>
      <c r="BH213" s="102" t="n"/>
      <c r="BI213" s="412" t="n"/>
      <c r="BJ213" s="80" t="n"/>
      <c r="BK213" s="80">
        <f>+WEEKNUM(BJ213)</f>
        <v/>
      </c>
      <c r="BL213" s="410" t="n"/>
      <c r="BM213" s="80" t="n"/>
      <c r="BN213" s="80" t="n"/>
      <c r="BO213" s="80" t="n"/>
      <c r="BP213" s="80" t="n"/>
      <c r="BQ213" s="80" t="n"/>
      <c r="BR213" s="192">
        <f>BO213*AH213</f>
        <v/>
      </c>
      <c r="BS213" s="192">
        <f>BR213-(BO213*AG213)</f>
        <v/>
      </c>
      <c r="BT213" s="196">
        <f>BO213*AK213</f>
        <v/>
      </c>
      <c r="BU213" s="29" t="n"/>
    </row>
    <row r="214">
      <c r="A214" s="10" t="n"/>
      <c r="B214" s="10" t="n"/>
      <c r="C214" s="11" t="inlineStr">
        <is>
          <t>KOI</t>
        </is>
      </c>
      <c r="D214" s="10" t="n"/>
      <c r="E214" s="14" t="n"/>
      <c r="F214" s="24" t="n"/>
      <c r="G214" s="10" t="n"/>
      <c r="H214" s="10" t="n"/>
      <c r="I214" s="233" t="n"/>
      <c r="J214" s="233" t="n"/>
      <c r="K214" s="233" t="n"/>
      <c r="L214" s="13" t="n"/>
      <c r="M214" s="29" t="n"/>
      <c r="N214" s="29" t="n"/>
      <c r="O214" s="29" t="n"/>
      <c r="P214" s="29" t="n"/>
      <c r="Q214" s="38" t="n"/>
      <c r="R214" s="38" t="n"/>
      <c r="S214" s="219" t="n"/>
      <c r="T214" s="35" t="n"/>
      <c r="U214" s="35" t="n"/>
      <c r="V214" s="35" t="n"/>
      <c r="W214" s="35" t="n"/>
      <c r="X214" s="35" t="n"/>
      <c r="Y214" s="35" t="n"/>
      <c r="Z214" s="44" t="n"/>
      <c r="AA214" s="44" t="n"/>
      <c r="AB214" s="244" t="inlineStr">
        <is>
          <t>Euro</t>
        </is>
      </c>
      <c r="AC214" s="408" t="n"/>
      <c r="AD214" s="409" t="n"/>
      <c r="AE214" s="408" t="n"/>
      <c r="AF214" s="409" t="n"/>
      <c r="AG214" s="409">
        <f>(IF(AE214&gt;0, AE214, IF(AD214&gt;0, AD214, IF(AC214&gt;0, AC214, 0))))+AF214</f>
        <v/>
      </c>
      <c r="AH214" s="409">
        <f>AG214*2</f>
        <v/>
      </c>
      <c r="AI214" s="409">
        <f>AG214*2.5</f>
        <v/>
      </c>
      <c r="AJ214" s="409">
        <f>AH214*2.5</f>
        <v/>
      </c>
      <c r="AK214" s="255" t="n"/>
      <c r="AL214" s="80" t="n"/>
      <c r="AM214" s="80" t="n"/>
      <c r="AN214" s="80" t="n"/>
      <c r="AO214" s="410" t="n"/>
      <c r="AP214" s="410" t="n"/>
      <c r="AQ214" s="80" t="n"/>
      <c r="AR214" s="102" t="n"/>
      <c r="AS214" s="102" t="n"/>
      <c r="AT214" s="102" t="n"/>
      <c r="AU214" s="102" t="n"/>
      <c r="AV214" s="146" t="n"/>
      <c r="AW214" s="146" t="n"/>
      <c r="AX214" s="146" t="n"/>
      <c r="AY214" s="412" t="n"/>
      <c r="AZ214" s="89" t="n"/>
      <c r="BA214" s="413" t="n"/>
      <c r="BB214" s="91" t="n"/>
      <c r="BC214" s="414" t="n"/>
      <c r="BD214" s="80" t="n"/>
      <c r="BE214" s="80" t="n"/>
      <c r="BF214" s="410" t="n"/>
      <c r="BG214" s="102" t="n"/>
      <c r="BH214" s="102" t="n"/>
      <c r="BI214" s="412" t="n"/>
      <c r="BJ214" s="80" t="n"/>
      <c r="BK214" s="80">
        <f>+WEEKNUM(BJ214)</f>
        <v/>
      </c>
      <c r="BL214" s="410" t="n"/>
      <c r="BM214" s="80" t="n"/>
      <c r="BN214" s="80" t="n"/>
      <c r="BO214" s="80" t="n"/>
      <c r="BP214" s="80" t="n"/>
      <c r="BQ214" s="80" t="n"/>
      <c r="BR214" s="192">
        <f>BO214*AH214</f>
        <v/>
      </c>
      <c r="BS214" s="192">
        <f>BR214-(BO214*AG214)</f>
        <v/>
      </c>
      <c r="BT214" s="196">
        <f>BO214*AK214</f>
        <v/>
      </c>
      <c r="BU214" s="29" t="n"/>
    </row>
    <row customHeight="1" ht="15" r="215">
      <c r="A215" s="10" t="n"/>
      <c r="B215" s="10" t="n"/>
      <c r="C215" s="11" t="inlineStr">
        <is>
          <t>KOI</t>
        </is>
      </c>
      <c r="D215" s="10" t="n"/>
      <c r="E215" s="14" t="n"/>
      <c r="F215" s="24" t="n"/>
      <c r="G215" s="10" t="n"/>
      <c r="H215" s="10" t="n"/>
      <c r="I215" s="233" t="n"/>
      <c r="J215" s="233" t="n"/>
      <c r="K215" s="233" t="n"/>
      <c r="L215" s="13" t="n"/>
      <c r="M215" s="29" t="n"/>
      <c r="N215" s="29" t="n"/>
      <c r="O215" s="29" t="n"/>
      <c r="P215" s="29" t="n"/>
      <c r="Q215" s="38" t="n"/>
      <c r="R215" s="38" t="n"/>
      <c r="S215" s="219" t="n"/>
      <c r="T215" s="35" t="n"/>
      <c r="U215" s="35" t="n"/>
      <c r="V215" s="35" t="n"/>
      <c r="W215" s="35" t="n"/>
      <c r="X215" s="35" t="n"/>
      <c r="Y215" s="35" t="n"/>
      <c r="Z215" s="44" t="n"/>
      <c r="AA215" s="44" t="n"/>
      <c r="AB215" s="244" t="inlineStr">
        <is>
          <t>Euro</t>
        </is>
      </c>
      <c r="AC215" s="408" t="n"/>
      <c r="AD215" s="409" t="n"/>
      <c r="AE215" s="408" t="n"/>
      <c r="AF215" s="409" t="n"/>
      <c r="AG215" s="409">
        <f>(IF(AE215&gt;0, AE215, IF(AD215&gt;0, AD215, IF(AC215&gt;0, AC215, 0))))+AF215</f>
        <v/>
      </c>
      <c r="AH215" s="409">
        <f>AG215*2</f>
        <v/>
      </c>
      <c r="AI215" s="409">
        <f>AG215*2.5</f>
        <v/>
      </c>
      <c r="AJ215" s="409">
        <f>AH215*2.5</f>
        <v/>
      </c>
      <c r="AK215" s="255" t="n"/>
      <c r="AL215" s="80" t="n"/>
      <c r="AM215" s="80" t="n"/>
      <c r="AN215" s="80" t="n"/>
      <c r="AO215" s="410" t="n"/>
      <c r="AP215" s="410" t="n"/>
      <c r="AQ215" s="80" t="n"/>
      <c r="AR215" s="102" t="n"/>
      <c r="AS215" s="102" t="n"/>
      <c r="AT215" s="102" t="n"/>
      <c r="AU215" s="102" t="n"/>
      <c r="AV215" s="146" t="n"/>
      <c r="AW215" s="146" t="n"/>
      <c r="AX215" s="146" t="n"/>
      <c r="AY215" s="412" t="n"/>
      <c r="AZ215" s="89" t="n"/>
      <c r="BA215" s="413" t="n"/>
      <c r="BB215" s="91" t="n"/>
      <c r="BC215" s="414" t="n"/>
      <c r="BD215" s="80" t="n"/>
      <c r="BE215" s="80" t="n"/>
      <c r="BF215" s="410" t="n"/>
      <c r="BG215" s="102" t="n"/>
      <c r="BH215" s="102" t="n"/>
      <c r="BI215" s="412" t="n"/>
      <c r="BJ215" s="80" t="n"/>
      <c r="BK215" s="80">
        <f>+WEEKNUM(BJ215)</f>
        <v/>
      </c>
      <c r="BL215" s="410" t="n"/>
      <c r="BM215" s="80" t="n"/>
      <c r="BN215" s="80" t="n"/>
      <c r="BO215" s="80" t="n"/>
      <c r="BP215" s="80" t="n"/>
      <c r="BQ215" s="80" t="n"/>
      <c r="BR215" s="192">
        <f>BO215*AH215</f>
        <v/>
      </c>
      <c r="BS215" s="192">
        <f>BR215-(BO215*AG215)</f>
        <v/>
      </c>
      <c r="BT215" s="196">
        <f>BO215*AK215</f>
        <v/>
      </c>
      <c r="BU215" s="29" t="n"/>
    </row>
    <row r="216">
      <c r="A216" s="10" t="n"/>
      <c r="B216" s="10" t="n"/>
      <c r="C216" s="11" t="inlineStr">
        <is>
          <t>KOI</t>
        </is>
      </c>
      <c r="D216" s="10" t="n"/>
      <c r="E216" s="14" t="n"/>
      <c r="F216" s="24" t="n"/>
      <c r="G216" s="10" t="n"/>
      <c r="H216" s="10" t="n"/>
      <c r="I216" s="233" t="n"/>
      <c r="J216" s="233" t="n"/>
      <c r="K216" s="233" t="n"/>
      <c r="L216" s="13" t="n"/>
      <c r="M216" s="29" t="n"/>
      <c r="N216" s="29" t="n"/>
      <c r="O216" s="29" t="n"/>
      <c r="P216" s="29" t="n"/>
      <c r="Q216" s="38" t="n"/>
      <c r="R216" s="38" t="n"/>
      <c r="S216" s="219" t="n"/>
      <c r="T216" s="35" t="n"/>
      <c r="U216" s="35" t="n"/>
      <c r="V216" s="35" t="n"/>
      <c r="W216" s="35" t="n"/>
      <c r="X216" s="35" t="n"/>
      <c r="Y216" s="35" t="n"/>
      <c r="Z216" s="44" t="n"/>
      <c r="AA216" s="44" t="n"/>
      <c r="AB216" s="244" t="inlineStr">
        <is>
          <t>Euro</t>
        </is>
      </c>
      <c r="AC216" s="408" t="n"/>
      <c r="AD216" s="409" t="n"/>
      <c r="AE216" s="408" t="n"/>
      <c r="AF216" s="409" t="n"/>
      <c r="AG216" s="409">
        <f>(IF(AE216&gt;0, AE216, IF(AD216&gt;0, AD216, IF(AC216&gt;0, AC216, 0))))+AF216</f>
        <v/>
      </c>
      <c r="AH216" s="409">
        <f>AG216*2</f>
        <v/>
      </c>
      <c r="AI216" s="409">
        <f>AG216*2.5</f>
        <v/>
      </c>
      <c r="AJ216" s="409">
        <f>AH216*2.5</f>
        <v/>
      </c>
      <c r="AK216" s="255" t="n"/>
      <c r="AL216" s="80" t="n"/>
      <c r="AM216" s="80" t="n"/>
      <c r="AN216" s="80" t="n"/>
      <c r="AO216" s="410" t="n"/>
      <c r="AP216" s="410" t="n"/>
      <c r="AQ216" s="80" t="n"/>
      <c r="AR216" s="102" t="n"/>
      <c r="AS216" s="102" t="n"/>
      <c r="AT216" s="102" t="n"/>
      <c r="AU216" s="102" t="n"/>
      <c r="AV216" s="146" t="n"/>
      <c r="AW216" s="146" t="n"/>
      <c r="AX216" s="146" t="n"/>
      <c r="AY216" s="412" t="n"/>
      <c r="AZ216" s="89" t="n"/>
      <c r="BA216" s="413" t="n"/>
      <c r="BB216" s="91" t="n"/>
      <c r="BC216" s="414" t="n"/>
      <c r="BD216" s="80" t="n"/>
      <c r="BE216" s="80" t="n"/>
      <c r="BF216" s="410" t="n"/>
      <c r="BG216" s="102" t="n"/>
      <c r="BH216" s="102" t="n"/>
      <c r="BI216" s="412" t="n"/>
      <c r="BJ216" s="80" t="n"/>
      <c r="BK216" s="80">
        <f>+WEEKNUM(BJ216)</f>
        <v/>
      </c>
      <c r="BL216" s="410" t="n"/>
      <c r="BM216" s="80" t="n"/>
      <c r="BN216" s="80" t="n"/>
      <c r="BO216" s="80" t="n"/>
      <c r="BP216" s="80" t="n"/>
      <c r="BQ216" s="80" t="n"/>
      <c r="BR216" s="192">
        <f>BO216*AH216</f>
        <v/>
      </c>
      <c r="BS216" s="192">
        <f>BR216-(BO216*AG216)</f>
        <v/>
      </c>
      <c r="BT216" s="196">
        <f>BO216*AK216</f>
        <v/>
      </c>
      <c r="BU216" s="29" t="n"/>
    </row>
    <row customHeight="1" ht="15" r="217">
      <c r="A217" s="10" t="n"/>
      <c r="B217" s="10" t="n"/>
      <c r="C217" s="11" t="inlineStr">
        <is>
          <t>KOI</t>
        </is>
      </c>
      <c r="D217" s="10" t="n"/>
      <c r="E217" s="14" t="n"/>
      <c r="F217" s="24" t="n"/>
      <c r="G217" s="10" t="n"/>
      <c r="H217" s="10" t="n"/>
      <c r="I217" s="233" t="n"/>
      <c r="J217" s="233" t="n"/>
      <c r="K217" s="233" t="n"/>
      <c r="L217" s="13" t="n"/>
      <c r="M217" s="29" t="n"/>
      <c r="N217" s="29" t="n"/>
      <c r="O217" s="29" t="n"/>
      <c r="P217" s="29" t="n"/>
      <c r="Q217" s="38" t="n"/>
      <c r="R217" s="38" t="n"/>
      <c r="S217" s="219" t="n"/>
      <c r="T217" s="35" t="n"/>
      <c r="U217" s="35" t="n"/>
      <c r="V217" s="35" t="n"/>
      <c r="W217" s="35" t="n"/>
      <c r="X217" s="35" t="n"/>
      <c r="Y217" s="35" t="n"/>
      <c r="Z217" s="44" t="n"/>
      <c r="AA217" s="44" t="n"/>
      <c r="AB217" s="244" t="inlineStr">
        <is>
          <t>Euro</t>
        </is>
      </c>
      <c r="AC217" s="408" t="n"/>
      <c r="AD217" s="409" t="n"/>
      <c r="AE217" s="408" t="n"/>
      <c r="AF217" s="409" t="n"/>
      <c r="AG217" s="409">
        <f>(IF(AE217&gt;0, AE217, IF(AD217&gt;0, AD217, IF(AC217&gt;0, AC217, 0))))+AF217</f>
        <v/>
      </c>
      <c r="AH217" s="409">
        <f>AG217*2</f>
        <v/>
      </c>
      <c r="AI217" s="409">
        <f>AG217*2.5</f>
        <v/>
      </c>
      <c r="AJ217" s="409">
        <f>AH217*2.5</f>
        <v/>
      </c>
      <c r="AK217" s="255" t="n"/>
      <c r="AL217" s="80" t="n"/>
      <c r="AM217" s="80" t="n"/>
      <c r="AN217" s="80" t="n"/>
      <c r="AO217" s="410" t="n"/>
      <c r="AP217" s="410" t="n"/>
      <c r="AQ217" s="80" t="n"/>
      <c r="AR217" s="102" t="n"/>
      <c r="AS217" s="102" t="n"/>
      <c r="AT217" s="102" t="n"/>
      <c r="AU217" s="102" t="n"/>
      <c r="AV217" s="146" t="n"/>
      <c r="AW217" s="146" t="n"/>
      <c r="AX217" s="146" t="n"/>
      <c r="AY217" s="412" t="n"/>
      <c r="AZ217" s="89" t="n"/>
      <c r="BA217" s="413" t="n"/>
      <c r="BB217" s="91" t="n"/>
      <c r="BC217" s="414" t="n"/>
      <c r="BD217" s="80" t="n"/>
      <c r="BE217" s="80" t="n"/>
      <c r="BF217" s="410" t="n"/>
      <c r="BG217" s="102" t="n"/>
      <c r="BH217" s="102" t="n"/>
      <c r="BI217" s="412" t="n"/>
      <c r="BJ217" s="80" t="n"/>
      <c r="BK217" s="80">
        <f>+WEEKNUM(BJ217)</f>
        <v/>
      </c>
      <c r="BL217" s="410" t="n"/>
      <c r="BM217" s="80" t="n"/>
      <c r="BN217" s="80" t="n"/>
      <c r="BO217" s="80" t="n"/>
      <c r="BP217" s="80" t="n"/>
      <c r="BQ217" s="80" t="n"/>
      <c r="BR217" s="192">
        <f>BO217*AH217</f>
        <v/>
      </c>
      <c r="BS217" s="192">
        <f>BR217-(BO217*AG217)</f>
        <v/>
      </c>
      <c r="BT217" s="196">
        <f>BO217*AK217</f>
        <v/>
      </c>
      <c r="BU217" s="29" t="n"/>
    </row>
    <row r="218">
      <c r="A218" s="10" t="n"/>
      <c r="B218" s="10" t="n"/>
      <c r="C218" s="11" t="inlineStr">
        <is>
          <t>KOI</t>
        </is>
      </c>
      <c r="D218" s="10" t="n"/>
      <c r="E218" s="14" t="n"/>
      <c r="F218" s="24" t="n"/>
      <c r="G218" s="10" t="n"/>
      <c r="H218" s="10" t="n"/>
      <c r="I218" s="233" t="n"/>
      <c r="J218" s="233" t="n"/>
      <c r="K218" s="233" t="n"/>
      <c r="L218" s="13" t="n"/>
      <c r="M218" s="29" t="n"/>
      <c r="N218" s="29" t="n"/>
      <c r="O218" s="29" t="n"/>
      <c r="P218" s="29" t="n"/>
      <c r="Q218" s="38" t="n"/>
      <c r="R218" s="38" t="n"/>
      <c r="S218" s="219" t="n"/>
      <c r="T218" s="35" t="n"/>
      <c r="U218" s="35" t="n"/>
      <c r="V218" s="35" t="n"/>
      <c r="W218" s="35" t="n"/>
      <c r="X218" s="35" t="n"/>
      <c r="Y218" s="35" t="n"/>
      <c r="Z218" s="44" t="n"/>
      <c r="AA218" s="44" t="n"/>
      <c r="AB218" s="244" t="inlineStr">
        <is>
          <t>Euro</t>
        </is>
      </c>
      <c r="AC218" s="408" t="n"/>
      <c r="AD218" s="409" t="n"/>
      <c r="AE218" s="408" t="n"/>
      <c r="AF218" s="409" t="n"/>
      <c r="AG218" s="409">
        <f>(IF(AE218&gt;0, AE218, IF(AD218&gt;0, AD218, IF(AC218&gt;0, AC218, 0))))+AF218</f>
        <v/>
      </c>
      <c r="AH218" s="409">
        <f>AG218*2</f>
        <v/>
      </c>
      <c r="AI218" s="409">
        <f>AG218*2.5</f>
        <v/>
      </c>
      <c r="AJ218" s="409">
        <f>AH218*2.5</f>
        <v/>
      </c>
      <c r="AK218" s="255" t="n"/>
      <c r="AL218" s="80" t="n"/>
      <c r="AM218" s="80" t="n"/>
      <c r="AN218" s="80" t="n"/>
      <c r="AO218" s="410" t="n"/>
      <c r="AP218" s="410" t="n"/>
      <c r="AQ218" s="80" t="n"/>
      <c r="AR218" s="102" t="n"/>
      <c r="AS218" s="102" t="n"/>
      <c r="AT218" s="102" t="n"/>
      <c r="AU218" s="102" t="n"/>
      <c r="AV218" s="146" t="n"/>
      <c r="AW218" s="146" t="n"/>
      <c r="AX218" s="146" t="n"/>
      <c r="AY218" s="412" t="n"/>
      <c r="AZ218" s="89" t="n"/>
      <c r="BA218" s="413" t="n"/>
      <c r="BB218" s="91" t="n"/>
      <c r="BC218" s="414" t="n"/>
      <c r="BD218" s="80" t="n"/>
      <c r="BE218" s="80" t="n"/>
      <c r="BF218" s="410" t="n"/>
      <c r="BG218" s="102" t="n"/>
      <c r="BH218" s="102" t="n"/>
      <c r="BI218" s="412" t="n"/>
      <c r="BJ218" s="80" t="n"/>
      <c r="BK218" s="80">
        <f>+WEEKNUM(BJ218)</f>
        <v/>
      </c>
      <c r="BL218" s="410" t="n"/>
      <c r="BM218" s="80" t="n"/>
      <c r="BN218" s="80" t="n"/>
      <c r="BO218" s="80" t="n"/>
      <c r="BP218" s="80" t="n"/>
      <c r="BQ218" s="80" t="n"/>
      <c r="BR218" s="192">
        <f>BO218*AH218</f>
        <v/>
      </c>
      <c r="BS218" s="192">
        <f>BR218-(BO218*AG218)</f>
        <v/>
      </c>
      <c r="BT218" s="196">
        <f>BO218*AK218</f>
        <v/>
      </c>
      <c r="BU218" s="29" t="n"/>
    </row>
    <row customHeight="1" ht="15" r="219">
      <c r="A219" s="10" t="n"/>
      <c r="B219" s="10" t="n"/>
      <c r="C219" s="11" t="inlineStr">
        <is>
          <t>KOI</t>
        </is>
      </c>
      <c r="D219" s="10" t="n"/>
      <c r="E219" s="14" t="n"/>
      <c r="F219" s="24" t="n"/>
      <c r="G219" s="10" t="n"/>
      <c r="H219" s="10" t="n"/>
      <c r="I219" s="233" t="n"/>
      <c r="J219" s="233" t="n"/>
      <c r="K219" s="233" t="n"/>
      <c r="L219" s="13" t="n"/>
      <c r="M219" s="29" t="n"/>
      <c r="N219" s="29" t="n"/>
      <c r="O219" s="29" t="n"/>
      <c r="P219" s="29" t="n"/>
      <c r="Q219" s="38" t="n"/>
      <c r="R219" s="38" t="n"/>
      <c r="S219" s="219" t="n"/>
      <c r="T219" s="35" t="n"/>
      <c r="U219" s="35" t="n"/>
      <c r="V219" s="35" t="n"/>
      <c r="W219" s="35" t="n"/>
      <c r="X219" s="35" t="n"/>
      <c r="Y219" s="35" t="n"/>
      <c r="Z219" s="44" t="n"/>
      <c r="AA219" s="44" t="n"/>
      <c r="AB219" s="244" t="inlineStr">
        <is>
          <t>Euro</t>
        </is>
      </c>
      <c r="AC219" s="408" t="n"/>
      <c r="AD219" s="409" t="n"/>
      <c r="AE219" s="408" t="n"/>
      <c r="AF219" s="409" t="n"/>
      <c r="AG219" s="409">
        <f>(IF(AE219&gt;0, AE219, IF(AD219&gt;0, AD219, IF(AC219&gt;0, AC219, 0))))+AF219</f>
        <v/>
      </c>
      <c r="AH219" s="409">
        <f>AG219*2</f>
        <v/>
      </c>
      <c r="AI219" s="409">
        <f>AG219*2.5</f>
        <v/>
      </c>
      <c r="AJ219" s="409">
        <f>AH219*2.5</f>
        <v/>
      </c>
      <c r="AK219" s="255" t="n"/>
      <c r="AL219" s="80" t="n"/>
      <c r="AM219" s="80" t="n"/>
      <c r="AN219" s="80" t="n"/>
      <c r="AO219" s="410" t="n"/>
      <c r="AP219" s="410" t="n"/>
      <c r="AQ219" s="80" t="n"/>
      <c r="AR219" s="102" t="n"/>
      <c r="AS219" s="102" t="n"/>
      <c r="AT219" s="102" t="n"/>
      <c r="AU219" s="102" t="n"/>
      <c r="AV219" s="146" t="n"/>
      <c r="AW219" s="146" t="n"/>
      <c r="AX219" s="146" t="n"/>
      <c r="AY219" s="412" t="n"/>
      <c r="AZ219" s="89" t="n"/>
      <c r="BA219" s="413" t="n"/>
      <c r="BB219" s="91" t="n"/>
      <c r="BC219" s="414" t="n"/>
      <c r="BD219" s="80" t="n"/>
      <c r="BE219" s="80" t="n"/>
      <c r="BF219" s="410" t="n"/>
      <c r="BG219" s="102" t="n"/>
      <c r="BH219" s="102" t="n"/>
      <c r="BI219" s="412" t="n"/>
      <c r="BJ219" s="80" t="n"/>
      <c r="BK219" s="80">
        <f>+WEEKNUM(BJ219)</f>
        <v/>
      </c>
      <c r="BL219" s="410" t="n"/>
      <c r="BM219" s="80" t="n"/>
      <c r="BN219" s="80" t="n"/>
      <c r="BO219" s="80" t="n"/>
      <c r="BP219" s="80" t="n"/>
      <c r="BQ219" s="80" t="n"/>
      <c r="BR219" s="192">
        <f>BO219*AH219</f>
        <v/>
      </c>
      <c r="BS219" s="192">
        <f>BR219-(BO219*AG219)</f>
        <v/>
      </c>
      <c r="BT219" s="196">
        <f>BO219*AK219</f>
        <v/>
      </c>
      <c r="BU219" s="29" t="n"/>
    </row>
    <row r="220">
      <c r="A220" s="10" t="n"/>
      <c r="B220" s="10" t="n"/>
      <c r="C220" s="11" t="inlineStr">
        <is>
          <t>KOI</t>
        </is>
      </c>
      <c r="D220" s="10" t="n"/>
      <c r="E220" s="14" t="n"/>
      <c r="F220" s="24" t="n"/>
      <c r="G220" s="10" t="n"/>
      <c r="H220" s="10" t="n"/>
      <c r="I220" s="233" t="n"/>
      <c r="J220" s="233" t="n"/>
      <c r="K220" s="233" t="n"/>
      <c r="L220" s="13" t="n"/>
      <c r="M220" s="29" t="n"/>
      <c r="N220" s="29" t="n"/>
      <c r="O220" s="29" t="n"/>
      <c r="P220" s="29" t="n"/>
      <c r="Q220" s="38" t="n"/>
      <c r="R220" s="38" t="n"/>
      <c r="S220" s="219" t="n"/>
      <c r="T220" s="35" t="n"/>
      <c r="U220" s="35" t="n"/>
      <c r="V220" s="35" t="n"/>
      <c r="W220" s="35" t="n"/>
      <c r="X220" s="35" t="n"/>
      <c r="Y220" s="35" t="n"/>
      <c r="Z220" s="44" t="n"/>
      <c r="AA220" s="44" t="n"/>
      <c r="AB220" s="244" t="inlineStr">
        <is>
          <t>Euro</t>
        </is>
      </c>
      <c r="AC220" s="408" t="n"/>
      <c r="AD220" s="409" t="n"/>
      <c r="AE220" s="408" t="n"/>
      <c r="AF220" s="409" t="n"/>
      <c r="AG220" s="409">
        <f>(IF(AE220&gt;0, AE220, IF(AD220&gt;0, AD220, IF(AC220&gt;0, AC220, 0))))+AF220</f>
        <v/>
      </c>
      <c r="AH220" s="409">
        <f>AG220*2</f>
        <v/>
      </c>
      <c r="AI220" s="409">
        <f>AG220*2.5</f>
        <v/>
      </c>
      <c r="AJ220" s="409">
        <f>AH220*2.5</f>
        <v/>
      </c>
      <c r="AK220" s="255" t="n"/>
      <c r="AL220" s="80" t="n"/>
      <c r="AM220" s="80" t="n"/>
      <c r="AN220" s="80" t="n"/>
      <c r="AO220" s="410" t="n"/>
      <c r="AP220" s="410" t="n"/>
      <c r="AQ220" s="80" t="n"/>
      <c r="AR220" s="102" t="n"/>
      <c r="AS220" s="102" t="n"/>
      <c r="AT220" s="102" t="n"/>
      <c r="AU220" s="102" t="n"/>
      <c r="AV220" s="146" t="n"/>
      <c r="AW220" s="146" t="n"/>
      <c r="AX220" s="146" t="n"/>
      <c r="AY220" s="412" t="n"/>
      <c r="AZ220" s="89" t="n"/>
      <c r="BA220" s="413" t="n"/>
      <c r="BB220" s="91" t="n"/>
      <c r="BC220" s="414" t="n"/>
      <c r="BD220" s="80" t="n"/>
      <c r="BE220" s="80" t="n"/>
      <c r="BF220" s="410" t="n"/>
      <c r="BG220" s="102" t="n"/>
      <c r="BH220" s="102" t="n"/>
      <c r="BI220" s="412" t="n"/>
      <c r="BJ220" s="80" t="n"/>
      <c r="BK220" s="80">
        <f>+WEEKNUM(BJ220)</f>
        <v/>
      </c>
      <c r="BL220" s="410" t="n"/>
      <c r="BM220" s="80" t="n"/>
      <c r="BN220" s="80" t="n"/>
      <c r="BO220" s="80" t="n"/>
      <c r="BP220" s="80" t="n"/>
      <c r="BQ220" s="80" t="n"/>
      <c r="BR220" s="192">
        <f>BO220*AH220</f>
        <v/>
      </c>
      <c r="BS220" s="192">
        <f>BR220-(BO220*AG220)</f>
        <v/>
      </c>
      <c r="BT220" s="196">
        <f>BO220*AK220</f>
        <v/>
      </c>
      <c r="BU220" s="29" t="n"/>
    </row>
    <row customHeight="1" ht="15" r="221">
      <c r="A221" s="10" t="n"/>
      <c r="B221" s="10" t="n"/>
      <c r="C221" s="11" t="inlineStr">
        <is>
          <t>KOI</t>
        </is>
      </c>
      <c r="D221" s="10" t="n"/>
      <c r="E221" s="14" t="n"/>
      <c r="F221" s="24" t="n"/>
      <c r="G221" s="10" t="n"/>
      <c r="H221" s="10" t="n"/>
      <c r="I221" s="233" t="n"/>
      <c r="J221" s="233" t="n"/>
      <c r="K221" s="233" t="n"/>
      <c r="L221" s="13" t="n"/>
      <c r="M221" s="29" t="n"/>
      <c r="N221" s="29" t="n"/>
      <c r="O221" s="29" t="n"/>
      <c r="P221" s="29" t="n"/>
      <c r="Q221" s="38" t="n"/>
      <c r="R221" s="38" t="n"/>
      <c r="S221" s="219" t="n"/>
      <c r="T221" s="35" t="n"/>
      <c r="U221" s="35" t="n"/>
      <c r="V221" s="35" t="n"/>
      <c r="W221" s="35" t="n"/>
      <c r="X221" s="35" t="n"/>
      <c r="Y221" s="35" t="n"/>
      <c r="Z221" s="44" t="n"/>
      <c r="AA221" s="44" t="n"/>
      <c r="AB221" s="244" t="inlineStr">
        <is>
          <t>Euro</t>
        </is>
      </c>
      <c r="AC221" s="408" t="n"/>
      <c r="AD221" s="409" t="n"/>
      <c r="AE221" s="408" t="n"/>
      <c r="AF221" s="409" t="n"/>
      <c r="AG221" s="409">
        <f>(IF(AE221&gt;0, AE221, IF(AD221&gt;0, AD221, IF(AC221&gt;0, AC221, 0))))+AF221</f>
        <v/>
      </c>
      <c r="AH221" s="409">
        <f>AG221*2</f>
        <v/>
      </c>
      <c r="AI221" s="409">
        <f>AG221*2.5</f>
        <v/>
      </c>
      <c r="AJ221" s="409">
        <f>AH221*2.5</f>
        <v/>
      </c>
      <c r="AK221" s="255" t="n"/>
      <c r="AL221" s="80" t="n"/>
      <c r="AM221" s="80" t="n"/>
      <c r="AN221" s="80" t="n"/>
      <c r="AO221" s="410" t="n"/>
      <c r="AP221" s="410" t="n"/>
      <c r="AQ221" s="80" t="n"/>
      <c r="AR221" s="102" t="n"/>
      <c r="AS221" s="102" t="n"/>
      <c r="AT221" s="102" t="n"/>
      <c r="AU221" s="102" t="n"/>
      <c r="AV221" s="146" t="n"/>
      <c r="AW221" s="146" t="n"/>
      <c r="AX221" s="146" t="n"/>
      <c r="AY221" s="412" t="n"/>
      <c r="AZ221" s="89" t="n"/>
      <c r="BA221" s="413" t="n"/>
      <c r="BB221" s="91" t="n"/>
      <c r="BC221" s="414" t="n"/>
      <c r="BD221" s="80" t="n"/>
      <c r="BE221" s="80" t="n"/>
      <c r="BF221" s="410" t="n"/>
      <c r="BG221" s="102" t="n"/>
      <c r="BH221" s="102" t="n"/>
      <c r="BI221" s="412" t="n"/>
      <c r="BJ221" s="80" t="n"/>
      <c r="BK221" s="80">
        <f>+WEEKNUM(BJ221)</f>
        <v/>
      </c>
      <c r="BL221" s="410" t="n"/>
      <c r="BM221" s="80" t="n"/>
      <c r="BN221" s="80" t="n"/>
      <c r="BO221" s="80" t="n"/>
      <c r="BP221" s="80" t="n"/>
      <c r="BQ221" s="80" t="n"/>
      <c r="BR221" s="192">
        <f>BO221*AH221</f>
        <v/>
      </c>
      <c r="BS221" s="192">
        <f>BR221-(BO221*AG221)</f>
        <v/>
      </c>
      <c r="BT221" s="196">
        <f>BO221*AK221</f>
        <v/>
      </c>
      <c r="BU221" s="29" t="n"/>
    </row>
    <row r="222">
      <c r="A222" s="10" t="n"/>
      <c r="B222" s="10" t="n"/>
      <c r="C222" s="11" t="inlineStr">
        <is>
          <t>KOI</t>
        </is>
      </c>
      <c r="D222" s="10" t="n"/>
      <c r="E222" s="14" t="n"/>
      <c r="F222" s="24" t="n"/>
      <c r="G222" s="10" t="n"/>
      <c r="H222" s="10" t="n"/>
      <c r="I222" s="233" t="n"/>
      <c r="J222" s="233" t="n"/>
      <c r="K222" s="233" t="n"/>
      <c r="L222" s="13" t="n"/>
      <c r="M222" s="29" t="n"/>
      <c r="N222" s="29" t="n"/>
      <c r="O222" s="29" t="n"/>
      <c r="P222" s="29" t="n"/>
      <c r="Q222" s="38" t="n"/>
      <c r="R222" s="38" t="n"/>
      <c r="S222" s="219" t="n"/>
      <c r="T222" s="35" t="n"/>
      <c r="U222" s="35" t="n"/>
      <c r="V222" s="35" t="n"/>
      <c r="W222" s="35" t="n"/>
      <c r="X222" s="35" t="n"/>
      <c r="Y222" s="35" t="n"/>
      <c r="Z222" s="44" t="n"/>
      <c r="AA222" s="44" t="n"/>
      <c r="AB222" s="244" t="inlineStr">
        <is>
          <t>Euro</t>
        </is>
      </c>
      <c r="AC222" s="408" t="n"/>
      <c r="AD222" s="409" t="n"/>
      <c r="AE222" s="408" t="n"/>
      <c r="AF222" s="409" t="n"/>
      <c r="AG222" s="409">
        <f>(IF(AE222&gt;0, AE222, IF(AD222&gt;0, AD222, IF(AC222&gt;0, AC222, 0))))+AF222</f>
        <v/>
      </c>
      <c r="AH222" s="409">
        <f>AG222*2</f>
        <v/>
      </c>
      <c r="AI222" s="409">
        <f>AG222*2.5</f>
        <v/>
      </c>
      <c r="AJ222" s="409">
        <f>AH222*2.5</f>
        <v/>
      </c>
      <c r="AK222" s="255" t="n"/>
      <c r="AL222" s="80" t="n"/>
      <c r="AM222" s="80" t="n"/>
      <c r="AN222" s="80" t="n"/>
      <c r="AO222" s="410" t="n"/>
      <c r="AP222" s="410" t="n"/>
      <c r="AQ222" s="80" t="n"/>
      <c r="AR222" s="102" t="n"/>
      <c r="AS222" s="102" t="n"/>
      <c r="AT222" s="102" t="n"/>
      <c r="AU222" s="102" t="n"/>
      <c r="AV222" s="146" t="n"/>
      <c r="AW222" s="146" t="n"/>
      <c r="AX222" s="146" t="n"/>
      <c r="AY222" s="412" t="n"/>
      <c r="AZ222" s="89" t="n"/>
      <c r="BA222" s="413" t="n"/>
      <c r="BB222" s="91" t="n"/>
      <c r="BC222" s="414" t="n"/>
      <c r="BD222" s="80" t="n"/>
      <c r="BE222" s="80" t="n"/>
      <c r="BF222" s="410" t="n"/>
      <c r="BG222" s="102" t="n"/>
      <c r="BH222" s="102" t="n"/>
      <c r="BI222" s="412" t="n"/>
      <c r="BJ222" s="80" t="n"/>
      <c r="BK222" s="80">
        <f>+WEEKNUM(BJ222)</f>
        <v/>
      </c>
      <c r="BL222" s="410" t="n"/>
      <c r="BM222" s="80" t="n"/>
      <c r="BN222" s="80" t="n"/>
      <c r="BO222" s="80" t="n"/>
      <c r="BP222" s="80" t="n"/>
      <c r="BQ222" s="80" t="n"/>
      <c r="BR222" s="192">
        <f>BO222*AH222</f>
        <v/>
      </c>
      <c r="BS222" s="192">
        <f>BR222-(BO222*AG222)</f>
        <v/>
      </c>
      <c r="BT222" s="196">
        <f>BO222*AK222</f>
        <v/>
      </c>
      <c r="BU222" s="29" t="n"/>
    </row>
    <row customHeight="1" ht="15" r="223">
      <c r="A223" s="10" t="n"/>
      <c r="B223" s="10" t="n"/>
      <c r="C223" s="11" t="inlineStr">
        <is>
          <t>KOI</t>
        </is>
      </c>
      <c r="D223" s="10" t="n"/>
      <c r="E223" s="14" t="n"/>
      <c r="F223" s="24" t="n"/>
      <c r="G223" s="10" t="n"/>
      <c r="H223" s="10" t="n"/>
      <c r="I223" s="233" t="n"/>
      <c r="J223" s="233" t="n"/>
      <c r="K223" s="233" t="n"/>
      <c r="L223" s="13" t="n"/>
      <c r="M223" s="29" t="n"/>
      <c r="N223" s="29" t="n"/>
      <c r="O223" s="29" t="n"/>
      <c r="P223" s="29" t="n"/>
      <c r="Q223" s="38" t="n"/>
      <c r="R223" s="38" t="n"/>
      <c r="S223" s="219" t="n"/>
      <c r="T223" s="35" t="n"/>
      <c r="U223" s="35" t="n"/>
      <c r="V223" s="35" t="n"/>
      <c r="W223" s="35" t="n"/>
      <c r="X223" s="35" t="n"/>
      <c r="Y223" s="35" t="n"/>
      <c r="Z223" s="44" t="n"/>
      <c r="AA223" s="44" t="n"/>
      <c r="AB223" s="244" t="inlineStr">
        <is>
          <t>Euro</t>
        </is>
      </c>
      <c r="AC223" s="408" t="n"/>
      <c r="AD223" s="409" t="n"/>
      <c r="AE223" s="408" t="n"/>
      <c r="AF223" s="409" t="n"/>
      <c r="AG223" s="409">
        <f>(IF(AE223&gt;0, AE223, IF(AD223&gt;0, AD223, IF(AC223&gt;0, AC223, 0))))+AF223</f>
        <v/>
      </c>
      <c r="AH223" s="409">
        <f>AG223*2</f>
        <v/>
      </c>
      <c r="AI223" s="409">
        <f>AG223*2.5</f>
        <v/>
      </c>
      <c r="AJ223" s="409">
        <f>AH223*2.5</f>
        <v/>
      </c>
      <c r="AK223" s="255" t="n"/>
      <c r="AL223" s="80" t="n"/>
      <c r="AM223" s="80" t="n"/>
      <c r="AN223" s="80" t="n"/>
      <c r="AO223" s="410" t="n"/>
      <c r="AP223" s="410" t="n"/>
      <c r="AQ223" s="80" t="n"/>
      <c r="AR223" s="102" t="n"/>
      <c r="AS223" s="102" t="n"/>
      <c r="AT223" s="102" t="n"/>
      <c r="AU223" s="102" t="n"/>
      <c r="AV223" s="146" t="n"/>
      <c r="AW223" s="146" t="n"/>
      <c r="AX223" s="146" t="n"/>
      <c r="AY223" s="412" t="n"/>
      <c r="AZ223" s="89" t="n"/>
      <c r="BA223" s="413" t="n"/>
      <c r="BB223" s="91" t="n"/>
      <c r="BC223" s="414" t="n"/>
      <c r="BD223" s="80" t="n"/>
      <c r="BE223" s="80" t="n"/>
      <c r="BF223" s="410" t="n"/>
      <c r="BG223" s="102" t="n"/>
      <c r="BH223" s="102" t="n"/>
      <c r="BI223" s="412" t="n"/>
      <c r="BJ223" s="80" t="n"/>
      <c r="BK223" s="80">
        <f>+WEEKNUM(BJ223)</f>
        <v/>
      </c>
      <c r="BL223" s="410" t="n"/>
      <c r="BM223" s="80" t="n"/>
      <c r="BN223" s="80" t="n"/>
      <c r="BO223" s="80" t="n"/>
      <c r="BP223" s="80" t="n"/>
      <c r="BQ223" s="80" t="n"/>
      <c r="BR223" s="192">
        <f>BO223*AH223</f>
        <v/>
      </c>
      <c r="BS223" s="192">
        <f>BR223-(BO223*AG223)</f>
        <v/>
      </c>
      <c r="BT223" s="196">
        <f>BO223*AK223</f>
        <v/>
      </c>
      <c r="BU223" s="29" t="n"/>
    </row>
    <row r="224">
      <c r="A224" s="10" t="n"/>
      <c r="B224" s="10" t="n"/>
      <c r="C224" s="11" t="inlineStr">
        <is>
          <t>KOI</t>
        </is>
      </c>
      <c r="D224" s="10" t="n"/>
      <c r="E224" s="14" t="n"/>
      <c r="F224" s="24" t="n"/>
      <c r="G224" s="10" t="n"/>
      <c r="H224" s="10" t="n"/>
      <c r="I224" s="233" t="n"/>
      <c r="J224" s="233" t="n"/>
      <c r="K224" s="233" t="n"/>
      <c r="L224" s="13" t="n"/>
      <c r="M224" s="29" t="n"/>
      <c r="N224" s="29" t="n"/>
      <c r="O224" s="29" t="n"/>
      <c r="P224" s="29" t="n"/>
      <c r="Q224" s="38" t="n"/>
      <c r="R224" s="38" t="n"/>
      <c r="S224" s="219" t="n"/>
      <c r="T224" s="35" t="n"/>
      <c r="U224" s="35" t="n"/>
      <c r="V224" s="35" t="n"/>
      <c r="W224" s="35" t="n"/>
      <c r="X224" s="35" t="n"/>
      <c r="Y224" s="35" t="n"/>
      <c r="Z224" s="44" t="n"/>
      <c r="AA224" s="44" t="n"/>
      <c r="AB224" s="244" t="inlineStr">
        <is>
          <t>Euro</t>
        </is>
      </c>
      <c r="AC224" s="408" t="n"/>
      <c r="AD224" s="409" t="n"/>
      <c r="AE224" s="408" t="n"/>
      <c r="AF224" s="409" t="n"/>
      <c r="AG224" s="409">
        <f>(IF(AE224&gt;0, AE224, IF(AD224&gt;0, AD224, IF(AC224&gt;0, AC224, 0))))+AF224</f>
        <v/>
      </c>
      <c r="AH224" s="409">
        <f>AG224*2</f>
        <v/>
      </c>
      <c r="AI224" s="409">
        <f>AG224*2.5</f>
        <v/>
      </c>
      <c r="AJ224" s="409">
        <f>AH224*2.5</f>
        <v/>
      </c>
      <c r="AK224" s="255" t="n"/>
      <c r="AL224" s="80" t="n"/>
      <c r="AM224" s="80" t="n"/>
      <c r="AN224" s="80" t="n"/>
      <c r="AO224" s="410" t="n"/>
      <c r="AP224" s="410" t="n"/>
      <c r="AQ224" s="80" t="n"/>
      <c r="AR224" s="102" t="n"/>
      <c r="AS224" s="102" t="n"/>
      <c r="AT224" s="102" t="n"/>
      <c r="AU224" s="102" t="n"/>
      <c r="AV224" s="146" t="n"/>
      <c r="AW224" s="146" t="n"/>
      <c r="AX224" s="146" t="n"/>
      <c r="AY224" s="412" t="n"/>
      <c r="AZ224" s="89" t="n"/>
      <c r="BA224" s="413" t="n"/>
      <c r="BB224" s="91" t="n"/>
      <c r="BC224" s="414" t="n"/>
      <c r="BD224" s="80" t="n"/>
      <c r="BE224" s="80" t="n"/>
      <c r="BF224" s="410" t="n"/>
      <c r="BG224" s="102" t="n"/>
      <c r="BH224" s="102" t="n"/>
      <c r="BI224" s="412" t="n"/>
      <c r="BJ224" s="80" t="n"/>
      <c r="BK224" s="80">
        <f>+WEEKNUM(BJ224)</f>
        <v/>
      </c>
      <c r="BL224" s="410" t="n"/>
      <c r="BM224" s="80" t="n"/>
      <c r="BN224" s="80" t="n"/>
      <c r="BO224" s="80" t="n"/>
      <c r="BP224" s="80" t="n"/>
      <c r="BQ224" s="80" t="n"/>
      <c r="BR224" s="192">
        <f>BO224*AH224</f>
        <v/>
      </c>
      <c r="BS224" s="192">
        <f>BR224-(BO224*AG224)</f>
        <v/>
      </c>
      <c r="BT224" s="196">
        <f>BO224*AK224</f>
        <v/>
      </c>
      <c r="BU224" s="29" t="n"/>
    </row>
    <row customHeight="1" ht="15" r="225">
      <c r="A225" s="10" t="n"/>
      <c r="B225" s="10" t="n"/>
      <c r="C225" s="11" t="inlineStr">
        <is>
          <t>KOI</t>
        </is>
      </c>
      <c r="D225" s="10" t="n"/>
      <c r="E225" s="14" t="n"/>
      <c r="F225" s="24" t="n"/>
      <c r="G225" s="10" t="n"/>
      <c r="H225" s="10" t="n"/>
      <c r="I225" s="233" t="n"/>
      <c r="J225" s="233" t="n"/>
      <c r="K225" s="233" t="n"/>
      <c r="L225" s="13" t="n"/>
      <c r="M225" s="29" t="n"/>
      <c r="N225" s="29" t="n"/>
      <c r="O225" s="29" t="n"/>
      <c r="P225" s="29" t="n"/>
      <c r="Q225" s="38" t="n"/>
      <c r="R225" s="38" t="n"/>
      <c r="S225" s="219" t="n"/>
      <c r="T225" s="35" t="n"/>
      <c r="U225" s="35" t="n"/>
      <c r="V225" s="35" t="n"/>
      <c r="W225" s="35" t="n"/>
      <c r="X225" s="35" t="n"/>
      <c r="Y225" s="35" t="n"/>
      <c r="Z225" s="44" t="n"/>
      <c r="AA225" s="44" t="n"/>
      <c r="AB225" s="244" t="inlineStr">
        <is>
          <t>Euro</t>
        </is>
      </c>
      <c r="AC225" s="408" t="n"/>
      <c r="AD225" s="409" t="n"/>
      <c r="AE225" s="408" t="n"/>
      <c r="AF225" s="409" t="n"/>
      <c r="AG225" s="409">
        <f>(IF(AE225&gt;0, AE225, IF(AD225&gt;0, AD225, IF(AC225&gt;0, AC225, 0))))+AF225</f>
        <v/>
      </c>
      <c r="AH225" s="409">
        <f>AG225*2</f>
        <v/>
      </c>
      <c r="AI225" s="409">
        <f>AG225*2.5</f>
        <v/>
      </c>
      <c r="AJ225" s="409">
        <f>AH225*2.5</f>
        <v/>
      </c>
      <c r="AK225" s="255" t="n"/>
      <c r="AL225" s="80" t="n"/>
      <c r="AM225" s="80" t="n"/>
      <c r="AN225" s="80" t="n"/>
      <c r="AO225" s="410" t="n"/>
      <c r="AP225" s="410" t="n"/>
      <c r="AQ225" s="80" t="n"/>
      <c r="AR225" s="102" t="n"/>
      <c r="AS225" s="102" t="n"/>
      <c r="AT225" s="102" t="n"/>
      <c r="AU225" s="102" t="n"/>
      <c r="AV225" s="146" t="n"/>
      <c r="AW225" s="146" t="n"/>
      <c r="AX225" s="146" t="n"/>
      <c r="AY225" s="412" t="n"/>
      <c r="AZ225" s="89" t="n"/>
      <c r="BA225" s="413" t="n"/>
      <c r="BB225" s="91" t="n"/>
      <c r="BC225" s="414" t="n"/>
      <c r="BD225" s="80" t="n"/>
      <c r="BE225" s="80" t="n"/>
      <c r="BF225" s="410" t="n"/>
      <c r="BG225" s="102" t="n"/>
      <c r="BH225" s="102" t="n"/>
      <c r="BI225" s="412" t="n"/>
      <c r="BJ225" s="80" t="n"/>
      <c r="BK225" s="80">
        <f>+WEEKNUM(BJ225)</f>
        <v/>
      </c>
      <c r="BL225" s="410" t="n"/>
      <c r="BM225" s="80" t="n"/>
      <c r="BN225" s="80" t="n"/>
      <c r="BO225" s="80" t="n"/>
      <c r="BP225" s="80" t="n"/>
      <c r="BQ225" s="80" t="n"/>
      <c r="BR225" s="192">
        <f>BO225*AH225</f>
        <v/>
      </c>
      <c r="BS225" s="192">
        <f>BR225-(BO225*AG225)</f>
        <v/>
      </c>
      <c r="BT225" s="196">
        <f>BO225*AK225</f>
        <v/>
      </c>
      <c r="BU225" s="29" t="n"/>
    </row>
    <row r="226">
      <c r="A226" s="10" t="n"/>
      <c r="B226" s="10" t="n"/>
      <c r="C226" s="11" t="inlineStr">
        <is>
          <t>KOI</t>
        </is>
      </c>
      <c r="D226" s="10" t="n"/>
      <c r="E226" s="14" t="n"/>
      <c r="F226" s="24" t="n"/>
      <c r="G226" s="10" t="n"/>
      <c r="H226" s="10" t="n"/>
      <c r="I226" s="233" t="n"/>
      <c r="J226" s="233" t="n"/>
      <c r="K226" s="233" t="n"/>
      <c r="L226" s="13" t="n"/>
      <c r="M226" s="29" t="n"/>
      <c r="N226" s="29" t="n"/>
      <c r="O226" s="29" t="n"/>
      <c r="P226" s="29" t="n"/>
      <c r="Q226" s="38" t="n"/>
      <c r="R226" s="38" t="n"/>
      <c r="S226" s="219" t="n"/>
      <c r="T226" s="35" t="n"/>
      <c r="U226" s="35" t="n"/>
      <c r="V226" s="35" t="n"/>
      <c r="W226" s="35" t="n"/>
      <c r="X226" s="35" t="n"/>
      <c r="Y226" s="35" t="n"/>
      <c r="Z226" s="44" t="n"/>
      <c r="AA226" s="44" t="n"/>
      <c r="AB226" s="244" t="inlineStr">
        <is>
          <t>Euro</t>
        </is>
      </c>
      <c r="AC226" s="408" t="n"/>
      <c r="AD226" s="409" t="n"/>
      <c r="AE226" s="408" t="n"/>
      <c r="AF226" s="409" t="n"/>
      <c r="AG226" s="409">
        <f>(IF(AE226&gt;0, AE226, IF(AD226&gt;0, AD226, IF(AC226&gt;0, AC226, 0))))+AF226</f>
        <v/>
      </c>
      <c r="AH226" s="409">
        <f>AG226*2</f>
        <v/>
      </c>
      <c r="AI226" s="409">
        <f>AG226*2.5</f>
        <v/>
      </c>
      <c r="AJ226" s="409">
        <f>AH226*2.5</f>
        <v/>
      </c>
      <c r="AK226" s="255" t="n"/>
      <c r="AL226" s="80" t="n"/>
      <c r="AM226" s="80" t="n"/>
      <c r="AN226" s="80" t="n"/>
      <c r="AO226" s="410" t="n"/>
      <c r="AP226" s="410" t="n"/>
      <c r="AQ226" s="80" t="n"/>
      <c r="AR226" s="102" t="n"/>
      <c r="AS226" s="102" t="n"/>
      <c r="AT226" s="102" t="n"/>
      <c r="AU226" s="102" t="n"/>
      <c r="AV226" s="146" t="n"/>
      <c r="AW226" s="146" t="n"/>
      <c r="AX226" s="146" t="n"/>
      <c r="AY226" s="412" t="n"/>
      <c r="AZ226" s="89" t="n"/>
      <c r="BA226" s="413" t="n"/>
      <c r="BB226" s="91" t="n"/>
      <c r="BC226" s="414" t="n"/>
      <c r="BD226" s="80" t="n"/>
      <c r="BE226" s="80" t="n"/>
      <c r="BF226" s="410" t="n"/>
      <c r="BG226" s="102" t="n"/>
      <c r="BH226" s="102" t="n"/>
      <c r="BI226" s="412" t="n"/>
      <c r="BJ226" s="80" t="n"/>
      <c r="BK226" s="80">
        <f>+WEEKNUM(BJ226)</f>
        <v/>
      </c>
      <c r="BL226" s="410" t="n"/>
      <c r="BM226" s="80" t="n"/>
      <c r="BN226" s="80" t="n"/>
      <c r="BO226" s="80" t="n"/>
      <c r="BP226" s="80" t="n"/>
      <c r="BQ226" s="80" t="n"/>
      <c r="BR226" s="192">
        <f>BO226*AH226</f>
        <v/>
      </c>
      <c r="BS226" s="192">
        <f>BR226-(BO226*AG226)</f>
        <v/>
      </c>
      <c r="BT226" s="196">
        <f>BO226*AK226</f>
        <v/>
      </c>
      <c r="BU226" s="29" t="n"/>
    </row>
    <row customHeight="1" ht="15" r="227">
      <c r="A227" s="10" t="n"/>
      <c r="B227" s="10" t="n"/>
      <c r="C227" s="11" t="inlineStr">
        <is>
          <t>KOI</t>
        </is>
      </c>
      <c r="D227" s="10" t="n"/>
      <c r="E227" s="14" t="n"/>
      <c r="F227" s="24" t="n"/>
      <c r="G227" s="10" t="n"/>
      <c r="H227" s="10" t="n"/>
      <c r="I227" s="233" t="n"/>
      <c r="J227" s="233" t="n"/>
      <c r="K227" s="233" t="n"/>
      <c r="L227" s="13" t="n"/>
      <c r="M227" s="29" t="n"/>
      <c r="N227" s="29" t="n"/>
      <c r="O227" s="29" t="n"/>
      <c r="P227" s="29" t="n"/>
      <c r="Q227" s="38" t="n"/>
      <c r="R227" s="38" t="n"/>
      <c r="S227" s="219" t="n"/>
      <c r="T227" s="35" t="n"/>
      <c r="U227" s="35" t="n"/>
      <c r="V227" s="35" t="n"/>
      <c r="W227" s="35" t="n"/>
      <c r="X227" s="35" t="n"/>
      <c r="Y227" s="35" t="n"/>
      <c r="Z227" s="44" t="n"/>
      <c r="AA227" s="44" t="n"/>
      <c r="AB227" s="244" t="inlineStr">
        <is>
          <t>Euro</t>
        </is>
      </c>
      <c r="AC227" s="408" t="n"/>
      <c r="AD227" s="409" t="n"/>
      <c r="AE227" s="408" t="n"/>
      <c r="AF227" s="409" t="n"/>
      <c r="AG227" s="409">
        <f>(IF(AE227&gt;0, AE227, IF(AD227&gt;0, AD227, IF(AC227&gt;0, AC227, 0))))+AF227</f>
        <v/>
      </c>
      <c r="AH227" s="409">
        <f>AG227*2</f>
        <v/>
      </c>
      <c r="AI227" s="409">
        <f>AG227*2.5</f>
        <v/>
      </c>
      <c r="AJ227" s="409">
        <f>AH227*2.5</f>
        <v/>
      </c>
      <c r="AK227" s="255" t="n"/>
      <c r="AL227" s="80" t="n"/>
      <c r="AM227" s="80" t="n"/>
      <c r="AN227" s="80" t="n"/>
      <c r="AO227" s="410" t="n"/>
      <c r="AP227" s="410" t="n"/>
      <c r="AQ227" s="80" t="n"/>
      <c r="AR227" s="102" t="n"/>
      <c r="AS227" s="102" t="n"/>
      <c r="AT227" s="102" t="n"/>
      <c r="AU227" s="102" t="n"/>
      <c r="AV227" s="146" t="n"/>
      <c r="AW227" s="146" t="n"/>
      <c r="AX227" s="146" t="n"/>
      <c r="AY227" s="412" t="n"/>
      <c r="AZ227" s="89" t="n"/>
      <c r="BA227" s="413" t="n"/>
      <c r="BB227" s="91" t="n"/>
      <c r="BC227" s="414" t="n"/>
      <c r="BD227" s="80" t="n"/>
      <c r="BE227" s="80" t="n"/>
      <c r="BF227" s="410" t="n"/>
      <c r="BG227" s="102" t="n"/>
      <c r="BH227" s="102" t="n"/>
      <c r="BI227" s="412" t="n"/>
      <c r="BJ227" s="80" t="n"/>
      <c r="BK227" s="80">
        <f>+WEEKNUM(BJ227)</f>
        <v/>
      </c>
      <c r="BL227" s="410" t="n"/>
      <c r="BM227" s="80" t="n"/>
      <c r="BN227" s="80" t="n"/>
      <c r="BO227" s="80" t="n"/>
      <c r="BP227" s="80" t="n"/>
      <c r="BQ227" s="80" t="n"/>
      <c r="BR227" s="192">
        <f>BO227*AH227</f>
        <v/>
      </c>
      <c r="BS227" s="192">
        <f>BR227-(BO227*AG227)</f>
        <v/>
      </c>
      <c r="BT227" s="196">
        <f>BO227*AK227</f>
        <v/>
      </c>
      <c r="BU227" s="29" t="n"/>
    </row>
    <row r="228">
      <c r="A228" s="10" t="n"/>
      <c r="B228" s="10" t="n"/>
      <c r="C228" s="11" t="inlineStr">
        <is>
          <t>KOI</t>
        </is>
      </c>
      <c r="D228" s="10" t="n"/>
      <c r="E228" s="14" t="n"/>
      <c r="F228" s="24" t="n"/>
      <c r="G228" s="10" t="n"/>
      <c r="H228" s="10" t="n"/>
      <c r="I228" s="233" t="n"/>
      <c r="J228" s="233" t="n"/>
      <c r="K228" s="233" t="n"/>
      <c r="L228" s="13" t="n"/>
      <c r="M228" s="29" t="n"/>
      <c r="N228" s="29" t="n"/>
      <c r="O228" s="29" t="n"/>
      <c r="P228" s="29" t="n"/>
      <c r="Q228" s="38" t="n"/>
      <c r="R228" s="38" t="n"/>
      <c r="S228" s="219" t="n"/>
      <c r="T228" s="35" t="n"/>
      <c r="U228" s="35" t="n"/>
      <c r="V228" s="35" t="n"/>
      <c r="W228" s="35" t="n"/>
      <c r="X228" s="35" t="n"/>
      <c r="Y228" s="35" t="n"/>
      <c r="Z228" s="44" t="n"/>
      <c r="AA228" s="44" t="n"/>
      <c r="AB228" s="244" t="inlineStr">
        <is>
          <t>Euro</t>
        </is>
      </c>
      <c r="AC228" s="408" t="n"/>
      <c r="AD228" s="409" t="n"/>
      <c r="AE228" s="408" t="n"/>
      <c r="AF228" s="409" t="n"/>
      <c r="AG228" s="409">
        <f>(IF(AE228&gt;0, AE228, IF(AD228&gt;0, AD228, IF(AC228&gt;0, AC228, 0))))+AF228</f>
        <v/>
      </c>
      <c r="AH228" s="409">
        <f>AG228*2</f>
        <v/>
      </c>
      <c r="AI228" s="409">
        <f>AG228*2.5</f>
        <v/>
      </c>
      <c r="AJ228" s="409">
        <f>AH228*2.5</f>
        <v/>
      </c>
      <c r="AK228" s="255" t="n"/>
      <c r="AL228" s="80" t="n"/>
      <c r="AM228" s="80" t="n"/>
      <c r="AN228" s="80" t="n"/>
      <c r="AO228" s="410" t="n"/>
      <c r="AP228" s="410" t="n"/>
      <c r="AQ228" s="80" t="n"/>
      <c r="AR228" s="102" t="n"/>
      <c r="AS228" s="102" t="n"/>
      <c r="AT228" s="102" t="n"/>
      <c r="AU228" s="102" t="n"/>
      <c r="AV228" s="146" t="n"/>
      <c r="AW228" s="146" t="n"/>
      <c r="AX228" s="146" t="n"/>
      <c r="AY228" s="412" t="n"/>
      <c r="AZ228" s="89" t="n"/>
      <c r="BA228" s="413" t="n"/>
      <c r="BB228" s="91" t="n"/>
      <c r="BC228" s="414" t="n"/>
      <c r="BD228" s="80" t="n"/>
      <c r="BE228" s="80" t="n"/>
      <c r="BF228" s="410" t="n"/>
      <c r="BG228" s="102" t="n"/>
      <c r="BH228" s="102" t="n"/>
      <c r="BI228" s="412" t="n"/>
      <c r="BJ228" s="80" t="n"/>
      <c r="BK228" s="80">
        <f>+WEEKNUM(BJ228)</f>
        <v/>
      </c>
      <c r="BL228" s="410" t="n"/>
      <c r="BM228" s="80" t="n"/>
      <c r="BN228" s="80" t="n"/>
      <c r="BO228" s="80" t="n"/>
      <c r="BP228" s="80" t="n"/>
      <c r="BQ228" s="80" t="n"/>
      <c r="BR228" s="192">
        <f>BO228*AH228</f>
        <v/>
      </c>
      <c r="BS228" s="192">
        <f>BR228-(BO228*AG228)</f>
        <v/>
      </c>
      <c r="BT228" s="196">
        <f>BO228*AK228</f>
        <v/>
      </c>
      <c r="BU228" s="29" t="n"/>
    </row>
    <row customHeight="1" ht="15" r="229">
      <c r="A229" s="10" t="n"/>
      <c r="B229" s="10" t="n"/>
      <c r="C229" s="11" t="inlineStr">
        <is>
          <t>KOI</t>
        </is>
      </c>
      <c r="D229" s="10" t="n"/>
      <c r="E229" s="14" t="n"/>
      <c r="F229" s="24" t="n"/>
      <c r="G229" s="10" t="n"/>
      <c r="H229" s="10" t="n"/>
      <c r="I229" s="233" t="n"/>
      <c r="J229" s="233" t="n"/>
      <c r="K229" s="233" t="n"/>
      <c r="L229" s="13" t="n"/>
      <c r="M229" s="29" t="n"/>
      <c r="N229" s="29" t="n"/>
      <c r="O229" s="29" t="n"/>
      <c r="P229" s="29" t="n"/>
      <c r="Q229" s="38" t="n"/>
      <c r="R229" s="38" t="n"/>
      <c r="S229" s="219" t="n"/>
      <c r="T229" s="35" t="n"/>
      <c r="U229" s="35" t="n"/>
      <c r="V229" s="35" t="n"/>
      <c r="W229" s="35" t="n"/>
      <c r="X229" s="35" t="n"/>
      <c r="Y229" s="35" t="n"/>
      <c r="Z229" s="44" t="n"/>
      <c r="AA229" s="44" t="n"/>
      <c r="AB229" s="244" t="inlineStr">
        <is>
          <t>Euro</t>
        </is>
      </c>
      <c r="AC229" s="408" t="n"/>
      <c r="AD229" s="409" t="n"/>
      <c r="AE229" s="408" t="n"/>
      <c r="AF229" s="409" t="n"/>
      <c r="AG229" s="409">
        <f>(IF(AE229&gt;0, AE229, IF(AD229&gt;0, AD229, IF(AC229&gt;0, AC229, 0))))+AF229</f>
        <v/>
      </c>
      <c r="AH229" s="409">
        <f>AG229*2</f>
        <v/>
      </c>
      <c r="AI229" s="409">
        <f>AG229*2.5</f>
        <v/>
      </c>
      <c r="AJ229" s="409">
        <f>AH229*2.5</f>
        <v/>
      </c>
      <c r="AK229" s="255" t="n"/>
      <c r="AL229" s="80" t="n"/>
      <c r="AM229" s="80" t="n"/>
      <c r="AN229" s="80" t="n"/>
      <c r="AO229" s="410" t="n"/>
      <c r="AP229" s="410" t="n"/>
      <c r="AQ229" s="80" t="n"/>
      <c r="AR229" s="102" t="n"/>
      <c r="AS229" s="102" t="n"/>
      <c r="AT229" s="102" t="n"/>
      <c r="AU229" s="102" t="n"/>
      <c r="AV229" s="146" t="n"/>
      <c r="AW229" s="146" t="n"/>
      <c r="AX229" s="146" t="n"/>
      <c r="AY229" s="412" t="n"/>
      <c r="AZ229" s="89" t="n"/>
      <c r="BA229" s="413" t="n"/>
      <c r="BB229" s="91" t="n"/>
      <c r="BC229" s="414" t="n"/>
      <c r="BD229" s="80" t="n"/>
      <c r="BE229" s="80" t="n"/>
      <c r="BF229" s="410" t="n"/>
      <c r="BG229" s="102" t="n"/>
      <c r="BH229" s="102" t="n"/>
      <c r="BI229" s="412" t="n"/>
      <c r="BJ229" s="80" t="n"/>
      <c r="BK229" s="80">
        <f>+WEEKNUM(BJ229)</f>
        <v/>
      </c>
      <c r="BL229" s="410" t="n"/>
      <c r="BM229" s="80" t="n"/>
      <c r="BN229" s="80" t="n"/>
      <c r="BO229" s="80" t="n"/>
      <c r="BP229" s="80" t="n"/>
      <c r="BQ229" s="80" t="n"/>
      <c r="BR229" s="192">
        <f>BO229*AH229</f>
        <v/>
      </c>
      <c r="BS229" s="192">
        <f>BR229-(BO229*AG229)</f>
        <v/>
      </c>
      <c r="BT229" s="196">
        <f>BO229*AK229</f>
        <v/>
      </c>
      <c r="BU229" s="29" t="n"/>
    </row>
    <row r="230">
      <c r="A230" s="10" t="n"/>
      <c r="B230" s="10" t="n"/>
      <c r="C230" s="11" t="inlineStr">
        <is>
          <t>KOI</t>
        </is>
      </c>
      <c r="D230" s="10" t="n"/>
      <c r="E230" s="14" t="n"/>
      <c r="F230" s="24" t="n"/>
      <c r="G230" s="10" t="n"/>
      <c r="H230" s="10" t="n"/>
      <c r="I230" s="233" t="n"/>
      <c r="J230" s="233" t="n"/>
      <c r="K230" s="233" t="n"/>
      <c r="L230" s="13" t="n"/>
      <c r="M230" s="29" t="n"/>
      <c r="N230" s="29" t="n"/>
      <c r="O230" s="29" t="n"/>
      <c r="P230" s="29" t="n"/>
      <c r="Q230" s="38" t="n"/>
      <c r="R230" s="38" t="n"/>
      <c r="S230" s="219" t="n"/>
      <c r="T230" s="35" t="n"/>
      <c r="U230" s="35" t="n"/>
      <c r="V230" s="35" t="n"/>
      <c r="W230" s="35" t="n"/>
      <c r="X230" s="35" t="n"/>
      <c r="Y230" s="35" t="n"/>
      <c r="Z230" s="44" t="n"/>
      <c r="AA230" s="44" t="n"/>
      <c r="AB230" s="244" t="inlineStr">
        <is>
          <t>Euro</t>
        </is>
      </c>
      <c r="AC230" s="408" t="n"/>
      <c r="AD230" s="409" t="n"/>
      <c r="AE230" s="408" t="n"/>
      <c r="AF230" s="409" t="n"/>
      <c r="AG230" s="409">
        <f>(IF(AE230&gt;0, AE230, IF(AD230&gt;0, AD230, IF(AC230&gt;0, AC230, 0))))+AF230</f>
        <v/>
      </c>
      <c r="AH230" s="409">
        <f>AG230*2</f>
        <v/>
      </c>
      <c r="AI230" s="409">
        <f>AG230*2.5</f>
        <v/>
      </c>
      <c r="AJ230" s="409">
        <f>AH230*2.5</f>
        <v/>
      </c>
      <c r="AK230" s="255" t="n"/>
      <c r="AL230" s="80" t="n"/>
      <c r="AM230" s="80" t="n"/>
      <c r="AN230" s="80" t="n"/>
      <c r="AO230" s="410" t="n"/>
      <c r="AP230" s="410" t="n"/>
      <c r="AQ230" s="80" t="n"/>
      <c r="AR230" s="102" t="n"/>
      <c r="AS230" s="102" t="n"/>
      <c r="AT230" s="102" t="n"/>
      <c r="AU230" s="102" t="n"/>
      <c r="AV230" s="146" t="n"/>
      <c r="AW230" s="146" t="n"/>
      <c r="AX230" s="146" t="n"/>
      <c r="AY230" s="412" t="n"/>
      <c r="AZ230" s="89" t="n"/>
      <c r="BA230" s="413" t="n"/>
      <c r="BB230" s="91" t="n"/>
      <c r="BC230" s="414" t="n"/>
      <c r="BD230" s="80" t="n"/>
      <c r="BE230" s="80" t="n"/>
      <c r="BF230" s="410" t="n"/>
      <c r="BG230" s="102" t="n"/>
      <c r="BH230" s="102" t="n"/>
      <c r="BI230" s="412" t="n"/>
      <c r="BJ230" s="80" t="n"/>
      <c r="BK230" s="80">
        <f>+WEEKNUM(BJ230)</f>
        <v/>
      </c>
      <c r="BL230" s="410" t="n"/>
      <c r="BM230" s="80" t="n"/>
      <c r="BN230" s="80" t="n"/>
      <c r="BO230" s="80" t="n"/>
      <c r="BP230" s="80" t="n"/>
      <c r="BQ230" s="80" t="n"/>
      <c r="BR230" s="192">
        <f>BO230*AH230</f>
        <v/>
      </c>
      <c r="BS230" s="192">
        <f>BR230-(BO230*AG230)</f>
        <v/>
      </c>
      <c r="BT230" s="196">
        <f>BO230*AK230</f>
        <v/>
      </c>
      <c r="BU230" s="29" t="n"/>
    </row>
    <row customHeight="1" ht="15" r="231">
      <c r="A231" s="10" t="n"/>
      <c r="B231" s="10" t="n"/>
      <c r="C231" s="11" t="inlineStr">
        <is>
          <t>KOI</t>
        </is>
      </c>
      <c r="D231" s="10" t="n"/>
      <c r="E231" s="14" t="n"/>
      <c r="F231" s="24" t="n"/>
      <c r="G231" s="10" t="n"/>
      <c r="H231" s="10" t="n"/>
      <c r="I231" s="233" t="n"/>
      <c r="J231" s="233" t="n"/>
      <c r="K231" s="233" t="n"/>
      <c r="L231" s="13" t="n"/>
      <c r="M231" s="29" t="n"/>
      <c r="N231" s="29" t="n"/>
      <c r="O231" s="29" t="n"/>
      <c r="P231" s="29" t="n"/>
      <c r="Q231" s="38" t="n"/>
      <c r="R231" s="38" t="n"/>
      <c r="S231" s="219" t="n"/>
      <c r="T231" s="35" t="n"/>
      <c r="U231" s="35" t="n"/>
      <c r="V231" s="35" t="n"/>
      <c r="W231" s="35" t="n"/>
      <c r="X231" s="35" t="n"/>
      <c r="Y231" s="35" t="n"/>
      <c r="Z231" s="44" t="n"/>
      <c r="AA231" s="44" t="n"/>
      <c r="AB231" s="244" t="inlineStr">
        <is>
          <t>Euro</t>
        </is>
      </c>
      <c r="AC231" s="408" t="n"/>
      <c r="AD231" s="409" t="n"/>
      <c r="AE231" s="408" t="n"/>
      <c r="AF231" s="409" t="n"/>
      <c r="AG231" s="409">
        <f>(IF(AE231&gt;0, AE231, IF(AD231&gt;0, AD231, IF(AC231&gt;0, AC231, 0))))+AF231</f>
        <v/>
      </c>
      <c r="AH231" s="409">
        <f>AG231*2</f>
        <v/>
      </c>
      <c r="AI231" s="409">
        <f>AG231*2.5</f>
        <v/>
      </c>
      <c r="AJ231" s="409">
        <f>AH231*2.5</f>
        <v/>
      </c>
      <c r="AK231" s="255" t="n"/>
      <c r="AL231" s="80" t="n"/>
      <c r="AM231" s="80" t="n"/>
      <c r="AN231" s="80" t="n"/>
      <c r="AO231" s="410" t="n"/>
      <c r="AP231" s="410" t="n"/>
      <c r="AQ231" s="80" t="n"/>
      <c r="AR231" s="102" t="n"/>
      <c r="AS231" s="102" t="n"/>
      <c r="AT231" s="102" t="n"/>
      <c r="AU231" s="102" t="n"/>
      <c r="AV231" s="146" t="n"/>
      <c r="AW231" s="146" t="n"/>
      <c r="AX231" s="146" t="n"/>
      <c r="AY231" s="412" t="n"/>
      <c r="AZ231" s="89" t="n"/>
      <c r="BA231" s="413" t="n"/>
      <c r="BB231" s="91" t="n"/>
      <c r="BC231" s="414" t="n"/>
      <c r="BD231" s="80" t="n"/>
      <c r="BE231" s="80" t="n"/>
      <c r="BF231" s="410" t="n"/>
      <c r="BG231" s="102" t="n"/>
      <c r="BH231" s="102" t="n"/>
      <c r="BI231" s="412" t="n"/>
      <c r="BJ231" s="80" t="n"/>
      <c r="BK231" s="80">
        <f>+WEEKNUM(BJ231)</f>
        <v/>
      </c>
      <c r="BL231" s="410" t="n"/>
      <c r="BM231" s="80" t="n"/>
      <c r="BN231" s="80" t="n"/>
      <c r="BO231" s="80" t="n"/>
      <c r="BP231" s="80" t="n"/>
      <c r="BQ231" s="80" t="n"/>
      <c r="BR231" s="192">
        <f>BO231*AH231</f>
        <v/>
      </c>
      <c r="BS231" s="192">
        <f>BR231-(BO231*AG231)</f>
        <v/>
      </c>
      <c r="BT231" s="196">
        <f>BO231*AK231</f>
        <v/>
      </c>
      <c r="BU231" s="29" t="n"/>
    </row>
    <row r="232">
      <c r="A232" s="10" t="n"/>
      <c r="B232" s="10" t="n"/>
      <c r="C232" s="11" t="inlineStr">
        <is>
          <t>KOI</t>
        </is>
      </c>
      <c r="D232" s="10" t="n"/>
      <c r="E232" s="14" t="n"/>
      <c r="F232" s="24" t="n"/>
      <c r="G232" s="10" t="n"/>
      <c r="H232" s="10" t="n"/>
      <c r="I232" s="233" t="n"/>
      <c r="J232" s="233" t="n"/>
      <c r="K232" s="233" t="n"/>
      <c r="L232" s="13" t="n"/>
      <c r="M232" s="29" t="n"/>
      <c r="N232" s="29" t="n"/>
      <c r="O232" s="29" t="n"/>
      <c r="P232" s="29" t="n"/>
      <c r="Q232" s="38" t="n"/>
      <c r="R232" s="38" t="n"/>
      <c r="S232" s="219" t="n"/>
      <c r="T232" s="35" t="n"/>
      <c r="U232" s="35" t="n"/>
      <c r="V232" s="35" t="n"/>
      <c r="W232" s="35" t="n"/>
      <c r="X232" s="35" t="n"/>
      <c r="Y232" s="35" t="n"/>
      <c r="Z232" s="44" t="n"/>
      <c r="AA232" s="44" t="n"/>
      <c r="AB232" s="244" t="inlineStr">
        <is>
          <t>Euro</t>
        </is>
      </c>
      <c r="AC232" s="408" t="n"/>
      <c r="AD232" s="409" t="n"/>
      <c r="AE232" s="408" t="n"/>
      <c r="AF232" s="409" t="n"/>
      <c r="AG232" s="409">
        <f>(IF(AE232&gt;0, AE232, IF(AD232&gt;0, AD232, IF(AC232&gt;0, AC232, 0))))+AF232</f>
        <v/>
      </c>
      <c r="AH232" s="409">
        <f>AG232*2</f>
        <v/>
      </c>
      <c r="AI232" s="409">
        <f>AG232*2.5</f>
        <v/>
      </c>
      <c r="AJ232" s="409">
        <f>AH232*2.5</f>
        <v/>
      </c>
      <c r="AK232" s="255" t="n"/>
      <c r="AL232" s="80" t="n"/>
      <c r="AM232" s="80" t="n"/>
      <c r="AN232" s="80" t="n"/>
      <c r="AO232" s="410" t="n"/>
      <c r="AP232" s="410" t="n"/>
      <c r="AQ232" s="80" t="n"/>
      <c r="AR232" s="102" t="n"/>
      <c r="AS232" s="102" t="n"/>
      <c r="AT232" s="102" t="n"/>
      <c r="AU232" s="102" t="n"/>
      <c r="AV232" s="146" t="n"/>
      <c r="AW232" s="146" t="n"/>
      <c r="AX232" s="146" t="n"/>
      <c r="AY232" s="412" t="n"/>
      <c r="AZ232" s="89" t="n"/>
      <c r="BA232" s="413" t="n"/>
      <c r="BB232" s="91" t="n"/>
      <c r="BC232" s="414" t="n"/>
      <c r="BD232" s="80" t="n"/>
      <c r="BE232" s="80" t="n"/>
      <c r="BF232" s="410" t="n"/>
      <c r="BG232" s="102" t="n"/>
      <c r="BH232" s="102" t="n"/>
      <c r="BI232" s="412" t="n"/>
      <c r="BJ232" s="80" t="n"/>
      <c r="BK232" s="80">
        <f>+WEEKNUM(BJ232)</f>
        <v/>
      </c>
      <c r="BL232" s="410" t="n"/>
      <c r="BM232" s="80" t="n"/>
      <c r="BN232" s="80" t="n"/>
      <c r="BO232" s="80" t="n"/>
      <c r="BP232" s="80" t="n"/>
      <c r="BQ232" s="80" t="n"/>
      <c r="BR232" s="192">
        <f>BO232*AH232</f>
        <v/>
      </c>
      <c r="BS232" s="192">
        <f>BR232-(BO232*AG232)</f>
        <v/>
      </c>
      <c r="BT232" s="196">
        <f>BO232*AK232</f>
        <v/>
      </c>
      <c r="BU232" s="29" t="n"/>
    </row>
    <row customHeight="1" ht="15" r="233">
      <c r="A233" s="10" t="n"/>
      <c r="B233" s="10" t="n"/>
      <c r="C233" s="11" t="inlineStr">
        <is>
          <t>KOI</t>
        </is>
      </c>
      <c r="D233" s="10" t="n"/>
      <c r="E233" s="14" t="n"/>
      <c r="F233" s="24" t="n"/>
      <c r="G233" s="10" t="n"/>
      <c r="H233" s="10" t="n"/>
      <c r="I233" s="233" t="n"/>
      <c r="J233" s="233" t="n"/>
      <c r="K233" s="233" t="n"/>
      <c r="L233" s="13" t="n"/>
      <c r="M233" s="29" t="n"/>
      <c r="N233" s="29" t="n"/>
      <c r="O233" s="29" t="n"/>
      <c r="P233" s="29" t="n"/>
      <c r="Q233" s="38" t="n"/>
      <c r="R233" s="38" t="n"/>
      <c r="S233" s="219" t="n"/>
      <c r="T233" s="35" t="n"/>
      <c r="U233" s="35" t="n"/>
      <c r="V233" s="35" t="n"/>
      <c r="W233" s="35" t="n"/>
      <c r="X233" s="35" t="n"/>
      <c r="Y233" s="35" t="n"/>
      <c r="Z233" s="44" t="n"/>
      <c r="AA233" s="44" t="n"/>
      <c r="AB233" s="244" t="inlineStr">
        <is>
          <t>Euro</t>
        </is>
      </c>
      <c r="AC233" s="408" t="n"/>
      <c r="AD233" s="409" t="n"/>
      <c r="AE233" s="408" t="n"/>
      <c r="AF233" s="409" t="n"/>
      <c r="AG233" s="409">
        <f>(IF(AE233&gt;0, AE233, IF(AD233&gt;0, AD233, IF(AC233&gt;0, AC233, 0))))+AF233</f>
        <v/>
      </c>
      <c r="AH233" s="409">
        <f>AG233*2</f>
        <v/>
      </c>
      <c r="AI233" s="409">
        <f>AG233*2.5</f>
        <v/>
      </c>
      <c r="AJ233" s="409">
        <f>AH233*2.5</f>
        <v/>
      </c>
      <c r="AK233" s="255" t="n"/>
      <c r="AL233" s="80" t="n"/>
      <c r="AM233" s="80" t="n"/>
      <c r="AN233" s="80" t="n"/>
      <c r="AO233" s="410" t="n"/>
      <c r="AP233" s="410" t="n"/>
      <c r="AQ233" s="80" t="n"/>
      <c r="AR233" s="102" t="n"/>
      <c r="AS233" s="102" t="n"/>
      <c r="AT233" s="102" t="n"/>
      <c r="AU233" s="102" t="n"/>
      <c r="AV233" s="146" t="n"/>
      <c r="AW233" s="146" t="n"/>
      <c r="AX233" s="146" t="n"/>
      <c r="AY233" s="412" t="n"/>
      <c r="AZ233" s="89" t="n"/>
      <c r="BA233" s="413" t="n"/>
      <c r="BB233" s="91" t="n"/>
      <c r="BC233" s="414" t="n"/>
      <c r="BD233" s="80" t="n"/>
      <c r="BE233" s="80" t="n"/>
      <c r="BF233" s="410" t="n"/>
      <c r="BG233" s="102" t="n"/>
      <c r="BH233" s="102" t="n"/>
      <c r="BI233" s="412" t="n"/>
      <c r="BJ233" s="80" t="n"/>
      <c r="BK233" s="80">
        <f>+WEEKNUM(BJ233)</f>
        <v/>
      </c>
      <c r="BL233" s="410" t="n"/>
      <c r="BM233" s="80" t="n"/>
      <c r="BN233" s="80" t="n"/>
      <c r="BO233" s="80" t="n"/>
      <c r="BP233" s="80" t="n"/>
      <c r="BQ233" s="80" t="n"/>
      <c r="BR233" s="192">
        <f>BO233*AH233</f>
        <v/>
      </c>
      <c r="BS233" s="192">
        <f>BR233-(BO233*AG233)</f>
        <v/>
      </c>
      <c r="BT233" s="196">
        <f>BO233*AK233</f>
        <v/>
      </c>
      <c r="BU233" s="29" t="n"/>
    </row>
    <row r="234">
      <c r="A234" s="10" t="n"/>
      <c r="B234" s="10" t="n"/>
      <c r="C234" s="11" t="inlineStr">
        <is>
          <t>KOI</t>
        </is>
      </c>
      <c r="D234" s="10" t="n"/>
      <c r="E234" s="14" t="n"/>
      <c r="F234" s="24" t="n"/>
      <c r="G234" s="10" t="n"/>
      <c r="H234" s="10" t="n"/>
      <c r="I234" s="233" t="n"/>
      <c r="J234" s="233" t="n"/>
      <c r="K234" s="233" t="n"/>
      <c r="L234" s="13" t="n"/>
      <c r="M234" s="29" t="n"/>
      <c r="N234" s="29" t="n"/>
      <c r="O234" s="29" t="n"/>
      <c r="P234" s="29" t="n"/>
      <c r="Q234" s="38" t="n"/>
      <c r="R234" s="38" t="n"/>
      <c r="S234" s="219" t="n"/>
      <c r="T234" s="35" t="n"/>
      <c r="U234" s="35" t="n"/>
      <c r="V234" s="35" t="n"/>
      <c r="W234" s="35" t="n"/>
      <c r="X234" s="35" t="n"/>
      <c r="Y234" s="35" t="n"/>
      <c r="Z234" s="44" t="n"/>
      <c r="AA234" s="44" t="n"/>
      <c r="AB234" s="244" t="inlineStr">
        <is>
          <t>Euro</t>
        </is>
      </c>
      <c r="AC234" s="408" t="n"/>
      <c r="AD234" s="409" t="n"/>
      <c r="AE234" s="408" t="n"/>
      <c r="AF234" s="409" t="n"/>
      <c r="AG234" s="409">
        <f>(IF(AE234&gt;0, AE234, IF(AD234&gt;0, AD234, IF(AC234&gt;0, AC234, 0))))+AF234</f>
        <v/>
      </c>
      <c r="AH234" s="409">
        <f>AG234*2</f>
        <v/>
      </c>
      <c r="AI234" s="409">
        <f>AG234*2.5</f>
        <v/>
      </c>
      <c r="AJ234" s="409">
        <f>AH234*2.5</f>
        <v/>
      </c>
      <c r="AK234" s="255" t="n"/>
      <c r="AL234" s="80" t="n"/>
      <c r="AM234" s="80" t="n"/>
      <c r="AN234" s="80" t="n"/>
      <c r="AO234" s="410" t="n"/>
      <c r="AP234" s="410" t="n"/>
      <c r="AQ234" s="80" t="n"/>
      <c r="AR234" s="102" t="n"/>
      <c r="AS234" s="102" t="n"/>
      <c r="AT234" s="102" t="n"/>
      <c r="AU234" s="102" t="n"/>
      <c r="AV234" s="146" t="n"/>
      <c r="AW234" s="146" t="n"/>
      <c r="AX234" s="146" t="n"/>
      <c r="AY234" s="412" t="n"/>
      <c r="AZ234" s="89" t="n"/>
      <c r="BA234" s="413" t="n"/>
      <c r="BB234" s="91" t="n"/>
      <c r="BC234" s="414" t="n"/>
      <c r="BD234" s="80" t="n"/>
      <c r="BE234" s="80" t="n"/>
      <c r="BF234" s="410" t="n"/>
      <c r="BG234" s="102" t="n"/>
      <c r="BH234" s="102" t="n"/>
      <c r="BI234" s="412" t="n"/>
      <c r="BJ234" s="80" t="n"/>
      <c r="BK234" s="80">
        <f>+WEEKNUM(BJ234)</f>
        <v/>
      </c>
      <c r="BL234" s="410" t="n"/>
      <c r="BM234" s="80" t="n"/>
      <c r="BN234" s="80" t="n"/>
      <c r="BO234" s="80" t="n"/>
      <c r="BP234" s="80" t="n"/>
      <c r="BQ234" s="80" t="n"/>
      <c r="BR234" s="192">
        <f>BO234*AH234</f>
        <v/>
      </c>
      <c r="BS234" s="192">
        <f>BR234-(BO234*AG234)</f>
        <v/>
      </c>
      <c r="BT234" s="196">
        <f>BO234*AK234</f>
        <v/>
      </c>
      <c r="BU234" s="29" t="n"/>
    </row>
    <row customHeight="1" ht="15" r="235">
      <c r="A235" s="10" t="n"/>
      <c r="B235" s="10" t="n"/>
      <c r="C235" s="11" t="inlineStr">
        <is>
          <t>KOI</t>
        </is>
      </c>
      <c r="D235" s="10" t="n"/>
      <c r="E235" s="14" t="n"/>
      <c r="F235" s="24" t="n"/>
      <c r="G235" s="10" t="n"/>
      <c r="H235" s="10" t="n"/>
      <c r="I235" s="233" t="n"/>
      <c r="J235" s="233" t="n"/>
      <c r="K235" s="233" t="n"/>
      <c r="L235" s="13" t="n"/>
      <c r="M235" s="29" t="n"/>
      <c r="N235" s="29" t="n"/>
      <c r="O235" s="29" t="n"/>
      <c r="P235" s="29" t="n"/>
      <c r="Q235" s="38" t="n"/>
      <c r="R235" s="38" t="n"/>
      <c r="S235" s="219" t="n"/>
      <c r="T235" s="35" t="n"/>
      <c r="U235" s="35" t="n"/>
      <c r="V235" s="35" t="n"/>
      <c r="W235" s="35" t="n"/>
      <c r="X235" s="35" t="n"/>
      <c r="Y235" s="35" t="n"/>
      <c r="Z235" s="44" t="n"/>
      <c r="AA235" s="44" t="n"/>
      <c r="AB235" s="244" t="inlineStr">
        <is>
          <t>Euro</t>
        </is>
      </c>
      <c r="AC235" s="408" t="n"/>
      <c r="AD235" s="409" t="n"/>
      <c r="AE235" s="408" t="n"/>
      <c r="AF235" s="409" t="n"/>
      <c r="AG235" s="409">
        <f>(IF(AE235&gt;0, AE235, IF(AD235&gt;0, AD235, IF(AC235&gt;0, AC235, 0))))+AF235</f>
        <v/>
      </c>
      <c r="AH235" s="409">
        <f>AG235*2</f>
        <v/>
      </c>
      <c r="AI235" s="409">
        <f>AG235*2.5</f>
        <v/>
      </c>
      <c r="AJ235" s="409">
        <f>AH235*2.5</f>
        <v/>
      </c>
      <c r="AK235" s="255" t="n"/>
      <c r="AL235" s="80" t="n"/>
      <c r="AM235" s="80" t="n"/>
      <c r="AN235" s="80" t="n"/>
      <c r="AO235" s="410" t="n"/>
      <c r="AP235" s="410" t="n"/>
      <c r="AQ235" s="80" t="n"/>
      <c r="AR235" s="102" t="n"/>
      <c r="AS235" s="102" t="n"/>
      <c r="AT235" s="102" t="n"/>
      <c r="AU235" s="102" t="n"/>
      <c r="AV235" s="146" t="n"/>
      <c r="AW235" s="146" t="n"/>
      <c r="AX235" s="146" t="n"/>
      <c r="AY235" s="412" t="n"/>
      <c r="AZ235" s="89" t="n"/>
      <c r="BA235" s="413" t="n"/>
      <c r="BB235" s="91" t="n"/>
      <c r="BC235" s="414" t="n"/>
      <c r="BD235" s="80" t="n"/>
      <c r="BE235" s="80" t="n"/>
      <c r="BF235" s="410" t="n"/>
      <c r="BG235" s="102" t="n"/>
      <c r="BH235" s="102" t="n"/>
      <c r="BI235" s="412" t="n"/>
      <c r="BJ235" s="80" t="n"/>
      <c r="BK235" s="80">
        <f>+WEEKNUM(BJ235)</f>
        <v/>
      </c>
      <c r="BL235" s="410" t="n"/>
      <c r="BM235" s="80" t="n"/>
      <c r="BN235" s="80" t="n"/>
      <c r="BO235" s="80" t="n"/>
      <c r="BP235" s="80" t="n"/>
      <c r="BQ235" s="80" t="n"/>
      <c r="BR235" s="192">
        <f>BO235*AH235</f>
        <v/>
      </c>
      <c r="BS235" s="192">
        <f>BR235-(BO235*AG235)</f>
        <v/>
      </c>
      <c r="BT235" s="196">
        <f>BO235*AK235</f>
        <v/>
      </c>
      <c r="BU235" s="29" t="n"/>
    </row>
    <row r="236">
      <c r="A236" s="10" t="n"/>
      <c r="B236" s="10" t="n"/>
      <c r="C236" s="11" t="inlineStr">
        <is>
          <t>KOI</t>
        </is>
      </c>
      <c r="D236" s="10" t="n"/>
      <c r="E236" s="14" t="n"/>
      <c r="F236" s="24" t="n"/>
      <c r="G236" s="10" t="n"/>
      <c r="H236" s="10" t="n"/>
      <c r="I236" s="233" t="n"/>
      <c r="J236" s="233" t="n"/>
      <c r="K236" s="233" t="n"/>
      <c r="L236" s="13" t="n"/>
      <c r="M236" s="29" t="n"/>
      <c r="N236" s="29" t="n"/>
      <c r="O236" s="29" t="n"/>
      <c r="P236" s="29" t="n"/>
      <c r="Q236" s="38" t="n"/>
      <c r="R236" s="38" t="n"/>
      <c r="S236" s="219" t="n"/>
      <c r="T236" s="35" t="n"/>
      <c r="U236" s="35" t="n"/>
      <c r="V236" s="35" t="n"/>
      <c r="W236" s="35" t="n"/>
      <c r="X236" s="35" t="n"/>
      <c r="Y236" s="35" t="n"/>
      <c r="Z236" s="44" t="n"/>
      <c r="AA236" s="44" t="n"/>
      <c r="AB236" s="244" t="inlineStr">
        <is>
          <t>Euro</t>
        </is>
      </c>
      <c r="AC236" s="408" t="n"/>
      <c r="AD236" s="409" t="n"/>
      <c r="AE236" s="408" t="n"/>
      <c r="AF236" s="409" t="n"/>
      <c r="AG236" s="409">
        <f>(IF(AE236&gt;0, AE236, IF(AD236&gt;0, AD236, IF(AC236&gt;0, AC236, 0))))+AF236</f>
        <v/>
      </c>
      <c r="AH236" s="409">
        <f>AG236*2</f>
        <v/>
      </c>
      <c r="AI236" s="409">
        <f>AG236*2.5</f>
        <v/>
      </c>
      <c r="AJ236" s="409">
        <f>AH236*2.5</f>
        <v/>
      </c>
      <c r="AK236" s="255" t="n"/>
      <c r="AL236" s="80" t="n"/>
      <c r="AM236" s="80" t="n"/>
      <c r="AN236" s="80" t="n"/>
      <c r="AO236" s="410" t="n"/>
      <c r="AP236" s="410" t="n"/>
      <c r="AQ236" s="80" t="n"/>
      <c r="AR236" s="102" t="n"/>
      <c r="AS236" s="102" t="n"/>
      <c r="AT236" s="102" t="n"/>
      <c r="AU236" s="102" t="n"/>
      <c r="AV236" s="146" t="n"/>
      <c r="AW236" s="146" t="n"/>
      <c r="AX236" s="146" t="n"/>
      <c r="AY236" s="412" t="n"/>
      <c r="AZ236" s="89" t="n"/>
      <c r="BA236" s="413" t="n"/>
      <c r="BB236" s="91" t="n"/>
      <c r="BC236" s="414" t="n"/>
      <c r="BD236" s="80" t="n"/>
      <c r="BE236" s="80" t="n"/>
      <c r="BF236" s="410" t="n"/>
      <c r="BG236" s="102" t="n"/>
      <c r="BH236" s="102" t="n"/>
      <c r="BI236" s="412" t="n"/>
      <c r="BJ236" s="80" t="n"/>
      <c r="BK236" s="80">
        <f>+WEEKNUM(BJ236)</f>
        <v/>
      </c>
      <c r="BL236" s="410" t="n"/>
      <c r="BM236" s="80" t="n"/>
      <c r="BN236" s="80" t="n"/>
      <c r="BO236" s="80" t="n"/>
      <c r="BP236" s="80" t="n"/>
      <c r="BQ236" s="80" t="n"/>
      <c r="BR236" s="192">
        <f>BO236*AH236</f>
        <v/>
      </c>
      <c r="BS236" s="192">
        <f>BR236-(BO236*AG236)</f>
        <v/>
      </c>
      <c r="BT236" s="196">
        <f>BO236*AK236</f>
        <v/>
      </c>
      <c r="BU236" s="29" t="n"/>
    </row>
    <row customHeight="1" ht="15" r="237">
      <c r="A237" s="10" t="n"/>
      <c r="B237" s="10" t="n"/>
      <c r="C237" s="11" t="inlineStr">
        <is>
          <t>KOI</t>
        </is>
      </c>
      <c r="D237" s="10" t="n"/>
      <c r="E237" s="14" t="n"/>
      <c r="F237" s="24" t="n"/>
      <c r="G237" s="10" t="n"/>
      <c r="H237" s="10" t="n"/>
      <c r="I237" s="233" t="n"/>
      <c r="J237" s="233" t="n"/>
      <c r="K237" s="233" t="n"/>
      <c r="L237" s="13" t="n"/>
      <c r="M237" s="29" t="n"/>
      <c r="N237" s="29" t="n"/>
      <c r="O237" s="29" t="n"/>
      <c r="P237" s="29" t="n"/>
      <c r="Q237" s="38" t="n"/>
      <c r="R237" s="38" t="n"/>
      <c r="S237" s="219" t="n"/>
      <c r="T237" s="35" t="n"/>
      <c r="U237" s="35" t="n"/>
      <c r="V237" s="35" t="n"/>
      <c r="W237" s="35" t="n"/>
      <c r="X237" s="35" t="n"/>
      <c r="Y237" s="35" t="n"/>
      <c r="Z237" s="44" t="n"/>
      <c r="AA237" s="44" t="n"/>
      <c r="AB237" s="244" t="inlineStr">
        <is>
          <t>Euro</t>
        </is>
      </c>
      <c r="AC237" s="408" t="n"/>
      <c r="AD237" s="409" t="n"/>
      <c r="AE237" s="408" t="n"/>
      <c r="AF237" s="409" t="n"/>
      <c r="AG237" s="409">
        <f>(IF(AE237&gt;0, AE237, IF(AD237&gt;0, AD237, IF(AC237&gt;0, AC237, 0))))+AF237</f>
        <v/>
      </c>
      <c r="AH237" s="409">
        <f>AG237*2</f>
        <v/>
      </c>
      <c r="AI237" s="409">
        <f>AG237*2.5</f>
        <v/>
      </c>
      <c r="AJ237" s="409">
        <f>AH237*2.5</f>
        <v/>
      </c>
      <c r="AK237" s="255" t="n"/>
      <c r="AL237" s="80" t="n"/>
      <c r="AM237" s="80" t="n"/>
      <c r="AN237" s="80" t="n"/>
      <c r="AO237" s="410" t="n"/>
      <c r="AP237" s="410" t="n"/>
      <c r="AQ237" s="80" t="n"/>
      <c r="AR237" s="102" t="n"/>
      <c r="AS237" s="102" t="n"/>
      <c r="AT237" s="102" t="n"/>
      <c r="AU237" s="102" t="n"/>
      <c r="AV237" s="146" t="n"/>
      <c r="AW237" s="146" t="n"/>
      <c r="AX237" s="146" t="n"/>
      <c r="AY237" s="412" t="n"/>
      <c r="AZ237" s="89" t="n"/>
      <c r="BA237" s="413" t="n"/>
      <c r="BB237" s="91" t="n"/>
      <c r="BC237" s="414" t="n"/>
      <c r="BD237" s="80" t="n"/>
      <c r="BE237" s="80" t="n"/>
      <c r="BF237" s="410" t="n"/>
      <c r="BG237" s="102" t="n"/>
      <c r="BH237" s="102" t="n"/>
      <c r="BI237" s="412" t="n"/>
      <c r="BJ237" s="80" t="n"/>
      <c r="BK237" s="80">
        <f>+WEEKNUM(BJ237)</f>
        <v/>
      </c>
      <c r="BL237" s="410" t="n"/>
      <c r="BM237" s="80" t="n"/>
      <c r="BN237" s="80">
        <f>+WEEKNUM(BM237)</f>
        <v/>
      </c>
      <c r="BO237" s="80" t="n"/>
      <c r="BP237" s="80" t="n"/>
      <c r="BQ237" s="80" t="n"/>
      <c r="BR237" s="192">
        <f>+WEEKNUM(BO237)</f>
        <v/>
      </c>
      <c r="BS237" s="192">
        <f>BR237-(BO237*AG237)</f>
        <v/>
      </c>
      <c r="BT237" s="196">
        <f>BO237*AK237</f>
        <v/>
      </c>
      <c r="BU237" s="29" t="n"/>
    </row>
    <row r="238">
      <c r="A238" s="10" t="n"/>
      <c r="B238" s="10" t="n"/>
      <c r="C238" s="11" t="inlineStr">
        <is>
          <t>KOI</t>
        </is>
      </c>
      <c r="D238" s="10" t="n"/>
      <c r="E238" s="14" t="n"/>
      <c r="F238" s="24" t="n"/>
      <c r="G238" s="10" t="n"/>
      <c r="H238" s="10" t="n"/>
      <c r="I238" s="233" t="n"/>
      <c r="J238" s="233" t="n"/>
      <c r="K238" s="233" t="n"/>
      <c r="L238" s="13" t="n"/>
      <c r="M238" s="29" t="n"/>
      <c r="N238" s="29" t="n"/>
      <c r="O238" s="29" t="n"/>
      <c r="P238" s="29" t="n"/>
      <c r="Q238" s="38" t="n"/>
      <c r="R238" s="38" t="n"/>
      <c r="S238" s="219" t="n"/>
      <c r="T238" s="35" t="n"/>
      <c r="U238" s="35" t="n"/>
      <c r="V238" s="35" t="n"/>
      <c r="W238" s="35" t="n"/>
      <c r="X238" s="35" t="n"/>
      <c r="Y238" s="35" t="n"/>
      <c r="Z238" s="44" t="n"/>
      <c r="AA238" s="44" t="n"/>
      <c r="AB238" s="244" t="inlineStr">
        <is>
          <t>Euro</t>
        </is>
      </c>
      <c r="AC238" s="408" t="n"/>
      <c r="AD238" s="409" t="n"/>
      <c r="AE238" s="408" t="n"/>
      <c r="AF238" s="409" t="n"/>
      <c r="AG238" s="409">
        <f>(IF(AE238&gt;0, AE238, IF(AD238&gt;0, AD238, IF(AC238&gt;0, AC238, 0))))+AF238</f>
        <v/>
      </c>
      <c r="AH238" s="409">
        <f>AG238*2</f>
        <v/>
      </c>
      <c r="AI238" s="409">
        <f>AG238*2.5</f>
        <v/>
      </c>
      <c r="AJ238" s="409">
        <f>AH238*2.5</f>
        <v/>
      </c>
      <c r="AK238" s="255" t="n"/>
      <c r="AL238" s="80" t="n"/>
      <c r="AM238" s="80" t="n"/>
      <c r="AN238" s="80" t="n"/>
      <c r="AO238" s="410" t="n"/>
      <c r="AP238" s="410" t="n"/>
      <c r="AQ238" s="80" t="n"/>
      <c r="AR238" s="102" t="n"/>
      <c r="AS238" s="102" t="n"/>
      <c r="AT238" s="102" t="n"/>
      <c r="AU238" s="102" t="n"/>
      <c r="AV238" s="146" t="n"/>
      <c r="AW238" s="146" t="n"/>
      <c r="AX238" s="146" t="n"/>
      <c r="AY238" s="412" t="n"/>
      <c r="AZ238" s="89" t="n"/>
      <c r="BA238" s="413" t="n"/>
      <c r="BB238" s="91" t="n"/>
      <c r="BC238" s="414" t="n"/>
      <c r="BD238" s="80" t="n"/>
      <c r="BE238" s="80" t="n"/>
      <c r="BF238" s="410" t="n"/>
      <c r="BG238" s="102" t="n"/>
      <c r="BH238" s="102" t="n"/>
      <c r="BI238" s="412" t="n"/>
      <c r="BJ238" s="80" t="n"/>
      <c r="BK238" s="80">
        <f>+WEEKNUM(BJ238)</f>
        <v/>
      </c>
      <c r="BL238" s="410" t="n"/>
      <c r="BM238" s="80" t="n"/>
      <c r="BN238" s="80">
        <f>+WEEKNUM(BM238)</f>
        <v/>
      </c>
      <c r="BO238" s="80" t="n"/>
      <c r="BP238" s="80" t="n"/>
      <c r="BQ238" s="80" t="n"/>
      <c r="BR238" s="192">
        <f>+WEEKNUM(BO238)</f>
        <v/>
      </c>
      <c r="BS238" s="192">
        <f>BR238-(BO238*AG238)</f>
        <v/>
      </c>
      <c r="BT238" s="196">
        <f>BO238*AK238</f>
        <v/>
      </c>
      <c r="BU238" s="29" t="n"/>
    </row>
    <row customHeight="1" ht="15" r="239">
      <c r="A239" s="10" t="n"/>
      <c r="B239" s="10" t="n"/>
      <c r="C239" s="11" t="inlineStr">
        <is>
          <t>KOI</t>
        </is>
      </c>
      <c r="D239" s="10" t="n"/>
      <c r="E239" s="14" t="n"/>
      <c r="F239" s="24" t="n"/>
      <c r="G239" s="10" t="n"/>
      <c r="H239" s="10" t="n"/>
      <c r="I239" s="233" t="n"/>
      <c r="J239" s="233" t="n"/>
      <c r="K239" s="233" t="n"/>
      <c r="L239" s="13" t="n"/>
      <c r="M239" s="29" t="n"/>
      <c r="N239" s="29" t="n"/>
      <c r="O239" s="29" t="n"/>
      <c r="P239" s="29" t="n"/>
      <c r="Q239" s="38" t="n"/>
      <c r="R239" s="38" t="n"/>
      <c r="S239" s="219" t="n"/>
      <c r="T239" s="35" t="n"/>
      <c r="U239" s="35" t="n"/>
      <c r="V239" s="35" t="n"/>
      <c r="W239" s="35" t="n"/>
      <c r="X239" s="35" t="n"/>
      <c r="Y239" s="35" t="n"/>
      <c r="Z239" s="44" t="n"/>
      <c r="AA239" s="44" t="n"/>
      <c r="AB239" s="244" t="inlineStr">
        <is>
          <t>Euro</t>
        </is>
      </c>
      <c r="AC239" s="408" t="n"/>
      <c r="AD239" s="409" t="n"/>
      <c r="AE239" s="408" t="n"/>
      <c r="AF239" s="409" t="n"/>
      <c r="AG239" s="409">
        <f>(IF(AE239&gt;0, AE239, IF(AD239&gt;0, AD239, IF(AC239&gt;0, AC239, 0))))+AF239</f>
        <v/>
      </c>
      <c r="AH239" s="409">
        <f>AG239*2</f>
        <v/>
      </c>
      <c r="AI239" s="409">
        <f>AG239*2.5</f>
        <v/>
      </c>
      <c r="AJ239" s="409">
        <f>AH239*2.5</f>
        <v/>
      </c>
      <c r="AK239" s="255" t="n"/>
      <c r="AL239" s="80" t="n"/>
      <c r="AM239" s="80" t="n"/>
      <c r="AN239" s="80" t="n"/>
      <c r="AO239" s="410" t="n"/>
      <c r="AP239" s="410" t="n"/>
      <c r="AQ239" s="80" t="n"/>
      <c r="AR239" s="102" t="n"/>
      <c r="AS239" s="102" t="n"/>
      <c r="AT239" s="102" t="n"/>
      <c r="AU239" s="102" t="n"/>
      <c r="AV239" s="146" t="n"/>
      <c r="AW239" s="146" t="n"/>
      <c r="AX239" s="146" t="n"/>
      <c r="AY239" s="412" t="n"/>
      <c r="AZ239" s="89" t="n"/>
      <c r="BA239" s="413" t="n"/>
      <c r="BB239" s="91" t="n"/>
      <c r="BC239" s="414" t="n"/>
      <c r="BD239" s="80" t="n"/>
      <c r="BE239" s="80" t="n"/>
      <c r="BF239" s="410" t="n"/>
      <c r="BG239" s="102" t="n"/>
      <c r="BH239" s="102" t="n"/>
      <c r="BI239" s="412" t="n"/>
      <c r="BJ239" s="80" t="n"/>
      <c r="BK239" s="80">
        <f>+WEEKNUM(BJ239)</f>
        <v/>
      </c>
      <c r="BL239" s="410" t="n"/>
      <c r="BM239" s="80" t="n"/>
      <c r="BN239" s="80">
        <f>+WEEKNUM(BM239)</f>
        <v/>
      </c>
      <c r="BO239" s="80" t="n"/>
      <c r="BP239" s="80" t="n"/>
      <c r="BQ239" s="80" t="n"/>
      <c r="BR239" s="192">
        <f>+WEEKNUM(BO239)</f>
        <v/>
      </c>
      <c r="BS239" s="192">
        <f>BR239-(BO239*AG239)</f>
        <v/>
      </c>
      <c r="BT239" s="196">
        <f>BO239*AK239</f>
        <v/>
      </c>
      <c r="BU239" s="29" t="n"/>
    </row>
    <row r="240">
      <c r="A240" s="10" t="n"/>
      <c r="B240" s="10" t="n"/>
      <c r="C240" s="11" t="inlineStr">
        <is>
          <t>KOI</t>
        </is>
      </c>
      <c r="D240" s="10" t="n"/>
      <c r="E240" s="14" t="n"/>
      <c r="F240" s="24" t="n"/>
      <c r="G240" s="10" t="n"/>
      <c r="H240" s="10" t="n"/>
      <c r="I240" s="233" t="n"/>
      <c r="J240" s="233" t="n"/>
      <c r="K240" s="233" t="n"/>
      <c r="L240" s="13" t="n"/>
      <c r="M240" s="29" t="n"/>
      <c r="N240" s="29" t="n"/>
      <c r="O240" s="29" t="n"/>
      <c r="P240" s="29" t="n"/>
      <c r="Q240" s="38" t="n"/>
      <c r="R240" s="38" t="n"/>
      <c r="S240" s="219" t="n"/>
      <c r="T240" s="35" t="n"/>
      <c r="U240" s="35" t="n"/>
      <c r="V240" s="35" t="n"/>
      <c r="W240" s="35" t="n"/>
      <c r="X240" s="35" t="n"/>
      <c r="Y240" s="35" t="n"/>
      <c r="Z240" s="44" t="n"/>
      <c r="AA240" s="44" t="n"/>
      <c r="AB240" s="244" t="inlineStr">
        <is>
          <t>Euro</t>
        </is>
      </c>
      <c r="AC240" s="408" t="n"/>
      <c r="AD240" s="409" t="n"/>
      <c r="AE240" s="408" t="n"/>
      <c r="AF240" s="409" t="n"/>
      <c r="AG240" s="409">
        <f>(IF(AE240&gt;0, AE240, IF(AD240&gt;0, AD240, IF(AC240&gt;0, AC240, 0))))+AF240</f>
        <v/>
      </c>
      <c r="AH240" s="409">
        <f>AG240*2</f>
        <v/>
      </c>
      <c r="AI240" s="409">
        <f>AG240*2.5</f>
        <v/>
      </c>
      <c r="AJ240" s="409">
        <f>AH240*2.5</f>
        <v/>
      </c>
      <c r="AK240" s="255" t="n"/>
      <c r="AL240" s="80" t="n"/>
      <c r="AM240" s="80" t="n"/>
      <c r="AN240" s="80" t="n"/>
      <c r="AO240" s="410" t="n"/>
      <c r="AP240" s="410" t="n"/>
      <c r="AQ240" s="80" t="n"/>
      <c r="AR240" s="102" t="n"/>
      <c r="AS240" s="102" t="n"/>
      <c r="AT240" s="102" t="n"/>
      <c r="AU240" s="102" t="n"/>
      <c r="AV240" s="146" t="n"/>
      <c r="AW240" s="146" t="n"/>
      <c r="AX240" s="146" t="n"/>
      <c r="AY240" s="412" t="n"/>
      <c r="AZ240" s="89" t="n"/>
      <c r="BA240" s="413" t="n"/>
      <c r="BB240" s="91" t="n"/>
      <c r="BC240" s="414" t="n"/>
      <c r="BD240" s="80" t="n"/>
      <c r="BE240" s="80" t="n"/>
      <c r="BF240" s="410" t="n"/>
      <c r="BG240" s="102" t="n"/>
      <c r="BH240" s="102" t="n"/>
      <c r="BI240" s="412" t="n"/>
      <c r="BJ240" s="80" t="n"/>
      <c r="BK240" s="80">
        <f>+WEEKNUM(BJ240)</f>
        <v/>
      </c>
      <c r="BL240" s="410" t="n"/>
      <c r="BM240" s="80" t="n"/>
      <c r="BN240" s="80">
        <f>+WEEKNUM(BM240)</f>
        <v/>
      </c>
      <c r="BO240" s="80" t="n"/>
      <c r="BP240" s="80" t="n"/>
      <c r="BQ240" s="80" t="n"/>
      <c r="BR240" s="192">
        <f>+WEEKNUM(BO240)</f>
        <v/>
      </c>
      <c r="BS240" s="192">
        <f>BR240-(BO240*AG240)</f>
        <v/>
      </c>
      <c r="BT240" s="196">
        <f>BO240*AK240</f>
        <v/>
      </c>
      <c r="BU240" s="29" t="n"/>
    </row>
    <row customHeight="1" ht="15" r="241">
      <c r="A241" s="10" t="n"/>
      <c r="B241" s="10" t="n"/>
      <c r="C241" s="11" t="inlineStr">
        <is>
          <t>KOI</t>
        </is>
      </c>
      <c r="D241" s="10" t="n"/>
      <c r="E241" s="14" t="n"/>
      <c r="F241" s="24" t="n"/>
      <c r="G241" s="10" t="n"/>
      <c r="H241" s="10" t="n"/>
      <c r="I241" s="233" t="n"/>
      <c r="J241" s="233" t="n"/>
      <c r="K241" s="233" t="n"/>
      <c r="L241" s="13" t="n"/>
      <c r="M241" s="29" t="n"/>
      <c r="N241" s="29" t="n"/>
      <c r="O241" s="29" t="n"/>
      <c r="P241" s="29" t="n"/>
      <c r="Q241" s="38" t="n"/>
      <c r="R241" s="38" t="n"/>
      <c r="S241" s="219" t="n"/>
      <c r="T241" s="35" t="n"/>
      <c r="U241" s="35" t="n"/>
      <c r="V241" s="35" t="n"/>
      <c r="W241" s="35" t="n"/>
      <c r="X241" s="35" t="n"/>
      <c r="Y241" s="35" t="n"/>
      <c r="Z241" s="44" t="n"/>
      <c r="AA241" s="44" t="n"/>
      <c r="AB241" s="244" t="inlineStr">
        <is>
          <t>Euro</t>
        </is>
      </c>
      <c r="AC241" s="408" t="n"/>
      <c r="AD241" s="409" t="n"/>
      <c r="AE241" s="408" t="n"/>
      <c r="AF241" s="409" t="n"/>
      <c r="AG241" s="409">
        <f>(IF(AE241&gt;0, AE241, IF(AD241&gt;0, AD241, IF(AC241&gt;0, AC241, 0))))+AF241</f>
        <v/>
      </c>
      <c r="AH241" s="409">
        <f>AG241*2</f>
        <v/>
      </c>
      <c r="AI241" s="409">
        <f>AG241*2.5</f>
        <v/>
      </c>
      <c r="AJ241" s="409">
        <f>AH241*2.5</f>
        <v/>
      </c>
      <c r="AK241" s="255" t="n"/>
      <c r="AL241" s="80" t="n"/>
      <c r="AM241" s="80" t="n"/>
      <c r="AN241" s="80" t="n"/>
      <c r="AO241" s="410" t="n"/>
      <c r="AP241" s="410" t="n"/>
      <c r="AQ241" s="80" t="n"/>
      <c r="AR241" s="102" t="n"/>
      <c r="AS241" s="102" t="n"/>
      <c r="AT241" s="102" t="n"/>
      <c r="AU241" s="102" t="n"/>
      <c r="AV241" s="146" t="n"/>
      <c r="AW241" s="146" t="n"/>
      <c r="AX241" s="146" t="n"/>
      <c r="AY241" s="412" t="n"/>
      <c r="AZ241" s="89" t="n"/>
      <c r="BA241" s="413" t="n"/>
      <c r="BB241" s="91" t="n"/>
      <c r="BC241" s="414" t="n"/>
      <c r="BD241" s="80" t="n"/>
      <c r="BE241" s="80" t="n"/>
      <c r="BF241" s="410" t="n"/>
      <c r="BG241" s="102" t="n"/>
      <c r="BH241" s="102" t="n"/>
      <c r="BI241" s="412" t="n"/>
      <c r="BJ241" s="80" t="n"/>
      <c r="BK241" s="80">
        <f>+WEEKNUM(BJ241)</f>
        <v/>
      </c>
      <c r="BL241" s="410" t="n"/>
      <c r="BM241" s="80" t="n"/>
      <c r="BN241" s="80">
        <f>+WEEKNUM(BM241)</f>
        <v/>
      </c>
      <c r="BO241" s="80" t="n"/>
      <c r="BP241" s="80" t="n"/>
      <c r="BQ241" s="80" t="n"/>
      <c r="BR241" s="192">
        <f>+WEEKNUM(BO241)</f>
        <v/>
      </c>
      <c r="BS241" s="192">
        <f>BR241-(BO241*AG241)</f>
        <v/>
      </c>
      <c r="BT241" s="196">
        <f>BO241*AK241</f>
        <v/>
      </c>
      <c r="BU241" s="29" t="n"/>
    </row>
    <row r="242">
      <c r="A242" s="10" t="n"/>
      <c r="B242" s="10" t="n"/>
      <c r="C242" s="11" t="inlineStr">
        <is>
          <t>KOI</t>
        </is>
      </c>
      <c r="D242" s="10" t="n"/>
      <c r="E242" s="14" t="n"/>
      <c r="F242" s="24" t="n"/>
      <c r="G242" s="10" t="n"/>
      <c r="H242" s="10" t="n"/>
      <c r="I242" s="233" t="n"/>
      <c r="J242" s="233" t="n"/>
      <c r="K242" s="233" t="n"/>
      <c r="L242" s="13" t="n"/>
      <c r="M242" s="29" t="n"/>
      <c r="N242" s="29" t="n"/>
      <c r="O242" s="29" t="n"/>
      <c r="P242" s="29" t="n"/>
      <c r="Q242" s="38" t="n"/>
      <c r="R242" s="38" t="n"/>
      <c r="S242" s="219" t="n"/>
      <c r="T242" s="35" t="n"/>
      <c r="U242" s="35" t="n"/>
      <c r="V242" s="35" t="n"/>
      <c r="W242" s="35" t="n"/>
      <c r="X242" s="35" t="n"/>
      <c r="Y242" s="35" t="n"/>
      <c r="Z242" s="44" t="n"/>
      <c r="AA242" s="44" t="n"/>
      <c r="AB242" s="244" t="inlineStr">
        <is>
          <t>Euro</t>
        </is>
      </c>
      <c r="AC242" s="408" t="n"/>
      <c r="AD242" s="409" t="n"/>
      <c r="AE242" s="408" t="n"/>
      <c r="AF242" s="409" t="n"/>
      <c r="AG242" s="409">
        <f>(IF(AE242&gt;0, AE242, IF(AD242&gt;0, AD242, IF(AC242&gt;0, AC242, 0))))+AF242</f>
        <v/>
      </c>
      <c r="AH242" s="409">
        <f>AG242*2</f>
        <v/>
      </c>
      <c r="AI242" s="409">
        <f>AG242*2.5</f>
        <v/>
      </c>
      <c r="AJ242" s="409">
        <f>AH242*2.5</f>
        <v/>
      </c>
      <c r="AK242" s="255" t="n"/>
      <c r="AL242" s="80" t="n"/>
      <c r="AM242" s="80" t="n"/>
      <c r="AN242" s="80" t="n"/>
      <c r="AO242" s="410" t="n"/>
      <c r="AP242" s="410" t="n"/>
      <c r="AQ242" s="80" t="n"/>
      <c r="AR242" s="102" t="n"/>
      <c r="AS242" s="102" t="n"/>
      <c r="AT242" s="102" t="n"/>
      <c r="AU242" s="102" t="n"/>
      <c r="AV242" s="146" t="n"/>
      <c r="AW242" s="146" t="n"/>
      <c r="AX242" s="146" t="n"/>
      <c r="AY242" s="412" t="n"/>
      <c r="AZ242" s="89" t="n"/>
      <c r="BA242" s="413" t="n"/>
      <c r="BB242" s="91" t="n"/>
      <c r="BC242" s="414" t="n"/>
      <c r="BD242" s="80" t="n"/>
      <c r="BE242" s="80" t="n"/>
      <c r="BF242" s="410" t="n"/>
      <c r="BG242" s="102" t="n"/>
      <c r="BH242" s="102" t="n"/>
      <c r="BI242" s="412" t="n"/>
      <c r="BJ242" s="80" t="n"/>
      <c r="BK242" s="80">
        <f>+WEEKNUM(BJ242)</f>
        <v/>
      </c>
      <c r="BL242" s="410" t="n"/>
      <c r="BM242" s="80" t="n"/>
      <c r="BN242" s="80">
        <f>+WEEKNUM(BM242)</f>
        <v/>
      </c>
      <c r="BO242" s="80" t="n"/>
      <c r="BP242" s="80" t="n"/>
      <c r="BQ242" s="80" t="n"/>
      <c r="BR242" s="192">
        <f>+WEEKNUM(BO242)</f>
        <v/>
      </c>
      <c r="BS242" s="192">
        <f>BR242-(BO242*AG242)</f>
        <v/>
      </c>
      <c r="BT242" s="196">
        <f>BO242*AK242</f>
        <v/>
      </c>
      <c r="BU242" s="29" t="n"/>
    </row>
    <row customHeight="1" ht="15" r="243">
      <c r="A243" s="10" t="n"/>
      <c r="B243" s="10" t="n"/>
      <c r="C243" s="11" t="inlineStr">
        <is>
          <t>KOI</t>
        </is>
      </c>
      <c r="D243" s="10" t="n"/>
      <c r="E243" s="14" t="n"/>
      <c r="F243" s="24" t="n"/>
      <c r="G243" s="10" t="n"/>
      <c r="H243" s="10" t="n"/>
      <c r="I243" s="233" t="n"/>
      <c r="J243" s="233" t="n"/>
      <c r="K243" s="233" t="n"/>
      <c r="L243" s="13" t="n"/>
      <c r="M243" s="29" t="n"/>
      <c r="N243" s="29" t="n"/>
      <c r="O243" s="29" t="n"/>
      <c r="P243" s="29" t="n"/>
      <c r="Q243" s="38" t="n"/>
      <c r="R243" s="38" t="n"/>
      <c r="S243" s="219" t="n"/>
      <c r="T243" s="35" t="n"/>
      <c r="U243" s="35" t="n"/>
      <c r="V243" s="35" t="n"/>
      <c r="W243" s="35" t="n"/>
      <c r="X243" s="35" t="n"/>
      <c r="Y243" s="35" t="n"/>
      <c r="Z243" s="44" t="n"/>
      <c r="AA243" s="44" t="n"/>
      <c r="AB243" s="244" t="inlineStr">
        <is>
          <t>Euro</t>
        </is>
      </c>
      <c r="AC243" s="408" t="n"/>
      <c r="AD243" s="409" t="n"/>
      <c r="AE243" s="408" t="n"/>
      <c r="AF243" s="409" t="n"/>
      <c r="AG243" s="409">
        <f>(IF(AE243&gt;0, AE243, IF(AD243&gt;0, AD243, IF(AC243&gt;0, AC243, 0))))+AF243</f>
        <v/>
      </c>
      <c r="AH243" s="409">
        <f>AG243*2</f>
        <v/>
      </c>
      <c r="AI243" s="409">
        <f>AG243*2.5</f>
        <v/>
      </c>
      <c r="AJ243" s="409">
        <f>AH243*2.5</f>
        <v/>
      </c>
      <c r="AK243" s="255" t="n"/>
      <c r="AL243" s="80" t="n"/>
      <c r="AM243" s="80" t="n"/>
      <c r="AN243" s="80" t="n"/>
      <c r="AO243" s="410" t="n"/>
      <c r="AP243" s="410" t="n"/>
      <c r="AQ243" s="80" t="n"/>
      <c r="AR243" s="102" t="n"/>
      <c r="AS243" s="102" t="n"/>
      <c r="AT243" s="102" t="n"/>
      <c r="AU243" s="102" t="n"/>
      <c r="AV243" s="146" t="n"/>
      <c r="AW243" s="146" t="n"/>
      <c r="AX243" s="146" t="n"/>
      <c r="AY243" s="412" t="n"/>
      <c r="AZ243" s="89" t="n"/>
      <c r="BA243" s="413" t="n"/>
      <c r="BB243" s="91" t="n"/>
      <c r="BC243" s="414" t="n"/>
      <c r="BD243" s="80" t="n"/>
      <c r="BE243" s="80" t="n"/>
      <c r="BF243" s="410" t="n"/>
      <c r="BG243" s="102" t="n"/>
      <c r="BH243" s="102" t="n"/>
      <c r="BI243" s="412" t="n"/>
      <c r="BJ243" s="80" t="n"/>
      <c r="BK243" s="80">
        <f>+WEEKNUM(BJ243)</f>
        <v/>
      </c>
      <c r="BL243" s="410" t="n"/>
      <c r="BM243" s="80" t="n"/>
      <c r="BN243" s="80">
        <f>+WEEKNUM(BM243)</f>
        <v/>
      </c>
      <c r="BO243" s="80" t="n"/>
      <c r="BP243" s="80" t="n"/>
      <c r="BQ243" s="80" t="n"/>
      <c r="BR243" s="192">
        <f>+WEEKNUM(BO243)</f>
        <v/>
      </c>
      <c r="BS243" s="192">
        <f>BR243-(BO243*AG243)</f>
        <v/>
      </c>
      <c r="BT243" s="196">
        <f>BO243*AK243</f>
        <v/>
      </c>
      <c r="BU243" s="29" t="n"/>
    </row>
    <row r="244">
      <c r="A244" s="10" t="n"/>
      <c r="B244" s="10" t="n"/>
      <c r="C244" s="11" t="inlineStr">
        <is>
          <t>KOI</t>
        </is>
      </c>
      <c r="D244" s="10" t="n"/>
      <c r="E244" s="14" t="n"/>
      <c r="F244" s="24" t="n"/>
      <c r="G244" s="10" t="n"/>
      <c r="H244" s="10" t="n"/>
      <c r="I244" s="233" t="n"/>
      <c r="J244" s="233" t="n"/>
      <c r="K244" s="233" t="n"/>
      <c r="L244" s="13" t="n"/>
      <c r="M244" s="29" t="n"/>
      <c r="N244" s="29" t="n"/>
      <c r="O244" s="29" t="n"/>
      <c r="P244" s="29" t="n"/>
      <c r="Q244" s="38" t="n"/>
      <c r="R244" s="38" t="n"/>
      <c r="S244" s="219" t="n"/>
      <c r="T244" s="35" t="n"/>
      <c r="U244" s="35" t="n"/>
      <c r="V244" s="35" t="n"/>
      <c r="W244" s="35" t="n"/>
      <c r="X244" s="35" t="n"/>
      <c r="Y244" s="35" t="n"/>
      <c r="Z244" s="44" t="n"/>
      <c r="AA244" s="44" t="n"/>
      <c r="AB244" s="244" t="inlineStr">
        <is>
          <t>Euro</t>
        </is>
      </c>
      <c r="AC244" s="408" t="n"/>
      <c r="AD244" s="409" t="n"/>
      <c r="AE244" s="408" t="n"/>
      <c r="AF244" s="409" t="n"/>
      <c r="AG244" s="409">
        <f>(IF(AE244&gt;0, AE244, IF(AD244&gt;0, AD244, IF(AC244&gt;0, AC244, 0))))+AF244</f>
        <v/>
      </c>
      <c r="AH244" s="409">
        <f>AG244*2</f>
        <v/>
      </c>
      <c r="AI244" s="409">
        <f>AG244*2.5</f>
        <v/>
      </c>
      <c r="AJ244" s="409">
        <f>AH244*2.5</f>
        <v/>
      </c>
      <c r="AK244" s="255" t="n"/>
      <c r="AL244" s="80" t="n"/>
      <c r="AM244" s="80" t="n"/>
      <c r="AN244" s="80" t="n"/>
      <c r="AO244" s="410" t="n"/>
      <c r="AP244" s="410" t="n"/>
      <c r="AQ244" s="80" t="n"/>
      <c r="AR244" s="102" t="n"/>
      <c r="AS244" s="102" t="n"/>
      <c r="AT244" s="102" t="n"/>
      <c r="AU244" s="102" t="n"/>
      <c r="AV244" s="146" t="n"/>
      <c r="AW244" s="146" t="n"/>
      <c r="AX244" s="146" t="n"/>
      <c r="AY244" s="412" t="n"/>
      <c r="AZ244" s="89" t="n"/>
      <c r="BA244" s="413" t="n"/>
      <c r="BB244" s="91" t="n"/>
      <c r="BC244" s="414" t="n"/>
      <c r="BD244" s="80" t="n"/>
      <c r="BE244" s="80" t="n"/>
      <c r="BF244" s="410" t="n"/>
      <c r="BG244" s="102" t="n"/>
      <c r="BH244" s="102" t="n"/>
      <c r="BI244" s="412" t="n"/>
      <c r="BJ244" s="80" t="n"/>
      <c r="BK244" s="80">
        <f>+WEEKNUM(BJ244)</f>
        <v/>
      </c>
      <c r="BL244" s="410" t="n"/>
      <c r="BM244" s="80" t="n"/>
      <c r="BN244" s="80">
        <f>+WEEKNUM(BM244)</f>
        <v/>
      </c>
      <c r="BO244" s="80" t="n"/>
      <c r="BP244" s="80" t="n"/>
      <c r="BQ244" s="80" t="n"/>
      <c r="BR244" s="192">
        <f>+WEEKNUM(BO244)</f>
        <v/>
      </c>
      <c r="BS244" s="192">
        <f>BR244-(BO244*AG244)</f>
        <v/>
      </c>
      <c r="BT244" s="196">
        <f>BO244*AK244</f>
        <v/>
      </c>
      <c r="BU244" s="29" t="n"/>
    </row>
    <row customHeight="1" ht="15" r="245">
      <c r="A245" s="10" t="n"/>
      <c r="B245" s="10" t="n"/>
      <c r="C245" s="11" t="inlineStr">
        <is>
          <t>KOI</t>
        </is>
      </c>
      <c r="D245" s="10" t="n"/>
      <c r="E245" s="14" t="n"/>
      <c r="F245" s="24" t="n"/>
      <c r="G245" s="10" t="n"/>
      <c r="H245" s="10" t="n"/>
      <c r="I245" s="233" t="n"/>
      <c r="J245" s="233" t="n"/>
      <c r="K245" s="233" t="n"/>
      <c r="L245" s="13" t="n"/>
      <c r="M245" s="29" t="n"/>
      <c r="N245" s="29" t="n"/>
      <c r="O245" s="29" t="n"/>
      <c r="P245" s="29" t="n"/>
      <c r="Q245" s="38" t="n"/>
      <c r="R245" s="38" t="n"/>
      <c r="S245" s="219" t="n"/>
      <c r="T245" s="35" t="n"/>
      <c r="U245" s="35" t="n"/>
      <c r="V245" s="35" t="n"/>
      <c r="W245" s="35" t="n"/>
      <c r="X245" s="35" t="n"/>
      <c r="Y245" s="35" t="n"/>
      <c r="Z245" s="44" t="n"/>
      <c r="AA245" s="44" t="n"/>
      <c r="AB245" s="244" t="inlineStr">
        <is>
          <t>Euro</t>
        </is>
      </c>
      <c r="AC245" s="408" t="n"/>
      <c r="AD245" s="409" t="n"/>
      <c r="AE245" s="408" t="n"/>
      <c r="AF245" s="409" t="n"/>
      <c r="AG245" s="409">
        <f>(IF(AE245&gt;0, AE245, IF(AD245&gt;0, AD245, IF(AC245&gt;0, AC245, 0))))+AF245</f>
        <v/>
      </c>
      <c r="AH245" s="409">
        <f>AG245*2</f>
        <v/>
      </c>
      <c r="AI245" s="409">
        <f>AG245*2.5</f>
        <v/>
      </c>
      <c r="AJ245" s="409">
        <f>AH245*2.5</f>
        <v/>
      </c>
      <c r="AK245" s="255" t="n"/>
      <c r="AL245" s="80" t="n"/>
      <c r="AM245" s="80" t="n"/>
      <c r="AN245" s="80" t="n"/>
      <c r="AO245" s="410" t="n"/>
      <c r="AP245" s="410" t="n"/>
      <c r="AQ245" s="80" t="n"/>
      <c r="AR245" s="102" t="n"/>
      <c r="AS245" s="102" t="n"/>
      <c r="AT245" s="102" t="n"/>
      <c r="AU245" s="102" t="n"/>
      <c r="AV245" s="146" t="n"/>
      <c r="AW245" s="146" t="n"/>
      <c r="AX245" s="146" t="n"/>
      <c r="AY245" s="412" t="n"/>
      <c r="AZ245" s="89" t="n"/>
      <c r="BA245" s="413" t="n"/>
      <c r="BB245" s="91" t="n"/>
      <c r="BC245" s="414" t="n"/>
      <c r="BD245" s="80" t="n"/>
      <c r="BE245" s="80" t="n"/>
      <c r="BF245" s="410" t="n"/>
      <c r="BG245" s="102" t="n"/>
      <c r="BH245" s="102" t="n"/>
      <c r="BI245" s="412" t="n"/>
      <c r="BJ245" s="80" t="n"/>
      <c r="BK245" s="80">
        <f>+WEEKNUM(BJ245)</f>
        <v/>
      </c>
      <c r="BL245" s="410" t="n"/>
      <c r="BM245" s="80" t="n"/>
      <c r="BN245" s="80">
        <f>+WEEKNUM(BM245)</f>
        <v/>
      </c>
      <c r="BO245" s="80" t="n"/>
      <c r="BP245" s="80" t="n"/>
      <c r="BQ245" s="80" t="n"/>
      <c r="BR245" s="192">
        <f>+WEEKNUM(BO245)</f>
        <v/>
      </c>
      <c r="BS245" s="192">
        <f>BR245-(BO245*AG245)</f>
        <v/>
      </c>
      <c r="BT245" s="196">
        <f>BO245*AK245</f>
        <v/>
      </c>
      <c r="BU245" s="29" t="n"/>
    </row>
    <row r="246">
      <c r="A246" s="10" t="n"/>
      <c r="B246" s="10" t="n"/>
      <c r="C246" s="11" t="inlineStr">
        <is>
          <t>KOI</t>
        </is>
      </c>
      <c r="D246" s="10" t="n"/>
      <c r="E246" s="14" t="n"/>
      <c r="F246" s="24" t="n"/>
      <c r="G246" s="10" t="n"/>
      <c r="H246" s="10" t="n"/>
      <c r="I246" s="233" t="n"/>
      <c r="J246" s="233" t="n"/>
      <c r="K246" s="233" t="n"/>
      <c r="L246" s="13" t="n"/>
      <c r="M246" s="29" t="n"/>
      <c r="N246" s="29" t="n"/>
      <c r="O246" s="29" t="n"/>
      <c r="P246" s="29" t="n"/>
      <c r="Q246" s="38" t="n"/>
      <c r="R246" s="38" t="n"/>
      <c r="S246" s="219" t="n"/>
      <c r="T246" s="35" t="n"/>
      <c r="U246" s="35" t="n"/>
      <c r="V246" s="35" t="n"/>
      <c r="W246" s="35" t="n"/>
      <c r="X246" s="35" t="n"/>
      <c r="Y246" s="35" t="n"/>
      <c r="Z246" s="44" t="n"/>
      <c r="AA246" s="44" t="n"/>
      <c r="AB246" s="244" t="inlineStr">
        <is>
          <t>Euro</t>
        </is>
      </c>
      <c r="AC246" s="408" t="n"/>
      <c r="AD246" s="409" t="n"/>
      <c r="AE246" s="408" t="n"/>
      <c r="AF246" s="409" t="n"/>
      <c r="AG246" s="409">
        <f>(IF(AE246&gt;0, AE246, IF(AD246&gt;0, AD246, IF(AC246&gt;0, AC246, 0))))+AF246</f>
        <v/>
      </c>
      <c r="AH246" s="409">
        <f>AG246*2</f>
        <v/>
      </c>
      <c r="AI246" s="409">
        <f>AG246*2.5</f>
        <v/>
      </c>
      <c r="AJ246" s="409">
        <f>AH246*2.5</f>
        <v/>
      </c>
      <c r="AK246" s="255" t="n"/>
      <c r="AL246" s="80" t="n"/>
      <c r="AM246" s="80" t="n"/>
      <c r="AN246" s="80" t="n"/>
      <c r="AO246" s="410" t="n"/>
      <c r="AP246" s="410" t="n"/>
      <c r="AQ246" s="80" t="n"/>
      <c r="AR246" s="102" t="n"/>
      <c r="AS246" s="102" t="n"/>
      <c r="AT246" s="102" t="n"/>
      <c r="AU246" s="102" t="n"/>
      <c r="AV246" s="146" t="n"/>
      <c r="AW246" s="146" t="n"/>
      <c r="AX246" s="146" t="n"/>
      <c r="AY246" s="412" t="n"/>
      <c r="AZ246" s="89" t="n"/>
      <c r="BA246" s="413" t="n"/>
      <c r="BB246" s="91" t="n"/>
      <c r="BC246" s="414" t="n"/>
      <c r="BD246" s="80" t="n"/>
      <c r="BE246" s="80" t="n"/>
      <c r="BF246" s="410" t="n"/>
      <c r="BG246" s="102" t="n"/>
      <c r="BH246" s="102" t="n"/>
      <c r="BI246" s="412" t="n"/>
      <c r="BJ246" s="80" t="n"/>
      <c r="BK246" s="80">
        <f>+WEEKNUM(BJ246)</f>
        <v/>
      </c>
      <c r="BL246" s="410" t="n"/>
      <c r="BM246" s="80" t="n"/>
      <c r="BN246" s="80">
        <f>+WEEKNUM(BM246)</f>
        <v/>
      </c>
      <c r="BO246" s="80" t="n"/>
      <c r="BP246" s="80" t="n"/>
      <c r="BQ246" s="80" t="n"/>
      <c r="BR246" s="192">
        <f>+WEEKNUM(BO246)</f>
        <v/>
      </c>
      <c r="BS246" s="192">
        <f>BR246-(BO246*AG246)</f>
        <v/>
      </c>
      <c r="BT246" s="196">
        <f>BO246*AK246</f>
        <v/>
      </c>
      <c r="BU246" s="29" t="n"/>
    </row>
    <row customHeight="1" ht="15" r="247">
      <c r="A247" s="10" t="n"/>
      <c r="B247" s="10" t="n"/>
      <c r="C247" s="11" t="inlineStr">
        <is>
          <t>KOI</t>
        </is>
      </c>
      <c r="D247" s="10" t="n"/>
      <c r="E247" s="14" t="n"/>
      <c r="F247" s="24" t="n"/>
      <c r="G247" s="10" t="n"/>
      <c r="H247" s="10" t="n"/>
      <c r="I247" s="233" t="n"/>
      <c r="J247" s="233" t="n"/>
      <c r="K247" s="233" t="n"/>
      <c r="L247" s="13" t="n"/>
      <c r="M247" s="29" t="n"/>
      <c r="N247" s="29" t="n"/>
      <c r="O247" s="29" t="n"/>
      <c r="P247" s="29" t="n"/>
      <c r="Q247" s="38" t="n"/>
      <c r="R247" s="38" t="n"/>
      <c r="S247" s="219" t="n"/>
      <c r="T247" s="35" t="n"/>
      <c r="U247" s="35" t="n"/>
      <c r="V247" s="35" t="n"/>
      <c r="W247" s="35" t="n"/>
      <c r="X247" s="35" t="n"/>
      <c r="Y247" s="35" t="n"/>
      <c r="Z247" s="44" t="n"/>
      <c r="AA247" s="44" t="n"/>
      <c r="AB247" s="244" t="inlineStr">
        <is>
          <t>Euro</t>
        </is>
      </c>
      <c r="AC247" s="408" t="n"/>
      <c r="AD247" s="409" t="n"/>
      <c r="AE247" s="408" t="n"/>
      <c r="AF247" s="409" t="n"/>
      <c r="AG247" s="409">
        <f>(IF(AE247&gt;0, AE247, IF(AD247&gt;0, AD247, IF(AC247&gt;0, AC247, 0))))+AF247</f>
        <v/>
      </c>
      <c r="AH247" s="409">
        <f>AG247*2</f>
        <v/>
      </c>
      <c r="AI247" s="409">
        <f>AG247*2.5</f>
        <v/>
      </c>
      <c r="AJ247" s="409">
        <f>AH247*2.5</f>
        <v/>
      </c>
      <c r="AK247" s="255" t="n"/>
      <c r="AL247" s="80" t="n"/>
      <c r="AM247" s="80" t="n"/>
      <c r="AN247" s="80" t="n"/>
      <c r="AO247" s="410" t="n"/>
      <c r="AP247" s="410" t="n"/>
      <c r="AQ247" s="80" t="n"/>
      <c r="AR247" s="102" t="n"/>
      <c r="AS247" s="102" t="n"/>
      <c r="AT247" s="102" t="n"/>
      <c r="AU247" s="102" t="n"/>
      <c r="AV247" s="146" t="n"/>
      <c r="AW247" s="146" t="n"/>
      <c r="AX247" s="146" t="n"/>
      <c r="AY247" s="412" t="n"/>
      <c r="AZ247" s="89" t="n"/>
      <c r="BA247" s="413" t="n"/>
      <c r="BB247" s="91" t="n"/>
      <c r="BC247" s="414" t="n"/>
      <c r="BD247" s="80" t="n"/>
      <c r="BE247" s="80" t="n"/>
      <c r="BF247" s="410" t="n"/>
      <c r="BG247" s="102" t="n"/>
      <c r="BH247" s="102" t="n"/>
      <c r="BI247" s="412" t="n"/>
      <c r="BJ247" s="80" t="n"/>
      <c r="BK247" s="80">
        <f>+WEEKNUM(BJ247)</f>
        <v/>
      </c>
      <c r="BL247" s="410" t="n"/>
      <c r="BM247" s="80" t="n"/>
      <c r="BN247" s="80">
        <f>+WEEKNUM(BM247)</f>
        <v/>
      </c>
      <c r="BO247" s="80" t="n"/>
      <c r="BP247" s="80" t="n"/>
      <c r="BQ247" s="80" t="n"/>
      <c r="BR247" s="192">
        <f>+WEEKNUM(BO247)</f>
        <v/>
      </c>
      <c r="BS247" s="192">
        <f>BR247-(BO247*AG247)</f>
        <v/>
      </c>
      <c r="BT247" s="196">
        <f>BO247*AK247</f>
        <v/>
      </c>
      <c r="BU247" s="29" t="n"/>
    </row>
    <row r="248">
      <c r="A248" s="10" t="n"/>
      <c r="B248" s="10" t="n"/>
      <c r="C248" s="11" t="inlineStr">
        <is>
          <t>KOI</t>
        </is>
      </c>
      <c r="D248" s="10" t="n"/>
      <c r="E248" s="14" t="n"/>
      <c r="F248" s="24" t="n"/>
      <c r="G248" s="10" t="n"/>
      <c r="H248" s="10" t="n"/>
      <c r="I248" s="233" t="n"/>
      <c r="J248" s="233" t="n"/>
      <c r="K248" s="233" t="n"/>
      <c r="L248" s="13" t="n"/>
      <c r="M248" s="29" t="n"/>
      <c r="N248" s="29" t="n"/>
      <c r="O248" s="29" t="n"/>
      <c r="P248" s="29" t="n"/>
      <c r="Q248" s="38" t="n"/>
      <c r="R248" s="38" t="n"/>
      <c r="S248" s="219" t="n"/>
      <c r="T248" s="35" t="n"/>
      <c r="U248" s="35" t="n"/>
      <c r="V248" s="35" t="n"/>
      <c r="W248" s="35" t="n"/>
      <c r="X248" s="35" t="n"/>
      <c r="Y248" s="35" t="n"/>
      <c r="Z248" s="44" t="n"/>
      <c r="AA248" s="44" t="n"/>
      <c r="AB248" s="244" t="inlineStr">
        <is>
          <t>Euro</t>
        </is>
      </c>
      <c r="AC248" s="408" t="n"/>
      <c r="AD248" s="409" t="n"/>
      <c r="AE248" s="408" t="n"/>
      <c r="AF248" s="409" t="n"/>
      <c r="AG248" s="409">
        <f>(IF(AE248&gt;0, AE248, IF(AD248&gt;0, AD248, IF(AC248&gt;0, AC248, 0))))+AF248</f>
        <v/>
      </c>
      <c r="AH248" s="409">
        <f>AG248*2</f>
        <v/>
      </c>
      <c r="AI248" s="409">
        <f>AG248*2.5</f>
        <v/>
      </c>
      <c r="AJ248" s="409">
        <f>AH248*2.5</f>
        <v/>
      </c>
      <c r="AK248" s="255" t="n"/>
      <c r="AL248" s="80" t="n"/>
      <c r="AM248" s="80" t="n"/>
      <c r="AN248" s="80" t="n"/>
      <c r="AO248" s="410" t="n"/>
      <c r="AP248" s="410" t="n"/>
      <c r="AQ248" s="80" t="n"/>
      <c r="AR248" s="102" t="n"/>
      <c r="AS248" s="102" t="n"/>
      <c r="AT248" s="102" t="n"/>
      <c r="AU248" s="102" t="n"/>
      <c r="AV248" s="146" t="n"/>
      <c r="AW248" s="146" t="n"/>
      <c r="AX248" s="146" t="n"/>
      <c r="AY248" s="412" t="n"/>
      <c r="AZ248" s="89" t="n"/>
      <c r="BA248" s="413" t="n"/>
      <c r="BB248" s="91" t="n"/>
      <c r="BC248" s="414" t="n"/>
      <c r="BD248" s="80" t="n"/>
      <c r="BE248" s="80" t="n"/>
      <c r="BF248" s="410" t="n"/>
      <c r="BG248" s="102" t="n"/>
      <c r="BH248" s="102" t="n"/>
      <c r="BI248" s="412" t="n"/>
      <c r="BJ248" s="80" t="n"/>
      <c r="BK248" s="80">
        <f>+WEEKNUM(BJ248)</f>
        <v/>
      </c>
      <c r="BL248" s="410" t="n"/>
      <c r="BM248" s="80" t="n"/>
      <c r="BN248" s="80">
        <f>+WEEKNUM(BM248)</f>
        <v/>
      </c>
      <c r="BO248" s="80" t="n"/>
      <c r="BP248" s="80" t="n"/>
      <c r="BQ248" s="80" t="n"/>
      <c r="BR248" s="192">
        <f>+WEEKNUM(BO248)</f>
        <v/>
      </c>
      <c r="BS248" s="192">
        <f>BR248-(BO248*AG248)</f>
        <v/>
      </c>
      <c r="BT248" s="196">
        <f>BO248*AK248</f>
        <v/>
      </c>
      <c r="BU248" s="29" t="n"/>
    </row>
    <row customHeight="1" ht="15" r="249">
      <c r="A249" s="10" t="n"/>
      <c r="B249" s="10" t="n"/>
      <c r="C249" s="11" t="inlineStr">
        <is>
          <t>KOI</t>
        </is>
      </c>
      <c r="D249" s="10" t="n"/>
      <c r="E249" s="14" t="n"/>
      <c r="F249" s="24" t="n"/>
      <c r="G249" s="10" t="n"/>
      <c r="H249" s="10" t="n"/>
      <c r="I249" s="233" t="n"/>
      <c r="J249" s="233" t="n"/>
      <c r="K249" s="233" t="n"/>
      <c r="L249" s="13" t="n"/>
      <c r="M249" s="29" t="n"/>
      <c r="N249" s="29" t="n"/>
      <c r="O249" s="29" t="n"/>
      <c r="P249" s="29" t="n"/>
      <c r="Q249" s="38" t="n"/>
      <c r="R249" s="38" t="n"/>
      <c r="S249" s="219" t="n"/>
      <c r="T249" s="35" t="n"/>
      <c r="U249" s="35" t="n"/>
      <c r="V249" s="35" t="n"/>
      <c r="W249" s="35" t="n"/>
      <c r="X249" s="35" t="n"/>
      <c r="Y249" s="35" t="n"/>
      <c r="Z249" s="44" t="n"/>
      <c r="AA249" s="44" t="n"/>
      <c r="AB249" s="244" t="inlineStr">
        <is>
          <t>Euro</t>
        </is>
      </c>
      <c r="AC249" s="408" t="n"/>
      <c r="AD249" s="409" t="n"/>
      <c r="AE249" s="408" t="n"/>
      <c r="AF249" s="409" t="n"/>
      <c r="AG249" s="409">
        <f>(IF(AE249&gt;0, AE249, IF(AD249&gt;0, AD249, IF(AC249&gt;0, AC249, 0))))+AF249</f>
        <v/>
      </c>
      <c r="AH249" s="409">
        <f>AG249*2</f>
        <v/>
      </c>
      <c r="AI249" s="409">
        <f>AG249*2.5</f>
        <v/>
      </c>
      <c r="AJ249" s="409">
        <f>AH249*2.5</f>
        <v/>
      </c>
      <c r="AK249" s="255" t="n"/>
      <c r="AL249" s="80" t="n"/>
      <c r="AM249" s="80" t="n"/>
      <c r="AN249" s="80" t="n"/>
      <c r="AO249" s="410" t="n"/>
      <c r="AP249" s="410" t="n"/>
      <c r="AQ249" s="80" t="n"/>
      <c r="AR249" s="102" t="n"/>
      <c r="AS249" s="102" t="n"/>
      <c r="AT249" s="102" t="n"/>
      <c r="AU249" s="102" t="n"/>
      <c r="AV249" s="146" t="n"/>
      <c r="AW249" s="146" t="n"/>
      <c r="AX249" s="146" t="n"/>
      <c r="AY249" s="412" t="n"/>
      <c r="AZ249" s="89" t="n"/>
      <c r="BA249" s="413" t="n"/>
      <c r="BB249" s="91" t="n"/>
      <c r="BC249" s="414" t="n"/>
      <c r="BD249" s="80" t="n"/>
      <c r="BE249" s="80" t="n"/>
      <c r="BF249" s="410" t="n"/>
      <c r="BG249" s="102" t="n"/>
      <c r="BH249" s="102" t="n"/>
      <c r="BI249" s="412" t="n"/>
      <c r="BJ249" s="80" t="n"/>
      <c r="BK249" s="80">
        <f>+WEEKNUM(BJ249)</f>
        <v/>
      </c>
      <c r="BL249" s="410" t="n"/>
      <c r="BM249" s="80" t="n"/>
      <c r="BN249" s="80">
        <f>+WEEKNUM(BM249)</f>
        <v/>
      </c>
      <c r="BO249" s="80" t="n"/>
      <c r="BP249" s="80" t="n"/>
      <c r="BQ249" s="80" t="n"/>
      <c r="BR249" s="192">
        <f>+WEEKNUM(BO249)</f>
        <v/>
      </c>
      <c r="BS249" s="192">
        <f>BR249-(BO249*AG249)</f>
        <v/>
      </c>
      <c r="BT249" s="196">
        <f>BO249*AK249</f>
        <v/>
      </c>
      <c r="BU249" s="29" t="n"/>
    </row>
    <row r="250">
      <c r="A250" s="10" t="n"/>
      <c r="B250" s="10" t="n"/>
      <c r="C250" s="11" t="inlineStr">
        <is>
          <t>KOI</t>
        </is>
      </c>
      <c r="D250" s="10" t="n"/>
      <c r="E250" s="14" t="n"/>
      <c r="F250" s="24" t="n"/>
      <c r="G250" s="10" t="n"/>
      <c r="H250" s="10" t="n"/>
      <c r="I250" s="233" t="n"/>
      <c r="J250" s="233" t="n"/>
      <c r="K250" s="233" t="n"/>
      <c r="L250" s="13" t="n"/>
      <c r="M250" s="29" t="n"/>
      <c r="N250" s="29" t="n"/>
      <c r="O250" s="29" t="n"/>
      <c r="P250" s="29" t="n"/>
      <c r="Q250" s="38" t="n"/>
      <c r="R250" s="38" t="n"/>
      <c r="S250" s="219" t="n"/>
      <c r="T250" s="35" t="n"/>
      <c r="U250" s="35" t="n"/>
      <c r="V250" s="35" t="n"/>
      <c r="W250" s="35" t="n"/>
      <c r="X250" s="35" t="n"/>
      <c r="Y250" s="35" t="n"/>
      <c r="Z250" s="44" t="n"/>
      <c r="AA250" s="44" t="n"/>
      <c r="AB250" s="244" t="inlineStr">
        <is>
          <t>Euro</t>
        </is>
      </c>
      <c r="AC250" s="408" t="n"/>
      <c r="AD250" s="409" t="n"/>
      <c r="AE250" s="408" t="n"/>
      <c r="AF250" s="409" t="n"/>
      <c r="AG250" s="409">
        <f>(IF(AE250&gt;0, AE250, IF(AD250&gt;0, AD250, IF(AC250&gt;0, AC250, 0))))+AF250</f>
        <v/>
      </c>
      <c r="AH250" s="409">
        <f>AG250*2</f>
        <v/>
      </c>
      <c r="AI250" s="409">
        <f>AG250*2.5</f>
        <v/>
      </c>
      <c r="AJ250" s="409">
        <f>AH250*2.5</f>
        <v/>
      </c>
      <c r="AK250" s="255" t="n"/>
      <c r="AL250" s="80" t="n"/>
      <c r="AM250" s="80" t="n"/>
      <c r="AN250" s="80" t="n"/>
      <c r="AO250" s="410" t="n"/>
      <c r="AP250" s="410" t="n"/>
      <c r="AQ250" s="80" t="n"/>
      <c r="AR250" s="102" t="n"/>
      <c r="AS250" s="102" t="n"/>
      <c r="AT250" s="102" t="n"/>
      <c r="AU250" s="102" t="n"/>
      <c r="AV250" s="146" t="n"/>
      <c r="AW250" s="146" t="n"/>
      <c r="AX250" s="146" t="n"/>
      <c r="AY250" s="412" t="n"/>
      <c r="AZ250" s="89" t="n"/>
      <c r="BA250" s="413" t="n"/>
      <c r="BB250" s="91" t="n"/>
      <c r="BC250" s="414" t="n"/>
      <c r="BD250" s="80" t="n"/>
      <c r="BE250" s="80" t="n"/>
      <c r="BF250" s="410" t="n"/>
      <c r="BG250" s="102" t="n"/>
      <c r="BH250" s="102" t="n"/>
      <c r="BI250" s="412" t="n"/>
      <c r="BJ250" s="80" t="n"/>
      <c r="BK250" s="80">
        <f>+WEEKNUM(BJ250)</f>
        <v/>
      </c>
      <c r="BL250" s="410" t="n"/>
      <c r="BM250" s="80" t="n"/>
      <c r="BN250" s="80">
        <f>+WEEKNUM(BM250)</f>
        <v/>
      </c>
      <c r="BO250" s="80" t="n"/>
      <c r="BP250" s="80" t="n"/>
      <c r="BQ250" s="80" t="n"/>
      <c r="BR250" s="192">
        <f>+WEEKNUM(BO250)</f>
        <v/>
      </c>
      <c r="BS250" s="192">
        <f>BR250-(BO250*AG250)</f>
        <v/>
      </c>
      <c r="BT250" s="196">
        <f>BO250*AK250</f>
        <v/>
      </c>
      <c r="BU250" s="29" t="n"/>
    </row>
    <row customHeight="1" ht="15" r="251">
      <c r="A251" s="10" t="n"/>
      <c r="B251" s="10" t="n"/>
      <c r="C251" s="11" t="inlineStr">
        <is>
          <t>KOI</t>
        </is>
      </c>
      <c r="D251" s="10" t="n"/>
      <c r="E251" s="14" t="n"/>
      <c r="F251" s="24" t="n"/>
      <c r="G251" s="10" t="n"/>
      <c r="H251" s="10" t="n"/>
      <c r="I251" s="233" t="n"/>
      <c r="J251" s="233" t="n"/>
      <c r="K251" s="233" t="n"/>
      <c r="L251" s="13" t="n"/>
      <c r="M251" s="29" t="n"/>
      <c r="N251" s="29" t="n"/>
      <c r="O251" s="29" t="n"/>
      <c r="P251" s="29" t="n"/>
      <c r="Q251" s="38" t="n"/>
      <c r="R251" s="38" t="n"/>
      <c r="S251" s="219" t="n"/>
      <c r="T251" s="35" t="n"/>
      <c r="U251" s="35" t="n"/>
      <c r="V251" s="35" t="n"/>
      <c r="W251" s="35" t="n"/>
      <c r="X251" s="35" t="n"/>
      <c r="Y251" s="35" t="n"/>
      <c r="Z251" s="44" t="n"/>
      <c r="AA251" s="44" t="n"/>
      <c r="AB251" s="244" t="inlineStr">
        <is>
          <t>Euro</t>
        </is>
      </c>
      <c r="AC251" s="408" t="n"/>
      <c r="AD251" s="409" t="n"/>
      <c r="AE251" s="408" t="n"/>
      <c r="AF251" s="409" t="n"/>
      <c r="AG251" s="409">
        <f>(IF(AE251&gt;0, AE251, IF(AD251&gt;0, AD251, IF(AC251&gt;0, AC251, 0))))+AF251</f>
        <v/>
      </c>
      <c r="AH251" s="409">
        <f>AG251*2</f>
        <v/>
      </c>
      <c r="AI251" s="409">
        <f>AG251*2.5</f>
        <v/>
      </c>
      <c r="AJ251" s="409">
        <f>AH251*2.5</f>
        <v/>
      </c>
      <c r="AK251" s="255" t="n"/>
      <c r="AL251" s="80" t="n"/>
      <c r="AM251" s="80" t="n"/>
      <c r="AN251" s="80" t="n"/>
      <c r="AO251" s="410" t="n"/>
      <c r="AP251" s="410" t="n"/>
      <c r="AQ251" s="80" t="n"/>
      <c r="AR251" s="102" t="n"/>
      <c r="AS251" s="102" t="n"/>
      <c r="AT251" s="102" t="n"/>
      <c r="AU251" s="102" t="n"/>
      <c r="AV251" s="146" t="n"/>
      <c r="AW251" s="146" t="n"/>
      <c r="AX251" s="146" t="n"/>
      <c r="AY251" s="412" t="n"/>
      <c r="AZ251" s="89" t="n"/>
      <c r="BA251" s="413" t="n"/>
      <c r="BB251" s="91" t="n"/>
      <c r="BC251" s="414" t="n"/>
      <c r="BD251" s="80" t="n"/>
      <c r="BE251" s="80" t="n"/>
      <c r="BF251" s="410" t="n"/>
      <c r="BG251" s="102" t="n"/>
      <c r="BH251" s="102" t="n"/>
      <c r="BI251" s="412" t="n"/>
      <c r="BJ251" s="80" t="n"/>
      <c r="BK251" s="80">
        <f>+WEEKNUM(BJ251)</f>
        <v/>
      </c>
      <c r="BL251" s="410" t="n"/>
      <c r="BM251" s="80" t="n"/>
      <c r="BN251" s="80">
        <f>+WEEKNUM(BM251)</f>
        <v/>
      </c>
      <c r="BO251" s="80" t="n"/>
      <c r="BP251" s="80" t="n"/>
      <c r="BQ251" s="80" t="n"/>
      <c r="BR251" s="192">
        <f>+WEEKNUM(BO251)</f>
        <v/>
      </c>
      <c r="BS251" s="192">
        <f>BR251-(BO251*AG251)</f>
        <v/>
      </c>
      <c r="BT251" s="196">
        <f>BO251*AK251</f>
        <v/>
      </c>
      <c r="BU251" s="29" t="n"/>
    </row>
    <row r="252">
      <c r="A252" s="10" t="n"/>
      <c r="B252" s="10" t="n"/>
      <c r="C252" s="11" t="inlineStr">
        <is>
          <t>KOI</t>
        </is>
      </c>
      <c r="D252" s="10" t="n"/>
      <c r="E252" s="14" t="n"/>
      <c r="F252" s="24" t="n"/>
      <c r="G252" s="10" t="n"/>
      <c r="H252" s="10" t="n"/>
      <c r="I252" s="233" t="n"/>
      <c r="J252" s="233" t="n"/>
      <c r="K252" s="233" t="n"/>
      <c r="L252" s="13" t="n"/>
      <c r="M252" s="29" t="n"/>
      <c r="N252" s="29" t="n"/>
      <c r="O252" s="29" t="n"/>
      <c r="P252" s="29" t="n"/>
      <c r="Q252" s="38" t="n"/>
      <c r="R252" s="38" t="n"/>
      <c r="S252" s="219" t="n"/>
      <c r="T252" s="35" t="n"/>
      <c r="U252" s="35" t="n"/>
      <c r="V252" s="35" t="n"/>
      <c r="W252" s="35" t="n"/>
      <c r="X252" s="35" t="n"/>
      <c r="Y252" s="35" t="n"/>
      <c r="Z252" s="44" t="n"/>
      <c r="AA252" s="44" t="n"/>
      <c r="AB252" s="244" t="inlineStr">
        <is>
          <t>Euro</t>
        </is>
      </c>
      <c r="AC252" s="408" t="n"/>
      <c r="AD252" s="409" t="n"/>
      <c r="AE252" s="408" t="n"/>
      <c r="AF252" s="409" t="n"/>
      <c r="AG252" s="409">
        <f>(IF(AE252&gt;0, AE252, IF(AD252&gt;0, AD252, IF(AC252&gt;0, AC252, 0))))+AF252</f>
        <v/>
      </c>
      <c r="AH252" s="409">
        <f>AG252*2</f>
        <v/>
      </c>
      <c r="AI252" s="409">
        <f>AG252*2.5</f>
        <v/>
      </c>
      <c r="AJ252" s="409">
        <f>AH252*2.5</f>
        <v/>
      </c>
      <c r="AK252" s="255" t="n"/>
      <c r="AL252" s="80" t="n"/>
      <c r="AM252" s="80" t="n"/>
      <c r="AN252" s="80" t="n"/>
      <c r="AO252" s="410" t="n"/>
      <c r="AP252" s="410" t="n"/>
      <c r="AQ252" s="80" t="n"/>
      <c r="AR252" s="102" t="n"/>
      <c r="AS252" s="102" t="n"/>
      <c r="AT252" s="102" t="n"/>
      <c r="AU252" s="102" t="n"/>
      <c r="AV252" s="146" t="n"/>
      <c r="AW252" s="146" t="n"/>
      <c r="AX252" s="146" t="n"/>
      <c r="AY252" s="412" t="n"/>
      <c r="AZ252" s="89" t="n"/>
      <c r="BA252" s="413" t="n"/>
      <c r="BB252" s="91" t="n"/>
      <c r="BC252" s="414" t="n"/>
      <c r="BD252" s="80" t="n"/>
      <c r="BE252" s="80" t="n"/>
      <c r="BF252" s="410" t="n"/>
      <c r="BG252" s="102" t="n"/>
      <c r="BH252" s="102" t="n"/>
      <c r="BI252" s="412" t="n"/>
      <c r="BJ252" s="80" t="n"/>
      <c r="BK252" s="80">
        <f>+WEEKNUM(BJ252)</f>
        <v/>
      </c>
      <c r="BL252" s="410" t="n"/>
      <c r="BM252" s="80" t="n"/>
      <c r="BN252" s="80">
        <f>+WEEKNUM(BM252)</f>
        <v/>
      </c>
      <c r="BO252" s="80" t="n"/>
      <c r="BP252" s="80" t="n"/>
      <c r="BQ252" s="80" t="n"/>
      <c r="BR252" s="192">
        <f>+WEEKNUM(BO252)</f>
        <v/>
      </c>
      <c r="BS252" s="192">
        <f>BR252-(BO252*AG252)</f>
        <v/>
      </c>
      <c r="BT252" s="196">
        <f>BO252*AK252</f>
        <v/>
      </c>
      <c r="BU252" s="29" t="n"/>
    </row>
    <row customHeight="1" ht="15" r="253">
      <c r="A253" s="10" t="n"/>
      <c r="B253" s="10" t="n"/>
      <c r="C253" s="11" t="inlineStr">
        <is>
          <t>KOI</t>
        </is>
      </c>
      <c r="D253" s="10" t="n"/>
      <c r="E253" s="14" t="n"/>
      <c r="F253" s="24" t="n"/>
      <c r="G253" s="10" t="n"/>
      <c r="H253" s="10" t="n"/>
      <c r="I253" s="233" t="n"/>
      <c r="J253" s="233" t="n"/>
      <c r="K253" s="233" t="n"/>
      <c r="L253" s="13" t="n"/>
      <c r="M253" s="29" t="n"/>
      <c r="N253" s="29" t="n"/>
      <c r="O253" s="29" t="n"/>
      <c r="P253" s="29" t="n"/>
      <c r="Q253" s="38" t="n"/>
      <c r="R253" s="38" t="n"/>
      <c r="S253" s="219" t="n"/>
      <c r="T253" s="35" t="n"/>
      <c r="U253" s="35" t="n"/>
      <c r="V253" s="35" t="n"/>
      <c r="W253" s="35" t="n"/>
      <c r="X253" s="35" t="n"/>
      <c r="Y253" s="35" t="n"/>
      <c r="Z253" s="44" t="n"/>
      <c r="AA253" s="44" t="n"/>
      <c r="AB253" s="244" t="inlineStr">
        <is>
          <t>Euro</t>
        </is>
      </c>
      <c r="AC253" s="408" t="n"/>
      <c r="AD253" s="409" t="n"/>
      <c r="AE253" s="408" t="n"/>
      <c r="AF253" s="409" t="n"/>
      <c r="AG253" s="409">
        <f>(IF(AE253&gt;0, AE253, IF(AD253&gt;0, AD253, IF(AC253&gt;0, AC253, 0))))+AF253</f>
        <v/>
      </c>
      <c r="AH253" s="409">
        <f>AG253*2</f>
        <v/>
      </c>
      <c r="AI253" s="409">
        <f>AG253*2.5</f>
        <v/>
      </c>
      <c r="AJ253" s="409">
        <f>AH253*2.5</f>
        <v/>
      </c>
      <c r="AK253" s="255" t="n"/>
      <c r="AL253" s="80" t="n"/>
      <c r="AM253" s="80" t="n"/>
      <c r="AN253" s="80" t="n"/>
      <c r="AO253" s="410" t="n"/>
      <c r="AP253" s="410" t="n"/>
      <c r="AQ253" s="80" t="n"/>
      <c r="AR253" s="102" t="n"/>
      <c r="AS253" s="102" t="n"/>
      <c r="AT253" s="102" t="n"/>
      <c r="AU253" s="102" t="n"/>
      <c r="AV253" s="146" t="n"/>
      <c r="AW253" s="146" t="n"/>
      <c r="AX253" s="146" t="n"/>
      <c r="AY253" s="412" t="n"/>
      <c r="AZ253" s="89" t="n"/>
      <c r="BA253" s="413" t="n"/>
      <c r="BB253" s="91" t="n"/>
      <c r="BC253" s="414" t="n"/>
      <c r="BD253" s="80" t="n"/>
      <c r="BE253" s="80" t="n"/>
      <c r="BF253" s="410" t="n"/>
      <c r="BG253" s="102" t="n"/>
      <c r="BH253" s="102" t="n"/>
      <c r="BI253" s="412" t="n"/>
      <c r="BJ253" s="80" t="n"/>
      <c r="BK253" s="80">
        <f>+WEEKNUM(BJ253)</f>
        <v/>
      </c>
      <c r="BL253" s="410" t="n"/>
      <c r="BM253" s="80" t="n"/>
      <c r="BN253" s="80">
        <f>+WEEKNUM(BM253)</f>
        <v/>
      </c>
      <c r="BO253" s="80" t="n"/>
      <c r="BP253" s="80" t="n"/>
      <c r="BQ253" s="80" t="n"/>
      <c r="BR253" s="192">
        <f>+WEEKNUM(BO253)</f>
        <v/>
      </c>
      <c r="BS253" s="192">
        <f>BR253-(BO253*AG253)</f>
        <v/>
      </c>
      <c r="BT253" s="196">
        <f>BO253*AK253</f>
        <v/>
      </c>
      <c r="BU253" s="29" t="n"/>
    </row>
    <row r="254">
      <c r="A254" s="10" t="n"/>
      <c r="B254" s="10" t="n"/>
      <c r="C254" s="11" t="inlineStr">
        <is>
          <t>KOI</t>
        </is>
      </c>
      <c r="D254" s="10" t="n"/>
      <c r="E254" s="14" t="n"/>
      <c r="F254" s="24" t="n"/>
      <c r="G254" s="10" t="n"/>
      <c r="H254" s="10" t="n"/>
      <c r="I254" s="233" t="n"/>
      <c r="J254" s="233" t="n"/>
      <c r="K254" s="233" t="n"/>
      <c r="L254" s="13" t="n"/>
      <c r="M254" s="29" t="n"/>
      <c r="N254" s="29" t="n"/>
      <c r="O254" s="29" t="n"/>
      <c r="P254" s="29" t="n"/>
      <c r="Q254" s="38" t="n"/>
      <c r="R254" s="38" t="n"/>
      <c r="S254" s="219" t="n"/>
      <c r="T254" s="35" t="n"/>
      <c r="U254" s="35" t="n"/>
      <c r="V254" s="35" t="n"/>
      <c r="W254" s="35" t="n"/>
      <c r="X254" s="35" t="n"/>
      <c r="Y254" s="35" t="n"/>
      <c r="Z254" s="44" t="n"/>
      <c r="AA254" s="44" t="n"/>
      <c r="AB254" s="244" t="inlineStr">
        <is>
          <t>Euro</t>
        </is>
      </c>
      <c r="AC254" s="408" t="n"/>
      <c r="AD254" s="409" t="n"/>
      <c r="AE254" s="408" t="n"/>
      <c r="AF254" s="409" t="n"/>
      <c r="AG254" s="409">
        <f>(IF(AE254&gt;0, AE254, IF(AD254&gt;0, AD254, IF(AC254&gt;0, AC254, 0))))+AF254</f>
        <v/>
      </c>
      <c r="AH254" s="409">
        <f>AG254*2</f>
        <v/>
      </c>
      <c r="AI254" s="409">
        <f>AG254*2.5</f>
        <v/>
      </c>
      <c r="AJ254" s="409">
        <f>AH254*2.5</f>
        <v/>
      </c>
      <c r="AK254" s="255" t="n"/>
      <c r="AL254" s="80" t="n"/>
      <c r="AM254" s="80" t="n"/>
      <c r="AN254" s="80" t="n"/>
      <c r="AO254" s="410" t="n"/>
      <c r="AP254" s="410" t="n"/>
      <c r="AQ254" s="80" t="n"/>
      <c r="AR254" s="102" t="n"/>
      <c r="AS254" s="102" t="n"/>
      <c r="AT254" s="102" t="n"/>
      <c r="AU254" s="102" t="n"/>
      <c r="AV254" s="146" t="n"/>
      <c r="AW254" s="146" t="n"/>
      <c r="AX254" s="146" t="n"/>
      <c r="AY254" s="412" t="n"/>
      <c r="AZ254" s="89" t="n"/>
      <c r="BA254" s="413" t="n"/>
      <c r="BB254" s="91" t="n"/>
      <c r="BC254" s="414" t="n"/>
      <c r="BD254" s="80" t="n"/>
      <c r="BE254" s="80" t="n"/>
      <c r="BF254" s="410" t="n"/>
      <c r="BG254" s="102" t="n"/>
      <c r="BH254" s="102" t="n"/>
      <c r="BI254" s="412" t="n"/>
      <c r="BJ254" s="80" t="n"/>
      <c r="BK254" s="80">
        <f>+WEEKNUM(BJ254)</f>
        <v/>
      </c>
      <c r="BL254" s="410" t="n"/>
      <c r="BM254" s="80" t="n"/>
      <c r="BN254" s="80">
        <f>+WEEKNUM(BM254)</f>
        <v/>
      </c>
      <c r="BO254" s="80" t="n"/>
      <c r="BP254" s="80" t="n"/>
      <c r="BQ254" s="80" t="n"/>
      <c r="BR254" s="192">
        <f>+WEEKNUM(BO254)</f>
        <v/>
      </c>
      <c r="BS254" s="192">
        <f>BR254-(BO254*AG254)</f>
        <v/>
      </c>
      <c r="BT254" s="196">
        <f>BO254*AK254</f>
        <v/>
      </c>
      <c r="BU254" s="29" t="n"/>
    </row>
    <row customHeight="1" ht="15" r="255">
      <c r="A255" s="10" t="n"/>
      <c r="B255" s="10" t="n"/>
      <c r="C255" s="11" t="inlineStr">
        <is>
          <t>KOI</t>
        </is>
      </c>
      <c r="D255" s="10" t="n"/>
      <c r="E255" s="14" t="n"/>
      <c r="F255" s="24" t="n"/>
      <c r="G255" s="10" t="n"/>
      <c r="H255" s="10" t="n"/>
      <c r="I255" s="233" t="n"/>
      <c r="J255" s="233" t="n"/>
      <c r="K255" s="233" t="n"/>
      <c r="L255" s="13" t="n"/>
      <c r="M255" s="29" t="n"/>
      <c r="N255" s="29" t="n"/>
      <c r="O255" s="29" t="n"/>
      <c r="P255" s="29" t="n"/>
      <c r="Q255" s="38" t="n"/>
      <c r="R255" s="38" t="n"/>
      <c r="S255" s="219" t="n"/>
      <c r="T255" s="35" t="n"/>
      <c r="U255" s="35" t="n"/>
      <c r="V255" s="35" t="n"/>
      <c r="W255" s="35" t="n"/>
      <c r="X255" s="35" t="n"/>
      <c r="Y255" s="35" t="n"/>
      <c r="Z255" s="44" t="n"/>
      <c r="AA255" s="44" t="n"/>
      <c r="AB255" s="244" t="inlineStr">
        <is>
          <t>Euro</t>
        </is>
      </c>
      <c r="AC255" s="408" t="n"/>
      <c r="AD255" s="409" t="n"/>
      <c r="AE255" s="408" t="n"/>
      <c r="AF255" s="409" t="n"/>
      <c r="AG255" s="409">
        <f>(IF(AE255&gt;0, AE255, IF(AD255&gt;0, AD255, IF(AC255&gt;0, AC255, 0))))+AF255</f>
        <v/>
      </c>
      <c r="AH255" s="409">
        <f>AG255*2</f>
        <v/>
      </c>
      <c r="AI255" s="409">
        <f>AG255*2.5</f>
        <v/>
      </c>
      <c r="AJ255" s="409">
        <f>AH255*2.5</f>
        <v/>
      </c>
      <c r="AK255" s="255" t="n"/>
      <c r="AL255" s="80" t="n"/>
      <c r="AM255" s="80" t="n"/>
      <c r="AN255" s="80" t="n"/>
      <c r="AO255" s="410" t="n"/>
      <c r="AP255" s="410" t="n"/>
      <c r="AQ255" s="80" t="n"/>
      <c r="AR255" s="102" t="n"/>
      <c r="AS255" s="102" t="n"/>
      <c r="AT255" s="102" t="n"/>
      <c r="AU255" s="102" t="n"/>
      <c r="AV255" s="146" t="n"/>
      <c r="AW255" s="146" t="n"/>
      <c r="AX255" s="146" t="n"/>
      <c r="AY255" s="412" t="n"/>
      <c r="AZ255" s="89" t="n"/>
      <c r="BA255" s="413" t="n"/>
      <c r="BB255" s="91" t="n"/>
      <c r="BC255" s="414" t="n"/>
      <c r="BD255" s="80" t="n"/>
      <c r="BE255" s="80" t="n"/>
      <c r="BF255" s="410" t="n"/>
      <c r="BG255" s="102" t="n"/>
      <c r="BH255" s="102" t="n"/>
      <c r="BI255" s="412" t="n"/>
      <c r="BJ255" s="80" t="n"/>
      <c r="BK255" s="80">
        <f>+WEEKNUM(BJ255)</f>
        <v/>
      </c>
      <c r="BL255" s="410" t="n"/>
      <c r="BM255" s="80" t="n"/>
      <c r="BN255" s="80">
        <f>+WEEKNUM(BM255)</f>
        <v/>
      </c>
      <c r="BO255" s="80" t="n"/>
      <c r="BP255" s="80" t="n"/>
      <c r="BQ255" s="80" t="n"/>
      <c r="BR255" s="192">
        <f>+WEEKNUM(BO255)</f>
        <v/>
      </c>
      <c r="BS255" s="192">
        <f>BR255-(BO255*AG255)</f>
        <v/>
      </c>
      <c r="BT255" s="196">
        <f>BO255*AK255</f>
        <v/>
      </c>
      <c r="BU255" s="29" t="n"/>
    </row>
    <row r="256">
      <c r="A256" s="10" t="n"/>
      <c r="B256" s="10" t="n"/>
      <c r="C256" s="11" t="inlineStr">
        <is>
          <t>KOI</t>
        </is>
      </c>
      <c r="D256" s="10" t="n"/>
      <c r="E256" s="14" t="n"/>
      <c r="F256" s="24" t="n"/>
      <c r="G256" s="10" t="n"/>
      <c r="H256" s="10" t="n"/>
      <c r="I256" s="233" t="n"/>
      <c r="J256" s="233" t="n"/>
      <c r="K256" s="233" t="n"/>
      <c r="L256" s="13" t="n"/>
      <c r="M256" s="29" t="n"/>
      <c r="N256" s="29" t="n"/>
      <c r="O256" s="29" t="n"/>
      <c r="P256" s="29" t="n"/>
      <c r="Q256" s="38" t="n"/>
      <c r="R256" s="38" t="n"/>
      <c r="S256" s="219" t="n"/>
      <c r="T256" s="35" t="n"/>
      <c r="U256" s="35" t="n"/>
      <c r="V256" s="35" t="n"/>
      <c r="W256" s="35" t="n"/>
      <c r="X256" s="35" t="n"/>
      <c r="Y256" s="35" t="n"/>
      <c r="Z256" s="44" t="n"/>
      <c r="AA256" s="44" t="n"/>
      <c r="AB256" s="244" t="inlineStr">
        <is>
          <t>Euro</t>
        </is>
      </c>
      <c r="AC256" s="408" t="n"/>
      <c r="AD256" s="409" t="n"/>
      <c r="AE256" s="408" t="n"/>
      <c r="AF256" s="409" t="n"/>
      <c r="AG256" s="409">
        <f>(IF(AE256&gt;0, AE256, IF(AD256&gt;0, AD256, IF(AC256&gt;0, AC256, 0))))+AF256</f>
        <v/>
      </c>
      <c r="AH256" s="409">
        <f>AG256*2</f>
        <v/>
      </c>
      <c r="AI256" s="409">
        <f>AG256*2.5</f>
        <v/>
      </c>
      <c r="AJ256" s="409">
        <f>AH256*2.5</f>
        <v/>
      </c>
      <c r="AK256" s="255" t="n"/>
      <c r="AL256" s="80" t="n"/>
      <c r="AM256" s="80" t="n"/>
      <c r="AN256" s="80" t="n"/>
      <c r="AO256" s="410" t="n"/>
      <c r="AP256" s="410" t="n"/>
      <c r="AQ256" s="80" t="n"/>
      <c r="AR256" s="102" t="n"/>
      <c r="AS256" s="102" t="n"/>
      <c r="AT256" s="102" t="n"/>
      <c r="AU256" s="102" t="n"/>
      <c r="AV256" s="146" t="n"/>
      <c r="AW256" s="146" t="n"/>
      <c r="AX256" s="146" t="n"/>
      <c r="AY256" s="412" t="n"/>
      <c r="AZ256" s="89" t="n"/>
      <c r="BA256" s="413" t="n"/>
      <c r="BB256" s="91" t="n"/>
      <c r="BC256" s="414" t="n"/>
      <c r="BD256" s="80" t="n"/>
      <c r="BE256" s="80" t="n"/>
      <c r="BF256" s="410" t="n"/>
      <c r="BG256" s="102" t="n"/>
      <c r="BH256" s="102" t="n"/>
      <c r="BI256" s="412" t="n"/>
      <c r="BJ256" s="80" t="n"/>
      <c r="BK256" s="80">
        <f>+WEEKNUM(BJ256)</f>
        <v/>
      </c>
      <c r="BL256" s="410" t="n"/>
      <c r="BM256" s="80" t="n"/>
      <c r="BN256" s="80">
        <f>+WEEKNUM(BM256)</f>
        <v/>
      </c>
      <c r="BO256" s="80" t="n"/>
      <c r="BP256" s="80" t="n"/>
      <c r="BQ256" s="80" t="n"/>
      <c r="BR256" s="192">
        <f>+WEEKNUM(BO256)</f>
        <v/>
      </c>
      <c r="BS256" s="192">
        <f>BR256-(BO256*AG256)</f>
        <v/>
      </c>
      <c r="BT256" s="196">
        <f>BO256*AK256</f>
        <v/>
      </c>
      <c r="BU256" s="29" t="n"/>
    </row>
    <row customHeight="1" ht="15" r="257">
      <c r="A257" s="10" t="n"/>
      <c r="B257" s="10" t="n"/>
      <c r="C257" s="11" t="inlineStr">
        <is>
          <t>KOI</t>
        </is>
      </c>
      <c r="D257" s="10" t="n"/>
      <c r="E257" s="14" t="n"/>
      <c r="F257" s="24" t="n"/>
      <c r="G257" s="10" t="n"/>
      <c r="H257" s="10" t="n"/>
      <c r="I257" s="233" t="n"/>
      <c r="J257" s="233" t="n"/>
      <c r="K257" s="233" t="n"/>
      <c r="L257" s="13" t="n"/>
      <c r="M257" s="29" t="n"/>
      <c r="N257" s="29" t="n"/>
      <c r="O257" s="29" t="n"/>
      <c r="P257" s="29" t="n"/>
      <c r="Q257" s="38" t="n"/>
      <c r="R257" s="38" t="n"/>
      <c r="S257" s="219" t="n"/>
      <c r="T257" s="35" t="n"/>
      <c r="U257" s="35" t="n"/>
      <c r="V257" s="35" t="n"/>
      <c r="W257" s="35" t="n"/>
      <c r="X257" s="35" t="n"/>
      <c r="Y257" s="35" t="n"/>
      <c r="Z257" s="44" t="n"/>
      <c r="AA257" s="44" t="n"/>
      <c r="AB257" s="244" t="inlineStr">
        <is>
          <t>Euro</t>
        </is>
      </c>
      <c r="AC257" s="408" t="n"/>
      <c r="AD257" s="409" t="n"/>
      <c r="AE257" s="408" t="n"/>
      <c r="AF257" s="409" t="n"/>
      <c r="AG257" s="409">
        <f>(IF(AE257&gt;0, AE257, IF(AD257&gt;0, AD257, IF(AC257&gt;0, AC257, 0))))+AF257</f>
        <v/>
      </c>
      <c r="AH257" s="409">
        <f>AG257*2</f>
        <v/>
      </c>
      <c r="AI257" s="409">
        <f>AG257*2.5</f>
        <v/>
      </c>
      <c r="AJ257" s="409">
        <f>AH257*2.5</f>
        <v/>
      </c>
      <c r="AK257" s="255" t="n"/>
      <c r="AL257" s="80" t="n"/>
      <c r="AM257" s="80" t="n"/>
      <c r="AN257" s="80" t="n"/>
      <c r="AO257" s="410" t="n"/>
      <c r="AP257" s="410" t="n"/>
      <c r="AQ257" s="80" t="n"/>
      <c r="AR257" s="102" t="n"/>
      <c r="AS257" s="102" t="n"/>
      <c r="AT257" s="102" t="n"/>
      <c r="AU257" s="102" t="n"/>
      <c r="AV257" s="146" t="n"/>
      <c r="AW257" s="146" t="n"/>
      <c r="AX257" s="146" t="n"/>
      <c r="AY257" s="412" t="n"/>
      <c r="AZ257" s="89" t="n"/>
      <c r="BA257" s="413" t="n"/>
      <c r="BB257" s="91" t="n"/>
      <c r="BC257" s="414" t="n"/>
      <c r="BD257" s="80" t="n"/>
      <c r="BE257" s="80" t="n"/>
      <c r="BF257" s="410" t="n"/>
      <c r="BG257" s="102" t="n"/>
      <c r="BH257" s="102" t="n"/>
      <c r="BI257" s="412" t="n"/>
      <c r="BJ257" s="80" t="n"/>
      <c r="BK257" s="80">
        <f>+WEEKNUM(BJ257)</f>
        <v/>
      </c>
      <c r="BL257" s="410" t="n"/>
      <c r="BM257" s="80" t="n"/>
      <c r="BN257" s="80">
        <f>+WEEKNUM(BM257)</f>
        <v/>
      </c>
      <c r="BO257" s="80" t="n"/>
      <c r="BP257" s="80" t="n"/>
      <c r="BQ257" s="80" t="n"/>
      <c r="BR257" s="192">
        <f>+WEEKNUM(BO257)</f>
        <v/>
      </c>
      <c r="BS257" s="192">
        <f>BR257-(BO257*AG257)</f>
        <v/>
      </c>
      <c r="BT257" s="196">
        <f>BO257*AK257</f>
        <v/>
      </c>
      <c r="BU257" s="29" t="n"/>
    </row>
    <row r="258">
      <c r="A258" s="10" t="n"/>
      <c r="B258" s="10" t="n"/>
      <c r="C258" s="11" t="inlineStr">
        <is>
          <t>KOI</t>
        </is>
      </c>
      <c r="D258" s="10" t="n"/>
      <c r="E258" s="14" t="n"/>
      <c r="F258" s="24" t="n"/>
      <c r="G258" s="10" t="n"/>
      <c r="H258" s="10" t="n"/>
      <c r="I258" s="233" t="n"/>
      <c r="J258" s="233" t="n"/>
      <c r="K258" s="233" t="n"/>
      <c r="L258" s="13" t="n"/>
      <c r="M258" s="29" t="n"/>
      <c r="N258" s="29" t="n"/>
      <c r="O258" s="29" t="n"/>
      <c r="P258" s="29" t="n"/>
      <c r="Q258" s="38" t="n"/>
      <c r="R258" s="38" t="n"/>
      <c r="S258" s="219" t="n"/>
      <c r="T258" s="35" t="n"/>
      <c r="U258" s="35" t="n"/>
      <c r="V258" s="35" t="n"/>
      <c r="W258" s="35" t="n"/>
      <c r="X258" s="35" t="n"/>
      <c r="Y258" s="35" t="n"/>
      <c r="Z258" s="44" t="n"/>
      <c r="AA258" s="44" t="n"/>
      <c r="AB258" s="244" t="inlineStr">
        <is>
          <t>Euro</t>
        </is>
      </c>
      <c r="AC258" s="408" t="n"/>
      <c r="AD258" s="409" t="n"/>
      <c r="AE258" s="408" t="n"/>
      <c r="AF258" s="409" t="n"/>
      <c r="AG258" s="409">
        <f>(IF(AE258&gt;0, AE258, IF(AD258&gt;0, AD258, IF(AC258&gt;0, AC258, 0))))+AF258</f>
        <v/>
      </c>
      <c r="AH258" s="409">
        <f>AG258*2</f>
        <v/>
      </c>
      <c r="AI258" s="409">
        <f>AG258*2.5</f>
        <v/>
      </c>
      <c r="AJ258" s="409">
        <f>AH258*2.5</f>
        <v/>
      </c>
      <c r="AK258" s="255" t="n"/>
      <c r="AL258" s="80" t="n"/>
      <c r="AM258" s="80" t="n"/>
      <c r="AN258" s="80" t="n"/>
      <c r="AO258" s="410" t="n"/>
      <c r="AP258" s="410" t="n"/>
      <c r="AQ258" s="80" t="n"/>
      <c r="AR258" s="102" t="n"/>
      <c r="AS258" s="102" t="n"/>
      <c r="AT258" s="102" t="n"/>
      <c r="AU258" s="102" t="n"/>
      <c r="AV258" s="146" t="n"/>
      <c r="AW258" s="146" t="n"/>
      <c r="AX258" s="146" t="n"/>
      <c r="AY258" s="412" t="n"/>
      <c r="AZ258" s="89" t="n"/>
      <c r="BA258" s="413" t="n"/>
      <c r="BB258" s="91" t="n"/>
      <c r="BC258" s="414" t="n"/>
      <c r="BD258" s="80" t="n"/>
      <c r="BE258" s="80" t="n"/>
      <c r="BF258" s="410" t="n"/>
      <c r="BG258" s="102" t="n"/>
      <c r="BH258" s="102" t="n"/>
      <c r="BI258" s="412" t="n"/>
      <c r="BJ258" s="80" t="n"/>
      <c r="BK258" s="80">
        <f>+WEEKNUM(BJ258)</f>
        <v/>
      </c>
      <c r="BL258" s="410" t="n"/>
      <c r="BM258" s="80" t="n"/>
      <c r="BN258" s="80">
        <f>+WEEKNUM(BM258)</f>
        <v/>
      </c>
      <c r="BO258" s="80" t="n"/>
      <c r="BP258" s="80" t="n"/>
      <c r="BQ258" s="80" t="n"/>
      <c r="BR258" s="192">
        <f>+WEEKNUM(BO258)</f>
        <v/>
      </c>
      <c r="BS258" s="192">
        <f>BR258-(BO258*AG258)</f>
        <v/>
      </c>
      <c r="BT258" s="196">
        <f>BO258*AK258</f>
        <v/>
      </c>
      <c r="BU258" s="29" t="n"/>
    </row>
    <row customHeight="1" ht="15" r="259">
      <c r="A259" s="10" t="n"/>
      <c r="B259" s="10" t="n"/>
      <c r="C259" s="11" t="inlineStr">
        <is>
          <t>KOI</t>
        </is>
      </c>
      <c r="D259" s="10" t="n"/>
      <c r="E259" s="14" t="n"/>
      <c r="F259" s="24" t="n"/>
      <c r="G259" s="10" t="n"/>
      <c r="H259" s="10" t="n"/>
      <c r="I259" s="233" t="n"/>
      <c r="J259" s="233" t="n"/>
      <c r="K259" s="233" t="n"/>
      <c r="L259" s="13" t="n"/>
      <c r="M259" s="29" t="n"/>
      <c r="N259" s="29" t="n"/>
      <c r="O259" s="29" t="n"/>
      <c r="P259" s="29" t="n"/>
      <c r="Q259" s="38" t="n"/>
      <c r="R259" s="38" t="n"/>
      <c r="S259" s="219" t="n"/>
      <c r="T259" s="35" t="n"/>
      <c r="U259" s="35" t="n"/>
      <c r="V259" s="35" t="n"/>
      <c r="W259" s="35" t="n"/>
      <c r="X259" s="35" t="n"/>
      <c r="Y259" s="35" t="n"/>
      <c r="Z259" s="44" t="n"/>
      <c r="AA259" s="44" t="n"/>
      <c r="AB259" s="244" t="inlineStr">
        <is>
          <t>Euro</t>
        </is>
      </c>
      <c r="AC259" s="408" t="n"/>
      <c r="AD259" s="409" t="n"/>
      <c r="AE259" s="408" t="n"/>
      <c r="AF259" s="409" t="n"/>
      <c r="AG259" s="409">
        <f>(IF(AE259&gt;0, AE259, IF(AD259&gt;0, AD259, IF(AC259&gt;0, AC259, 0))))+AF259</f>
        <v/>
      </c>
      <c r="AH259" s="409">
        <f>AG259*2</f>
        <v/>
      </c>
      <c r="AI259" s="409">
        <f>AG259*2.5</f>
        <v/>
      </c>
      <c r="AJ259" s="409">
        <f>AH259*2.5</f>
        <v/>
      </c>
      <c r="AK259" s="255" t="n"/>
      <c r="AL259" s="80" t="n"/>
      <c r="AM259" s="80" t="n"/>
      <c r="AN259" s="80" t="n"/>
      <c r="AO259" s="410" t="n"/>
      <c r="AP259" s="410" t="n"/>
      <c r="AQ259" s="80" t="n"/>
      <c r="AR259" s="102" t="n"/>
      <c r="AS259" s="102" t="n"/>
      <c r="AT259" s="102" t="n"/>
      <c r="AU259" s="102" t="n"/>
      <c r="AV259" s="146" t="n"/>
      <c r="AW259" s="146" t="n"/>
      <c r="AX259" s="146" t="n"/>
      <c r="AY259" s="412" t="n"/>
      <c r="AZ259" s="89" t="n"/>
      <c r="BA259" s="413" t="n"/>
      <c r="BB259" s="91" t="n"/>
      <c r="BC259" s="414" t="n"/>
      <c r="BD259" s="80" t="n"/>
      <c r="BE259" s="80" t="n"/>
      <c r="BF259" s="410" t="n"/>
      <c r="BG259" s="102" t="n"/>
      <c r="BH259" s="102" t="n"/>
      <c r="BI259" s="412" t="n"/>
      <c r="BJ259" s="80" t="n"/>
      <c r="BK259" s="80">
        <f>+WEEKNUM(BJ259)</f>
        <v/>
      </c>
      <c r="BL259" s="410" t="n"/>
      <c r="BM259" s="80" t="n"/>
      <c r="BN259" s="80">
        <f>+WEEKNUM(BM259)</f>
        <v/>
      </c>
      <c r="BO259" s="80" t="n"/>
      <c r="BP259" s="80" t="n"/>
      <c r="BQ259" s="80" t="n"/>
      <c r="BR259" s="192">
        <f>+WEEKNUM(BO259)</f>
        <v/>
      </c>
      <c r="BS259" s="192">
        <f>BR259-(BO259*AG259)</f>
        <v/>
      </c>
      <c r="BT259" s="196">
        <f>BO259*AK259</f>
        <v/>
      </c>
      <c r="BU259" s="29" t="n"/>
    </row>
    <row r="260">
      <c r="A260" s="10" t="n"/>
      <c r="B260" s="10" t="n"/>
      <c r="C260" s="11" t="inlineStr">
        <is>
          <t>KOI</t>
        </is>
      </c>
      <c r="D260" s="10" t="n"/>
      <c r="E260" s="14" t="n"/>
      <c r="F260" s="24" t="n"/>
      <c r="G260" s="10" t="n"/>
      <c r="H260" s="10" t="n"/>
      <c r="I260" s="233" t="n"/>
      <c r="J260" s="233" t="n"/>
      <c r="K260" s="233" t="n"/>
      <c r="L260" s="13" t="n"/>
      <c r="M260" s="29" t="n"/>
      <c r="N260" s="29" t="n"/>
      <c r="O260" s="29" t="n"/>
      <c r="P260" s="29" t="n"/>
      <c r="Q260" s="38" t="n"/>
      <c r="R260" s="38" t="n"/>
      <c r="S260" s="219" t="n"/>
      <c r="T260" s="35" t="n"/>
      <c r="U260" s="35" t="n"/>
      <c r="V260" s="35" t="n"/>
      <c r="W260" s="35" t="n"/>
      <c r="X260" s="35" t="n"/>
      <c r="Y260" s="35" t="n"/>
      <c r="Z260" s="44" t="n"/>
      <c r="AA260" s="44" t="n"/>
      <c r="AB260" s="244" t="inlineStr">
        <is>
          <t>Euro</t>
        </is>
      </c>
      <c r="AC260" s="408" t="n"/>
      <c r="AD260" s="409" t="n"/>
      <c r="AE260" s="408" t="n"/>
      <c r="AF260" s="409" t="n"/>
      <c r="AG260" s="409">
        <f>(IF(AE260&gt;0, AE260, IF(AD260&gt;0, AD260, IF(AC260&gt;0, AC260, 0))))+AF260</f>
        <v/>
      </c>
      <c r="AH260" s="409">
        <f>AG260*2</f>
        <v/>
      </c>
      <c r="AI260" s="409">
        <f>AG260*2.5</f>
        <v/>
      </c>
      <c r="AJ260" s="409">
        <f>AH260*2.5</f>
        <v/>
      </c>
      <c r="AK260" s="255" t="n"/>
      <c r="AL260" s="80" t="n"/>
      <c r="AM260" s="80" t="n"/>
      <c r="AN260" s="80" t="n"/>
      <c r="AO260" s="410" t="n"/>
      <c r="AP260" s="410" t="n"/>
      <c r="AQ260" s="80" t="n"/>
      <c r="AR260" s="102" t="n"/>
      <c r="AS260" s="102" t="n"/>
      <c r="AT260" s="102" t="n"/>
      <c r="AU260" s="102" t="n"/>
      <c r="AV260" s="146" t="n"/>
      <c r="AW260" s="146" t="n"/>
      <c r="AX260" s="146" t="n"/>
      <c r="AY260" s="412" t="n"/>
      <c r="AZ260" s="89" t="n"/>
      <c r="BA260" s="413" t="n"/>
      <c r="BB260" s="91" t="n"/>
      <c r="BC260" s="414" t="n"/>
      <c r="BD260" s="80" t="n"/>
      <c r="BE260" s="80" t="n"/>
      <c r="BF260" s="410" t="n"/>
      <c r="BG260" s="102" t="n"/>
      <c r="BH260" s="102" t="n"/>
      <c r="BI260" s="412" t="n"/>
      <c r="BJ260" s="80" t="n"/>
      <c r="BK260" s="80">
        <f>+WEEKNUM(BJ260)</f>
        <v/>
      </c>
      <c r="BL260" s="410" t="n"/>
      <c r="BM260" s="80" t="n"/>
      <c r="BN260" s="80">
        <f>+WEEKNUM(BM260)</f>
        <v/>
      </c>
      <c r="BO260" s="80" t="n"/>
      <c r="BP260" s="80" t="n"/>
      <c r="BQ260" s="80" t="n"/>
      <c r="BR260" s="192">
        <f>+WEEKNUM(BO260)</f>
        <v/>
      </c>
      <c r="BS260" s="192">
        <f>BR260-(BO260*AG260)</f>
        <v/>
      </c>
      <c r="BT260" s="196">
        <f>BO260*AK260</f>
        <v/>
      </c>
      <c r="BU260" s="29" t="n"/>
    </row>
    <row customHeight="1" ht="15" r="261">
      <c r="A261" s="10" t="n"/>
      <c r="B261" s="10" t="n"/>
      <c r="C261" s="11" t="inlineStr">
        <is>
          <t>KOI</t>
        </is>
      </c>
      <c r="D261" s="10" t="n"/>
      <c r="E261" s="14" t="n"/>
      <c r="F261" s="24" t="n"/>
      <c r="G261" s="10" t="n"/>
      <c r="H261" s="10" t="n"/>
      <c r="I261" s="233" t="n"/>
      <c r="J261" s="233" t="n"/>
      <c r="K261" s="233" t="n"/>
      <c r="L261" s="13" t="n"/>
      <c r="M261" s="29" t="n"/>
      <c r="N261" s="29" t="n"/>
      <c r="O261" s="29" t="n"/>
      <c r="P261" s="29" t="n"/>
      <c r="Q261" s="38" t="n"/>
      <c r="R261" s="38" t="n"/>
      <c r="S261" s="219" t="n"/>
      <c r="T261" s="35" t="n"/>
      <c r="U261" s="35" t="n"/>
      <c r="V261" s="35" t="n"/>
      <c r="W261" s="35" t="n"/>
      <c r="X261" s="35" t="n"/>
      <c r="Y261" s="35" t="n"/>
      <c r="Z261" s="44" t="n"/>
      <c r="AA261" s="44" t="n"/>
      <c r="AB261" s="244" t="inlineStr">
        <is>
          <t>Euro</t>
        </is>
      </c>
      <c r="AC261" s="408" t="n"/>
      <c r="AD261" s="409" t="n"/>
      <c r="AE261" s="408" t="n"/>
      <c r="AF261" s="409" t="n"/>
      <c r="AG261" s="409">
        <f>(IF(AE261&gt;0, AE261, IF(AD261&gt;0, AD261, IF(AC261&gt;0, AC261, 0))))+AF261</f>
        <v/>
      </c>
      <c r="AH261" s="409">
        <f>AG261*2</f>
        <v/>
      </c>
      <c r="AI261" s="409">
        <f>AG261*2.5</f>
        <v/>
      </c>
      <c r="AJ261" s="409">
        <f>AH261*2.5</f>
        <v/>
      </c>
      <c r="AK261" s="255" t="n"/>
      <c r="AL261" s="80" t="n"/>
      <c r="AM261" s="80" t="n"/>
      <c r="AN261" s="80" t="n"/>
      <c r="AO261" s="410" t="n"/>
      <c r="AP261" s="410" t="n"/>
      <c r="AQ261" s="80" t="n"/>
      <c r="AR261" s="102" t="n"/>
      <c r="AS261" s="102" t="n"/>
      <c r="AT261" s="102" t="n"/>
      <c r="AU261" s="102" t="n"/>
      <c r="AV261" s="146" t="n"/>
      <c r="AW261" s="146" t="n"/>
      <c r="AX261" s="146" t="n"/>
      <c r="AY261" s="412" t="n"/>
      <c r="AZ261" s="89" t="n"/>
      <c r="BA261" s="413" t="n"/>
      <c r="BB261" s="91" t="n"/>
      <c r="BC261" s="414" t="n"/>
      <c r="BD261" s="80" t="n"/>
      <c r="BE261" s="80" t="n"/>
      <c r="BF261" s="410" t="n"/>
      <c r="BG261" s="102" t="n"/>
      <c r="BH261" s="102" t="n"/>
      <c r="BI261" s="412" t="n"/>
      <c r="BJ261" s="80" t="n"/>
      <c r="BK261" s="80">
        <f>+WEEKNUM(BJ261)</f>
        <v/>
      </c>
      <c r="BL261" s="410" t="n"/>
      <c r="BM261" s="80" t="n"/>
      <c r="BN261" s="80">
        <f>+WEEKNUM(BM261)</f>
        <v/>
      </c>
      <c r="BO261" s="80" t="n"/>
      <c r="BP261" s="80" t="n"/>
      <c r="BQ261" s="80" t="n"/>
      <c r="BR261" s="192">
        <f>+WEEKNUM(BO261)</f>
        <v/>
      </c>
      <c r="BS261" s="192">
        <f>BR261-(BO261*AG261)</f>
        <v/>
      </c>
      <c r="BT261" s="196">
        <f>BO261*AK261</f>
        <v/>
      </c>
      <c r="BU261" s="29" t="n"/>
    </row>
    <row r="262">
      <c r="A262" s="10" t="n"/>
      <c r="B262" s="10" t="n"/>
      <c r="C262" s="11" t="inlineStr">
        <is>
          <t>KOI</t>
        </is>
      </c>
      <c r="D262" s="10" t="n"/>
      <c r="E262" s="14" t="n"/>
      <c r="F262" s="24" t="n"/>
      <c r="G262" s="10" t="n"/>
      <c r="H262" s="10" t="n"/>
      <c r="I262" s="233" t="n"/>
      <c r="J262" s="233" t="n"/>
      <c r="K262" s="233" t="n"/>
      <c r="L262" s="13" t="n"/>
      <c r="M262" s="29" t="n"/>
      <c r="N262" s="29" t="n"/>
      <c r="O262" s="29" t="n"/>
      <c r="P262" s="29" t="n"/>
      <c r="Q262" s="38" t="n"/>
      <c r="R262" s="38" t="n"/>
      <c r="S262" s="219" t="n"/>
      <c r="T262" s="35" t="n"/>
      <c r="U262" s="35" t="n"/>
      <c r="V262" s="35" t="n"/>
      <c r="W262" s="35" t="n"/>
      <c r="X262" s="35" t="n"/>
      <c r="Y262" s="35" t="n"/>
      <c r="Z262" s="44" t="n"/>
      <c r="AA262" s="44" t="n"/>
      <c r="AB262" s="244" t="inlineStr">
        <is>
          <t>Euro</t>
        </is>
      </c>
      <c r="AC262" s="408" t="n"/>
      <c r="AD262" s="409" t="n"/>
      <c r="AE262" s="408" t="n"/>
      <c r="AF262" s="409" t="n"/>
      <c r="AG262" s="409">
        <f>(IF(AE262&gt;0, AE262, IF(AD262&gt;0, AD262, IF(AC262&gt;0, AC262, 0))))+AF262</f>
        <v/>
      </c>
      <c r="AH262" s="409">
        <f>AG262*2</f>
        <v/>
      </c>
      <c r="AI262" s="409">
        <f>AG262*2.5</f>
        <v/>
      </c>
      <c r="AJ262" s="409">
        <f>AH262*2.5</f>
        <v/>
      </c>
      <c r="AK262" s="255" t="n"/>
      <c r="AL262" s="80" t="n"/>
      <c r="AM262" s="80" t="n"/>
      <c r="AN262" s="80" t="n"/>
      <c r="AO262" s="410" t="n"/>
      <c r="AP262" s="410" t="n"/>
      <c r="AQ262" s="80" t="n"/>
      <c r="AR262" s="102" t="n"/>
      <c r="AS262" s="102" t="n"/>
      <c r="AT262" s="102" t="n"/>
      <c r="AU262" s="102" t="n"/>
      <c r="AV262" s="146" t="n"/>
      <c r="AW262" s="146" t="n"/>
      <c r="AX262" s="146" t="n"/>
      <c r="AY262" s="412" t="n"/>
      <c r="AZ262" s="89" t="n"/>
      <c r="BA262" s="413" t="n"/>
      <c r="BB262" s="91" t="n"/>
      <c r="BC262" s="414" t="n"/>
      <c r="BD262" s="80" t="n"/>
      <c r="BE262" s="80" t="n"/>
      <c r="BF262" s="410" t="n"/>
      <c r="BG262" s="102" t="n"/>
      <c r="BH262" s="102" t="n"/>
      <c r="BI262" s="412" t="n"/>
      <c r="BJ262" s="80" t="n"/>
      <c r="BK262" s="80">
        <f>+WEEKNUM(BJ262)</f>
        <v/>
      </c>
      <c r="BL262" s="410" t="n"/>
      <c r="BM262" s="80" t="n"/>
      <c r="BN262" s="80">
        <f>+WEEKNUM(BM262)</f>
        <v/>
      </c>
      <c r="BO262" s="80" t="n"/>
      <c r="BP262" s="80" t="n"/>
      <c r="BQ262" s="80" t="n"/>
      <c r="BR262" s="192">
        <f>+WEEKNUM(BO262)</f>
        <v/>
      </c>
      <c r="BS262" s="192">
        <f>BR262-(BO262*AG262)</f>
        <v/>
      </c>
      <c r="BT262" s="196">
        <f>BO262*AK262</f>
        <v/>
      </c>
      <c r="BU262" s="29" t="n"/>
    </row>
    <row customHeight="1" ht="15" r="263">
      <c r="A263" s="10" t="n"/>
      <c r="B263" s="10" t="n"/>
      <c r="C263" s="11" t="inlineStr">
        <is>
          <t>KOI</t>
        </is>
      </c>
      <c r="D263" s="10" t="n"/>
      <c r="E263" s="14" t="n"/>
      <c r="F263" s="24" t="n"/>
      <c r="G263" s="10" t="n"/>
      <c r="H263" s="10" t="n"/>
      <c r="I263" s="233" t="n"/>
      <c r="J263" s="233" t="n"/>
      <c r="K263" s="233" t="n"/>
      <c r="L263" s="13" t="n"/>
      <c r="M263" s="29" t="n"/>
      <c r="N263" s="29" t="n"/>
      <c r="O263" s="29" t="n"/>
      <c r="P263" s="29" t="n"/>
      <c r="Q263" s="38" t="n"/>
      <c r="R263" s="38" t="n"/>
      <c r="S263" s="219" t="n"/>
      <c r="T263" s="35" t="n"/>
      <c r="U263" s="35" t="n"/>
      <c r="V263" s="35" t="n"/>
      <c r="W263" s="35" t="n"/>
      <c r="X263" s="35" t="n"/>
      <c r="Y263" s="35" t="n"/>
      <c r="Z263" s="44" t="n"/>
      <c r="AA263" s="44" t="n"/>
      <c r="AB263" s="244" t="inlineStr">
        <is>
          <t>Euro</t>
        </is>
      </c>
      <c r="AC263" s="408" t="n"/>
      <c r="AD263" s="409" t="n"/>
      <c r="AE263" s="408" t="n"/>
      <c r="AF263" s="409" t="n"/>
      <c r="AG263" s="409">
        <f>(IF(AE263&gt;0, AE263, IF(AD263&gt;0, AD263, IF(AC263&gt;0, AC263, 0))))+AF263</f>
        <v/>
      </c>
      <c r="AH263" s="409">
        <f>AG263*2</f>
        <v/>
      </c>
      <c r="AI263" s="409">
        <f>AG263*2.5</f>
        <v/>
      </c>
      <c r="AJ263" s="409">
        <f>AH263*2.5</f>
        <v/>
      </c>
      <c r="AK263" s="255" t="n"/>
      <c r="AL263" s="80" t="n"/>
      <c r="AM263" s="80" t="n"/>
      <c r="AN263" s="80" t="n"/>
      <c r="AO263" s="410" t="n"/>
      <c r="AP263" s="410" t="n"/>
      <c r="AQ263" s="80" t="n"/>
      <c r="AR263" s="102" t="n"/>
      <c r="AS263" s="102" t="n"/>
      <c r="AT263" s="102" t="n"/>
      <c r="AU263" s="102" t="n"/>
      <c r="AV263" s="146" t="n"/>
      <c r="AW263" s="146" t="n"/>
      <c r="AX263" s="146" t="n"/>
      <c r="AY263" s="412" t="n"/>
      <c r="AZ263" s="89" t="n"/>
      <c r="BA263" s="413" t="n"/>
      <c r="BB263" s="91" t="n"/>
      <c r="BC263" s="414" t="n"/>
      <c r="BD263" s="80" t="n"/>
      <c r="BE263" s="80" t="n"/>
      <c r="BF263" s="410" t="n"/>
      <c r="BG263" s="102" t="n"/>
      <c r="BH263" s="102" t="n"/>
      <c r="BI263" s="412" t="n"/>
      <c r="BJ263" s="80" t="n"/>
      <c r="BK263" s="80">
        <f>+WEEKNUM(BJ263)</f>
        <v/>
      </c>
      <c r="BL263" s="410" t="n"/>
      <c r="BM263" s="80" t="n"/>
      <c r="BN263" s="80">
        <f>+WEEKNUM(BM263)</f>
        <v/>
      </c>
      <c r="BO263" s="80" t="n"/>
      <c r="BP263" s="80" t="n"/>
      <c r="BQ263" s="80" t="n"/>
      <c r="BR263" s="192">
        <f>+WEEKNUM(BO263)</f>
        <v/>
      </c>
      <c r="BS263" s="192">
        <f>BR263-(BO263*AG263)</f>
        <v/>
      </c>
      <c r="BT263" s="196">
        <f>BO263*AK263</f>
        <v/>
      </c>
      <c r="BU263" s="29" t="n"/>
    </row>
    <row r="264">
      <c r="A264" s="10" t="n"/>
      <c r="B264" s="10" t="n"/>
      <c r="C264" s="11" t="inlineStr">
        <is>
          <t>KOI</t>
        </is>
      </c>
      <c r="D264" s="10" t="n"/>
      <c r="E264" s="14" t="n"/>
      <c r="F264" s="24" t="n"/>
      <c r="G264" s="10" t="n"/>
      <c r="H264" s="10" t="n"/>
      <c r="I264" s="233" t="n"/>
      <c r="J264" s="233" t="n"/>
      <c r="K264" s="233" t="n"/>
      <c r="L264" s="13" t="n"/>
      <c r="M264" s="29" t="n"/>
      <c r="N264" s="29" t="n"/>
      <c r="O264" s="29" t="n"/>
      <c r="P264" s="29" t="n"/>
      <c r="Q264" s="38" t="n"/>
      <c r="R264" s="38" t="n"/>
      <c r="S264" s="219" t="n"/>
      <c r="T264" s="35" t="n"/>
      <c r="U264" s="35" t="n"/>
      <c r="V264" s="35" t="n"/>
      <c r="W264" s="35" t="n"/>
      <c r="X264" s="35" t="n"/>
      <c r="Y264" s="35" t="n"/>
      <c r="Z264" s="44" t="n"/>
      <c r="AA264" s="44" t="n"/>
      <c r="AB264" s="244" t="inlineStr">
        <is>
          <t>Euro</t>
        </is>
      </c>
      <c r="AC264" s="408" t="n"/>
      <c r="AD264" s="409" t="n"/>
      <c r="AE264" s="408" t="n"/>
      <c r="AF264" s="409" t="n"/>
      <c r="AG264" s="409">
        <f>(IF(AE264&gt;0, AE264, IF(AD264&gt;0, AD264, IF(AC264&gt;0, AC264, 0))))+AF264</f>
        <v/>
      </c>
      <c r="AH264" s="409">
        <f>AG264*2</f>
        <v/>
      </c>
      <c r="AI264" s="409">
        <f>AG264*2.5</f>
        <v/>
      </c>
      <c r="AJ264" s="409">
        <f>AH264*2.5</f>
        <v/>
      </c>
      <c r="AK264" s="255" t="n"/>
      <c r="AL264" s="80" t="n"/>
      <c r="AM264" s="80" t="n"/>
      <c r="AN264" s="80" t="n"/>
      <c r="AO264" s="410" t="n"/>
      <c r="AP264" s="410" t="n"/>
      <c r="AQ264" s="80" t="n"/>
      <c r="AR264" s="102" t="n"/>
      <c r="AS264" s="102" t="n"/>
      <c r="AT264" s="102" t="n"/>
      <c r="AU264" s="102" t="n"/>
      <c r="AV264" s="146" t="n"/>
      <c r="AW264" s="146" t="n"/>
      <c r="AX264" s="146" t="n"/>
      <c r="AY264" s="412" t="n"/>
      <c r="AZ264" s="89" t="n"/>
      <c r="BA264" s="413" t="n"/>
      <c r="BB264" s="91" t="n"/>
      <c r="BC264" s="414" t="n"/>
      <c r="BD264" s="80" t="n"/>
      <c r="BE264" s="80" t="n"/>
      <c r="BF264" s="410" t="n"/>
      <c r="BG264" s="102" t="n"/>
      <c r="BH264" s="102" t="n"/>
      <c r="BI264" s="412" t="n"/>
      <c r="BJ264" s="80" t="n"/>
      <c r="BK264" s="80">
        <f>+WEEKNUM(BJ264)</f>
        <v/>
      </c>
      <c r="BL264" s="410" t="n"/>
      <c r="BM264" s="80" t="n"/>
      <c r="BN264" s="80">
        <f>+WEEKNUM(BM264)</f>
        <v/>
      </c>
      <c r="BO264" s="80" t="n"/>
      <c r="BP264" s="80" t="n"/>
      <c r="BQ264" s="80" t="n"/>
      <c r="BR264" s="192">
        <f>+WEEKNUM(BO264)</f>
        <v/>
      </c>
      <c r="BS264" s="192">
        <f>BR264-(BO264*AG264)</f>
        <v/>
      </c>
      <c r="BT264" s="196">
        <f>BO264*AK264</f>
        <v/>
      </c>
      <c r="BU264" s="29" t="n"/>
    </row>
    <row customHeight="1" ht="15" r="265">
      <c r="A265" s="10" t="n"/>
      <c r="B265" s="10" t="n"/>
      <c r="C265" s="11" t="inlineStr">
        <is>
          <t>KOI</t>
        </is>
      </c>
      <c r="D265" s="10" t="n"/>
      <c r="E265" s="14" t="n"/>
      <c r="F265" s="24" t="n"/>
      <c r="G265" s="10" t="n"/>
      <c r="H265" s="10" t="n"/>
      <c r="I265" s="233" t="n"/>
      <c r="J265" s="233" t="n"/>
      <c r="K265" s="233" t="n"/>
      <c r="L265" s="13" t="n"/>
      <c r="M265" s="29" t="n"/>
      <c r="N265" s="29" t="n"/>
      <c r="O265" s="29" t="n"/>
      <c r="P265" s="29" t="n"/>
      <c r="Q265" s="38" t="n"/>
      <c r="R265" s="38" t="n"/>
      <c r="S265" s="219" t="n"/>
      <c r="T265" s="35" t="n"/>
      <c r="U265" s="35" t="n"/>
      <c r="V265" s="35" t="n"/>
      <c r="W265" s="35" t="n"/>
      <c r="X265" s="35" t="n"/>
      <c r="Y265" s="35" t="n"/>
      <c r="Z265" s="44" t="n"/>
      <c r="AA265" s="44" t="n"/>
      <c r="AB265" s="244" t="inlineStr">
        <is>
          <t>Euro</t>
        </is>
      </c>
      <c r="AC265" s="408" t="n"/>
      <c r="AD265" s="409" t="n"/>
      <c r="AE265" s="408" t="n"/>
      <c r="AF265" s="409" t="n"/>
      <c r="AG265" s="409">
        <f>(IF(AE265&gt;0, AE265, IF(AD265&gt;0, AD265, IF(AC265&gt;0, AC265, 0))))+AF265</f>
        <v/>
      </c>
      <c r="AH265" s="409">
        <f>AG265*2</f>
        <v/>
      </c>
      <c r="AI265" s="409">
        <f>AG265*2.5</f>
        <v/>
      </c>
      <c r="AJ265" s="409">
        <f>AH265*2.5</f>
        <v/>
      </c>
      <c r="AK265" s="255" t="n"/>
      <c r="AL265" s="80" t="n"/>
      <c r="AM265" s="80" t="n"/>
      <c r="AN265" s="80" t="n"/>
      <c r="AO265" s="410" t="n"/>
      <c r="AP265" s="410" t="n"/>
      <c r="AQ265" s="80" t="n"/>
      <c r="AR265" s="102" t="n"/>
      <c r="AS265" s="102" t="n"/>
      <c r="AT265" s="102" t="n"/>
      <c r="AU265" s="102" t="n"/>
      <c r="AV265" s="146" t="n"/>
      <c r="AW265" s="146" t="n"/>
      <c r="AX265" s="146" t="n"/>
      <c r="AY265" s="412" t="n"/>
      <c r="AZ265" s="89" t="n"/>
      <c r="BA265" s="413" t="n"/>
      <c r="BB265" s="91" t="n"/>
      <c r="BC265" s="414" t="n"/>
      <c r="BD265" s="80" t="n"/>
      <c r="BE265" s="80" t="n"/>
      <c r="BF265" s="410" t="n"/>
      <c r="BG265" s="102" t="n"/>
      <c r="BH265" s="102" t="n"/>
      <c r="BI265" s="412" t="n"/>
      <c r="BJ265" s="80" t="n"/>
      <c r="BK265" s="80">
        <f>+WEEKNUM(BJ265)</f>
        <v/>
      </c>
      <c r="BL265" s="410" t="n"/>
      <c r="BM265" s="80" t="n"/>
      <c r="BN265" s="80">
        <f>+WEEKNUM(BM265)</f>
        <v/>
      </c>
      <c r="BO265" s="80" t="n"/>
      <c r="BP265" s="80" t="n"/>
      <c r="BQ265" s="80" t="n"/>
      <c r="BR265" s="192">
        <f>+WEEKNUM(BO265)</f>
        <v/>
      </c>
      <c r="BS265" s="192">
        <f>BR265-(BO265*AG265)</f>
        <v/>
      </c>
      <c r="BT265" s="196">
        <f>BO265*AK265</f>
        <v/>
      </c>
      <c r="BU265" s="29" t="n"/>
    </row>
    <row r="266">
      <c r="A266" s="10" t="n"/>
      <c r="B266" s="10" t="n"/>
      <c r="C266" s="11" t="inlineStr">
        <is>
          <t>KOI</t>
        </is>
      </c>
      <c r="D266" s="10" t="n"/>
      <c r="E266" s="14" t="n"/>
      <c r="F266" s="24" t="n"/>
      <c r="G266" s="10" t="n"/>
      <c r="H266" s="10" t="n"/>
      <c r="I266" s="233" t="n"/>
      <c r="J266" s="233" t="n"/>
      <c r="K266" s="233" t="n"/>
      <c r="L266" s="13" t="n"/>
      <c r="M266" s="29" t="n"/>
      <c r="N266" s="29" t="n"/>
      <c r="O266" s="29" t="n"/>
      <c r="P266" s="29" t="n"/>
      <c r="Q266" s="38" t="n"/>
      <c r="R266" s="38" t="n"/>
      <c r="S266" s="219" t="n"/>
      <c r="T266" s="35" t="n"/>
      <c r="U266" s="35" t="n"/>
      <c r="V266" s="35" t="n"/>
      <c r="W266" s="35" t="n"/>
      <c r="X266" s="35" t="n"/>
      <c r="Y266" s="35" t="n"/>
      <c r="Z266" s="44" t="n"/>
      <c r="AA266" s="44" t="n"/>
      <c r="AB266" s="244" t="inlineStr">
        <is>
          <t>Euro</t>
        </is>
      </c>
      <c r="AC266" s="408" t="n"/>
      <c r="AD266" s="409" t="n"/>
      <c r="AE266" s="408" t="n"/>
      <c r="AF266" s="409" t="n"/>
      <c r="AG266" s="409">
        <f>(IF(AE266&gt;0, AE266, IF(AD266&gt;0, AD266, IF(AC266&gt;0, AC266, 0))))+AF266</f>
        <v/>
      </c>
      <c r="AH266" s="409">
        <f>AG266*2</f>
        <v/>
      </c>
      <c r="AI266" s="409">
        <f>AG266*2.5</f>
        <v/>
      </c>
      <c r="AJ266" s="409">
        <f>AH266*2.5</f>
        <v/>
      </c>
      <c r="AK266" s="255" t="n"/>
      <c r="AL266" s="80" t="n"/>
      <c r="AM266" s="80" t="n"/>
      <c r="AN266" s="80" t="n"/>
      <c r="AO266" s="410" t="n"/>
      <c r="AP266" s="410" t="n"/>
      <c r="AQ266" s="80" t="n"/>
      <c r="AR266" s="102" t="n"/>
      <c r="AS266" s="102" t="n"/>
      <c r="AT266" s="102" t="n"/>
      <c r="AU266" s="102" t="n"/>
      <c r="AV266" s="146" t="n"/>
      <c r="AW266" s="146" t="n"/>
      <c r="AX266" s="146" t="n"/>
      <c r="AY266" s="412" t="n"/>
      <c r="AZ266" s="89" t="n"/>
      <c r="BA266" s="413" t="n"/>
      <c r="BB266" s="91" t="n"/>
      <c r="BC266" s="414" t="n"/>
      <c r="BD266" s="80" t="n"/>
      <c r="BE266" s="80" t="n"/>
      <c r="BF266" s="410" t="n"/>
      <c r="BG266" s="102" t="n"/>
      <c r="BH266" s="102" t="n"/>
      <c r="BI266" s="412" t="n"/>
      <c r="BJ266" s="80" t="n"/>
      <c r="BK266" s="80">
        <f>+WEEKNUM(BJ266)</f>
        <v/>
      </c>
      <c r="BL266" s="410" t="n"/>
      <c r="BM266" s="80" t="n"/>
      <c r="BN266" s="80">
        <f>+WEEKNUM(BM266)</f>
        <v/>
      </c>
      <c r="BO266" s="80" t="n"/>
      <c r="BP266" s="80" t="n"/>
      <c r="BQ266" s="80" t="n"/>
      <c r="BR266" s="192">
        <f>+WEEKNUM(BO266)</f>
        <v/>
      </c>
      <c r="BS266" s="192">
        <f>BR266-(BO266*AG266)</f>
        <v/>
      </c>
      <c r="BT266" s="196">
        <f>BO266*AK266</f>
        <v/>
      </c>
      <c r="BU266" s="29" t="n"/>
    </row>
    <row customHeight="1" ht="15" r="267">
      <c r="A267" s="10" t="n"/>
      <c r="B267" s="10" t="n"/>
      <c r="C267" s="11" t="inlineStr">
        <is>
          <t>KOI</t>
        </is>
      </c>
      <c r="D267" s="10" t="n"/>
      <c r="E267" s="14" t="n"/>
      <c r="F267" s="24" t="n"/>
      <c r="G267" s="10" t="n"/>
      <c r="H267" s="10" t="n"/>
      <c r="I267" s="233" t="n"/>
      <c r="J267" s="233" t="n"/>
      <c r="K267" s="233" t="n"/>
      <c r="L267" s="13" t="n"/>
      <c r="M267" s="29" t="n"/>
      <c r="N267" s="29" t="n"/>
      <c r="O267" s="29" t="n"/>
      <c r="P267" s="29" t="n"/>
      <c r="Q267" s="38" t="n"/>
      <c r="R267" s="38" t="n"/>
      <c r="S267" s="219" t="n"/>
      <c r="T267" s="35" t="n"/>
      <c r="U267" s="35" t="n"/>
      <c r="V267" s="35" t="n"/>
      <c r="W267" s="35" t="n"/>
      <c r="X267" s="35" t="n"/>
      <c r="Y267" s="35" t="n"/>
      <c r="Z267" s="44" t="n"/>
      <c r="AA267" s="44" t="n"/>
      <c r="AB267" s="244" t="inlineStr">
        <is>
          <t>Euro</t>
        </is>
      </c>
      <c r="AC267" s="408" t="n"/>
      <c r="AD267" s="409" t="n"/>
      <c r="AE267" s="408" t="n"/>
      <c r="AF267" s="409" t="n"/>
      <c r="AG267" s="409">
        <f>(IF(AE267&gt;0, AE267, IF(AD267&gt;0, AD267, IF(AC267&gt;0, AC267, 0))))+AF267</f>
        <v/>
      </c>
      <c r="AH267" s="409">
        <f>AG267*2</f>
        <v/>
      </c>
      <c r="AI267" s="409">
        <f>AG267*2.5</f>
        <v/>
      </c>
      <c r="AJ267" s="409">
        <f>AH267*2.5</f>
        <v/>
      </c>
      <c r="AK267" s="255" t="n"/>
      <c r="AL267" s="80" t="n"/>
      <c r="AM267" s="80" t="n"/>
      <c r="AN267" s="80" t="n"/>
      <c r="AO267" s="410" t="n"/>
      <c r="AP267" s="410" t="n"/>
      <c r="AQ267" s="80" t="n"/>
      <c r="AR267" s="102" t="n"/>
      <c r="AS267" s="102" t="n"/>
      <c r="AT267" s="102" t="n"/>
      <c r="AU267" s="102" t="n"/>
      <c r="AV267" s="146" t="n"/>
      <c r="AW267" s="146" t="n"/>
      <c r="AX267" s="146" t="n"/>
      <c r="AY267" s="412" t="n"/>
      <c r="AZ267" s="89" t="n"/>
      <c r="BA267" s="413" t="n"/>
      <c r="BB267" s="91" t="n"/>
      <c r="BC267" s="414" t="n"/>
      <c r="BD267" s="80" t="n"/>
      <c r="BE267" s="80" t="n"/>
      <c r="BF267" s="410" t="n"/>
      <c r="BG267" s="102" t="n"/>
      <c r="BH267" s="102" t="n"/>
      <c r="BI267" s="412" t="n"/>
      <c r="BJ267" s="80" t="n"/>
      <c r="BK267" s="80">
        <f>+WEEKNUM(BJ267)</f>
        <v/>
      </c>
      <c r="BL267" s="410" t="n"/>
      <c r="BM267" s="80" t="n"/>
      <c r="BN267" s="80">
        <f>+WEEKNUM(BM267)</f>
        <v/>
      </c>
      <c r="BO267" s="80" t="n"/>
      <c r="BP267" s="80" t="n"/>
      <c r="BQ267" s="80" t="n"/>
      <c r="BR267" s="192">
        <f>+WEEKNUM(BO267)</f>
        <v/>
      </c>
      <c r="BS267" s="192">
        <f>BR267-(BO267*AG267)</f>
        <v/>
      </c>
      <c r="BT267" s="196">
        <f>BO267*AK267</f>
        <v/>
      </c>
      <c r="BU267" s="29" t="n"/>
    </row>
    <row r="268">
      <c r="A268" s="10" t="n"/>
      <c r="B268" s="10" t="n"/>
      <c r="C268" s="11" t="inlineStr">
        <is>
          <t>KOI</t>
        </is>
      </c>
      <c r="D268" s="10" t="n"/>
      <c r="E268" s="14" t="n"/>
      <c r="F268" s="24" t="n"/>
      <c r="G268" s="10" t="n"/>
      <c r="H268" s="10" t="n"/>
      <c r="I268" s="233" t="n"/>
      <c r="J268" s="233" t="n"/>
      <c r="K268" s="233" t="n"/>
      <c r="L268" s="13" t="n"/>
      <c r="M268" s="29" t="n"/>
      <c r="N268" s="29" t="n"/>
      <c r="O268" s="29" t="n"/>
      <c r="P268" s="29" t="n"/>
      <c r="Q268" s="38" t="n"/>
      <c r="R268" s="38" t="n"/>
      <c r="S268" s="219" t="n"/>
      <c r="T268" s="35" t="n"/>
      <c r="U268" s="35" t="n"/>
      <c r="V268" s="35" t="n"/>
      <c r="W268" s="35" t="n"/>
      <c r="X268" s="35" t="n"/>
      <c r="Y268" s="35" t="n"/>
      <c r="Z268" s="44" t="n"/>
      <c r="AA268" s="44" t="n"/>
      <c r="AB268" s="244" t="inlineStr">
        <is>
          <t>Euro</t>
        </is>
      </c>
      <c r="AC268" s="408" t="n"/>
      <c r="AD268" s="409" t="n"/>
      <c r="AE268" s="408" t="n"/>
      <c r="AF268" s="409" t="n"/>
      <c r="AG268" s="409">
        <f>(IF(AE268&gt;0, AE268, IF(AD268&gt;0, AD268, IF(AC268&gt;0, AC268, 0))))+AF268</f>
        <v/>
      </c>
      <c r="AH268" s="409">
        <f>AG268*2</f>
        <v/>
      </c>
      <c r="AI268" s="409">
        <f>AG268*2.5</f>
        <v/>
      </c>
      <c r="AJ268" s="409">
        <f>AH268*2.5</f>
        <v/>
      </c>
      <c r="AK268" s="255" t="n"/>
      <c r="AL268" s="80" t="n"/>
      <c r="AM268" s="80" t="n"/>
      <c r="AN268" s="80" t="n"/>
      <c r="AO268" s="410" t="n"/>
      <c r="AP268" s="410" t="n"/>
      <c r="AQ268" s="80" t="n"/>
      <c r="AR268" s="102" t="n"/>
      <c r="AS268" s="102" t="n"/>
      <c r="AT268" s="102" t="n"/>
      <c r="AU268" s="102" t="n"/>
      <c r="AV268" s="146" t="n"/>
      <c r="AW268" s="146" t="n"/>
      <c r="AX268" s="146" t="n"/>
      <c r="AY268" s="412" t="n"/>
      <c r="AZ268" s="89" t="n"/>
      <c r="BA268" s="413" t="n"/>
      <c r="BB268" s="91" t="n"/>
      <c r="BC268" s="414" t="n"/>
      <c r="BD268" s="80" t="n"/>
      <c r="BE268" s="80" t="n"/>
      <c r="BF268" s="410" t="n"/>
      <c r="BG268" s="102" t="n"/>
      <c r="BH268" s="102" t="n"/>
      <c r="BI268" s="412" t="n"/>
      <c r="BJ268" s="80" t="n"/>
      <c r="BK268" s="80">
        <f>+WEEKNUM(BJ268)</f>
        <v/>
      </c>
      <c r="BL268" s="410" t="n"/>
      <c r="BM268" s="80" t="n"/>
      <c r="BN268" s="80">
        <f>+WEEKNUM(BM268)</f>
        <v/>
      </c>
      <c r="BO268" s="80" t="n"/>
      <c r="BP268" s="80" t="n"/>
      <c r="BQ268" s="80" t="n"/>
      <c r="BR268" s="192">
        <f>+WEEKNUM(BO268)</f>
        <v/>
      </c>
      <c r="BS268" s="192">
        <f>BR268-(BO268*AG268)</f>
        <v/>
      </c>
      <c r="BT268" s="196">
        <f>BO268*AK268</f>
        <v/>
      </c>
      <c r="BU268" s="29" t="n"/>
    </row>
    <row customHeight="1" ht="15" r="269">
      <c r="A269" s="10" t="n"/>
      <c r="B269" s="10" t="n"/>
      <c r="C269" s="11" t="inlineStr">
        <is>
          <t>KOI</t>
        </is>
      </c>
      <c r="D269" s="10" t="n"/>
      <c r="E269" s="14" t="n"/>
      <c r="F269" s="24" t="n"/>
      <c r="G269" s="10" t="n"/>
      <c r="H269" s="10" t="n"/>
      <c r="I269" s="233" t="n"/>
      <c r="J269" s="233" t="n"/>
      <c r="K269" s="233" t="n"/>
      <c r="L269" s="13" t="n"/>
      <c r="M269" s="29" t="n"/>
      <c r="N269" s="29" t="n"/>
      <c r="O269" s="29" t="n"/>
      <c r="P269" s="29" t="n"/>
      <c r="Q269" s="38" t="n"/>
      <c r="R269" s="38" t="n"/>
      <c r="S269" s="219" t="n"/>
      <c r="T269" s="35" t="n"/>
      <c r="U269" s="35" t="n"/>
      <c r="V269" s="35" t="n"/>
      <c r="W269" s="35" t="n"/>
      <c r="X269" s="35" t="n"/>
      <c r="Y269" s="35" t="n"/>
      <c r="Z269" s="44" t="n"/>
      <c r="AA269" s="44" t="n"/>
      <c r="AB269" s="244" t="inlineStr">
        <is>
          <t>Euro</t>
        </is>
      </c>
      <c r="AC269" s="408" t="n"/>
      <c r="AD269" s="409" t="n"/>
      <c r="AE269" s="408" t="n"/>
      <c r="AF269" s="409" t="n"/>
      <c r="AG269" s="409">
        <f>(IF(AE269&gt;0, AE269, IF(AD269&gt;0, AD269, IF(AC269&gt;0, AC269, 0))))+AF269</f>
        <v/>
      </c>
      <c r="AH269" s="409">
        <f>AG269*2</f>
        <v/>
      </c>
      <c r="AI269" s="409">
        <f>AG269*2.5</f>
        <v/>
      </c>
      <c r="AJ269" s="409">
        <f>AH269*2.5</f>
        <v/>
      </c>
      <c r="AK269" s="255" t="n"/>
      <c r="AL269" s="80" t="n"/>
      <c r="AM269" s="80" t="n"/>
      <c r="AN269" s="80" t="n"/>
      <c r="AO269" s="410" t="n"/>
      <c r="AP269" s="410" t="n"/>
      <c r="AQ269" s="80" t="n"/>
      <c r="AR269" s="102" t="n"/>
      <c r="AS269" s="102" t="n"/>
      <c r="AT269" s="102" t="n"/>
      <c r="AU269" s="102" t="n"/>
      <c r="AV269" s="146" t="n"/>
      <c r="AW269" s="146" t="n"/>
      <c r="AX269" s="146" t="n"/>
      <c r="AY269" s="412" t="n"/>
      <c r="AZ269" s="89" t="n"/>
      <c r="BA269" s="413" t="n"/>
      <c r="BB269" s="91" t="n"/>
      <c r="BC269" s="414" t="n"/>
      <c r="BD269" s="80" t="n"/>
      <c r="BE269" s="80" t="n"/>
      <c r="BF269" s="410" t="n"/>
      <c r="BG269" s="102" t="n"/>
      <c r="BH269" s="102" t="n"/>
      <c r="BI269" s="412" t="n"/>
      <c r="BJ269" s="80" t="n"/>
      <c r="BK269" s="80">
        <f>+WEEKNUM(BJ269)</f>
        <v/>
      </c>
      <c r="BL269" s="410" t="n"/>
      <c r="BM269" s="80" t="n"/>
      <c r="BN269" s="80">
        <f>+WEEKNUM(BM269)</f>
        <v/>
      </c>
      <c r="BO269" s="80" t="n"/>
      <c r="BP269" s="80" t="n"/>
      <c r="BQ269" s="80" t="n"/>
      <c r="BR269" s="192">
        <f>+WEEKNUM(BO269)</f>
        <v/>
      </c>
      <c r="BS269" s="192">
        <f>BR269-(BO269*AG269)</f>
        <v/>
      </c>
      <c r="BT269" s="196">
        <f>BO269*AK269</f>
        <v/>
      </c>
      <c r="BU269" s="29" t="n"/>
    </row>
    <row r="270">
      <c r="A270" s="10" t="n"/>
      <c r="B270" s="10" t="n"/>
      <c r="C270" s="11" t="inlineStr">
        <is>
          <t>KOI</t>
        </is>
      </c>
      <c r="D270" s="10" t="n"/>
      <c r="E270" s="14" t="n"/>
      <c r="F270" s="24" t="n"/>
      <c r="G270" s="10" t="n"/>
      <c r="H270" s="10" t="n"/>
      <c r="I270" s="233" t="n"/>
      <c r="J270" s="233" t="n"/>
      <c r="K270" s="233" t="n"/>
      <c r="L270" s="13" t="n"/>
      <c r="M270" s="29" t="n"/>
      <c r="N270" s="29" t="n"/>
      <c r="O270" s="29" t="n"/>
      <c r="P270" s="29" t="n"/>
      <c r="Q270" s="38" t="n"/>
      <c r="R270" s="38" t="n"/>
      <c r="S270" s="219" t="n"/>
      <c r="T270" s="35" t="n"/>
      <c r="U270" s="35" t="n"/>
      <c r="V270" s="35" t="n"/>
      <c r="W270" s="35" t="n"/>
      <c r="X270" s="35" t="n"/>
      <c r="Y270" s="35" t="n"/>
      <c r="Z270" s="44" t="n"/>
      <c r="AA270" s="44" t="n"/>
      <c r="AB270" s="244" t="inlineStr">
        <is>
          <t>Euro</t>
        </is>
      </c>
      <c r="AC270" s="408" t="n"/>
      <c r="AD270" s="409" t="n"/>
      <c r="AE270" s="408" t="n"/>
      <c r="AF270" s="409" t="n"/>
      <c r="AG270" s="409">
        <f>(IF(AE270&gt;0, AE270, IF(AD270&gt;0, AD270, IF(AC270&gt;0, AC270, 0))))+AF270</f>
        <v/>
      </c>
      <c r="AH270" s="409">
        <f>AG270*2</f>
        <v/>
      </c>
      <c r="AI270" s="409">
        <f>AG270*2.5</f>
        <v/>
      </c>
      <c r="AJ270" s="409">
        <f>AH270*2.5</f>
        <v/>
      </c>
      <c r="AK270" s="255" t="n"/>
      <c r="AL270" s="80" t="n"/>
      <c r="AM270" s="80" t="n"/>
      <c r="AN270" s="80" t="n"/>
      <c r="AO270" s="410" t="n"/>
      <c r="AP270" s="410" t="n"/>
      <c r="AQ270" s="80" t="n"/>
      <c r="AR270" s="102" t="n"/>
      <c r="AS270" s="102" t="n"/>
      <c r="AT270" s="102" t="n"/>
      <c r="AU270" s="102" t="n"/>
      <c r="AV270" s="146" t="n"/>
      <c r="AW270" s="146" t="n"/>
      <c r="AX270" s="146" t="n"/>
      <c r="AY270" s="412" t="n"/>
      <c r="AZ270" s="89" t="n"/>
      <c r="BA270" s="413" t="n"/>
      <c r="BB270" s="91" t="n"/>
      <c r="BC270" s="414" t="n"/>
      <c r="BD270" s="80" t="n"/>
      <c r="BE270" s="80" t="n"/>
      <c r="BF270" s="410" t="n"/>
      <c r="BG270" s="102" t="n"/>
      <c r="BH270" s="102" t="n"/>
      <c r="BI270" s="412" t="n"/>
      <c r="BJ270" s="80" t="n"/>
      <c r="BK270" s="80">
        <f>+WEEKNUM(BJ270)</f>
        <v/>
      </c>
      <c r="BL270" s="410" t="n"/>
      <c r="BM270" s="80" t="n"/>
      <c r="BN270" s="80">
        <f>+WEEKNUM(BM270)</f>
        <v/>
      </c>
      <c r="BO270" s="80" t="n"/>
      <c r="BP270" s="80" t="n"/>
      <c r="BQ270" s="80" t="n"/>
      <c r="BR270" s="192">
        <f>+WEEKNUM(BO270)</f>
        <v/>
      </c>
      <c r="BS270" s="192">
        <f>BR270-(BO270*AG270)</f>
        <v/>
      </c>
      <c r="BT270" s="196">
        <f>BO270*AK270</f>
        <v/>
      </c>
      <c r="BU270" s="29" t="n"/>
    </row>
    <row customHeight="1" ht="15" r="271">
      <c r="A271" s="10" t="n"/>
      <c r="B271" s="10" t="n"/>
      <c r="C271" s="11" t="inlineStr">
        <is>
          <t>KOI</t>
        </is>
      </c>
      <c r="D271" s="10" t="n"/>
      <c r="E271" s="14" t="n"/>
      <c r="F271" s="24" t="n"/>
      <c r="G271" s="10" t="n"/>
      <c r="H271" s="10" t="n"/>
      <c r="I271" s="233" t="n"/>
      <c r="J271" s="233" t="n"/>
      <c r="K271" s="233" t="n"/>
      <c r="L271" s="13" t="n"/>
      <c r="M271" s="29" t="n"/>
      <c r="N271" s="29" t="n"/>
      <c r="O271" s="29" t="n"/>
      <c r="P271" s="29" t="n"/>
      <c r="Q271" s="38" t="n"/>
      <c r="R271" s="38" t="n"/>
      <c r="S271" s="219" t="n"/>
      <c r="T271" s="35" t="n"/>
      <c r="U271" s="35" t="n"/>
      <c r="V271" s="35" t="n"/>
      <c r="W271" s="35" t="n"/>
      <c r="X271" s="35" t="n"/>
      <c r="Y271" s="35" t="n"/>
      <c r="Z271" s="44" t="n"/>
      <c r="AA271" s="44" t="n"/>
      <c r="AB271" s="244" t="inlineStr">
        <is>
          <t>Euro</t>
        </is>
      </c>
      <c r="AC271" s="408" t="n"/>
      <c r="AD271" s="409" t="n"/>
      <c r="AE271" s="408" t="n"/>
      <c r="AF271" s="409" t="n"/>
      <c r="AG271" s="409">
        <f>(IF(AE271&gt;0, AE271, IF(AD271&gt;0, AD271, IF(AC271&gt;0, AC271, 0))))+AF271</f>
        <v/>
      </c>
      <c r="AH271" s="409">
        <f>AG271*2</f>
        <v/>
      </c>
      <c r="AI271" s="409">
        <f>AG271*2.5</f>
        <v/>
      </c>
      <c r="AJ271" s="409">
        <f>AH271*2.5</f>
        <v/>
      </c>
      <c r="AK271" s="255" t="n"/>
      <c r="AL271" s="80" t="n"/>
      <c r="AM271" s="80" t="n"/>
      <c r="AN271" s="80" t="n"/>
      <c r="AO271" s="410" t="n"/>
      <c r="AP271" s="410" t="n"/>
      <c r="AQ271" s="80" t="n"/>
      <c r="AR271" s="102" t="n"/>
      <c r="AS271" s="102" t="n"/>
      <c r="AT271" s="102" t="n"/>
      <c r="AU271" s="102" t="n"/>
      <c r="AV271" s="146" t="n"/>
      <c r="AW271" s="146" t="n"/>
      <c r="AX271" s="146" t="n"/>
      <c r="AY271" s="412" t="n"/>
      <c r="AZ271" s="89" t="n"/>
      <c r="BA271" s="413" t="n"/>
      <c r="BB271" s="91" t="n"/>
      <c r="BC271" s="414" t="n"/>
      <c r="BD271" s="80" t="n"/>
      <c r="BE271" s="80" t="n"/>
      <c r="BF271" s="410" t="n"/>
      <c r="BG271" s="102" t="n"/>
      <c r="BH271" s="102" t="n"/>
      <c r="BI271" s="412" t="n"/>
      <c r="BJ271" s="80" t="n"/>
      <c r="BK271" s="80">
        <f>+WEEKNUM(BJ271)</f>
        <v/>
      </c>
      <c r="BL271" s="410" t="n"/>
      <c r="BM271" s="80" t="n"/>
      <c r="BN271" s="80">
        <f>+WEEKNUM(BM271)</f>
        <v/>
      </c>
      <c r="BO271" s="80" t="n"/>
      <c r="BP271" s="80" t="n"/>
      <c r="BQ271" s="80" t="n"/>
      <c r="BR271" s="192">
        <f>+WEEKNUM(BO271)</f>
        <v/>
      </c>
      <c r="BS271" s="192">
        <f>BR271-(BO271*AG271)</f>
        <v/>
      </c>
      <c r="BT271" s="196">
        <f>BO271*AK271</f>
        <v/>
      </c>
      <c r="BU271" s="29" t="n"/>
    </row>
    <row r="272">
      <c r="AV272" s="147" t="inlineStr">
        <is>
          <t xml:space="preserve">  </t>
        </is>
      </c>
    </row>
    <row r="273">
      <c r="AO273" s="84" t="inlineStr">
        <is>
          <t xml:space="preserve">                                                                                                                      </t>
        </is>
      </c>
      <c r="AP273" s="84" t="inlineStr">
        <is>
          <t xml:space="preserve">                                                                                                                      </t>
        </is>
      </c>
    </row>
  </sheetData>
  <autoFilter ref="A2:BU271">
    <filterColumn colId="0">
      <filters blank="1"/>
    </filterColumn>
  </autoFilter>
  <mergeCells count="9">
    <mergeCell ref="BJ1:BN1"/>
    <mergeCell ref="AZ1:BC1"/>
    <mergeCell ref="C1:I1"/>
    <mergeCell ref="M1:P1"/>
    <mergeCell ref="Q1:R1"/>
    <mergeCell ref="Z1:AA1"/>
    <mergeCell ref="AB1:AK1"/>
    <mergeCell ref="AL1:AQ1"/>
    <mergeCell ref="AR1:AY1"/>
  </mergeCells>
  <dataValidations count="5">
    <dataValidation allowBlank="0" showErrorMessage="1" showInputMessage="1" sqref="M4 M97:M206 M208:M271" type="list">
      <formula1>#REF!</formula1>
    </dataValidation>
    <dataValidation allowBlank="0" showErrorMessage="1" showInputMessage="1" sqref="O4 O97:O147 O208:O271 Q45 I4 J112:K112 K145:K161 I97:I130 J97:J98 I132:I147 J100:J111 J113:J147 K163 K165 K168:K171 K173 K175 K177:K178 K180 K182 K184:K185 K188:K189 K191:K195 K202:K206 K197:K200 J149 I208:K271 R4:R207 Q73:Q114 Q145:Q207 Q208:R271" type="list">
      <formula1>#REF!</formula1>
    </dataValidation>
    <dataValidation allowBlank="0" showErrorMessage="1" showInputMessage="1" sqref="M207 M5:M96" type="list">
      <formula1>$M$272:$M$282</formula1>
    </dataValidation>
    <dataValidation allowBlank="0" showErrorMessage="1" showInputMessage="1" sqref="O148:O207 O5:O96" type="list">
      <formula1>$O$272:$O$282</formula1>
    </dataValidation>
    <dataValidation allowBlank="0" showErrorMessage="1" showInputMessage="1" sqref="K18:K33 K113:K144 J99 J46:J96 I5:I96 J8:J33 K72:K111 I131 K207 K162 K164 K166:K167 K172 K174 K176 K179 K181 K183 K186:K187 K190 K196 K201 I148:I207 J148 J150:J207" type="list">
      <formula1>$I$272:$I$282</formula1>
    </dataValidation>
  </dataValidations>
  <printOptions horizontalCentered="1"/>
  <pageMargins bottom="0" footer="0" header="0" left="0" right="0" top="0"/>
  <pageSetup fitToHeight="2" orientation="portrait" paperSize="9" scale="40"/>
  <headerFooter>
    <oddHeader>&amp;C&amp;F-&amp;A&amp;R&amp;P</oddHeader>
    <oddFooter/>
    <evenHeader/>
    <evenFooter/>
    <firstHeader/>
    <firstFooter/>
  </headerFooter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6"/>
    <outlinePr summaryBelow="1" summaryRight="1"/>
    <pageSetUpPr autoPageBreaks="0"/>
  </sheetPr>
  <dimension ref="A1:BX35"/>
  <sheetViews>
    <sheetView showGridLines="0" tabSelected="1" workbookViewId="0" zoomScale="70" zoomScaleNormal="70" zoomScaleSheetLayoutView="80">
      <pane activePane="bottomRight" state="frozen" topLeftCell="AF3" xSplit="11" ySplit="2"/>
      <selection activeCell="L1" pane="topRight" sqref="L1"/>
      <selection activeCell="A3" pane="bottomLeft" sqref="A3"/>
      <selection activeCell="AO6" pane="bottomRight" sqref="AO6"/>
    </sheetView>
  </sheetViews>
  <sheetFormatPr baseColWidth="8" defaultRowHeight="12.75"/>
  <cols>
    <col customWidth="1" max="1" min="1" style="327" width="15.7109375"/>
    <col customWidth="1" max="2" min="2" style="304" width="12.7109375"/>
    <col customWidth="1" max="3" min="3" style="305" width="12.7109375"/>
    <col customWidth="1" max="4" min="4" style="305" width="19"/>
    <col customWidth="1" max="5" min="5" style="327" width="12.7109375"/>
    <col customWidth="1" max="6" min="6" style="327" width="15.140625"/>
    <col customWidth="1" max="7" min="7" style="327" width="12.7109375"/>
    <col customWidth="1" max="8" min="8" style="327" width="32.28515625"/>
    <col customWidth="1" max="9" min="9" style="327" width="30.7109375"/>
    <col customWidth="1" max="16" min="10" style="327" width="12.7109375"/>
    <col customWidth="1" max="17" min="17" style="331" width="12.7109375"/>
    <col customWidth="1" max="19" min="18" style="331" width="20.85546875"/>
    <col customWidth="1" max="20" min="20" style="331" width="12.7109375"/>
    <col customWidth="1" max="21" min="21" style="327" width="12.7109375"/>
    <col customWidth="1" max="22" min="22" style="327" width="15.7109375"/>
    <col customWidth="1" max="25" min="23" style="327" width="40.5703125"/>
    <col customWidth="1" max="27" min="26" style="327" width="12.7109375"/>
    <col customWidth="1" max="30" min="28" style="304" width="12.7109375"/>
    <col customWidth="1" max="32" min="31" style="309" width="14.7109375"/>
    <col customWidth="1" max="41" min="33" style="325" width="12.5703125"/>
    <col customWidth="1" max="42" min="42" style="327" width="12.5703125"/>
    <col customWidth="1" max="43" min="43" style="325" width="12.5703125"/>
    <col customWidth="1" max="44" min="44" style="326" width="12.5703125"/>
    <col customWidth="1" max="45" min="45" style="327" width="12.5703125"/>
    <col customWidth="1" max="51" min="46" style="295" width="12"/>
    <col customWidth="1" max="52" min="52" style="331" width="56.85546875"/>
    <col customWidth="1" max="54" min="53" style="322" width="12.7109375"/>
    <col customWidth="1" max="55" min="55" style="321" width="12.7109375"/>
    <col customWidth="1" max="56" min="56" style="322" width="12.7109375"/>
    <col customWidth="1" max="57" min="57" style="331" width="12.7109375"/>
    <col customWidth="1" max="63" min="58" style="295" width="12.7109375"/>
    <col customWidth="1" max="64" min="64" style="321" width="12.7109375"/>
    <col customWidth="1" max="65" min="65" style="322" width="50.7109375"/>
    <col customWidth="1" max="73" min="66" style="331" width="12.5703125"/>
    <col customWidth="1" max="76" min="74" style="309" width="12.5703125"/>
    <col customWidth="1" max="16384" min="77" style="34" width="9.140625"/>
  </cols>
  <sheetData>
    <row customHeight="1" ht="15" r="1">
      <c r="A1" s="374" t="inlineStr">
        <is>
          <t>STYLE INFO</t>
        </is>
      </c>
      <c r="B1" s="388" t="n"/>
      <c r="C1" s="388" t="n"/>
      <c r="D1" s="388" t="n"/>
      <c r="E1" s="388" t="n"/>
      <c r="F1" s="388" t="n"/>
      <c r="G1" s="388" t="n"/>
      <c r="H1" s="388" t="n"/>
      <c r="I1" s="388" t="n"/>
      <c r="J1" s="388" t="n"/>
      <c r="K1" s="388" t="n"/>
      <c r="L1" s="388" t="n"/>
      <c r="M1" s="388" t="n"/>
      <c r="N1" s="388" t="n"/>
      <c r="O1" s="388" t="n"/>
      <c r="P1" s="389" t="n"/>
      <c r="Q1" s="430" t="inlineStr">
        <is>
          <t>SOURCE</t>
        </is>
      </c>
      <c r="R1" s="388" t="n"/>
      <c r="S1" s="388" t="n"/>
      <c r="T1" s="389" t="n"/>
      <c r="U1" s="306" t="n"/>
      <c r="V1" s="373" t="inlineStr">
        <is>
          <t>FABRIC</t>
        </is>
      </c>
      <c r="W1" s="388" t="n"/>
      <c r="X1" s="388" t="n"/>
      <c r="Y1" s="388" t="n"/>
      <c r="Z1" s="388" t="n"/>
      <c r="AA1" s="388" t="n"/>
      <c r="AB1" s="388" t="n"/>
      <c r="AC1" s="388" t="n"/>
      <c r="AD1" s="388" t="n"/>
      <c r="AE1" s="430" t="inlineStr">
        <is>
          <t>PATTERNS</t>
        </is>
      </c>
      <c r="AF1" s="389" t="n"/>
      <c r="AG1" s="431" t="inlineStr">
        <is>
          <t>PRICES</t>
        </is>
      </c>
      <c r="AH1" s="388" t="n"/>
      <c r="AI1" s="388" t="n"/>
      <c r="AJ1" s="388" t="n"/>
      <c r="AK1" s="388" t="n"/>
      <c r="AL1" s="388" t="n"/>
      <c r="AM1" s="388" t="n"/>
      <c r="AN1" s="388" t="n"/>
      <c r="AO1" s="388" t="n"/>
      <c r="AP1" s="388" t="n"/>
      <c r="AQ1" s="388" t="n"/>
      <c r="AR1" s="388" t="n"/>
      <c r="AS1" s="389" t="n"/>
      <c r="AT1" s="430" t="inlineStr">
        <is>
          <t>PROTO SAMPLES</t>
        </is>
      </c>
      <c r="AU1" s="388" t="n"/>
      <c r="AV1" s="388" t="n"/>
      <c r="AW1" s="388" t="n"/>
      <c r="AX1" s="388" t="n"/>
      <c r="AY1" s="388" t="n"/>
      <c r="AZ1" s="389" t="n"/>
      <c r="BA1" s="432" t="inlineStr">
        <is>
          <t>SMS SAMPLES</t>
        </is>
      </c>
      <c r="BB1" s="388" t="n"/>
      <c r="BC1" s="388" t="n"/>
      <c r="BD1" s="389" t="n"/>
      <c r="BE1" s="367" t="inlineStr">
        <is>
          <t>SIZESETS / PP SAMPLES</t>
        </is>
      </c>
      <c r="BF1" s="388" t="n"/>
      <c r="BG1" s="388" t="n"/>
      <c r="BH1" s="388" t="n"/>
      <c r="BI1" s="388" t="n"/>
      <c r="BJ1" s="388" t="n"/>
      <c r="BK1" s="368" t="n"/>
      <c r="BL1" s="432" t="inlineStr">
        <is>
          <t>QUALITY CONTROL</t>
        </is>
      </c>
      <c r="BM1" s="389" t="n"/>
      <c r="BN1" s="433" t="inlineStr">
        <is>
          <t>KIRSTEN</t>
        </is>
      </c>
      <c r="BO1" s="388" t="n"/>
      <c r="BP1" s="388" t="n"/>
      <c r="BQ1" s="388" t="n"/>
      <c r="BR1" s="388" t="n"/>
      <c r="BS1" s="388" t="n"/>
      <c r="BT1" s="388" t="n"/>
      <c r="BU1" s="388" t="n"/>
      <c r="BV1" s="388" t="n"/>
      <c r="BW1" s="388" t="n"/>
      <c r="BX1" s="389" t="n"/>
    </row>
    <row customFormat="1" customHeight="1" ht="58.5" r="2" s="282">
      <c r="A2" s="285" t="inlineStr">
        <is>
          <t>article nr</t>
        </is>
      </c>
      <c r="B2" s="296" t="inlineStr">
        <is>
          <t>add / drop date</t>
        </is>
      </c>
      <c r="C2" s="285" t="inlineStr">
        <is>
          <t>clx</t>
        </is>
      </c>
      <c r="D2" s="285" t="inlineStr">
        <is>
          <t>extra info</t>
        </is>
      </c>
      <c r="E2" s="285" t="inlineStr">
        <is>
          <t>brand</t>
        </is>
      </c>
      <c r="F2" s="285" t="inlineStr">
        <is>
          <t>category</t>
        </is>
      </c>
      <c r="G2" s="285" t="inlineStr">
        <is>
          <t>gender</t>
        </is>
      </c>
      <c r="H2" s="285" t="inlineStr">
        <is>
          <t>style</t>
        </is>
      </c>
      <c r="I2" s="285" t="inlineStr">
        <is>
          <t>wash / colour</t>
        </is>
      </c>
      <c r="J2" s="285" t="inlineStr">
        <is>
          <t>wash / colour code</t>
        </is>
      </c>
      <c r="K2" s="285" t="inlineStr">
        <is>
          <t>stretch</t>
        </is>
      </c>
      <c r="L2" s="285" t="inlineStr">
        <is>
          <t>fit</t>
        </is>
      </c>
      <c r="M2" s="285" t="inlineStr">
        <is>
          <t>size range</t>
        </is>
      </c>
      <c r="N2" s="285" t="inlineStr">
        <is>
          <t>inseams</t>
        </is>
      </c>
      <c r="O2" s="288" t="inlineStr">
        <is>
          <t>C/O or new</t>
        </is>
      </c>
      <c r="P2" s="288" t="inlineStr">
        <is>
          <t>collection / theme</t>
        </is>
      </c>
      <c r="Q2" s="291" t="inlineStr">
        <is>
          <t>country</t>
        </is>
      </c>
      <c r="R2" s="291" t="inlineStr">
        <is>
          <t>agent</t>
        </is>
      </c>
      <c r="S2" s="291" t="inlineStr">
        <is>
          <t>vendor</t>
        </is>
      </c>
      <c r="T2" s="291" t="inlineStr">
        <is>
          <t>laundry</t>
        </is>
      </c>
      <c r="U2" s="285" t="inlineStr">
        <is>
          <t>internal fabric code</t>
        </is>
      </c>
      <c r="V2" s="288" t="inlineStr">
        <is>
          <t>fabric supplier</t>
        </is>
      </c>
      <c r="W2" s="288" t="inlineStr">
        <is>
          <t>fabric code</t>
        </is>
      </c>
      <c r="X2" s="288" t="inlineStr">
        <is>
          <t>non organic fabric code (for KOI development)</t>
        </is>
      </c>
      <c r="Y2" s="288" t="inlineStr">
        <is>
          <t>composition</t>
        </is>
      </c>
      <c r="Z2" s="288" t="inlineStr">
        <is>
          <t>weight</t>
        </is>
      </c>
      <c r="AA2" s="288" t="inlineStr">
        <is>
          <t>fabric price</t>
        </is>
      </c>
      <c r="AB2" s="296" t="inlineStr">
        <is>
          <t>order date drop 1</t>
        </is>
      </c>
      <c r="AC2" s="296" t="inlineStr">
        <is>
          <t>order date drop 2</t>
        </is>
      </c>
      <c r="AD2" s="296" t="inlineStr">
        <is>
          <t>order date drop 3</t>
        </is>
      </c>
      <c r="AE2" s="307" t="inlineStr">
        <is>
          <t>consumption</t>
        </is>
      </c>
      <c r="AF2" s="307" t="inlineStr">
        <is>
          <t>pattern maker</t>
        </is>
      </c>
      <c r="AG2" s="286" t="inlineStr">
        <is>
          <t>currency</t>
        </is>
      </c>
      <c r="AH2" s="286" t="inlineStr">
        <is>
          <t>FOB or CIF</t>
        </is>
      </c>
      <c r="AI2" s="286" t="inlineStr">
        <is>
          <t>proto price</t>
        </is>
      </c>
      <c r="AJ2" s="286" t="inlineStr">
        <is>
          <t>SMS price</t>
        </is>
      </c>
      <c r="AK2" s="286" t="inlineStr">
        <is>
          <t>production price</t>
        </is>
      </c>
      <c r="AL2" s="286" t="inlineStr">
        <is>
          <t>shipping</t>
        </is>
      </c>
      <c r="AM2" s="286" t="inlineStr">
        <is>
          <t>landed price</t>
        </is>
      </c>
      <c r="AN2" s="286" t="inlineStr">
        <is>
          <t>wholesale price</t>
        </is>
      </c>
      <c r="AO2" s="286" t="inlineStr">
        <is>
          <t>int. wholesale price</t>
        </is>
      </c>
      <c r="AP2" s="288" t="inlineStr">
        <is>
          <t>retail margin</t>
        </is>
      </c>
      <c r="AQ2" s="286" t="inlineStr">
        <is>
          <t>retail
price</t>
        </is>
      </c>
      <c r="AR2" s="287" t="inlineStr">
        <is>
          <t>marge</t>
        </is>
      </c>
      <c r="AS2" s="288" t="inlineStr">
        <is>
          <t>SMS costs</t>
        </is>
      </c>
      <c r="AT2" s="294" t="inlineStr">
        <is>
          <t>techpack send out date</t>
        </is>
      </c>
      <c r="AU2" s="294" t="inlineStr">
        <is>
          <t>imput sample send out date</t>
        </is>
      </c>
      <c r="AV2" s="294" t="inlineStr">
        <is>
          <t>strike off / lab dip received date</t>
        </is>
      </c>
      <c r="AW2" s="294" t="inlineStr">
        <is>
          <t>1st proto received date</t>
        </is>
      </c>
      <c r="AX2" s="294" t="inlineStr">
        <is>
          <t>2nd proto received date</t>
        </is>
      </c>
      <c r="AY2" s="294" t="inlineStr">
        <is>
          <t>proto approved for SMS date</t>
        </is>
      </c>
      <c r="AZ2" s="291" t="inlineStr">
        <is>
          <t>proto / development comments</t>
        </is>
      </c>
      <c r="BA2" s="289" t="inlineStr">
        <is>
          <t>SMS pieces</t>
        </is>
      </c>
      <c r="BB2" s="289" t="inlineStr">
        <is>
          <t>SMS size</t>
        </is>
      </c>
      <c r="BC2" s="318" t="inlineStr">
        <is>
          <t>SMS received date</t>
        </is>
      </c>
      <c r="BD2" s="434" t="inlineStr">
        <is>
          <t>SMS qty received</t>
        </is>
      </c>
      <c r="BE2" s="311" t="inlineStr">
        <is>
          <t>SS / PPS size(s) requested</t>
        </is>
      </c>
      <c r="BF2" s="312" t="inlineStr">
        <is>
          <t>SS / PPS received date</t>
        </is>
      </c>
      <c r="BG2" s="312" t="inlineStr">
        <is>
          <t>SS / PPS approved date</t>
        </is>
      </c>
      <c r="BH2" s="313" t="inlineStr">
        <is>
          <t>SS / PPS approval deadline date</t>
        </is>
      </c>
      <c r="BI2" s="313" t="inlineStr">
        <is>
          <t>W&amp;C label approval date</t>
        </is>
      </c>
      <c r="BJ2" s="313" t="inlineStr">
        <is>
          <t>OK for production date</t>
        </is>
      </c>
      <c r="BK2" s="313" t="inlineStr">
        <is>
          <t>trims ordered date</t>
        </is>
      </c>
      <c r="BL2" s="318" t="inlineStr">
        <is>
          <t>QC approved date</t>
        </is>
      </c>
      <c r="BM2" s="434" t="inlineStr">
        <is>
          <t>QC comments</t>
        </is>
      </c>
      <c r="BN2" s="329" t="inlineStr">
        <is>
          <t>actual sales</t>
        </is>
      </c>
      <c r="BO2" s="329" t="inlineStr">
        <is>
          <t>forecast sales</t>
        </is>
      </c>
      <c r="BP2" s="329" t="inlineStr">
        <is>
          <t>stock buy</t>
        </is>
      </c>
      <c r="BQ2" s="329" t="inlineStr">
        <is>
          <t>total buy</t>
        </is>
      </c>
      <c r="BR2" s="329" t="inlineStr">
        <is>
          <t>total fabric meters</t>
        </is>
      </c>
      <c r="BS2" s="329" t="inlineStr">
        <is>
          <t>fabric to order</t>
        </is>
      </c>
      <c r="BT2" s="329" t="inlineStr">
        <is>
          <t>fabric order date</t>
        </is>
      </c>
      <c r="BU2" s="329" t="inlineStr">
        <is>
          <t>confirmed fabric ETD</t>
        </is>
      </c>
      <c r="BV2" s="332" t="inlineStr">
        <is>
          <t>turnover</t>
        </is>
      </c>
      <c r="BW2" s="332" t="inlineStr">
        <is>
          <t>profit</t>
        </is>
      </c>
      <c r="BX2" s="332" t="inlineStr">
        <is>
          <t>average margin</t>
        </is>
      </c>
    </row>
    <row customHeight="1" ht="15" r="3">
      <c r="A3" s="297" t="inlineStr">
        <is>
          <t>K000399001</t>
        </is>
      </c>
      <c r="B3" s="298" t="n"/>
      <c r="C3" s="299" t="n"/>
      <c r="D3" s="300" t="inlineStr">
        <is>
          <t>EBBETS</t>
        </is>
      </c>
      <c r="E3" s="301" t="inlineStr">
        <is>
          <t>KOI</t>
        </is>
      </c>
      <c r="F3" s="302" t="inlineStr">
        <is>
          <t>ACCESSORY</t>
        </is>
      </c>
      <c r="G3" s="303" t="inlineStr">
        <is>
          <t>UNISEX</t>
        </is>
      </c>
      <c r="H3" s="302" t="inlineStr">
        <is>
          <t>KOI CAP</t>
        </is>
      </c>
      <c r="I3" s="302" t="inlineStr">
        <is>
          <t>BLUE MELEE</t>
        </is>
      </c>
      <c r="J3" s="302" t="inlineStr">
        <is>
          <t>A0042</t>
        </is>
      </c>
      <c r="K3" s="130" t="inlineStr">
        <is>
          <t>-</t>
        </is>
      </c>
      <c r="L3" s="130" t="n"/>
      <c r="M3" s="130" t="n"/>
      <c r="N3" s="130" t="n"/>
      <c r="O3" s="130" t="n"/>
      <c r="P3" s="130" t="inlineStr">
        <is>
          <t>Ebbets</t>
        </is>
      </c>
      <c r="Q3" s="292" t="inlineStr">
        <is>
          <t>US</t>
        </is>
      </c>
      <c r="R3" s="292" t="inlineStr">
        <is>
          <t>Ebbets Field Flannels</t>
        </is>
      </c>
      <c r="S3" s="292" t="inlineStr">
        <is>
          <t>Ebbets Field Flannels</t>
        </is>
      </c>
      <c r="T3" s="292" t="inlineStr">
        <is>
          <t>-</t>
        </is>
      </c>
      <c r="U3" s="302" t="n"/>
      <c r="V3" s="130" t="n"/>
      <c r="W3" s="130" t="n"/>
      <c r="X3" s="130" t="n"/>
      <c r="Y3" s="130" t="n"/>
      <c r="Z3" s="130" t="n"/>
      <c r="AA3" s="130" t="n"/>
      <c r="AB3" s="277" t="n"/>
      <c r="AC3" s="277" t="n"/>
      <c r="AD3" s="277" t="n"/>
      <c r="AE3" s="308" t="n"/>
      <c r="AF3" s="308" t="n"/>
      <c r="AG3" s="323" t="n"/>
      <c r="AH3" s="323" t="n"/>
      <c r="AI3" s="323" t="n"/>
      <c r="AJ3" s="323" t="n"/>
      <c r="AK3" s="323" t="n">
        <v>22.88</v>
      </c>
      <c r="AL3" s="323" t="inlineStr">
        <is>
          <t>?</t>
        </is>
      </c>
      <c r="AM3" s="323">
        <f>((IF(AK3&gt;0, AK3, IF(AJ3&gt;0, AJ3, IF(AI3&gt;0, AI3, 0)))))+AL3</f>
        <v/>
      </c>
      <c r="AN3" s="323">
        <f>AQ3/AP3</f>
        <v/>
      </c>
      <c r="AO3" s="323">
        <f>AN3*1.05</f>
        <v/>
      </c>
      <c r="AP3" s="130" t="n">
        <v>2</v>
      </c>
      <c r="AQ3" s="323" t="n">
        <v>59.95</v>
      </c>
      <c r="AR3" s="324">
        <f>(AN3-AM3)/AN3</f>
        <v/>
      </c>
      <c r="AS3" s="323">
        <f>AJ3*BA3</f>
        <v/>
      </c>
      <c r="AT3" s="310" t="n"/>
      <c r="AU3" s="310" t="n"/>
      <c r="AV3" s="310" t="n"/>
      <c r="AW3" s="310" t="n"/>
      <c r="AX3" s="310" t="n"/>
      <c r="AY3" s="310" t="n"/>
      <c r="AZ3" s="292" t="n"/>
      <c r="BA3" s="328" t="n"/>
      <c r="BB3" s="328" t="n"/>
      <c r="BC3" s="319" t="n"/>
      <c r="BD3" s="435" t="n"/>
      <c r="BE3" s="314" t="n"/>
      <c r="BF3" s="315" t="n"/>
      <c r="BG3" s="316" t="n"/>
      <c r="BH3" s="317" t="n"/>
      <c r="BI3" s="317" t="n"/>
      <c r="BJ3" s="317" t="n"/>
      <c r="BK3" s="317" t="n"/>
      <c r="BL3" s="319" t="n"/>
      <c r="BM3" s="435" t="n"/>
      <c r="BN3" s="330" t="n"/>
      <c r="BO3" s="330" t="n"/>
      <c r="BP3" s="330" t="n"/>
      <c r="BQ3" s="330">
        <f>BO3+BP3</f>
        <v/>
      </c>
      <c r="BR3" s="330">
        <f>BQ3*AE3</f>
        <v/>
      </c>
      <c r="BS3" s="330" t="n"/>
      <c r="BT3" s="330" t="n"/>
      <c r="BU3" s="330" t="n"/>
      <c r="BV3" s="333" t="n"/>
      <c r="BW3" s="333" t="n"/>
      <c r="BX3" s="333" t="n"/>
    </row>
    <row customHeight="1" ht="15" r="4">
      <c r="A4" s="297" t="inlineStr">
        <is>
          <t>K000351104</t>
        </is>
      </c>
      <c r="B4" s="298" t="n"/>
      <c r="C4" s="300" t="n"/>
      <c r="D4" s="300" t="inlineStr">
        <is>
          <t>ST VALENTIN</t>
        </is>
      </c>
      <c r="E4" s="301" t="inlineStr">
        <is>
          <t>KOI</t>
        </is>
      </c>
      <c r="F4" s="302" t="inlineStr">
        <is>
          <t>JEANS</t>
        </is>
      </c>
      <c r="G4" s="303" t="inlineStr">
        <is>
          <t>MENS</t>
        </is>
      </c>
      <c r="H4" s="302" t="inlineStr">
        <is>
          <t>JAMES</t>
        </is>
      </c>
      <c r="I4" s="302" t="inlineStr">
        <is>
          <t>BLACK RINSE</t>
        </is>
      </c>
      <c r="J4" s="302" t="n">
        <v>38132</v>
      </c>
      <c r="K4" s="130" t="inlineStr">
        <is>
          <t>-</t>
        </is>
      </c>
      <c r="L4" s="130" t="n"/>
      <c r="M4" s="130" t="n"/>
      <c r="N4" s="130" t="n"/>
      <c r="O4" s="130" t="n"/>
      <c r="P4" s="130" t="inlineStr">
        <is>
          <t>St Valentin</t>
        </is>
      </c>
      <c r="Q4" s="292" t="inlineStr">
        <is>
          <t>TN</t>
        </is>
      </c>
      <c r="R4" s="292" t="inlineStr">
        <is>
          <t>Carthago</t>
        </is>
      </c>
      <c r="S4" s="292" t="inlineStr">
        <is>
          <t>Carthago</t>
        </is>
      </c>
      <c r="T4" s="292" t="inlineStr">
        <is>
          <t>Interwashing</t>
        </is>
      </c>
      <c r="U4" s="302" t="n"/>
      <c r="V4" s="130" t="n"/>
      <c r="W4" s="130" t="n"/>
      <c r="X4" s="130" t="n"/>
      <c r="Y4" s="130" t="n"/>
      <c r="Z4" s="130" t="n"/>
      <c r="AA4" s="130" t="n"/>
      <c r="AB4" s="277" t="n"/>
      <c r="AC4" s="277" t="n"/>
      <c r="AD4" s="277" t="n"/>
      <c r="AE4" s="308" t="n"/>
      <c r="AF4" s="308" t="n"/>
      <c r="AG4" s="323" t="n"/>
      <c r="AH4" s="323" t="n"/>
      <c r="AI4" s="323" t="n"/>
      <c r="AJ4" s="323" t="n"/>
      <c r="AK4" s="323" t="n">
        <v>19.93</v>
      </c>
      <c r="AL4" s="323" t="n"/>
      <c r="AM4" s="323">
        <f>((IF(AK4&gt;0, AK4, IF(AJ4&gt;0, AJ4, IF(AI4&gt;0, AI4, 0)))))+AL4</f>
        <v/>
      </c>
      <c r="AN4" s="323">
        <f>AQ4/AP4</f>
        <v/>
      </c>
      <c r="AO4" s="323" t="inlineStr">
        <is>
          <t>-</t>
        </is>
      </c>
      <c r="AP4" s="130" t="n">
        <v>2.4</v>
      </c>
      <c r="AQ4" s="323" t="n">
        <v>119.95</v>
      </c>
      <c r="AR4" s="324">
        <f>(AN4-AM4)/AN4</f>
        <v/>
      </c>
      <c r="AS4" s="323">
        <f>AJ4*BA4</f>
        <v/>
      </c>
      <c r="AT4" s="310" t="n"/>
      <c r="AU4" s="310" t="n"/>
      <c r="AV4" s="310" t="n"/>
      <c r="AW4" s="310" t="n"/>
      <c r="AX4" s="310" t="n"/>
      <c r="AY4" s="310" t="n"/>
      <c r="AZ4" s="292" t="n"/>
      <c r="BA4" s="328" t="n"/>
      <c r="BB4" s="328" t="n"/>
      <c r="BC4" s="319" t="n"/>
      <c r="BD4" s="435" t="n"/>
      <c r="BE4" s="314" t="n"/>
      <c r="BF4" s="315" t="n"/>
      <c r="BG4" s="316" t="n"/>
      <c r="BH4" s="317" t="n"/>
      <c r="BI4" s="317" t="n"/>
      <c r="BJ4" s="317" t="n"/>
      <c r="BK4" s="317" t="n"/>
      <c r="BL4" s="319" t="n"/>
      <c r="BM4" s="435" t="n"/>
      <c r="BN4" s="330" t="n"/>
      <c r="BO4" s="330" t="n"/>
      <c r="BP4" s="330" t="n"/>
      <c r="BQ4" s="330">
        <f>BO4+BP4</f>
        <v/>
      </c>
      <c r="BR4" s="330">
        <f>BQ4*AE4</f>
        <v/>
      </c>
      <c r="BS4" s="330" t="n"/>
      <c r="BT4" s="330" t="n"/>
      <c r="BU4" s="330" t="n"/>
      <c r="BV4" s="333" t="n"/>
      <c r="BW4" s="333" t="n"/>
      <c r="BX4" s="333" t="n"/>
    </row>
    <row customHeight="1" ht="15" r="5">
      <c r="A5" s="297" t="inlineStr">
        <is>
          <t>K000351506</t>
        </is>
      </c>
      <c r="B5" s="298" t="n"/>
      <c r="C5" s="300" t="n"/>
      <c r="D5" s="300" t="inlineStr">
        <is>
          <t>SIVLETTO</t>
        </is>
      </c>
      <c r="E5" s="301" t="inlineStr">
        <is>
          <t>KOI</t>
        </is>
      </c>
      <c r="F5" s="302" t="inlineStr">
        <is>
          <t>JEANS</t>
        </is>
      </c>
      <c r="G5" s="303" t="inlineStr">
        <is>
          <t>MENS</t>
        </is>
      </c>
      <c r="H5" s="302" t="inlineStr">
        <is>
          <t>LOUIS SELVAGE SI X KOI</t>
        </is>
      </c>
      <c r="I5" s="302" t="inlineStr">
        <is>
          <t>13 OZ. DRY BLACK</t>
        </is>
      </c>
      <c r="J5" s="302" t="n">
        <v>50195</v>
      </c>
      <c r="K5" s="130" t="inlineStr">
        <is>
          <t>NON</t>
        </is>
      </c>
      <c r="L5" s="130" t="n"/>
      <c r="M5" s="130" t="n"/>
      <c r="N5" s="130" t="n"/>
      <c r="O5" s="130" t="n"/>
      <c r="P5" s="130" t="inlineStr">
        <is>
          <t>Sivletto</t>
        </is>
      </c>
      <c r="Q5" s="292" t="inlineStr">
        <is>
          <t>TN</t>
        </is>
      </c>
      <c r="R5" s="292" t="inlineStr">
        <is>
          <t>Carthago</t>
        </is>
      </c>
      <c r="S5" s="292" t="inlineStr">
        <is>
          <t>Carthago</t>
        </is>
      </c>
      <c r="T5" s="292" t="inlineStr">
        <is>
          <t>n/a</t>
        </is>
      </c>
      <c r="U5" s="302" t="n"/>
      <c r="V5" s="130" t="n"/>
      <c r="W5" s="130" t="n"/>
      <c r="X5" s="130" t="n"/>
      <c r="Y5" s="130" t="n"/>
      <c r="Z5" s="130" t="n"/>
      <c r="AA5" s="130" t="n"/>
      <c r="AB5" s="277" t="n"/>
      <c r="AC5" s="277" t="n"/>
      <c r="AD5" s="277" t="n"/>
      <c r="AE5" s="308" t="n"/>
      <c r="AF5" s="308" t="n"/>
      <c r="AG5" s="323" t="n"/>
      <c r="AH5" s="323" t="n"/>
      <c r="AI5" s="323" t="n"/>
      <c r="AJ5" s="323" t="n"/>
      <c r="AK5" s="323" t="n">
        <v>25.01</v>
      </c>
      <c r="AL5" s="323" t="n"/>
      <c r="AM5" s="323">
        <f>((IF(AK5&gt;0, AK5, IF(AJ5&gt;0, AJ5, IF(AI5&gt;0, AI5, 0)))))+AL5</f>
        <v/>
      </c>
      <c r="AN5" s="323">
        <f>AQ5/AP5</f>
        <v/>
      </c>
      <c r="AO5" s="323">
        <f>AN5*1.05</f>
        <v/>
      </c>
      <c r="AP5" s="130" t="n">
        <v>2.5</v>
      </c>
      <c r="AQ5" s="323" t="n">
        <v>159.95</v>
      </c>
      <c r="AR5" s="324">
        <f>(AN5-AM5)/AN5</f>
        <v/>
      </c>
      <c r="AS5" s="323">
        <f>AJ5*BA5</f>
        <v/>
      </c>
      <c r="AT5" s="310" t="n"/>
      <c r="AU5" s="310" t="n"/>
      <c r="AV5" s="310" t="n"/>
      <c r="AW5" s="310" t="n"/>
      <c r="AX5" s="310" t="n"/>
      <c r="AY5" s="310" t="n"/>
      <c r="AZ5" s="292" t="n"/>
      <c r="BA5" s="328" t="n"/>
      <c r="BB5" s="328" t="n"/>
      <c r="BC5" s="319" t="n"/>
      <c r="BD5" s="435" t="n"/>
      <c r="BE5" s="314" t="n"/>
      <c r="BF5" s="315" t="n"/>
      <c r="BG5" s="316" t="n"/>
      <c r="BH5" s="317" t="n"/>
      <c r="BI5" s="317" t="n"/>
      <c r="BJ5" s="317" t="n"/>
      <c r="BK5" s="317" t="n"/>
      <c r="BL5" s="319" t="n"/>
      <c r="BM5" s="435" t="n"/>
      <c r="BN5" s="330" t="n"/>
      <c r="BO5" s="330" t="n"/>
      <c r="BP5" s="330" t="n"/>
      <c r="BQ5" s="330">
        <f>BO5+BP5</f>
        <v/>
      </c>
      <c r="BR5" s="330">
        <f>BQ5*AE5</f>
        <v/>
      </c>
      <c r="BS5" s="330" t="n"/>
      <c r="BT5" s="330" t="n"/>
      <c r="BU5" s="330" t="n"/>
      <c r="BV5" s="333" t="n"/>
      <c r="BW5" s="333" t="n"/>
      <c r="BX5" s="333" t="n"/>
    </row>
    <row customHeight="1" ht="15" r="6">
      <c r="A6" s="297" t="inlineStr">
        <is>
          <t>K000354010</t>
        </is>
      </c>
      <c r="B6" s="298" t="n"/>
      <c r="C6" s="300" t="n"/>
      <c r="D6" s="300" t="inlineStr">
        <is>
          <t>SIVLETTO</t>
        </is>
      </c>
      <c r="E6" s="301" t="inlineStr">
        <is>
          <t>KOI</t>
        </is>
      </c>
      <c r="F6" s="302" t="inlineStr">
        <is>
          <t>TSHIRT</t>
        </is>
      </c>
      <c r="G6" s="303" t="inlineStr">
        <is>
          <t>MENS</t>
        </is>
      </c>
      <c r="H6" s="302" t="inlineStr">
        <is>
          <t>DARIUS SI X KOI</t>
        </is>
      </c>
      <c r="I6" s="302" t="inlineStr">
        <is>
          <t>BLACK</t>
        </is>
      </c>
      <c r="J6" s="335" t="inlineStr">
        <is>
          <t>00100</t>
        </is>
      </c>
      <c r="K6" s="130" t="inlineStr">
        <is>
          <t>-</t>
        </is>
      </c>
      <c r="L6" s="130" t="n"/>
      <c r="M6" s="130" t="n"/>
      <c r="N6" s="130" t="n"/>
      <c r="O6" s="130" t="n"/>
      <c r="P6" s="130" t="inlineStr">
        <is>
          <t>Sivletto</t>
        </is>
      </c>
      <c r="Q6" s="292" t="inlineStr">
        <is>
          <t>GR</t>
        </is>
      </c>
      <c r="R6" s="292" t="inlineStr">
        <is>
          <t>Uni Textile</t>
        </is>
      </c>
      <c r="S6" s="292" t="inlineStr">
        <is>
          <t>New Power</t>
        </is>
      </c>
      <c r="T6" s="292" t="inlineStr">
        <is>
          <t>-</t>
        </is>
      </c>
      <c r="U6" s="302" t="n"/>
      <c r="V6" s="130" t="n"/>
      <c r="W6" s="130" t="n"/>
      <c r="X6" s="130" t="n"/>
      <c r="Y6" s="130" t="n"/>
      <c r="Z6" s="130" t="n"/>
      <c r="AA6" s="130" t="n"/>
      <c r="AB6" s="277" t="n"/>
      <c r="AC6" s="277" t="n"/>
      <c r="AD6" s="277" t="n"/>
      <c r="AE6" s="308" t="n"/>
      <c r="AF6" s="308" t="n"/>
      <c r="AG6" s="323" t="n"/>
      <c r="AH6" s="323" t="n"/>
      <c r="AI6" s="323" t="n"/>
      <c r="AJ6" s="323" t="n"/>
      <c r="AK6" s="323" t="n">
        <v>8.300000000000001</v>
      </c>
      <c r="AL6" s="323" t="n">
        <v>0</v>
      </c>
      <c r="AM6" s="323">
        <f>((IF(AK6&gt;0, AK6, IF(AJ6&gt;0, AJ6, IF(AI6&gt;0, AI6, 0)))))+AL6</f>
        <v/>
      </c>
      <c r="AN6" s="323">
        <f>AQ6/AP6</f>
        <v/>
      </c>
      <c r="AO6" s="323">
        <f>AN6*1.05</f>
        <v/>
      </c>
      <c r="AP6" s="130" t="n">
        <v>2.5</v>
      </c>
      <c r="AQ6" s="323" t="n">
        <v>39.95</v>
      </c>
      <c r="AR6" s="324">
        <f>(AN6-AM6)/AN6</f>
        <v/>
      </c>
      <c r="AS6" s="323">
        <f>AJ6*BA6</f>
        <v/>
      </c>
      <c r="AT6" s="310" t="n"/>
      <c r="AU6" s="310" t="n"/>
      <c r="AV6" s="310" t="n"/>
      <c r="AW6" s="310" t="n"/>
      <c r="AX6" s="310" t="n"/>
      <c r="AY6" s="310" t="n"/>
      <c r="AZ6" s="292" t="n"/>
      <c r="BA6" s="328" t="n"/>
      <c r="BB6" s="328" t="n"/>
      <c r="BC6" s="319" t="n"/>
      <c r="BD6" s="435" t="n"/>
      <c r="BE6" s="314" t="n"/>
      <c r="BF6" s="315" t="n"/>
      <c r="BG6" s="316" t="n"/>
      <c r="BH6" s="317" t="n"/>
      <c r="BI6" s="317" t="n"/>
      <c r="BJ6" s="317" t="n"/>
      <c r="BK6" s="317" t="n"/>
      <c r="BL6" s="319" t="n"/>
      <c r="BM6" s="435" t="n"/>
      <c r="BN6" s="330" t="n">
        <v>115</v>
      </c>
      <c r="BO6" s="330" t="n"/>
      <c r="BP6" s="330" t="n"/>
      <c r="BQ6" s="330">
        <f>BO6+BP6</f>
        <v/>
      </c>
      <c r="BR6" s="330">
        <f>BQ6*AE6</f>
        <v/>
      </c>
      <c r="BS6" s="330" t="n"/>
      <c r="BT6" s="330" t="n"/>
      <c r="BU6" s="330" t="n"/>
      <c r="BV6" s="333" t="n"/>
      <c r="BW6" s="333" t="n"/>
      <c r="BX6" s="333" t="n"/>
    </row>
    <row customHeight="1" ht="15" r="7">
      <c r="A7" s="297" t="inlineStr">
        <is>
          <t>K000399002</t>
        </is>
      </c>
      <c r="B7" s="298" t="n"/>
      <c r="C7" s="300" t="n"/>
      <c r="D7" s="300" t="inlineStr">
        <is>
          <t>SIVLETTO</t>
        </is>
      </c>
      <c r="E7" s="301" t="inlineStr">
        <is>
          <t>KOI</t>
        </is>
      </c>
      <c r="F7" s="302" t="inlineStr">
        <is>
          <t>ACCESSORY</t>
        </is>
      </c>
      <c r="G7" s="303" t="inlineStr">
        <is>
          <t>MENS</t>
        </is>
      </c>
      <c r="H7" s="302" t="inlineStr">
        <is>
          <t>KOI BANDANA SI X KOI</t>
        </is>
      </c>
      <c r="I7" s="302" t="inlineStr">
        <is>
          <t>BLACK</t>
        </is>
      </c>
      <c r="J7" s="335" t="inlineStr">
        <is>
          <t>00100</t>
        </is>
      </c>
      <c r="K7" s="130" t="inlineStr">
        <is>
          <t>-</t>
        </is>
      </c>
      <c r="L7" s="130" t="n"/>
      <c r="M7" s="130" t="n"/>
      <c r="N7" s="130" t="n"/>
      <c r="O7" s="130" t="n"/>
      <c r="P7" s="130" t="inlineStr">
        <is>
          <t>Sivletto</t>
        </is>
      </c>
      <c r="Q7" s="292" t="inlineStr">
        <is>
          <t>CH</t>
        </is>
      </c>
      <c r="R7" s="292" t="inlineStr">
        <is>
          <t>Copen</t>
        </is>
      </c>
      <c r="S7" s="336" t="inlineStr">
        <is>
          <t>-</t>
        </is>
      </c>
      <c r="T7" s="292" t="inlineStr">
        <is>
          <t>-</t>
        </is>
      </c>
      <c r="U7" s="302" t="n"/>
      <c r="V7" s="130" t="n"/>
      <c r="W7" s="130" t="n"/>
      <c r="X7" s="130" t="n"/>
      <c r="Y7" s="130" t="n"/>
      <c r="Z7" s="130" t="n"/>
      <c r="AA7" s="130" t="n"/>
      <c r="AB7" s="277" t="n"/>
      <c r="AC7" s="277" t="n"/>
      <c r="AD7" s="277" t="n"/>
      <c r="AE7" s="308" t="n"/>
      <c r="AF7" s="308" t="n"/>
      <c r="AG7" s="323" t="n"/>
      <c r="AH7" s="323" t="n"/>
      <c r="AI7" s="323" t="n"/>
      <c r="AJ7" s="337" t="n">
        <v>4.7</v>
      </c>
      <c r="AK7" s="323" t="n">
        <v>4.15</v>
      </c>
      <c r="AL7" s="323">
        <f>AK7*0.2</f>
        <v/>
      </c>
      <c r="AM7" s="323">
        <f>((IF(AK7&gt;0, AK7, IF(AJ7&gt;0, AJ7, IF(AI7&gt;0, AI7, 0)))))+AL7</f>
        <v/>
      </c>
      <c r="AN7" s="323">
        <f>AQ7/AP7</f>
        <v/>
      </c>
      <c r="AO7" s="323">
        <f>AN7*1.05</f>
        <v/>
      </c>
      <c r="AP7" s="130" t="n">
        <v>2</v>
      </c>
      <c r="AQ7" s="323" t="n">
        <v>19.95</v>
      </c>
      <c r="AR7" s="324">
        <f>(AN7-AM7)/AN7</f>
        <v/>
      </c>
      <c r="AS7" s="323">
        <f>AJ7*BA7</f>
        <v/>
      </c>
      <c r="AT7" s="310" t="n"/>
      <c r="AU7" s="310" t="n"/>
      <c r="AV7" s="310" t="n"/>
      <c r="AW7" s="310" t="n"/>
      <c r="AX7" s="310" t="n"/>
      <c r="AY7" s="310" t="n"/>
      <c r="AZ7" s="292" t="n"/>
      <c r="BA7" s="328" t="n"/>
      <c r="BB7" s="328" t="n"/>
      <c r="BC7" s="319" t="n"/>
      <c r="BD7" s="435" t="n"/>
      <c r="BE7" s="314" t="n"/>
      <c r="BF7" s="315" t="n"/>
      <c r="BG7" s="316" t="n"/>
      <c r="BH7" s="317" t="n"/>
      <c r="BI7" s="317" t="n"/>
      <c r="BJ7" s="317" t="n"/>
      <c r="BK7" s="317" t="n"/>
      <c r="BL7" s="319" t="n"/>
      <c r="BM7" s="435" t="n"/>
      <c r="BN7" s="330" t="n"/>
      <c r="BO7" s="330" t="n"/>
      <c r="BP7" s="330" t="n"/>
      <c r="BQ7" s="330">
        <f>BO7+BP7</f>
        <v/>
      </c>
      <c r="BR7" s="330">
        <f>BQ7*AE7</f>
        <v/>
      </c>
      <c r="BS7" s="330" t="n"/>
      <c r="BT7" s="330" t="n"/>
      <c r="BU7" s="330" t="n"/>
      <c r="BV7" s="333" t="n"/>
      <c r="BW7" s="333" t="n"/>
      <c r="BX7" s="333" t="n"/>
    </row>
    <row customHeight="1" ht="15" r="8">
      <c r="A8" s="297" t="inlineStr">
        <is>
          <t>K000354011</t>
        </is>
      </c>
      <c r="B8" s="298" t="n"/>
      <c r="C8" s="300" t="n"/>
      <c r="D8" s="300" t="inlineStr">
        <is>
          <t>PARADE</t>
        </is>
      </c>
      <c r="E8" s="301" t="inlineStr">
        <is>
          <t>KOI</t>
        </is>
      </c>
      <c r="F8" s="302" t="inlineStr">
        <is>
          <t>TSHIRT</t>
        </is>
      </c>
      <c r="G8" s="303" t="inlineStr">
        <is>
          <t>MENS</t>
        </is>
      </c>
      <c r="H8" s="302" t="inlineStr">
        <is>
          <t>DARIUS PARADE</t>
        </is>
      </c>
      <c r="I8" s="302" t="inlineStr">
        <is>
          <t>BLACK</t>
        </is>
      </c>
      <c r="J8" s="335" t="inlineStr">
        <is>
          <t>00100</t>
        </is>
      </c>
      <c r="K8" s="130" t="inlineStr">
        <is>
          <t>-</t>
        </is>
      </c>
      <c r="L8" s="130" t="n"/>
      <c r="M8" s="130" t="n"/>
      <c r="N8" s="130" t="n"/>
      <c r="O8" s="130" t="n"/>
      <c r="P8" s="130" t="inlineStr">
        <is>
          <t>Parade</t>
        </is>
      </c>
      <c r="Q8" s="292" t="inlineStr">
        <is>
          <t>GR</t>
        </is>
      </c>
      <c r="R8" s="292" t="inlineStr">
        <is>
          <t>Uni Textile</t>
        </is>
      </c>
      <c r="S8" s="292" t="inlineStr">
        <is>
          <t>New Power</t>
        </is>
      </c>
      <c r="T8" s="292" t="inlineStr">
        <is>
          <t>-</t>
        </is>
      </c>
      <c r="U8" s="302" t="n"/>
      <c r="V8" s="130" t="n"/>
      <c r="W8" s="130" t="n"/>
      <c r="X8" s="130" t="n"/>
      <c r="Y8" s="130" t="n"/>
      <c r="Z8" s="130" t="n"/>
      <c r="AA8" s="130" t="n"/>
      <c r="AB8" s="277" t="n"/>
      <c r="AC8" s="277" t="n"/>
      <c r="AD8" s="277" t="n"/>
      <c r="AE8" s="308" t="n"/>
      <c r="AF8" s="308" t="n"/>
      <c r="AG8" s="323" t="n"/>
      <c r="AH8" s="323" t="n"/>
      <c r="AI8" s="323" t="n"/>
      <c r="AJ8" s="323" t="n"/>
      <c r="AK8" s="323" t="n">
        <v>7.5</v>
      </c>
      <c r="AL8" s="323" t="n">
        <v>0</v>
      </c>
      <c r="AM8" s="323">
        <f>((IF(AK8&gt;0, AK8, IF(AJ8&gt;0, AJ8, IF(AI8&gt;0, AI8, 0)))))+AL8</f>
        <v/>
      </c>
      <c r="AN8" s="323">
        <f>AQ8/AP8</f>
        <v/>
      </c>
      <c r="AO8" s="323" t="inlineStr">
        <is>
          <t>-</t>
        </is>
      </c>
      <c r="AP8" s="130" t="n"/>
      <c r="AQ8" s="323" t="n"/>
      <c r="AR8" s="324">
        <f>(AN8-AM8)/AN8</f>
        <v/>
      </c>
      <c r="AS8" s="323">
        <f>AJ8*BA8</f>
        <v/>
      </c>
      <c r="AT8" s="310" t="n"/>
      <c r="AU8" s="310" t="n"/>
      <c r="AV8" s="310" t="n"/>
      <c r="AW8" s="310" t="n"/>
      <c r="AX8" s="310" t="n"/>
      <c r="AY8" s="310" t="n"/>
      <c r="AZ8" s="292" t="n"/>
      <c r="BA8" s="328" t="n"/>
      <c r="BB8" s="328" t="n"/>
      <c r="BC8" s="319" t="n"/>
      <c r="BD8" s="435" t="n"/>
      <c r="BE8" s="314" t="n"/>
      <c r="BF8" s="315" t="n"/>
      <c r="BG8" s="316" t="n"/>
      <c r="BH8" s="317" t="n"/>
      <c r="BI8" s="317" t="n"/>
      <c r="BJ8" s="317" t="n"/>
      <c r="BK8" s="317" t="n"/>
      <c r="BL8" s="319" t="n"/>
      <c r="BM8" s="435" t="n"/>
      <c r="BN8" s="330" t="n">
        <v>700</v>
      </c>
      <c r="BO8" s="330" t="n"/>
      <c r="BP8" s="330" t="n"/>
      <c r="BQ8" s="330">
        <f>BO8+BP8</f>
        <v/>
      </c>
      <c r="BR8" s="330">
        <f>BQ8*AE8</f>
        <v/>
      </c>
      <c r="BS8" s="330" t="n"/>
      <c r="BT8" s="330" t="n"/>
      <c r="BU8" s="330" t="n"/>
      <c r="BV8" s="333" t="n"/>
      <c r="BW8" s="333" t="n"/>
      <c r="BX8" s="333" t="n"/>
    </row>
    <row customHeight="1" ht="15" r="9">
      <c r="A9" s="297" t="n"/>
      <c r="B9" s="298" t="n"/>
      <c r="C9" s="300" t="n"/>
      <c r="D9" s="300" t="n"/>
      <c r="E9" s="301" t="n"/>
      <c r="F9" s="302" t="n"/>
      <c r="G9" s="303" t="n"/>
      <c r="H9" s="302" t="n"/>
      <c r="I9" s="302" t="n"/>
      <c r="J9" s="302" t="n"/>
      <c r="K9" s="130" t="n"/>
      <c r="L9" s="130" t="n"/>
      <c r="M9" s="130" t="n"/>
      <c r="N9" s="130" t="n"/>
      <c r="O9" s="130" t="n"/>
      <c r="P9" s="130" t="n"/>
      <c r="Q9" s="292" t="n"/>
      <c r="R9" s="292" t="n"/>
      <c r="S9" s="292" t="n"/>
      <c r="T9" s="292" t="n"/>
      <c r="U9" s="302" t="n"/>
      <c r="V9" s="130" t="n"/>
      <c r="W9" s="130" t="n"/>
      <c r="X9" s="130" t="n"/>
      <c r="Y9" s="130" t="n"/>
      <c r="Z9" s="130" t="n"/>
      <c r="AA9" s="130" t="n"/>
      <c r="AB9" s="277" t="n"/>
      <c r="AC9" s="277" t="n"/>
      <c r="AD9" s="277" t="n"/>
      <c r="AE9" s="308" t="n"/>
      <c r="AF9" s="308" t="n"/>
      <c r="AG9" s="323" t="n"/>
      <c r="AH9" s="323" t="n"/>
      <c r="AI9" s="323" t="n"/>
      <c r="AJ9" s="323" t="n"/>
      <c r="AK9" s="323" t="n"/>
      <c r="AL9" s="323" t="n"/>
      <c r="AM9" s="323">
        <f>((IF(AK9&gt;0, AK9, IF(AJ9&gt;0, AJ9, IF(AI9&gt;0, AI9, 0)))))+AL9</f>
        <v/>
      </c>
      <c r="AN9" s="323">
        <f>AQ9/AP9</f>
        <v/>
      </c>
      <c r="AO9" s="323" t="inlineStr">
        <is>
          <t>-</t>
        </is>
      </c>
      <c r="AP9" s="130" t="n"/>
      <c r="AQ9" s="323" t="n"/>
      <c r="AR9" s="324">
        <f>(AN9-AM9)/AN9</f>
        <v/>
      </c>
      <c r="AS9" s="323">
        <f>AJ9*BA9</f>
        <v/>
      </c>
      <c r="AT9" s="310" t="n"/>
      <c r="AU9" s="310" t="n"/>
      <c r="AV9" s="310" t="n"/>
      <c r="AW9" s="310" t="n"/>
      <c r="AX9" s="310" t="n"/>
      <c r="AY9" s="310" t="n"/>
      <c r="AZ9" s="292" t="n"/>
      <c r="BA9" s="328" t="n"/>
      <c r="BB9" s="328" t="n"/>
      <c r="BC9" s="319" t="n"/>
      <c r="BD9" s="435" t="n"/>
      <c r="BE9" s="314" t="n"/>
      <c r="BF9" s="315" t="n"/>
      <c r="BG9" s="316" t="n"/>
      <c r="BH9" s="317" t="n"/>
      <c r="BI9" s="317" t="n"/>
      <c r="BJ9" s="317" t="n"/>
      <c r="BK9" s="317" t="n"/>
      <c r="BL9" s="319" t="n"/>
      <c r="BM9" s="435" t="n"/>
      <c r="BN9" s="330" t="n"/>
      <c r="BO9" s="330" t="n"/>
      <c r="BP9" s="330" t="n"/>
      <c r="BQ9" s="330">
        <f>BO9+BP9</f>
        <v/>
      </c>
      <c r="BR9" s="330">
        <f>BQ9*AE9</f>
        <v/>
      </c>
      <c r="BS9" s="330" t="n"/>
      <c r="BT9" s="330" t="n"/>
      <c r="BU9" s="330" t="n"/>
      <c r="BV9" s="333" t="n"/>
      <c r="BW9" s="333" t="n"/>
      <c r="BX9" s="333" t="n"/>
    </row>
    <row customHeight="1" ht="15" r="10">
      <c r="A10" s="297" t="n"/>
      <c r="B10" s="298" t="n"/>
      <c r="C10" s="300" t="n"/>
      <c r="D10" s="300" t="n"/>
      <c r="E10" s="301" t="n"/>
      <c r="F10" s="302" t="n"/>
      <c r="G10" s="303" t="n"/>
      <c r="H10" s="302" t="n"/>
      <c r="I10" s="302" t="n"/>
      <c r="J10" s="302" t="n"/>
      <c r="K10" s="130" t="n"/>
      <c r="L10" s="130" t="n"/>
      <c r="M10" s="130" t="n"/>
      <c r="N10" s="130" t="n"/>
      <c r="O10" s="130" t="n"/>
      <c r="P10" s="130" t="n"/>
      <c r="Q10" s="292" t="n"/>
      <c r="R10" s="292" t="n"/>
      <c r="S10" s="292" t="n"/>
      <c r="T10" s="292" t="n"/>
      <c r="U10" s="302" t="n"/>
      <c r="V10" s="130" t="n"/>
      <c r="W10" s="130" t="n"/>
      <c r="X10" s="130" t="n"/>
      <c r="Y10" s="130" t="n"/>
      <c r="Z10" s="130" t="n"/>
      <c r="AA10" s="130" t="n"/>
      <c r="AB10" s="277" t="n"/>
      <c r="AC10" s="277" t="n"/>
      <c r="AD10" s="277" t="n"/>
      <c r="AE10" s="308" t="n"/>
      <c r="AF10" s="308" t="n"/>
      <c r="AG10" s="323" t="n"/>
      <c r="AH10" s="323" t="n"/>
      <c r="AI10" s="323" t="n"/>
      <c r="AJ10" s="323" t="n"/>
      <c r="AK10" s="323" t="n"/>
      <c r="AL10" s="323" t="n"/>
      <c r="AM10" s="323">
        <f>((IF(AK10&gt;0, AK10, IF(AJ10&gt;0, AJ10, IF(AI10&gt;0, AI10, 0)))))+AL10</f>
        <v/>
      </c>
      <c r="AN10" s="323">
        <f>AQ10/AP10</f>
        <v/>
      </c>
      <c r="AO10" s="323" t="inlineStr">
        <is>
          <t>-</t>
        </is>
      </c>
      <c r="AP10" s="130" t="n"/>
      <c r="AQ10" s="323" t="n"/>
      <c r="AR10" s="324">
        <f>(AN10-AM10)/AN10</f>
        <v/>
      </c>
      <c r="AS10" s="323">
        <f>AJ10*BA10</f>
        <v/>
      </c>
      <c r="AT10" s="310" t="n"/>
      <c r="AU10" s="310" t="n"/>
      <c r="AV10" s="310" t="n"/>
      <c r="AW10" s="310" t="n"/>
      <c r="AX10" s="310" t="n"/>
      <c r="AY10" s="310" t="n"/>
      <c r="AZ10" s="292" t="n"/>
      <c r="BA10" s="328" t="n"/>
      <c r="BB10" s="328" t="n"/>
      <c r="BC10" s="319" t="n"/>
      <c r="BD10" s="435" t="n"/>
      <c r="BE10" s="314" t="n"/>
      <c r="BF10" s="315" t="n"/>
      <c r="BG10" s="316" t="n"/>
      <c r="BH10" s="317" t="n"/>
      <c r="BI10" s="317" t="n"/>
      <c r="BJ10" s="317" t="n"/>
      <c r="BK10" s="317" t="n"/>
      <c r="BL10" s="319" t="n"/>
      <c r="BM10" s="435" t="n"/>
      <c r="BN10" s="330" t="n"/>
      <c r="BO10" s="330" t="n"/>
      <c r="BP10" s="330" t="n"/>
      <c r="BQ10" s="330">
        <f>BO10+BP10</f>
        <v/>
      </c>
      <c r="BR10" s="330">
        <f>BQ10*AE10</f>
        <v/>
      </c>
      <c r="BS10" s="330" t="n"/>
      <c r="BT10" s="330" t="n"/>
      <c r="BU10" s="330" t="n"/>
      <c r="BV10" s="333" t="n"/>
      <c r="BW10" s="333" t="n"/>
      <c r="BX10" s="333" t="n"/>
    </row>
    <row customHeight="1" ht="15" r="11">
      <c r="A11" s="297" t="n"/>
      <c r="B11" s="298" t="n"/>
      <c r="C11" s="300" t="n"/>
      <c r="D11" s="300" t="n"/>
      <c r="E11" s="301" t="n"/>
      <c r="F11" s="302" t="n"/>
      <c r="G11" s="303" t="n"/>
      <c r="H11" s="302" t="n"/>
      <c r="I11" s="302" t="n"/>
      <c r="J11" s="302" t="n"/>
      <c r="K11" s="130" t="n"/>
      <c r="L11" s="130" t="n"/>
      <c r="M11" s="130" t="n"/>
      <c r="N11" s="130" t="n"/>
      <c r="O11" s="130" t="n"/>
      <c r="P11" s="130" t="n"/>
      <c r="Q11" s="292" t="n"/>
      <c r="R11" s="292" t="n"/>
      <c r="S11" s="292" t="n"/>
      <c r="T11" s="292" t="n"/>
      <c r="U11" s="302" t="n"/>
      <c r="V11" s="130" t="n"/>
      <c r="W11" s="130" t="n"/>
      <c r="X11" s="130" t="n"/>
      <c r="Y11" s="130" t="n"/>
      <c r="Z11" s="130" t="n"/>
      <c r="AA11" s="130" t="n"/>
      <c r="AB11" s="277" t="n"/>
      <c r="AC11" s="277" t="n"/>
      <c r="AD11" s="277" t="n"/>
      <c r="AE11" s="308" t="n"/>
      <c r="AF11" s="308" t="n"/>
      <c r="AG11" s="323" t="n"/>
      <c r="AH11" s="323" t="n"/>
      <c r="AI11" s="323" t="n"/>
      <c r="AJ11" s="323" t="n"/>
      <c r="AK11" s="323" t="n"/>
      <c r="AL11" s="323" t="n"/>
      <c r="AM11" s="323">
        <f>((IF(AK11&gt;0, AK11, IF(AJ11&gt;0, AJ11, IF(AI11&gt;0, AI11, 0)))))+AL11</f>
        <v/>
      </c>
      <c r="AN11" s="323">
        <f>AQ11/AP11</f>
        <v/>
      </c>
      <c r="AO11" s="323" t="inlineStr">
        <is>
          <t>-</t>
        </is>
      </c>
      <c r="AP11" s="130" t="n"/>
      <c r="AQ11" s="323" t="n"/>
      <c r="AR11" s="324">
        <f>(AN11-AM11)/AN11</f>
        <v/>
      </c>
      <c r="AS11" s="323">
        <f>AJ11*BA11</f>
        <v/>
      </c>
      <c r="AT11" s="310" t="n"/>
      <c r="AU11" s="310" t="n"/>
      <c r="AV11" s="310" t="n"/>
      <c r="AW11" s="310" t="n"/>
      <c r="AX11" s="310" t="n"/>
      <c r="AY11" s="310" t="n"/>
      <c r="AZ11" s="292" t="n"/>
      <c r="BA11" s="328" t="n"/>
      <c r="BB11" s="328" t="n"/>
      <c r="BC11" s="319" t="n"/>
      <c r="BD11" s="435" t="n"/>
      <c r="BE11" s="314" t="n"/>
      <c r="BF11" s="315" t="n"/>
      <c r="BG11" s="316" t="n"/>
      <c r="BH11" s="317" t="n"/>
      <c r="BI11" s="317" t="n"/>
      <c r="BJ11" s="317" t="n"/>
      <c r="BK11" s="317" t="n"/>
      <c r="BL11" s="319" t="n"/>
      <c r="BM11" s="435" t="n"/>
      <c r="BN11" s="330" t="n"/>
      <c r="BO11" s="330" t="n"/>
      <c r="BP11" s="330" t="n"/>
      <c r="BQ11" s="330">
        <f>BO11+BP11</f>
        <v/>
      </c>
      <c r="BR11" s="330">
        <f>BQ11*AE11</f>
        <v/>
      </c>
      <c r="BS11" s="330" t="n"/>
      <c r="BT11" s="330" t="n"/>
      <c r="BU11" s="330" t="n"/>
      <c r="BV11" s="333" t="n"/>
      <c r="BW11" s="333" t="n"/>
      <c r="BX11" s="333" t="n"/>
    </row>
    <row customHeight="1" ht="15" r="12">
      <c r="A12" s="297" t="n"/>
      <c r="B12" s="298" t="n"/>
      <c r="C12" s="300" t="n"/>
      <c r="D12" s="300" t="n"/>
      <c r="E12" s="301" t="n"/>
      <c r="F12" s="302" t="n"/>
      <c r="G12" s="303" t="n"/>
      <c r="H12" s="302" t="n"/>
      <c r="I12" s="302" t="n"/>
      <c r="J12" s="302" t="n"/>
      <c r="K12" s="130" t="n"/>
      <c r="L12" s="130" t="n"/>
      <c r="M12" s="130" t="n"/>
      <c r="N12" s="130" t="n"/>
      <c r="O12" s="130" t="n"/>
      <c r="P12" s="130" t="n"/>
      <c r="Q12" s="292" t="n"/>
      <c r="R12" s="292" t="n"/>
      <c r="S12" s="292" t="n"/>
      <c r="T12" s="292" t="n"/>
      <c r="U12" s="302" t="n"/>
      <c r="V12" s="130" t="n"/>
      <c r="W12" s="130" t="n"/>
      <c r="X12" s="130" t="n"/>
      <c r="Y12" s="130" t="n"/>
      <c r="Z12" s="130" t="n"/>
      <c r="AA12" s="130" t="n"/>
      <c r="AB12" s="277" t="n"/>
      <c r="AC12" s="277" t="n"/>
      <c r="AD12" s="277" t="n"/>
      <c r="AE12" s="308" t="n"/>
      <c r="AF12" s="308" t="n"/>
      <c r="AG12" s="323" t="n"/>
      <c r="AH12" s="323" t="n"/>
      <c r="AI12" s="323" t="n"/>
      <c r="AJ12" s="323" t="n"/>
      <c r="AK12" s="323" t="n"/>
      <c r="AL12" s="323" t="n"/>
      <c r="AM12" s="323">
        <f>((IF(AK12&gt;0, AK12, IF(AJ12&gt;0, AJ12, IF(AI12&gt;0, AI12, 0)))))+AL12</f>
        <v/>
      </c>
      <c r="AN12" s="323">
        <f>AQ12/AP12</f>
        <v/>
      </c>
      <c r="AO12" s="323" t="inlineStr">
        <is>
          <t>-</t>
        </is>
      </c>
      <c r="AP12" s="130" t="n"/>
      <c r="AQ12" s="323" t="n"/>
      <c r="AR12" s="324">
        <f>(AN12-AM12)/AN12</f>
        <v/>
      </c>
      <c r="AS12" s="323">
        <f>AJ12*BA12</f>
        <v/>
      </c>
      <c r="AT12" s="310" t="n"/>
      <c r="AU12" s="310" t="n"/>
      <c r="AV12" s="310" t="n"/>
      <c r="AW12" s="310" t="n"/>
      <c r="AX12" s="310" t="n"/>
      <c r="AY12" s="310" t="n"/>
      <c r="AZ12" s="292" t="n"/>
      <c r="BA12" s="328" t="n"/>
      <c r="BB12" s="328" t="n"/>
      <c r="BC12" s="319" t="n"/>
      <c r="BD12" s="435" t="n"/>
      <c r="BE12" s="314" t="n"/>
      <c r="BF12" s="315" t="n"/>
      <c r="BG12" s="316" t="n"/>
      <c r="BH12" s="317" t="n"/>
      <c r="BI12" s="317" t="n"/>
      <c r="BJ12" s="317" t="n"/>
      <c r="BK12" s="317" t="n"/>
      <c r="BL12" s="319" t="n"/>
      <c r="BM12" s="435" t="n"/>
      <c r="BN12" s="330" t="n"/>
      <c r="BO12" s="330" t="n"/>
      <c r="BP12" s="330" t="n"/>
      <c r="BQ12" s="330">
        <f>BO12+BP12</f>
        <v/>
      </c>
      <c r="BR12" s="330">
        <f>BQ12*AE12</f>
        <v/>
      </c>
      <c r="BS12" s="330" t="n"/>
      <c r="BT12" s="330" t="n"/>
      <c r="BU12" s="330" t="n"/>
      <c r="BV12" s="333" t="n"/>
      <c r="BW12" s="333" t="n"/>
      <c r="BX12" s="333" t="n"/>
    </row>
    <row customHeight="1" ht="15" r="13">
      <c r="A13" s="297" t="n"/>
      <c r="B13" s="298" t="n"/>
      <c r="C13" s="300" t="n"/>
      <c r="D13" s="300" t="n"/>
      <c r="E13" s="301" t="n"/>
      <c r="F13" s="302" t="n"/>
      <c r="G13" s="303" t="n"/>
      <c r="H13" s="302" t="n"/>
      <c r="I13" s="302" t="n"/>
      <c r="J13" s="302" t="n"/>
      <c r="K13" s="130" t="n"/>
      <c r="L13" s="130" t="n"/>
      <c r="M13" s="130" t="n"/>
      <c r="N13" s="130" t="n"/>
      <c r="O13" s="130" t="n"/>
      <c r="P13" s="130" t="n"/>
      <c r="Q13" s="292" t="n"/>
      <c r="R13" s="292" t="n"/>
      <c r="S13" s="292" t="n"/>
      <c r="T13" s="292" t="n"/>
      <c r="U13" s="302" t="n"/>
      <c r="V13" s="130" t="n"/>
      <c r="W13" s="130" t="n"/>
      <c r="X13" s="130" t="n"/>
      <c r="Y13" s="130" t="n"/>
      <c r="Z13" s="130" t="n"/>
      <c r="AA13" s="130" t="n"/>
      <c r="AB13" s="277" t="n"/>
      <c r="AC13" s="277" t="n"/>
      <c r="AD13" s="277" t="n"/>
      <c r="AE13" s="308" t="n"/>
      <c r="AF13" s="308" t="n"/>
      <c r="AG13" s="323" t="n"/>
      <c r="AH13" s="323" t="n"/>
      <c r="AI13" s="323" t="n"/>
      <c r="AJ13" s="323" t="n"/>
      <c r="AK13" s="323" t="n"/>
      <c r="AL13" s="323" t="n"/>
      <c r="AM13" s="323">
        <f>((IF(AK13&gt;0, AK13, IF(AJ13&gt;0, AJ13, IF(AI13&gt;0, AI13, 0)))))+AL13</f>
        <v/>
      </c>
      <c r="AN13" s="323">
        <f>AQ13/AP13</f>
        <v/>
      </c>
      <c r="AO13" s="323" t="inlineStr">
        <is>
          <t>-</t>
        </is>
      </c>
      <c r="AP13" s="130" t="n"/>
      <c r="AQ13" s="323" t="n"/>
      <c r="AR13" s="324">
        <f>(AN13-AM13)/AN13</f>
        <v/>
      </c>
      <c r="AS13" s="323">
        <f>AJ13*BA13</f>
        <v/>
      </c>
      <c r="AT13" s="310" t="n"/>
      <c r="AU13" s="310" t="n"/>
      <c r="AV13" s="310" t="n"/>
      <c r="AW13" s="310" t="n"/>
      <c r="AX13" s="310" t="n"/>
      <c r="AY13" s="310" t="n"/>
      <c r="AZ13" s="292" t="n"/>
      <c r="BA13" s="328" t="n"/>
      <c r="BB13" s="328" t="n"/>
      <c r="BC13" s="319" t="n"/>
      <c r="BD13" s="435" t="n"/>
      <c r="BE13" s="314" t="n"/>
      <c r="BF13" s="315" t="n"/>
      <c r="BG13" s="316" t="n"/>
      <c r="BH13" s="317" t="n"/>
      <c r="BI13" s="317" t="n"/>
      <c r="BJ13" s="317" t="n"/>
      <c r="BK13" s="317" t="n"/>
      <c r="BL13" s="319" t="n"/>
      <c r="BM13" s="435" t="n"/>
      <c r="BN13" s="330" t="n"/>
      <c r="BO13" s="330" t="n"/>
      <c r="BP13" s="330" t="n"/>
      <c r="BQ13" s="330">
        <f>BO13+BP13</f>
        <v/>
      </c>
      <c r="BR13" s="330">
        <f>BQ13*AE13</f>
        <v/>
      </c>
      <c r="BS13" s="330" t="n"/>
      <c r="BT13" s="330" t="n"/>
      <c r="BU13" s="330" t="n"/>
      <c r="BV13" s="333" t="n"/>
      <c r="BW13" s="333" t="n"/>
      <c r="BX13" s="333" t="n"/>
    </row>
    <row customHeight="1" ht="15" r="14">
      <c r="A14" s="297" t="n"/>
      <c r="B14" s="298" t="n"/>
      <c r="C14" s="300" t="n"/>
      <c r="D14" s="300" t="n"/>
      <c r="E14" s="301" t="n"/>
      <c r="F14" s="302" t="n"/>
      <c r="G14" s="303" t="n"/>
      <c r="H14" s="302" t="n"/>
      <c r="I14" s="302" t="n"/>
      <c r="J14" s="302" t="n"/>
      <c r="K14" s="130" t="n"/>
      <c r="L14" s="130" t="n"/>
      <c r="M14" s="130" t="n"/>
      <c r="N14" s="130" t="n"/>
      <c r="O14" s="130" t="n"/>
      <c r="P14" s="130" t="n"/>
      <c r="Q14" s="292" t="n"/>
      <c r="R14" s="292" t="n"/>
      <c r="S14" s="292" t="n"/>
      <c r="T14" s="292" t="n"/>
      <c r="U14" s="302" t="n"/>
      <c r="V14" s="130" t="n"/>
      <c r="W14" s="130" t="n"/>
      <c r="X14" s="130" t="n"/>
      <c r="Y14" s="130" t="n"/>
      <c r="Z14" s="130" t="n"/>
      <c r="AA14" s="130" t="n"/>
      <c r="AB14" s="277" t="n"/>
      <c r="AC14" s="277" t="n"/>
      <c r="AD14" s="277" t="n"/>
      <c r="AE14" s="308" t="n"/>
      <c r="AF14" s="308" t="n"/>
      <c r="AG14" s="323" t="n"/>
      <c r="AH14" s="323" t="n"/>
      <c r="AI14" s="323" t="n"/>
      <c r="AJ14" s="323" t="n"/>
      <c r="AK14" s="323" t="n"/>
      <c r="AL14" s="323" t="n"/>
      <c r="AM14" s="323">
        <f>((IF(AK14&gt;0, AK14, IF(AJ14&gt;0, AJ14, IF(AI14&gt;0, AI14, 0)))))+AL14</f>
        <v/>
      </c>
      <c r="AN14" s="323">
        <f>AQ14/AP14</f>
        <v/>
      </c>
      <c r="AO14" s="323" t="inlineStr">
        <is>
          <t>-</t>
        </is>
      </c>
      <c r="AP14" s="130" t="n"/>
      <c r="AQ14" s="323" t="n"/>
      <c r="AR14" s="324">
        <f>(AN14-AM14)/AN14</f>
        <v/>
      </c>
      <c r="AS14" s="323">
        <f>AJ14*BA14</f>
        <v/>
      </c>
      <c r="AT14" s="310" t="n"/>
      <c r="AU14" s="310" t="n"/>
      <c r="AV14" s="310" t="n"/>
      <c r="AW14" s="310" t="n"/>
      <c r="AX14" s="310" t="n"/>
      <c r="AY14" s="310" t="n"/>
      <c r="AZ14" s="292" t="n"/>
      <c r="BA14" s="328" t="n"/>
      <c r="BB14" s="328" t="n"/>
      <c r="BC14" s="319" t="n"/>
      <c r="BD14" s="435" t="n"/>
      <c r="BE14" s="314" t="n"/>
      <c r="BF14" s="315" t="n"/>
      <c r="BG14" s="316" t="n"/>
      <c r="BH14" s="317" t="n"/>
      <c r="BI14" s="317" t="n"/>
      <c r="BJ14" s="317" t="n"/>
      <c r="BK14" s="317" t="n"/>
      <c r="BL14" s="319" t="n"/>
      <c r="BM14" s="435" t="n"/>
      <c r="BN14" s="330" t="n"/>
      <c r="BO14" s="330" t="n"/>
      <c r="BP14" s="330" t="n"/>
      <c r="BQ14" s="330">
        <f>BO14+BP14</f>
        <v/>
      </c>
      <c r="BR14" s="330">
        <f>BQ14*AE14</f>
        <v/>
      </c>
      <c r="BS14" s="330" t="n"/>
      <c r="BT14" s="330" t="n"/>
      <c r="BU14" s="330" t="n"/>
      <c r="BV14" s="333" t="n"/>
      <c r="BW14" s="333" t="n"/>
      <c r="BX14" s="333" t="n"/>
    </row>
    <row customHeight="1" ht="15" r="15">
      <c r="A15" s="297" t="n"/>
      <c r="B15" s="298" t="n"/>
      <c r="C15" s="300" t="n"/>
      <c r="D15" s="300" t="n"/>
      <c r="E15" s="301" t="n"/>
      <c r="F15" s="302" t="n"/>
      <c r="G15" s="303" t="n"/>
      <c r="H15" s="302" t="n"/>
      <c r="I15" s="302" t="n"/>
      <c r="J15" s="302" t="n"/>
      <c r="K15" s="130" t="n"/>
      <c r="L15" s="130" t="n"/>
      <c r="M15" s="130" t="n"/>
      <c r="N15" s="130" t="n"/>
      <c r="O15" s="130" t="n"/>
      <c r="P15" s="130" t="n"/>
      <c r="Q15" s="292" t="n"/>
      <c r="R15" s="292" t="n"/>
      <c r="S15" s="292" t="n"/>
      <c r="T15" s="292" t="n"/>
      <c r="U15" s="302" t="n"/>
      <c r="V15" s="130" t="n"/>
      <c r="W15" s="130" t="n"/>
      <c r="X15" s="130" t="n"/>
      <c r="Y15" s="130" t="n"/>
      <c r="Z15" s="130" t="n"/>
      <c r="AA15" s="130" t="n"/>
      <c r="AB15" s="277" t="n"/>
      <c r="AC15" s="277" t="n"/>
      <c r="AD15" s="277" t="n"/>
      <c r="AE15" s="308" t="n"/>
      <c r="AF15" s="308" t="n"/>
      <c r="AG15" s="323" t="n"/>
      <c r="AH15" s="323" t="n"/>
      <c r="AI15" s="323" t="n"/>
      <c r="AJ15" s="323" t="n"/>
      <c r="AK15" s="323" t="n"/>
      <c r="AL15" s="323" t="n"/>
      <c r="AM15" s="323">
        <f>((IF(AK15&gt;0, AK15, IF(AJ15&gt;0, AJ15, IF(AI15&gt;0, AI15, 0)))))+AL15</f>
        <v/>
      </c>
      <c r="AN15" s="323">
        <f>AQ15/AP15</f>
        <v/>
      </c>
      <c r="AO15" s="323" t="inlineStr">
        <is>
          <t>-</t>
        </is>
      </c>
      <c r="AP15" s="130" t="n"/>
      <c r="AQ15" s="323" t="n"/>
      <c r="AR15" s="324">
        <f>(AN15-AM15)/AN15</f>
        <v/>
      </c>
      <c r="AS15" s="323">
        <f>AJ15*BA15</f>
        <v/>
      </c>
      <c r="AT15" s="310" t="n"/>
      <c r="AU15" s="310" t="n"/>
      <c r="AV15" s="310" t="n"/>
      <c r="AW15" s="310" t="n"/>
      <c r="AX15" s="310" t="n"/>
      <c r="AY15" s="310" t="n"/>
      <c r="AZ15" s="292" t="n"/>
      <c r="BA15" s="328" t="n"/>
      <c r="BB15" s="328" t="n"/>
      <c r="BC15" s="319" t="n"/>
      <c r="BD15" s="435" t="n"/>
      <c r="BE15" s="314" t="n"/>
      <c r="BF15" s="315" t="n"/>
      <c r="BG15" s="316" t="n"/>
      <c r="BH15" s="317" t="n"/>
      <c r="BI15" s="317" t="n"/>
      <c r="BJ15" s="317" t="n"/>
      <c r="BK15" s="317" t="n"/>
      <c r="BL15" s="319" t="n"/>
      <c r="BM15" s="435" t="n"/>
      <c r="BN15" s="330" t="n"/>
      <c r="BO15" s="330" t="n"/>
      <c r="BP15" s="330" t="n"/>
      <c r="BQ15" s="330">
        <f>BO15+BP15</f>
        <v/>
      </c>
      <c r="BR15" s="330">
        <f>BQ15*AE15</f>
        <v/>
      </c>
      <c r="BS15" s="330" t="n"/>
      <c r="BT15" s="330" t="n"/>
      <c r="BU15" s="330" t="n"/>
      <c r="BV15" s="333" t="n"/>
      <c r="BW15" s="333" t="n"/>
      <c r="BX15" s="333" t="n"/>
    </row>
    <row customHeight="1" ht="15" r="16">
      <c r="A16" s="297" t="n"/>
      <c r="B16" s="298" t="n"/>
      <c r="C16" s="300" t="n"/>
      <c r="D16" s="300" t="n"/>
      <c r="E16" s="301" t="n"/>
      <c r="F16" s="302" t="n"/>
      <c r="G16" s="303" t="n"/>
      <c r="H16" s="302" t="n"/>
      <c r="I16" s="302" t="n"/>
      <c r="J16" s="302" t="n"/>
      <c r="K16" s="130" t="n"/>
      <c r="L16" s="130" t="n"/>
      <c r="M16" s="130" t="n"/>
      <c r="N16" s="130" t="n"/>
      <c r="O16" s="130" t="n"/>
      <c r="P16" s="130" t="n"/>
      <c r="Q16" s="292" t="n"/>
      <c r="R16" s="292" t="n"/>
      <c r="S16" s="292" t="n"/>
      <c r="T16" s="292" t="n"/>
      <c r="U16" s="302" t="n"/>
      <c r="V16" s="130" t="n"/>
      <c r="W16" s="130" t="n"/>
      <c r="X16" s="130" t="n"/>
      <c r="Y16" s="130" t="n"/>
      <c r="Z16" s="130" t="n"/>
      <c r="AA16" s="130" t="n"/>
      <c r="AB16" s="277" t="n"/>
      <c r="AC16" s="277" t="n"/>
      <c r="AD16" s="277" t="n"/>
      <c r="AE16" s="308" t="n"/>
      <c r="AF16" s="308" t="n"/>
      <c r="AG16" s="323" t="n"/>
      <c r="AH16" s="323" t="n"/>
      <c r="AI16" s="323" t="n"/>
      <c r="AJ16" s="323" t="n"/>
      <c r="AK16" s="323" t="n"/>
      <c r="AL16" s="323" t="n"/>
      <c r="AM16" s="323">
        <f>((IF(AK16&gt;0, AK16, IF(AJ16&gt;0, AJ16, IF(AI16&gt;0, AI16, 0)))))+AL16</f>
        <v/>
      </c>
      <c r="AN16" s="323">
        <f>AQ16/AP16</f>
        <v/>
      </c>
      <c r="AO16" s="323" t="inlineStr">
        <is>
          <t>-</t>
        </is>
      </c>
      <c r="AP16" s="130" t="n"/>
      <c r="AQ16" s="323" t="n"/>
      <c r="AR16" s="324">
        <f>(AN16-AM16)/AN16</f>
        <v/>
      </c>
      <c r="AS16" s="323">
        <f>AJ16*BA16</f>
        <v/>
      </c>
      <c r="AT16" s="310" t="n"/>
      <c r="AU16" s="310" t="n"/>
      <c r="AV16" s="310" t="n"/>
      <c r="AW16" s="310" t="n"/>
      <c r="AX16" s="310" t="n"/>
      <c r="AY16" s="310" t="n"/>
      <c r="AZ16" s="292" t="n"/>
      <c r="BA16" s="328" t="n"/>
      <c r="BB16" s="328" t="n"/>
      <c r="BC16" s="319" t="n"/>
      <c r="BD16" s="435" t="n"/>
      <c r="BE16" s="314" t="n"/>
      <c r="BF16" s="315" t="n"/>
      <c r="BG16" s="316" t="n"/>
      <c r="BH16" s="317" t="n"/>
      <c r="BI16" s="317" t="n"/>
      <c r="BJ16" s="317" t="n"/>
      <c r="BK16" s="317" t="n"/>
      <c r="BL16" s="319" t="n"/>
      <c r="BM16" s="435" t="n"/>
      <c r="BN16" s="330" t="n"/>
      <c r="BO16" s="330" t="n"/>
      <c r="BP16" s="330" t="n"/>
      <c r="BQ16" s="330">
        <f>BO16+BP16</f>
        <v/>
      </c>
      <c r="BR16" s="330">
        <f>BQ16*AE16</f>
        <v/>
      </c>
      <c r="BS16" s="330" t="n"/>
      <c r="BT16" s="330" t="n"/>
      <c r="BU16" s="330" t="n"/>
      <c r="BV16" s="333" t="n"/>
      <c r="BW16" s="333" t="n"/>
      <c r="BX16" s="333" t="n"/>
    </row>
    <row customHeight="1" ht="15" r="17">
      <c r="A17" s="297" t="n"/>
      <c r="B17" s="298" t="n"/>
      <c r="C17" s="300" t="n"/>
      <c r="D17" s="300" t="n"/>
      <c r="E17" s="301" t="n"/>
      <c r="F17" s="302" t="n"/>
      <c r="G17" s="303" t="n"/>
      <c r="H17" s="302" t="n"/>
      <c r="I17" s="302" t="n"/>
      <c r="J17" s="302" t="n"/>
      <c r="K17" s="130" t="n"/>
      <c r="L17" s="130" t="n"/>
      <c r="M17" s="130" t="n"/>
      <c r="N17" s="130" t="n"/>
      <c r="O17" s="130" t="n"/>
      <c r="P17" s="130" t="n"/>
      <c r="Q17" s="292" t="n"/>
      <c r="R17" s="292" t="n"/>
      <c r="S17" s="292" t="n"/>
      <c r="T17" s="292" t="n"/>
      <c r="U17" s="302" t="n"/>
      <c r="V17" s="130" t="n"/>
      <c r="W17" s="130" t="n"/>
      <c r="X17" s="130" t="n"/>
      <c r="Y17" s="130" t="n"/>
      <c r="Z17" s="130" t="n"/>
      <c r="AA17" s="130" t="n"/>
      <c r="AB17" s="277" t="n"/>
      <c r="AC17" s="277" t="n"/>
      <c r="AD17" s="277" t="n"/>
      <c r="AE17" s="308" t="n"/>
      <c r="AF17" s="308" t="n"/>
      <c r="AG17" s="323" t="n"/>
      <c r="AH17" s="323" t="n"/>
      <c r="AI17" s="323" t="n"/>
      <c r="AJ17" s="323" t="n"/>
      <c r="AK17" s="323" t="n"/>
      <c r="AL17" s="323" t="n"/>
      <c r="AM17" s="323">
        <f>((IF(AK17&gt;0, AK17, IF(AJ17&gt;0, AJ17, IF(AI17&gt;0, AI17, 0)))))+AL17</f>
        <v/>
      </c>
      <c r="AN17" s="323">
        <f>AQ17/AP17</f>
        <v/>
      </c>
      <c r="AO17" s="323" t="inlineStr">
        <is>
          <t>-</t>
        </is>
      </c>
      <c r="AP17" s="130" t="n"/>
      <c r="AQ17" s="323" t="n"/>
      <c r="AR17" s="324">
        <f>(AN17-AM17)/AN17</f>
        <v/>
      </c>
      <c r="AS17" s="323">
        <f>AJ17*BA17</f>
        <v/>
      </c>
      <c r="AT17" s="310" t="n"/>
      <c r="AU17" s="310" t="n"/>
      <c r="AV17" s="310" t="n"/>
      <c r="AW17" s="310" t="n"/>
      <c r="AX17" s="310" t="n"/>
      <c r="AY17" s="310" t="n"/>
      <c r="AZ17" s="292" t="n"/>
      <c r="BA17" s="328" t="n"/>
      <c r="BB17" s="328" t="n"/>
      <c r="BC17" s="319" t="n"/>
      <c r="BD17" s="435" t="n"/>
      <c r="BE17" s="314" t="n"/>
      <c r="BF17" s="315" t="n"/>
      <c r="BG17" s="316" t="n"/>
      <c r="BH17" s="317" t="n"/>
      <c r="BI17" s="317" t="n"/>
      <c r="BJ17" s="317" t="n"/>
      <c r="BK17" s="317" t="n"/>
      <c r="BL17" s="319" t="n"/>
      <c r="BM17" s="435" t="n"/>
      <c r="BN17" s="330" t="n"/>
      <c r="BO17" s="330" t="n"/>
      <c r="BP17" s="330" t="n"/>
      <c r="BQ17" s="330">
        <f>BO17+BP17</f>
        <v/>
      </c>
      <c r="BR17" s="330">
        <f>BQ17*AE17</f>
        <v/>
      </c>
      <c r="BS17" s="330" t="n"/>
      <c r="BT17" s="330" t="n"/>
      <c r="BU17" s="330" t="n"/>
      <c r="BV17" s="333" t="n"/>
      <c r="BW17" s="333" t="n"/>
      <c r="BX17" s="333" t="n"/>
    </row>
    <row customHeight="1" ht="15" r="18">
      <c r="A18" s="297" t="n"/>
      <c r="B18" s="298" t="n"/>
      <c r="C18" s="300" t="n"/>
      <c r="D18" s="300" t="n"/>
      <c r="E18" s="301" t="n"/>
      <c r="F18" s="302" t="n"/>
      <c r="G18" s="303" t="n"/>
      <c r="H18" s="302" t="n"/>
      <c r="I18" s="302" t="n"/>
      <c r="J18" s="302" t="n"/>
      <c r="K18" s="130" t="n"/>
      <c r="L18" s="130" t="n"/>
      <c r="M18" s="130" t="n"/>
      <c r="N18" s="130" t="n"/>
      <c r="O18" s="130" t="n"/>
      <c r="P18" s="130" t="n"/>
      <c r="Q18" s="292" t="n"/>
      <c r="R18" s="292" t="n"/>
      <c r="S18" s="292" t="n"/>
      <c r="T18" s="292" t="n"/>
      <c r="U18" s="302" t="n"/>
      <c r="V18" s="130" t="n"/>
      <c r="W18" s="130" t="n"/>
      <c r="X18" s="130" t="n"/>
      <c r="Y18" s="130" t="n"/>
      <c r="Z18" s="130" t="n"/>
      <c r="AA18" s="130" t="n"/>
      <c r="AB18" s="277" t="n"/>
      <c r="AC18" s="277" t="n"/>
      <c r="AD18" s="277" t="n"/>
      <c r="AE18" s="308" t="n"/>
      <c r="AF18" s="308" t="n"/>
      <c r="AG18" s="323" t="n"/>
      <c r="AH18" s="323" t="n"/>
      <c r="AI18" s="323" t="n"/>
      <c r="AJ18" s="323" t="n"/>
      <c r="AK18" s="323" t="n"/>
      <c r="AL18" s="323" t="n"/>
      <c r="AM18" s="323">
        <f>((IF(AK18&gt;0, AK18, IF(AJ18&gt;0, AJ18, IF(AI18&gt;0, AI18, 0)))))+AL18</f>
        <v/>
      </c>
      <c r="AN18" s="323">
        <f>AQ18/AP18</f>
        <v/>
      </c>
      <c r="AO18" s="323" t="inlineStr">
        <is>
          <t>-</t>
        </is>
      </c>
      <c r="AP18" s="130" t="n"/>
      <c r="AQ18" s="323" t="n"/>
      <c r="AR18" s="324">
        <f>(AN18-AM18)/AN18</f>
        <v/>
      </c>
      <c r="AS18" s="323">
        <f>AJ18*BA18</f>
        <v/>
      </c>
      <c r="AT18" s="310" t="n"/>
      <c r="AU18" s="310" t="n"/>
      <c r="AV18" s="310" t="n"/>
      <c r="AW18" s="310" t="n"/>
      <c r="AX18" s="310" t="n"/>
      <c r="AY18" s="310" t="n"/>
      <c r="AZ18" s="292" t="n"/>
      <c r="BA18" s="328" t="n"/>
      <c r="BB18" s="328" t="n"/>
      <c r="BC18" s="319" t="n"/>
      <c r="BD18" s="435" t="n"/>
      <c r="BE18" s="314" t="n"/>
      <c r="BF18" s="315" t="n"/>
      <c r="BG18" s="316" t="n"/>
      <c r="BH18" s="317" t="n"/>
      <c r="BI18" s="317" t="n"/>
      <c r="BJ18" s="317" t="n"/>
      <c r="BK18" s="317" t="n"/>
      <c r="BL18" s="319" t="n"/>
      <c r="BM18" s="435" t="n"/>
      <c r="BN18" s="330" t="n"/>
      <c r="BO18" s="330" t="n"/>
      <c r="BP18" s="330" t="n"/>
      <c r="BQ18" s="330">
        <f>BO18+BP18</f>
        <v/>
      </c>
      <c r="BR18" s="330">
        <f>BQ18*AE18</f>
        <v/>
      </c>
      <c r="BS18" s="330" t="n"/>
      <c r="BT18" s="330" t="n"/>
      <c r="BU18" s="330" t="n"/>
      <c r="BV18" s="333" t="n"/>
      <c r="BW18" s="333" t="n"/>
      <c r="BX18" s="333" t="n"/>
    </row>
    <row customHeight="1" ht="15" r="19">
      <c r="A19" s="297" t="n"/>
      <c r="B19" s="298" t="n"/>
      <c r="C19" s="300" t="n"/>
      <c r="D19" s="300" t="n"/>
      <c r="E19" s="301" t="n"/>
      <c r="F19" s="302" t="n"/>
      <c r="G19" s="303" t="n"/>
      <c r="H19" s="302" t="n"/>
      <c r="I19" s="302" t="n"/>
      <c r="J19" s="302" t="n"/>
      <c r="K19" s="130" t="n"/>
      <c r="L19" s="130" t="n"/>
      <c r="M19" s="130" t="n"/>
      <c r="N19" s="130" t="n"/>
      <c r="O19" s="130" t="n"/>
      <c r="P19" s="130" t="n"/>
      <c r="Q19" s="292" t="n"/>
      <c r="R19" s="292" t="n"/>
      <c r="S19" s="292" t="n"/>
      <c r="T19" s="292" t="n"/>
      <c r="U19" s="302" t="n"/>
      <c r="V19" s="130" t="n"/>
      <c r="W19" s="130" t="n"/>
      <c r="X19" s="130" t="n"/>
      <c r="Y19" s="130" t="n"/>
      <c r="Z19" s="130" t="n"/>
      <c r="AA19" s="130" t="n"/>
      <c r="AB19" s="277" t="n"/>
      <c r="AC19" s="277" t="n"/>
      <c r="AD19" s="277" t="n"/>
      <c r="AE19" s="308" t="n"/>
      <c r="AF19" s="308" t="n"/>
      <c r="AG19" s="323" t="n"/>
      <c r="AH19" s="323" t="n"/>
      <c r="AI19" s="323" t="n"/>
      <c r="AJ19" s="323" t="n"/>
      <c r="AK19" s="323" t="n"/>
      <c r="AL19" s="323" t="n"/>
      <c r="AM19" s="323">
        <f>((IF(AK19&gt;0, AK19, IF(AJ19&gt;0, AJ19, IF(AI19&gt;0, AI19, 0)))))+AL19</f>
        <v/>
      </c>
      <c r="AN19" s="323">
        <f>AQ19/AP19</f>
        <v/>
      </c>
      <c r="AO19" s="323" t="inlineStr">
        <is>
          <t>-</t>
        </is>
      </c>
      <c r="AP19" s="130" t="n"/>
      <c r="AQ19" s="323" t="n"/>
      <c r="AR19" s="324">
        <f>(AN19-AM19)/AN19</f>
        <v/>
      </c>
      <c r="AS19" s="323">
        <f>AJ19*BA19</f>
        <v/>
      </c>
      <c r="AT19" s="310" t="n"/>
      <c r="AU19" s="310" t="n"/>
      <c r="AV19" s="310" t="n"/>
      <c r="AW19" s="310" t="n"/>
      <c r="AX19" s="310" t="n"/>
      <c r="AY19" s="310" t="n"/>
      <c r="AZ19" s="292" t="n"/>
      <c r="BA19" s="328" t="n"/>
      <c r="BB19" s="328" t="n"/>
      <c r="BC19" s="319" t="n"/>
      <c r="BD19" s="435" t="n"/>
      <c r="BE19" s="314" t="n"/>
      <c r="BF19" s="315" t="n"/>
      <c r="BG19" s="316" t="n"/>
      <c r="BH19" s="317" t="n"/>
      <c r="BI19" s="317" t="n"/>
      <c r="BJ19" s="317" t="n"/>
      <c r="BK19" s="317" t="n"/>
      <c r="BL19" s="319" t="n"/>
      <c r="BM19" s="435" t="n"/>
      <c r="BN19" s="330" t="n"/>
      <c r="BO19" s="330" t="n"/>
      <c r="BP19" s="330" t="n"/>
      <c r="BQ19" s="330">
        <f>BO19+BP19</f>
        <v/>
      </c>
      <c r="BR19" s="330">
        <f>BQ19*AE19</f>
        <v/>
      </c>
      <c r="BS19" s="330" t="n"/>
      <c r="BT19" s="330" t="n"/>
      <c r="BU19" s="330" t="n"/>
      <c r="BV19" s="333" t="n"/>
      <c r="BW19" s="333" t="n"/>
      <c r="BX19" s="333" t="n"/>
    </row>
    <row customHeight="1" ht="15" r="20">
      <c r="A20" s="297" t="n"/>
      <c r="B20" s="298" t="n"/>
      <c r="C20" s="300" t="n"/>
      <c r="D20" s="300" t="n"/>
      <c r="E20" s="301" t="n"/>
      <c r="F20" s="302" t="n"/>
      <c r="G20" s="303" t="n"/>
      <c r="H20" s="302" t="n"/>
      <c r="I20" s="302" t="n"/>
      <c r="J20" s="302" t="n"/>
      <c r="K20" s="130" t="n"/>
      <c r="L20" s="130" t="n"/>
      <c r="M20" s="130" t="n"/>
      <c r="N20" s="130" t="n"/>
      <c r="O20" s="130" t="n"/>
      <c r="P20" s="130" t="n"/>
      <c r="Q20" s="292" t="n"/>
      <c r="R20" s="292" t="n"/>
      <c r="S20" s="292" t="n"/>
      <c r="T20" s="292" t="n"/>
      <c r="U20" s="302" t="n"/>
      <c r="V20" s="130" t="n"/>
      <c r="W20" s="130" t="n"/>
      <c r="X20" s="130" t="n"/>
      <c r="Y20" s="130" t="n"/>
      <c r="Z20" s="130" t="n"/>
      <c r="AA20" s="130" t="n"/>
      <c r="AB20" s="277" t="n"/>
      <c r="AC20" s="277" t="n"/>
      <c r="AD20" s="277" t="n"/>
      <c r="AE20" s="308" t="n"/>
      <c r="AF20" s="308" t="n"/>
      <c r="AG20" s="323" t="n"/>
      <c r="AH20" s="323" t="n"/>
      <c r="AI20" s="323" t="n"/>
      <c r="AJ20" s="323" t="n"/>
      <c r="AK20" s="323" t="n"/>
      <c r="AL20" s="323" t="n"/>
      <c r="AM20" s="323">
        <f>((IF(AK20&gt;0, AK20, IF(AJ20&gt;0, AJ20, IF(AI20&gt;0, AI20, 0)))))+AL20</f>
        <v/>
      </c>
      <c r="AN20" s="323">
        <f>AQ20/AP20</f>
        <v/>
      </c>
      <c r="AO20" s="323" t="inlineStr">
        <is>
          <t>-</t>
        </is>
      </c>
      <c r="AP20" s="130" t="n"/>
      <c r="AQ20" s="323" t="n"/>
      <c r="AR20" s="324">
        <f>(AN20-AM20)/AN20</f>
        <v/>
      </c>
      <c r="AS20" s="323">
        <f>AJ20*BA20</f>
        <v/>
      </c>
      <c r="AT20" s="310" t="n"/>
      <c r="AU20" s="310" t="n"/>
      <c r="AV20" s="310" t="n"/>
      <c r="AW20" s="310" t="n"/>
      <c r="AX20" s="310" t="n"/>
      <c r="AY20" s="310" t="n"/>
      <c r="AZ20" s="292" t="n"/>
      <c r="BA20" s="328" t="n"/>
      <c r="BB20" s="328" t="n"/>
      <c r="BC20" s="319" t="n"/>
      <c r="BD20" s="435" t="n"/>
      <c r="BE20" s="314" t="n"/>
      <c r="BF20" s="315" t="n"/>
      <c r="BG20" s="316" t="n"/>
      <c r="BH20" s="317" t="n"/>
      <c r="BI20" s="317" t="n"/>
      <c r="BJ20" s="317" t="n"/>
      <c r="BK20" s="317" t="n"/>
      <c r="BL20" s="319" t="n"/>
      <c r="BM20" s="435" t="n"/>
      <c r="BN20" s="330" t="n"/>
      <c r="BO20" s="330" t="n"/>
      <c r="BP20" s="330" t="n"/>
      <c r="BQ20" s="330">
        <f>BO20+BP20</f>
        <v/>
      </c>
      <c r="BR20" s="330">
        <f>BQ20*AE20</f>
        <v/>
      </c>
      <c r="BS20" s="330" t="n"/>
      <c r="BT20" s="330" t="n"/>
      <c r="BU20" s="330" t="n"/>
      <c r="BV20" s="333" t="n"/>
      <c r="BW20" s="333" t="n"/>
      <c r="BX20" s="333" t="n"/>
    </row>
    <row customHeight="1" ht="15" r="21">
      <c r="A21" s="297" t="n"/>
      <c r="B21" s="298" t="n"/>
      <c r="C21" s="300" t="n"/>
      <c r="D21" s="300" t="n"/>
      <c r="E21" s="301" t="n"/>
      <c r="F21" s="302" t="n"/>
      <c r="G21" s="303" t="n"/>
      <c r="H21" s="302" t="n"/>
      <c r="I21" s="302" t="n"/>
      <c r="J21" s="302" t="n"/>
      <c r="K21" s="130" t="n"/>
      <c r="L21" s="130" t="n"/>
      <c r="M21" s="130" t="n"/>
      <c r="N21" s="130" t="n"/>
      <c r="O21" s="130" t="n"/>
      <c r="P21" s="130" t="n"/>
      <c r="Q21" s="292" t="n"/>
      <c r="R21" s="292" t="n"/>
      <c r="S21" s="292" t="n"/>
      <c r="T21" s="292" t="n"/>
      <c r="U21" s="302" t="n"/>
      <c r="V21" s="130" t="n"/>
      <c r="W21" s="130" t="n"/>
      <c r="X21" s="130" t="n"/>
      <c r="Y21" s="130" t="n"/>
      <c r="Z21" s="130" t="n"/>
      <c r="AA21" s="130" t="n"/>
      <c r="AB21" s="277" t="n"/>
      <c r="AC21" s="277" t="n"/>
      <c r="AD21" s="277" t="n"/>
      <c r="AE21" s="308" t="n"/>
      <c r="AF21" s="308" t="n"/>
      <c r="AG21" s="323" t="n"/>
      <c r="AH21" s="323" t="n"/>
      <c r="AI21" s="323" t="n"/>
      <c r="AJ21" s="323" t="n"/>
      <c r="AK21" s="323" t="n"/>
      <c r="AL21" s="323" t="n"/>
      <c r="AM21" s="323">
        <f>((IF(AK21&gt;0, AK21, IF(AJ21&gt;0, AJ21, IF(AI21&gt;0, AI21, 0)))))+AL21</f>
        <v/>
      </c>
      <c r="AN21" s="323">
        <f>AQ21/AP21</f>
        <v/>
      </c>
      <c r="AO21" s="323" t="inlineStr">
        <is>
          <t>-</t>
        </is>
      </c>
      <c r="AP21" s="130" t="n"/>
      <c r="AQ21" s="323" t="n"/>
      <c r="AR21" s="324">
        <f>(AN21-AM21)/AN21</f>
        <v/>
      </c>
      <c r="AS21" s="323">
        <f>AJ21*BA21</f>
        <v/>
      </c>
      <c r="AT21" s="310" t="n"/>
      <c r="AU21" s="310" t="n"/>
      <c r="AV21" s="310" t="n"/>
      <c r="AW21" s="310" t="n"/>
      <c r="AX21" s="310" t="n"/>
      <c r="AY21" s="310" t="n"/>
      <c r="AZ21" s="292" t="n"/>
      <c r="BA21" s="328" t="n"/>
      <c r="BB21" s="328" t="n"/>
      <c r="BC21" s="319" t="n"/>
      <c r="BD21" s="435" t="n"/>
      <c r="BE21" s="314" t="n"/>
      <c r="BF21" s="315" t="n"/>
      <c r="BG21" s="316" t="n"/>
      <c r="BH21" s="317" t="n"/>
      <c r="BI21" s="317" t="n"/>
      <c r="BJ21" s="317" t="n"/>
      <c r="BK21" s="317" t="n"/>
      <c r="BL21" s="319" t="n"/>
      <c r="BM21" s="435" t="n"/>
      <c r="BN21" s="330" t="n"/>
      <c r="BO21" s="330" t="n"/>
      <c r="BP21" s="330" t="n"/>
      <c r="BQ21" s="330">
        <f>BO21+BP21</f>
        <v/>
      </c>
      <c r="BR21" s="330">
        <f>BQ21*AE21</f>
        <v/>
      </c>
      <c r="BS21" s="330" t="n"/>
      <c r="BT21" s="330" t="n"/>
      <c r="BU21" s="330" t="n"/>
      <c r="BV21" s="333" t="n"/>
      <c r="BW21" s="333" t="n"/>
      <c r="BX21" s="333" t="n"/>
    </row>
    <row customHeight="1" ht="15" r="22">
      <c r="A22" s="297" t="n"/>
      <c r="B22" s="298" t="n"/>
      <c r="C22" s="300" t="n"/>
      <c r="D22" s="300" t="n"/>
      <c r="E22" s="301" t="n"/>
      <c r="F22" s="302" t="n"/>
      <c r="G22" s="303" t="n"/>
      <c r="H22" s="302" t="n"/>
      <c r="I22" s="302" t="n"/>
      <c r="J22" s="302" t="n"/>
      <c r="K22" s="130" t="n"/>
      <c r="L22" s="130" t="n"/>
      <c r="M22" s="130" t="n"/>
      <c r="N22" s="130" t="n"/>
      <c r="O22" s="130" t="n"/>
      <c r="P22" s="130" t="n"/>
      <c r="Q22" s="292" t="n"/>
      <c r="R22" s="292" t="n"/>
      <c r="S22" s="292" t="n"/>
      <c r="T22" s="292" t="n"/>
      <c r="U22" s="302" t="n"/>
      <c r="V22" s="130" t="n"/>
      <c r="W22" s="130" t="n"/>
      <c r="X22" s="130" t="n"/>
      <c r="Y22" s="130" t="n"/>
      <c r="Z22" s="130" t="n"/>
      <c r="AA22" s="130" t="n"/>
      <c r="AB22" s="277" t="n"/>
      <c r="AC22" s="277" t="n"/>
      <c r="AD22" s="277" t="n"/>
      <c r="AE22" s="308" t="n"/>
      <c r="AF22" s="308" t="n"/>
      <c r="AG22" s="323" t="n"/>
      <c r="AH22" s="323" t="n"/>
      <c r="AI22" s="323" t="n"/>
      <c r="AJ22" s="323" t="n"/>
      <c r="AK22" s="323" t="n"/>
      <c r="AL22" s="323" t="n"/>
      <c r="AM22" s="323">
        <f>((IF(AK22&gt;0, AK22, IF(AJ22&gt;0, AJ22, IF(AI22&gt;0, AI22, 0)))))+AL22</f>
        <v/>
      </c>
      <c r="AN22" s="323">
        <f>AQ22/AP22</f>
        <v/>
      </c>
      <c r="AO22" s="323" t="inlineStr">
        <is>
          <t>-</t>
        </is>
      </c>
      <c r="AP22" s="130" t="n"/>
      <c r="AQ22" s="323" t="n"/>
      <c r="AR22" s="324">
        <f>(AN22-AM22)/AN22</f>
        <v/>
      </c>
      <c r="AS22" s="323">
        <f>AJ22*BA22</f>
        <v/>
      </c>
      <c r="AT22" s="310" t="n"/>
      <c r="AU22" s="310" t="n"/>
      <c r="AV22" s="310" t="n"/>
      <c r="AW22" s="310" t="n"/>
      <c r="AX22" s="310" t="n"/>
      <c r="AY22" s="310" t="n"/>
      <c r="AZ22" s="292" t="n"/>
      <c r="BA22" s="328" t="n"/>
      <c r="BB22" s="328" t="n"/>
      <c r="BC22" s="319" t="n"/>
      <c r="BD22" s="435" t="n"/>
      <c r="BE22" s="314" t="n"/>
      <c r="BF22" s="315" t="n"/>
      <c r="BG22" s="316" t="n"/>
      <c r="BH22" s="317" t="n"/>
      <c r="BI22" s="317" t="n"/>
      <c r="BJ22" s="317" t="n"/>
      <c r="BK22" s="317" t="n"/>
      <c r="BL22" s="319" t="n"/>
      <c r="BM22" s="435" t="n"/>
      <c r="BN22" s="330" t="n"/>
      <c r="BO22" s="330" t="n"/>
      <c r="BP22" s="330" t="n"/>
      <c r="BQ22" s="330">
        <f>BO22+BP22</f>
        <v/>
      </c>
      <c r="BR22" s="330">
        <f>BQ22*AE22</f>
        <v/>
      </c>
      <c r="BS22" s="330" t="n"/>
      <c r="BT22" s="330" t="n"/>
      <c r="BU22" s="330" t="n"/>
      <c r="BV22" s="333" t="n"/>
      <c r="BW22" s="333" t="n"/>
      <c r="BX22" s="333" t="n"/>
    </row>
    <row customHeight="1" ht="15" r="23">
      <c r="A23" s="297" t="n"/>
      <c r="B23" s="298" t="n"/>
      <c r="C23" s="300" t="n"/>
      <c r="D23" s="300" t="n"/>
      <c r="E23" s="301" t="n"/>
      <c r="F23" s="302" t="n"/>
      <c r="G23" s="303" t="n"/>
      <c r="H23" s="302" t="n"/>
      <c r="I23" s="302" t="n"/>
      <c r="J23" s="302" t="n"/>
      <c r="K23" s="130" t="n"/>
      <c r="L23" s="130" t="n"/>
      <c r="M23" s="130" t="n"/>
      <c r="N23" s="130" t="n"/>
      <c r="O23" s="130" t="n"/>
      <c r="P23" s="130" t="n"/>
      <c r="Q23" s="292" t="n"/>
      <c r="R23" s="292" t="n"/>
      <c r="S23" s="292" t="n"/>
      <c r="T23" s="292" t="n"/>
      <c r="U23" s="302" t="n"/>
      <c r="V23" s="130" t="n"/>
      <c r="W23" s="130" t="n"/>
      <c r="X23" s="130" t="n"/>
      <c r="Y23" s="130" t="n"/>
      <c r="Z23" s="130" t="n"/>
      <c r="AA23" s="130" t="n"/>
      <c r="AB23" s="277" t="n"/>
      <c r="AC23" s="277" t="n"/>
      <c r="AD23" s="277" t="n"/>
      <c r="AE23" s="308" t="n"/>
      <c r="AF23" s="308" t="n"/>
      <c r="AG23" s="323" t="n"/>
      <c r="AH23" s="323" t="n"/>
      <c r="AI23" s="323" t="n"/>
      <c r="AJ23" s="323" t="n"/>
      <c r="AK23" s="323" t="n"/>
      <c r="AL23" s="323" t="n"/>
      <c r="AM23" s="323">
        <f>((IF(AK23&gt;0, AK23, IF(AJ23&gt;0, AJ23, IF(AI23&gt;0, AI23, 0)))))+AL23</f>
        <v/>
      </c>
      <c r="AN23" s="323">
        <f>AQ23/AP23</f>
        <v/>
      </c>
      <c r="AO23" s="323" t="inlineStr">
        <is>
          <t>-</t>
        </is>
      </c>
      <c r="AP23" s="130" t="n"/>
      <c r="AQ23" s="323" t="n"/>
      <c r="AR23" s="324">
        <f>(AN23-AM23)/AN23</f>
        <v/>
      </c>
      <c r="AS23" s="323">
        <f>AJ23*BA23</f>
        <v/>
      </c>
      <c r="AT23" s="310" t="n"/>
      <c r="AU23" s="310" t="n"/>
      <c r="AV23" s="310" t="n"/>
      <c r="AW23" s="310" t="n"/>
      <c r="AX23" s="310" t="n"/>
      <c r="AY23" s="310" t="n"/>
      <c r="AZ23" s="292" t="n"/>
      <c r="BA23" s="328" t="n"/>
      <c r="BB23" s="328" t="n"/>
      <c r="BC23" s="319" t="n"/>
      <c r="BD23" s="435" t="n"/>
      <c r="BE23" s="314" t="n"/>
      <c r="BF23" s="315" t="n"/>
      <c r="BG23" s="316" t="n"/>
      <c r="BH23" s="317" t="n"/>
      <c r="BI23" s="317" t="n"/>
      <c r="BJ23" s="317" t="n"/>
      <c r="BK23" s="317" t="n"/>
      <c r="BL23" s="319" t="n"/>
      <c r="BM23" s="435" t="n"/>
      <c r="BN23" s="330" t="n"/>
      <c r="BO23" s="330" t="n"/>
      <c r="BP23" s="330" t="n"/>
      <c r="BQ23" s="330">
        <f>BO23+BP23</f>
        <v/>
      </c>
      <c r="BR23" s="330">
        <f>BQ23*AE23</f>
        <v/>
      </c>
      <c r="BS23" s="330" t="n"/>
      <c r="BT23" s="330" t="n"/>
      <c r="BU23" s="330" t="n"/>
      <c r="BV23" s="333" t="n"/>
      <c r="BW23" s="333" t="n"/>
      <c r="BX23" s="333" t="n"/>
    </row>
    <row customHeight="1" ht="15" r="24">
      <c r="A24" s="297" t="n"/>
      <c r="B24" s="298" t="n"/>
      <c r="C24" s="300" t="n"/>
      <c r="D24" s="300" t="n"/>
      <c r="E24" s="301" t="n"/>
      <c r="F24" s="302" t="n"/>
      <c r="G24" s="303" t="n"/>
      <c r="H24" s="302" t="n"/>
      <c r="I24" s="302" t="n"/>
      <c r="J24" s="302" t="n"/>
      <c r="K24" s="130" t="n"/>
      <c r="L24" s="130" t="n"/>
      <c r="M24" s="130" t="n"/>
      <c r="N24" s="130" t="n"/>
      <c r="O24" s="130" t="n"/>
      <c r="P24" s="130" t="n"/>
      <c r="Q24" s="292" t="n"/>
      <c r="R24" s="292" t="n"/>
      <c r="S24" s="292" t="n"/>
      <c r="T24" s="292" t="n"/>
      <c r="U24" s="302" t="n"/>
      <c r="V24" s="130" t="n"/>
      <c r="W24" s="130" t="n"/>
      <c r="X24" s="130" t="n"/>
      <c r="Y24" s="130" t="n"/>
      <c r="Z24" s="130" t="n"/>
      <c r="AA24" s="130" t="n"/>
      <c r="AB24" s="277" t="n"/>
      <c r="AC24" s="277" t="n"/>
      <c r="AD24" s="277" t="n"/>
      <c r="AE24" s="308" t="n"/>
      <c r="AF24" s="308" t="n"/>
      <c r="AG24" s="323" t="n"/>
      <c r="AH24" s="323" t="n"/>
      <c r="AI24" s="323" t="n"/>
      <c r="AJ24" s="323" t="n"/>
      <c r="AK24" s="323" t="n"/>
      <c r="AL24" s="323" t="n"/>
      <c r="AM24" s="323">
        <f>((IF(AK24&gt;0, AK24, IF(AJ24&gt;0, AJ24, IF(AI24&gt;0, AI24, 0)))))+AL24</f>
        <v/>
      </c>
      <c r="AN24" s="323">
        <f>AQ24/AP24</f>
        <v/>
      </c>
      <c r="AO24" s="323" t="inlineStr">
        <is>
          <t>-</t>
        </is>
      </c>
      <c r="AP24" s="130" t="n"/>
      <c r="AQ24" s="323" t="n"/>
      <c r="AR24" s="324">
        <f>(AN24-AM24)/AN24</f>
        <v/>
      </c>
      <c r="AS24" s="323">
        <f>AJ24*BA24</f>
        <v/>
      </c>
      <c r="AT24" s="310" t="n"/>
      <c r="AU24" s="310" t="n"/>
      <c r="AV24" s="310" t="n"/>
      <c r="AW24" s="310" t="n"/>
      <c r="AX24" s="310" t="n"/>
      <c r="AY24" s="310" t="n"/>
      <c r="AZ24" s="292" t="n"/>
      <c r="BA24" s="328" t="n"/>
      <c r="BB24" s="328" t="n"/>
      <c r="BC24" s="319" t="n"/>
      <c r="BD24" s="435" t="n"/>
      <c r="BE24" s="314" t="n"/>
      <c r="BF24" s="315" t="n"/>
      <c r="BG24" s="316" t="n"/>
      <c r="BH24" s="317" t="n"/>
      <c r="BI24" s="317" t="n"/>
      <c r="BJ24" s="317" t="n"/>
      <c r="BK24" s="317" t="n"/>
      <c r="BL24" s="319" t="n"/>
      <c r="BM24" s="435" t="n"/>
      <c r="BN24" s="330" t="n"/>
      <c r="BO24" s="330" t="n"/>
      <c r="BP24" s="330" t="n"/>
      <c r="BQ24" s="330">
        <f>BO24+BP24</f>
        <v/>
      </c>
      <c r="BR24" s="330">
        <f>BQ24*AE24</f>
        <v/>
      </c>
      <c r="BS24" s="330" t="n"/>
      <c r="BT24" s="330" t="n"/>
      <c r="BU24" s="330" t="n"/>
      <c r="BV24" s="333" t="n"/>
      <c r="BW24" s="333" t="n"/>
      <c r="BX24" s="333" t="n"/>
    </row>
    <row customHeight="1" ht="15" r="25">
      <c r="A25" s="297" t="n"/>
      <c r="B25" s="298" t="n"/>
      <c r="C25" s="300" t="n"/>
      <c r="D25" s="300" t="n"/>
      <c r="E25" s="301" t="n"/>
      <c r="F25" s="302" t="n"/>
      <c r="G25" s="303" t="n"/>
      <c r="H25" s="302" t="n"/>
      <c r="I25" s="302" t="n"/>
      <c r="J25" s="302" t="n"/>
      <c r="K25" s="130" t="n"/>
      <c r="L25" s="130" t="n"/>
      <c r="M25" s="130" t="n"/>
      <c r="N25" s="130" t="n"/>
      <c r="O25" s="130" t="n"/>
      <c r="P25" s="130" t="n"/>
      <c r="Q25" s="292" t="n"/>
      <c r="R25" s="292" t="n"/>
      <c r="S25" s="292" t="n"/>
      <c r="T25" s="292" t="n"/>
      <c r="U25" s="302" t="n"/>
      <c r="V25" s="130" t="n"/>
      <c r="W25" s="130" t="n"/>
      <c r="X25" s="130" t="n"/>
      <c r="Y25" s="130" t="n"/>
      <c r="Z25" s="130" t="n"/>
      <c r="AA25" s="130" t="n"/>
      <c r="AB25" s="277" t="n"/>
      <c r="AC25" s="277" t="n"/>
      <c r="AD25" s="277" t="n"/>
      <c r="AE25" s="308" t="n"/>
      <c r="AF25" s="308" t="n"/>
      <c r="AG25" s="323" t="n"/>
      <c r="AH25" s="323" t="n"/>
      <c r="AI25" s="323" t="n"/>
      <c r="AJ25" s="323" t="n"/>
      <c r="AK25" s="323" t="n"/>
      <c r="AL25" s="323" t="n"/>
      <c r="AM25" s="323">
        <f>((IF(AK25&gt;0, AK25, IF(AJ25&gt;0, AJ25, IF(AI25&gt;0, AI25, 0)))))+AL25</f>
        <v/>
      </c>
      <c r="AN25" s="323">
        <f>AQ25/AP25</f>
        <v/>
      </c>
      <c r="AO25" s="323" t="inlineStr">
        <is>
          <t>-</t>
        </is>
      </c>
      <c r="AP25" s="130" t="n"/>
      <c r="AQ25" s="323" t="n"/>
      <c r="AR25" s="324">
        <f>(AN25-AM25)/AN25</f>
        <v/>
      </c>
      <c r="AS25" s="323">
        <f>AJ25*BA25</f>
        <v/>
      </c>
      <c r="AT25" s="310" t="n"/>
      <c r="AU25" s="310" t="n"/>
      <c r="AV25" s="310" t="n"/>
      <c r="AW25" s="310" t="n"/>
      <c r="AX25" s="310" t="n"/>
      <c r="AY25" s="310" t="n"/>
      <c r="AZ25" s="292" t="n"/>
      <c r="BA25" s="328" t="n"/>
      <c r="BB25" s="328" t="n"/>
      <c r="BC25" s="319" t="n"/>
      <c r="BD25" s="435" t="n"/>
      <c r="BE25" s="314" t="n"/>
      <c r="BF25" s="315" t="n"/>
      <c r="BG25" s="316" t="n"/>
      <c r="BH25" s="317" t="n"/>
      <c r="BI25" s="317" t="n"/>
      <c r="BJ25" s="317" t="n"/>
      <c r="BK25" s="317" t="n"/>
      <c r="BL25" s="319" t="n"/>
      <c r="BM25" s="435" t="n"/>
      <c r="BN25" s="330" t="n"/>
      <c r="BO25" s="330" t="n"/>
      <c r="BP25" s="330" t="n"/>
      <c r="BQ25" s="330">
        <f>BO25+BP25</f>
        <v/>
      </c>
      <c r="BR25" s="330">
        <f>BQ25*AE25</f>
        <v/>
      </c>
      <c r="BS25" s="330" t="n"/>
      <c r="BT25" s="330" t="n"/>
      <c r="BU25" s="330" t="n"/>
      <c r="BV25" s="333" t="n"/>
      <c r="BW25" s="333" t="n"/>
      <c r="BX25" s="333" t="n"/>
    </row>
    <row customHeight="1" ht="15" r="26">
      <c r="A26" s="297" t="n"/>
      <c r="B26" s="298" t="n"/>
      <c r="C26" s="300" t="n"/>
      <c r="D26" s="300" t="n"/>
      <c r="E26" s="301" t="n"/>
      <c r="F26" s="302" t="n"/>
      <c r="G26" s="303" t="n"/>
      <c r="H26" s="302" t="n"/>
      <c r="I26" s="302" t="n"/>
      <c r="J26" s="302" t="n"/>
      <c r="K26" s="130" t="n"/>
      <c r="L26" s="130" t="n"/>
      <c r="M26" s="130" t="n"/>
      <c r="N26" s="130" t="n"/>
      <c r="O26" s="130" t="n"/>
      <c r="P26" s="130" t="n"/>
      <c r="Q26" s="292" t="n"/>
      <c r="R26" s="292" t="n"/>
      <c r="S26" s="292" t="n"/>
      <c r="T26" s="292" t="n"/>
      <c r="U26" s="302" t="n"/>
      <c r="V26" s="130" t="n"/>
      <c r="W26" s="130" t="n"/>
      <c r="X26" s="130" t="n"/>
      <c r="Y26" s="130" t="n"/>
      <c r="Z26" s="130" t="n"/>
      <c r="AA26" s="130" t="n"/>
      <c r="AB26" s="277" t="n"/>
      <c r="AC26" s="277" t="n"/>
      <c r="AD26" s="277" t="n"/>
      <c r="AE26" s="308" t="n"/>
      <c r="AF26" s="308" t="n"/>
      <c r="AG26" s="323" t="n"/>
      <c r="AH26" s="323" t="n"/>
      <c r="AI26" s="323" t="n"/>
      <c r="AJ26" s="323" t="n"/>
      <c r="AK26" s="323" t="n"/>
      <c r="AL26" s="323" t="n"/>
      <c r="AM26" s="323">
        <f>((IF(AK26&gt;0, AK26, IF(AJ26&gt;0, AJ26, IF(AI26&gt;0, AI26, 0)))))+AL26</f>
        <v/>
      </c>
      <c r="AN26" s="323">
        <f>AQ26/AP26</f>
        <v/>
      </c>
      <c r="AO26" s="323" t="inlineStr">
        <is>
          <t>-</t>
        </is>
      </c>
      <c r="AP26" s="130" t="n"/>
      <c r="AQ26" s="323" t="n"/>
      <c r="AR26" s="324">
        <f>(AN26-AM26)/AN26</f>
        <v/>
      </c>
      <c r="AS26" s="323">
        <f>AJ26*BA26</f>
        <v/>
      </c>
      <c r="AT26" s="310" t="n"/>
      <c r="AU26" s="310" t="n"/>
      <c r="AV26" s="310" t="n"/>
      <c r="AW26" s="310" t="n"/>
      <c r="AX26" s="310" t="n"/>
      <c r="AY26" s="310" t="n"/>
      <c r="AZ26" s="292" t="n"/>
      <c r="BA26" s="328" t="n"/>
      <c r="BB26" s="328" t="n"/>
      <c r="BC26" s="319" t="n"/>
      <c r="BD26" s="435" t="n"/>
      <c r="BE26" s="314" t="n"/>
      <c r="BF26" s="315" t="n"/>
      <c r="BG26" s="316" t="n"/>
      <c r="BH26" s="317" t="n"/>
      <c r="BI26" s="317" t="n"/>
      <c r="BJ26" s="317" t="n"/>
      <c r="BK26" s="317" t="n"/>
      <c r="BL26" s="319" t="n"/>
      <c r="BM26" s="435" t="n"/>
      <c r="BN26" s="330" t="n"/>
      <c r="BO26" s="330" t="n"/>
      <c r="BP26" s="330" t="n"/>
      <c r="BQ26" s="330">
        <f>BO26+BP26</f>
        <v/>
      </c>
      <c r="BR26" s="330">
        <f>BQ26*AE26</f>
        <v/>
      </c>
      <c r="BS26" s="330" t="n"/>
      <c r="BT26" s="330" t="n"/>
      <c r="BU26" s="330" t="n"/>
      <c r="BV26" s="333" t="n"/>
      <c r="BW26" s="333" t="n"/>
      <c r="BX26" s="333" t="n"/>
    </row>
    <row customHeight="1" ht="15" r="27">
      <c r="A27" s="297" t="n"/>
      <c r="B27" s="298" t="n"/>
      <c r="C27" s="300" t="n"/>
      <c r="D27" s="300" t="n"/>
      <c r="E27" s="301" t="n"/>
      <c r="F27" s="302" t="n"/>
      <c r="G27" s="303" t="n"/>
      <c r="H27" s="302" t="n"/>
      <c r="I27" s="302" t="n"/>
      <c r="J27" s="302" t="n"/>
      <c r="K27" s="130" t="n"/>
      <c r="L27" s="130" t="n"/>
      <c r="M27" s="130" t="n"/>
      <c r="N27" s="130" t="n"/>
      <c r="O27" s="130" t="n"/>
      <c r="P27" s="130" t="n"/>
      <c r="Q27" s="292" t="n"/>
      <c r="R27" s="292" t="n"/>
      <c r="S27" s="292" t="n"/>
      <c r="T27" s="292" t="n"/>
      <c r="U27" s="302" t="n"/>
      <c r="V27" s="130" t="n"/>
      <c r="W27" s="130" t="n"/>
      <c r="X27" s="130" t="n"/>
      <c r="Y27" s="130" t="n"/>
      <c r="Z27" s="130" t="n"/>
      <c r="AA27" s="130" t="n"/>
      <c r="AB27" s="277" t="n"/>
      <c r="AC27" s="277" t="n"/>
      <c r="AD27" s="277" t="n"/>
      <c r="AE27" s="308" t="n"/>
      <c r="AF27" s="308" t="n"/>
      <c r="AG27" s="323" t="n"/>
      <c r="AH27" s="323" t="n"/>
      <c r="AI27" s="323" t="n"/>
      <c r="AJ27" s="323" t="n"/>
      <c r="AK27" s="323" t="n"/>
      <c r="AL27" s="323" t="n"/>
      <c r="AM27" s="323">
        <f>((IF(AK27&gt;0, AK27, IF(AJ27&gt;0, AJ27, IF(AI27&gt;0, AI27, 0)))))+AL27</f>
        <v/>
      </c>
      <c r="AN27" s="323">
        <f>AQ27/AP27</f>
        <v/>
      </c>
      <c r="AO27" s="323" t="inlineStr">
        <is>
          <t>-</t>
        </is>
      </c>
      <c r="AP27" s="130" t="n"/>
      <c r="AQ27" s="323" t="n"/>
      <c r="AR27" s="324">
        <f>(AN27-AM27)/AN27</f>
        <v/>
      </c>
      <c r="AS27" s="323">
        <f>AJ27*BA27</f>
        <v/>
      </c>
      <c r="AT27" s="310" t="n"/>
      <c r="AU27" s="310" t="n"/>
      <c r="AV27" s="310" t="n"/>
      <c r="AW27" s="310" t="n"/>
      <c r="AX27" s="310" t="n"/>
      <c r="AY27" s="310" t="n"/>
      <c r="AZ27" s="292" t="n"/>
      <c r="BA27" s="328" t="n"/>
      <c r="BB27" s="328" t="n"/>
      <c r="BC27" s="319" t="n"/>
      <c r="BD27" s="435" t="n"/>
      <c r="BE27" s="314" t="n"/>
      <c r="BF27" s="315" t="n"/>
      <c r="BG27" s="316" t="n"/>
      <c r="BH27" s="317" t="n"/>
      <c r="BI27" s="317" t="n"/>
      <c r="BJ27" s="317" t="n"/>
      <c r="BK27" s="317" t="n"/>
      <c r="BL27" s="319" t="n"/>
      <c r="BM27" s="435" t="n"/>
      <c r="BN27" s="330" t="n"/>
      <c r="BO27" s="330" t="n"/>
      <c r="BP27" s="330" t="n"/>
      <c r="BQ27" s="330">
        <f>BO27+BP27</f>
        <v/>
      </c>
      <c r="BR27" s="330">
        <f>BQ27*AE27</f>
        <v/>
      </c>
      <c r="BS27" s="330" t="n"/>
      <c r="BT27" s="330" t="n"/>
      <c r="BU27" s="330" t="n"/>
      <c r="BV27" s="333" t="n"/>
      <c r="BW27" s="333" t="n"/>
      <c r="BX27" s="333" t="n"/>
    </row>
    <row customHeight="1" ht="15" r="28">
      <c r="A28" s="297" t="n"/>
      <c r="B28" s="298" t="n"/>
      <c r="C28" s="300" t="n"/>
      <c r="D28" s="300" t="n"/>
      <c r="E28" s="301" t="n"/>
      <c r="F28" s="302" t="n"/>
      <c r="G28" s="303" t="n"/>
      <c r="H28" s="302" t="n"/>
      <c r="I28" s="302" t="n"/>
      <c r="J28" s="302" t="n"/>
      <c r="K28" s="130" t="n"/>
      <c r="L28" s="130" t="n"/>
      <c r="M28" s="130" t="n"/>
      <c r="N28" s="130" t="n"/>
      <c r="O28" s="130" t="n"/>
      <c r="P28" s="130" t="n"/>
      <c r="Q28" s="292" t="n"/>
      <c r="R28" s="292" t="n"/>
      <c r="S28" s="292" t="n"/>
      <c r="T28" s="292" t="n"/>
      <c r="U28" s="302" t="n"/>
      <c r="V28" s="130" t="n"/>
      <c r="W28" s="130" t="n"/>
      <c r="X28" s="130" t="n"/>
      <c r="Y28" s="130" t="n"/>
      <c r="Z28" s="130" t="n"/>
      <c r="AA28" s="130" t="n"/>
      <c r="AB28" s="277" t="n"/>
      <c r="AC28" s="277" t="n"/>
      <c r="AD28" s="277" t="n"/>
      <c r="AE28" s="308" t="n"/>
      <c r="AF28" s="308" t="n"/>
      <c r="AG28" s="323" t="n"/>
      <c r="AH28" s="323" t="n"/>
      <c r="AI28" s="323" t="n"/>
      <c r="AJ28" s="323" t="n"/>
      <c r="AK28" s="323" t="n"/>
      <c r="AL28" s="323" t="n"/>
      <c r="AM28" s="323">
        <f>((IF(AK28&gt;0, AK28, IF(AJ28&gt;0, AJ28, IF(AI28&gt;0, AI28, 0)))))+AL28</f>
        <v/>
      </c>
      <c r="AN28" s="323">
        <f>AQ28/AP28</f>
        <v/>
      </c>
      <c r="AO28" s="323" t="inlineStr">
        <is>
          <t>-</t>
        </is>
      </c>
      <c r="AP28" s="130" t="n"/>
      <c r="AQ28" s="323" t="n"/>
      <c r="AR28" s="324">
        <f>(AN28-AM28)/AN28</f>
        <v/>
      </c>
      <c r="AS28" s="323">
        <f>AJ28*BA28</f>
        <v/>
      </c>
      <c r="AT28" s="310" t="n"/>
      <c r="AU28" s="310" t="n"/>
      <c r="AV28" s="310" t="n"/>
      <c r="AW28" s="310" t="n"/>
      <c r="AX28" s="310" t="n"/>
      <c r="AY28" s="310" t="n"/>
      <c r="AZ28" s="292" t="n"/>
      <c r="BA28" s="328" t="n"/>
      <c r="BB28" s="328" t="n"/>
      <c r="BC28" s="319" t="n"/>
      <c r="BD28" s="435" t="n"/>
      <c r="BE28" s="314" t="n"/>
      <c r="BF28" s="315" t="n"/>
      <c r="BG28" s="316" t="n"/>
      <c r="BH28" s="317" t="n"/>
      <c r="BI28" s="317" t="n"/>
      <c r="BJ28" s="317" t="n"/>
      <c r="BK28" s="317" t="n"/>
      <c r="BL28" s="319" t="n"/>
      <c r="BM28" s="435" t="n"/>
      <c r="BN28" s="330" t="n"/>
      <c r="BO28" s="330" t="n"/>
      <c r="BP28" s="330" t="n"/>
      <c r="BQ28" s="330">
        <f>BO28+BP28</f>
        <v/>
      </c>
      <c r="BR28" s="330">
        <f>BQ28*AE28</f>
        <v/>
      </c>
      <c r="BS28" s="330" t="n"/>
      <c r="BT28" s="330" t="n"/>
      <c r="BU28" s="330" t="n"/>
      <c r="BV28" s="333" t="n"/>
      <c r="BW28" s="333" t="n"/>
      <c r="BX28" s="333" t="n"/>
    </row>
    <row customHeight="1" ht="15" r="29">
      <c r="A29" s="297" t="n"/>
      <c r="B29" s="298" t="n"/>
      <c r="C29" s="300" t="n"/>
      <c r="D29" s="300" t="n"/>
      <c r="E29" s="301" t="n"/>
      <c r="F29" s="302" t="n"/>
      <c r="G29" s="303" t="n"/>
      <c r="H29" s="302" t="n"/>
      <c r="I29" s="302" t="n"/>
      <c r="J29" s="302" t="n"/>
      <c r="K29" s="130" t="n"/>
      <c r="L29" s="130" t="n"/>
      <c r="M29" s="130" t="n"/>
      <c r="N29" s="130" t="n"/>
      <c r="O29" s="130" t="n"/>
      <c r="P29" s="130" t="n"/>
      <c r="Q29" s="292" t="n"/>
      <c r="R29" s="292" t="n"/>
      <c r="S29" s="292" t="n"/>
      <c r="T29" s="292" t="n"/>
      <c r="U29" s="302" t="n"/>
      <c r="V29" s="130" t="n"/>
      <c r="W29" s="130" t="n"/>
      <c r="X29" s="130" t="n"/>
      <c r="Y29" s="130" t="n"/>
      <c r="Z29" s="130" t="n"/>
      <c r="AA29" s="130" t="n"/>
      <c r="AB29" s="277" t="n"/>
      <c r="AC29" s="277" t="n"/>
      <c r="AD29" s="277" t="n"/>
      <c r="AE29" s="308" t="n"/>
      <c r="AF29" s="308" t="n"/>
      <c r="AG29" s="323" t="n"/>
      <c r="AH29" s="323" t="n"/>
      <c r="AI29" s="323" t="n"/>
      <c r="AJ29" s="323" t="n"/>
      <c r="AK29" s="323" t="n"/>
      <c r="AL29" s="323" t="n"/>
      <c r="AM29" s="323">
        <f>((IF(AK29&gt;0, AK29, IF(AJ29&gt;0, AJ29, IF(AI29&gt;0, AI29, 0)))))+AL29</f>
        <v/>
      </c>
      <c r="AN29" s="323">
        <f>AQ29/AP29</f>
        <v/>
      </c>
      <c r="AO29" s="323" t="inlineStr">
        <is>
          <t>-</t>
        </is>
      </c>
      <c r="AP29" s="130" t="n"/>
      <c r="AQ29" s="323" t="n"/>
      <c r="AR29" s="324">
        <f>(AN29-AM29)/AN29</f>
        <v/>
      </c>
      <c r="AS29" s="323">
        <f>AJ29*BA29</f>
        <v/>
      </c>
      <c r="AT29" s="310" t="n"/>
      <c r="AU29" s="310" t="n"/>
      <c r="AV29" s="310" t="n"/>
      <c r="AW29" s="310" t="n"/>
      <c r="AX29" s="310" t="n"/>
      <c r="AY29" s="310" t="n"/>
      <c r="AZ29" s="292" t="n"/>
      <c r="BA29" s="328" t="n"/>
      <c r="BB29" s="328" t="n"/>
      <c r="BC29" s="319" t="n"/>
      <c r="BD29" s="435" t="n"/>
      <c r="BE29" s="314" t="n"/>
      <c r="BF29" s="315" t="n"/>
      <c r="BG29" s="316" t="n"/>
      <c r="BH29" s="317" t="n"/>
      <c r="BI29" s="317" t="n"/>
      <c r="BJ29" s="317" t="n"/>
      <c r="BK29" s="317" t="n"/>
      <c r="BL29" s="319" t="n"/>
      <c r="BM29" s="435" t="n"/>
      <c r="BN29" s="330" t="n"/>
      <c r="BO29" s="330" t="n"/>
      <c r="BP29" s="330" t="n"/>
      <c r="BQ29" s="330">
        <f>BO29+BP29</f>
        <v/>
      </c>
      <c r="BR29" s="330">
        <f>BQ29*AE29</f>
        <v/>
      </c>
      <c r="BS29" s="330" t="n"/>
      <c r="BT29" s="330" t="n"/>
      <c r="BU29" s="330" t="n"/>
      <c r="BV29" s="333" t="n"/>
      <c r="BW29" s="333" t="n"/>
      <c r="BX29" s="333" t="n"/>
    </row>
    <row customHeight="1" ht="15" r="30">
      <c r="A30" s="297" t="n"/>
      <c r="B30" s="298" t="n"/>
      <c r="C30" s="300" t="n"/>
      <c r="D30" s="300" t="n"/>
      <c r="E30" s="301" t="n"/>
      <c r="F30" s="302" t="n"/>
      <c r="G30" s="303" t="n"/>
      <c r="H30" s="302" t="n"/>
      <c r="I30" s="302" t="n"/>
      <c r="J30" s="302" t="n"/>
      <c r="K30" s="130" t="n"/>
      <c r="L30" s="130" t="n"/>
      <c r="M30" s="130" t="n"/>
      <c r="N30" s="130" t="n"/>
      <c r="O30" s="130" t="n"/>
      <c r="P30" s="130" t="n"/>
      <c r="Q30" s="292" t="n"/>
      <c r="R30" s="292" t="n"/>
      <c r="S30" s="292" t="n"/>
      <c r="T30" s="292" t="n"/>
      <c r="U30" s="302" t="n"/>
      <c r="V30" s="130" t="n"/>
      <c r="W30" s="130" t="n"/>
      <c r="X30" s="130" t="n"/>
      <c r="Y30" s="130" t="n"/>
      <c r="Z30" s="130" t="n"/>
      <c r="AA30" s="130" t="n"/>
      <c r="AB30" s="277" t="n"/>
      <c r="AC30" s="277" t="n"/>
      <c r="AD30" s="277" t="n"/>
      <c r="AE30" s="308" t="n"/>
      <c r="AF30" s="308" t="n"/>
      <c r="AG30" s="323" t="n"/>
      <c r="AH30" s="323" t="n"/>
      <c r="AI30" s="323" t="n"/>
      <c r="AJ30" s="323" t="n"/>
      <c r="AK30" s="323" t="n"/>
      <c r="AL30" s="323" t="n"/>
      <c r="AM30" s="323">
        <f>((IF(AK30&gt;0, AK30, IF(AJ30&gt;0, AJ30, IF(AI30&gt;0, AI30, 0)))))+AL30</f>
        <v/>
      </c>
      <c r="AN30" s="323">
        <f>AQ30/AP30</f>
        <v/>
      </c>
      <c r="AO30" s="323" t="inlineStr">
        <is>
          <t>-</t>
        </is>
      </c>
      <c r="AP30" s="130" t="n"/>
      <c r="AQ30" s="323" t="n"/>
      <c r="AR30" s="324">
        <f>(AN30-AM30)/AN30</f>
        <v/>
      </c>
      <c r="AS30" s="323">
        <f>AJ30*BA30</f>
        <v/>
      </c>
      <c r="AT30" s="310" t="n"/>
      <c r="AU30" s="310" t="n"/>
      <c r="AV30" s="310" t="n"/>
      <c r="AW30" s="310" t="n"/>
      <c r="AX30" s="310" t="n"/>
      <c r="AY30" s="310" t="n"/>
      <c r="AZ30" s="292" t="n"/>
      <c r="BA30" s="328" t="n"/>
      <c r="BB30" s="328" t="n"/>
      <c r="BC30" s="319" t="n"/>
      <c r="BD30" s="435" t="n"/>
      <c r="BE30" s="314" t="n"/>
      <c r="BF30" s="315" t="n"/>
      <c r="BG30" s="316" t="n"/>
      <c r="BH30" s="317" t="n"/>
      <c r="BI30" s="317" t="n"/>
      <c r="BJ30" s="317" t="n"/>
      <c r="BK30" s="317" t="n"/>
      <c r="BL30" s="319" t="n"/>
      <c r="BM30" s="435" t="n"/>
      <c r="BN30" s="330" t="n"/>
      <c r="BO30" s="330" t="n"/>
      <c r="BP30" s="330" t="n"/>
      <c r="BQ30" s="330">
        <f>BO30+BP30</f>
        <v/>
      </c>
      <c r="BR30" s="330">
        <f>BQ30*AE30</f>
        <v/>
      </c>
      <c r="BS30" s="330" t="n"/>
      <c r="BT30" s="330" t="n"/>
      <c r="BU30" s="330" t="n"/>
      <c r="BV30" s="333" t="n"/>
      <c r="BW30" s="333" t="n"/>
      <c r="BX30" s="333" t="n"/>
    </row>
    <row customHeight="1" ht="15" r="31">
      <c r="A31" s="297" t="n"/>
      <c r="B31" s="298" t="n"/>
      <c r="C31" s="300" t="n"/>
      <c r="D31" s="300" t="n"/>
      <c r="E31" s="301" t="n"/>
      <c r="F31" s="302" t="n"/>
      <c r="G31" s="303" t="n"/>
      <c r="H31" s="302" t="n"/>
      <c r="I31" s="302" t="n"/>
      <c r="J31" s="302" t="n"/>
      <c r="K31" s="130" t="n"/>
      <c r="L31" s="130" t="n"/>
      <c r="M31" s="130" t="n"/>
      <c r="N31" s="130" t="n"/>
      <c r="O31" s="130" t="n"/>
      <c r="P31" s="130" t="n"/>
      <c r="Q31" s="292" t="n"/>
      <c r="R31" s="292" t="n"/>
      <c r="S31" s="292" t="n"/>
      <c r="T31" s="292" t="n"/>
      <c r="U31" s="302" t="n"/>
      <c r="V31" s="130" t="n"/>
      <c r="W31" s="130" t="n"/>
      <c r="X31" s="130" t="n"/>
      <c r="Y31" s="130" t="n"/>
      <c r="Z31" s="130" t="n"/>
      <c r="AA31" s="130" t="n"/>
      <c r="AB31" s="277" t="n"/>
      <c r="AC31" s="277" t="n"/>
      <c r="AD31" s="277" t="n"/>
      <c r="AE31" s="308" t="n"/>
      <c r="AF31" s="308" t="n"/>
      <c r="AG31" s="323" t="n"/>
      <c r="AH31" s="323" t="n"/>
      <c r="AI31" s="323" t="n"/>
      <c r="AJ31" s="323" t="n"/>
      <c r="AK31" s="323" t="n"/>
      <c r="AL31" s="323" t="n"/>
      <c r="AM31" s="323">
        <f>((IF(AK31&gt;0, AK31, IF(AJ31&gt;0, AJ31, IF(AI31&gt;0, AI31, 0)))))+AL31</f>
        <v/>
      </c>
      <c r="AN31" s="323">
        <f>AQ31/AP31</f>
        <v/>
      </c>
      <c r="AO31" s="323" t="inlineStr">
        <is>
          <t>-</t>
        </is>
      </c>
      <c r="AP31" s="130" t="n"/>
      <c r="AQ31" s="323" t="n"/>
      <c r="AR31" s="324">
        <f>(AN31-AM31)/AN31</f>
        <v/>
      </c>
      <c r="AS31" s="323">
        <f>AJ31*BA31</f>
        <v/>
      </c>
      <c r="AT31" s="310" t="n"/>
      <c r="AU31" s="310" t="n"/>
      <c r="AV31" s="310" t="n"/>
      <c r="AW31" s="310" t="n"/>
      <c r="AX31" s="310" t="n"/>
      <c r="AY31" s="310" t="n"/>
      <c r="AZ31" s="292" t="n"/>
      <c r="BA31" s="328" t="n"/>
      <c r="BB31" s="328" t="n"/>
      <c r="BC31" s="319" t="n"/>
      <c r="BD31" s="435" t="n"/>
      <c r="BE31" s="314" t="n"/>
      <c r="BF31" s="315" t="n"/>
      <c r="BG31" s="316" t="n"/>
      <c r="BH31" s="317" t="n"/>
      <c r="BI31" s="317" t="n"/>
      <c r="BJ31" s="317" t="n"/>
      <c r="BK31" s="317" t="n"/>
      <c r="BL31" s="319" t="n"/>
      <c r="BM31" s="435" t="n"/>
      <c r="BN31" s="330" t="n"/>
      <c r="BO31" s="330" t="n"/>
      <c r="BP31" s="330" t="n"/>
      <c r="BQ31" s="330">
        <f>BO31+BP31</f>
        <v/>
      </c>
      <c r="BR31" s="330">
        <f>BQ31*AE31</f>
        <v/>
      </c>
      <c r="BS31" s="330" t="n"/>
      <c r="BT31" s="330" t="n"/>
      <c r="BU31" s="330" t="n"/>
      <c r="BV31" s="333" t="n"/>
      <c r="BW31" s="333" t="n"/>
      <c r="BX31" s="333" t="n"/>
    </row>
    <row customHeight="1" ht="15" r="32">
      <c r="A32" s="297" t="n"/>
      <c r="B32" s="298" t="n"/>
      <c r="C32" s="300" t="n"/>
      <c r="D32" s="300" t="n"/>
      <c r="E32" s="301" t="n"/>
      <c r="F32" s="302" t="n"/>
      <c r="G32" s="303" t="n"/>
      <c r="H32" s="302" t="n"/>
      <c r="I32" s="302" t="n"/>
      <c r="J32" s="302" t="n"/>
      <c r="K32" s="130" t="n"/>
      <c r="L32" s="130" t="n"/>
      <c r="M32" s="130" t="n"/>
      <c r="N32" s="130" t="n"/>
      <c r="O32" s="130" t="n"/>
      <c r="P32" s="130" t="n"/>
      <c r="Q32" s="292" t="n"/>
      <c r="R32" s="292" t="n"/>
      <c r="S32" s="292" t="n"/>
      <c r="T32" s="292" t="n"/>
      <c r="U32" s="302" t="n"/>
      <c r="V32" s="130" t="n"/>
      <c r="W32" s="130" t="n"/>
      <c r="X32" s="130" t="n"/>
      <c r="Y32" s="130" t="n"/>
      <c r="Z32" s="130" t="n"/>
      <c r="AA32" s="130" t="n"/>
      <c r="AB32" s="277" t="n"/>
      <c r="AC32" s="277" t="n"/>
      <c r="AD32" s="277" t="n"/>
      <c r="AE32" s="308" t="n"/>
      <c r="AF32" s="308" t="n"/>
      <c r="AG32" s="323" t="n"/>
      <c r="AH32" s="323" t="n"/>
      <c r="AI32" s="323" t="n"/>
      <c r="AJ32" s="323" t="n"/>
      <c r="AK32" s="323" t="n"/>
      <c r="AL32" s="323" t="n"/>
      <c r="AM32" s="323">
        <f>((IF(AK32&gt;0, AK32, IF(AJ32&gt;0, AJ32, IF(AI32&gt;0, AI32, 0)))))+AL32</f>
        <v/>
      </c>
      <c r="AN32" s="323">
        <f>AQ32/AP32</f>
        <v/>
      </c>
      <c r="AO32" s="323" t="inlineStr">
        <is>
          <t>-</t>
        </is>
      </c>
      <c r="AP32" s="130" t="n"/>
      <c r="AQ32" s="323" t="n"/>
      <c r="AR32" s="324">
        <f>(AN32-AM32)/AN32</f>
        <v/>
      </c>
      <c r="AS32" s="323">
        <f>AJ32*BA32</f>
        <v/>
      </c>
      <c r="AT32" s="310" t="n"/>
      <c r="AU32" s="310" t="n"/>
      <c r="AV32" s="310" t="n"/>
      <c r="AW32" s="310" t="n"/>
      <c r="AX32" s="310" t="n"/>
      <c r="AY32" s="310" t="n"/>
      <c r="AZ32" s="292" t="n"/>
      <c r="BA32" s="328" t="n"/>
      <c r="BB32" s="328" t="n"/>
      <c r="BC32" s="319" t="n"/>
      <c r="BD32" s="435" t="n"/>
      <c r="BE32" s="314" t="n"/>
      <c r="BF32" s="315" t="n"/>
      <c r="BG32" s="316" t="n"/>
      <c r="BH32" s="317" t="n"/>
      <c r="BI32" s="317" t="n"/>
      <c r="BJ32" s="317" t="n"/>
      <c r="BK32" s="317" t="n"/>
      <c r="BL32" s="319" t="n"/>
      <c r="BM32" s="435" t="n"/>
      <c r="BN32" s="330" t="n"/>
      <c r="BO32" s="330" t="n"/>
      <c r="BP32" s="330" t="n"/>
      <c r="BQ32" s="330">
        <f>BO32+BP32</f>
        <v/>
      </c>
      <c r="BR32" s="330">
        <f>BQ32*AE32</f>
        <v/>
      </c>
      <c r="BS32" s="330" t="n"/>
      <c r="BT32" s="330" t="n"/>
      <c r="BU32" s="330" t="n"/>
      <c r="BV32" s="333" t="n"/>
      <c r="BW32" s="333" t="n"/>
      <c r="BX32" s="333" t="n"/>
    </row>
    <row customHeight="1" ht="15" r="33">
      <c r="A33" s="297" t="n"/>
      <c r="B33" s="298" t="n"/>
      <c r="C33" s="300" t="n"/>
      <c r="D33" s="300" t="n"/>
      <c r="E33" s="301" t="n"/>
      <c r="F33" s="302" t="n"/>
      <c r="G33" s="303" t="n"/>
      <c r="H33" s="302" t="n"/>
      <c r="I33" s="302" t="n"/>
      <c r="J33" s="302" t="n"/>
      <c r="K33" s="130" t="n"/>
      <c r="L33" s="130" t="n"/>
      <c r="M33" s="130" t="n"/>
      <c r="N33" s="130" t="n"/>
      <c r="O33" s="130" t="n"/>
      <c r="P33" s="130" t="n"/>
      <c r="Q33" s="292" t="n"/>
      <c r="R33" s="292" t="n"/>
      <c r="S33" s="292" t="n"/>
      <c r="T33" s="292" t="n"/>
      <c r="U33" s="302" t="n"/>
      <c r="V33" s="130" t="n"/>
      <c r="W33" s="130" t="n"/>
      <c r="X33" s="130" t="n"/>
      <c r="Y33" s="130" t="n"/>
      <c r="Z33" s="130" t="n"/>
      <c r="AA33" s="130" t="n"/>
      <c r="AB33" s="277" t="n"/>
      <c r="AC33" s="277" t="n"/>
      <c r="AD33" s="277" t="n"/>
      <c r="AE33" s="308" t="n"/>
      <c r="AF33" s="308" t="n"/>
      <c r="AG33" s="323" t="n"/>
      <c r="AH33" s="323" t="n"/>
      <c r="AI33" s="323" t="n"/>
      <c r="AJ33" s="323" t="n"/>
      <c r="AK33" s="323" t="n"/>
      <c r="AL33" s="323" t="n"/>
      <c r="AM33" s="323">
        <f>((IF(AK33&gt;0, AK33, IF(AJ33&gt;0, AJ33, IF(AI33&gt;0, AI33, 0)))))+AL33</f>
        <v/>
      </c>
      <c r="AN33" s="323">
        <f>AQ33/AP33</f>
        <v/>
      </c>
      <c r="AO33" s="323" t="inlineStr">
        <is>
          <t>-</t>
        </is>
      </c>
      <c r="AP33" s="130" t="n"/>
      <c r="AQ33" s="323" t="n"/>
      <c r="AR33" s="324">
        <f>(AN33-AM33)/AN33</f>
        <v/>
      </c>
      <c r="AS33" s="323">
        <f>AJ33*BA33</f>
        <v/>
      </c>
      <c r="AT33" s="310" t="n"/>
      <c r="AU33" s="310" t="n"/>
      <c r="AV33" s="310" t="n"/>
      <c r="AW33" s="310" t="n"/>
      <c r="AX33" s="310" t="n"/>
      <c r="AY33" s="310" t="n"/>
      <c r="AZ33" s="292" t="n"/>
      <c r="BA33" s="328" t="n"/>
      <c r="BB33" s="328" t="n"/>
      <c r="BC33" s="319" t="n"/>
      <c r="BD33" s="435" t="n"/>
      <c r="BE33" s="314" t="n"/>
      <c r="BF33" s="315" t="n"/>
      <c r="BG33" s="316" t="n"/>
      <c r="BH33" s="317" t="n"/>
      <c r="BI33" s="317" t="n"/>
      <c r="BJ33" s="317" t="n"/>
      <c r="BK33" s="317" t="n"/>
      <c r="BL33" s="319" t="n"/>
      <c r="BM33" s="435" t="n"/>
      <c r="BN33" s="330" t="n"/>
      <c r="BO33" s="330" t="n"/>
      <c r="BP33" s="330" t="n"/>
      <c r="BQ33" s="330">
        <f>BO33+BP33</f>
        <v/>
      </c>
      <c r="BR33" s="330">
        <f>BQ33*AE33</f>
        <v/>
      </c>
      <c r="BS33" s="330" t="n"/>
      <c r="BT33" s="330" t="n"/>
      <c r="BU33" s="330" t="n"/>
      <c r="BV33" s="333" t="n"/>
      <c r="BW33" s="333" t="n"/>
      <c r="BX33" s="333" t="n"/>
    </row>
    <row customHeight="1" ht="15" r="34">
      <c r="A34" s="297" t="n"/>
      <c r="B34" s="298" t="n"/>
      <c r="C34" s="300" t="n"/>
      <c r="D34" s="300" t="n"/>
      <c r="E34" s="301" t="n"/>
      <c r="F34" s="302" t="n"/>
      <c r="G34" s="303" t="n"/>
      <c r="H34" s="302" t="n"/>
      <c r="I34" s="302" t="n"/>
      <c r="J34" s="302" t="n"/>
      <c r="K34" s="130" t="n"/>
      <c r="L34" s="130" t="n"/>
      <c r="M34" s="130" t="n"/>
      <c r="N34" s="130" t="n"/>
      <c r="O34" s="130" t="n"/>
      <c r="P34" s="130" t="n"/>
      <c r="Q34" s="292" t="n"/>
      <c r="R34" s="292" t="n"/>
      <c r="S34" s="292" t="n"/>
      <c r="T34" s="292" t="n"/>
      <c r="U34" s="302" t="n"/>
      <c r="V34" s="130" t="n"/>
      <c r="W34" s="130" t="n"/>
      <c r="X34" s="130" t="n"/>
      <c r="Y34" s="130" t="n"/>
      <c r="Z34" s="130" t="n"/>
      <c r="AA34" s="130" t="n"/>
      <c r="AB34" s="277" t="n"/>
      <c r="AC34" s="277" t="n"/>
      <c r="AD34" s="277" t="n"/>
      <c r="AE34" s="308" t="n"/>
      <c r="AF34" s="308" t="n"/>
      <c r="AG34" s="323" t="n"/>
      <c r="AH34" s="323" t="n"/>
      <c r="AI34" s="323" t="n"/>
      <c r="AJ34" s="323" t="n"/>
      <c r="AK34" s="323" t="n"/>
      <c r="AL34" s="323" t="n"/>
      <c r="AM34" s="323">
        <f>((IF(AK34&gt;0, AK34, IF(AJ34&gt;0, AJ34, IF(AI34&gt;0, AI34, 0)))))+AL34</f>
        <v/>
      </c>
      <c r="AN34" s="323">
        <f>AQ34/AP34</f>
        <v/>
      </c>
      <c r="AO34" s="323" t="inlineStr">
        <is>
          <t>-</t>
        </is>
      </c>
      <c r="AP34" s="130" t="n"/>
      <c r="AQ34" s="323" t="n"/>
      <c r="AR34" s="324">
        <f>(AN34-AM34)/AN34</f>
        <v/>
      </c>
      <c r="AS34" s="323">
        <f>AJ34*BA34</f>
        <v/>
      </c>
      <c r="AT34" s="310" t="n"/>
      <c r="AU34" s="310" t="n"/>
      <c r="AV34" s="310" t="n"/>
      <c r="AW34" s="310" t="n"/>
      <c r="AX34" s="310" t="n"/>
      <c r="AY34" s="310" t="n"/>
      <c r="AZ34" s="292" t="n"/>
      <c r="BA34" s="328" t="n"/>
      <c r="BB34" s="328" t="n"/>
      <c r="BC34" s="319" t="n"/>
      <c r="BD34" s="435" t="n"/>
      <c r="BE34" s="314" t="n"/>
      <c r="BF34" s="315" t="n"/>
      <c r="BG34" s="316" t="n"/>
      <c r="BH34" s="317" t="n"/>
      <c r="BI34" s="317" t="n"/>
      <c r="BJ34" s="317" t="n"/>
      <c r="BK34" s="317" t="n"/>
      <c r="BL34" s="319" t="n"/>
      <c r="BM34" s="435" t="n"/>
      <c r="BN34" s="330" t="n"/>
      <c r="BO34" s="330" t="n"/>
      <c r="BP34" s="330" t="n"/>
      <c r="BQ34" s="330">
        <f>BO34+BP34</f>
        <v/>
      </c>
      <c r="BR34" s="330">
        <f>BQ34*AE34</f>
        <v/>
      </c>
      <c r="BS34" s="330" t="n"/>
      <c r="BT34" s="330" t="n"/>
      <c r="BU34" s="330" t="n"/>
      <c r="BV34" s="333" t="n"/>
      <c r="BW34" s="333" t="n"/>
      <c r="BX34" s="333" t="n"/>
    </row>
    <row customHeight="1" ht="15" r="35">
      <c r="A35" s="297" t="n"/>
      <c r="B35" s="298" t="n"/>
      <c r="C35" s="300" t="n"/>
      <c r="D35" s="300" t="n"/>
      <c r="E35" s="301" t="n"/>
      <c r="F35" s="302" t="n"/>
      <c r="G35" s="303" t="n"/>
      <c r="H35" s="302" t="n"/>
      <c r="I35" s="302" t="n"/>
      <c r="J35" s="302" t="n"/>
      <c r="K35" s="130" t="n"/>
      <c r="L35" s="130" t="n"/>
      <c r="M35" s="130" t="n"/>
      <c r="N35" s="130" t="n"/>
      <c r="O35" s="130" t="n"/>
      <c r="P35" s="130" t="n"/>
      <c r="Q35" s="292" t="n"/>
      <c r="R35" s="292" t="n"/>
      <c r="S35" s="292" t="n"/>
      <c r="T35" s="292" t="n"/>
      <c r="U35" s="302" t="n"/>
      <c r="V35" s="130" t="n"/>
      <c r="W35" s="130" t="n"/>
      <c r="X35" s="130" t="n"/>
      <c r="Y35" s="130" t="n"/>
      <c r="Z35" s="130" t="n"/>
      <c r="AA35" s="130" t="n"/>
      <c r="AB35" s="277" t="n"/>
      <c r="AC35" s="277" t="n"/>
      <c r="AD35" s="277" t="n"/>
      <c r="AE35" s="308" t="n"/>
      <c r="AF35" s="308" t="n"/>
      <c r="AG35" s="323" t="n"/>
      <c r="AH35" s="323" t="n"/>
      <c r="AI35" s="323" t="n"/>
      <c r="AJ35" s="323" t="n"/>
      <c r="AK35" s="323" t="n"/>
      <c r="AL35" s="323" t="n"/>
      <c r="AM35" s="323">
        <f>((IF(AK35&gt;0, AK35, IF(AJ35&gt;0, AJ35, IF(AI35&gt;0, AI35, 0)))))+AL35</f>
        <v/>
      </c>
      <c r="AN35" s="323">
        <f>AQ35/AP35</f>
        <v/>
      </c>
      <c r="AO35" s="323" t="inlineStr">
        <is>
          <t>-</t>
        </is>
      </c>
      <c r="AP35" s="130" t="n"/>
      <c r="AQ35" s="323" t="n"/>
      <c r="AR35" s="324">
        <f>(AN35-AM35)/AN35</f>
        <v/>
      </c>
      <c r="AS35" s="323">
        <f>AJ35*BA35</f>
        <v/>
      </c>
      <c r="AT35" s="310" t="n"/>
      <c r="AU35" s="310" t="n"/>
      <c r="AV35" s="310" t="n"/>
      <c r="AW35" s="310" t="n"/>
      <c r="AX35" s="310" t="n"/>
      <c r="AY35" s="310" t="n"/>
      <c r="AZ35" s="292" t="n"/>
      <c r="BA35" s="328" t="n"/>
      <c r="BB35" s="328" t="n"/>
      <c r="BC35" s="319" t="n"/>
      <c r="BD35" s="435" t="n"/>
      <c r="BE35" s="314" t="n"/>
      <c r="BF35" s="315" t="n"/>
      <c r="BG35" s="316" t="n"/>
      <c r="BH35" s="317" t="n"/>
      <c r="BI35" s="317" t="n"/>
      <c r="BJ35" s="317" t="n"/>
      <c r="BK35" s="317" t="n"/>
      <c r="BL35" s="319" t="n"/>
      <c r="BM35" s="435" t="n"/>
      <c r="BN35" s="330" t="n"/>
      <c r="BO35" s="330" t="n"/>
      <c r="BP35" s="330" t="n"/>
      <c r="BQ35" s="330">
        <f>BO35+BP35</f>
        <v/>
      </c>
      <c r="BR35" s="330">
        <f>BQ35*AE35</f>
        <v/>
      </c>
      <c r="BS35" s="330" t="n"/>
      <c r="BT35" s="330" t="n"/>
      <c r="BU35" s="330" t="n"/>
      <c r="BV35" s="333" t="n"/>
      <c r="BW35" s="333" t="n"/>
      <c r="BX35" s="333" t="n"/>
    </row>
  </sheetData>
  <autoFilter ref="A2:AZ167"/>
  <mergeCells count="10">
    <mergeCell ref="A1:P1"/>
    <mergeCell ref="V1:AD1"/>
    <mergeCell ref="AE1:AF1"/>
    <mergeCell ref="AG1:AS1"/>
    <mergeCell ref="AT1:AZ1"/>
    <mergeCell ref="BL1:BM1"/>
    <mergeCell ref="BN1:BX1"/>
    <mergeCell ref="BE1:BJ1"/>
    <mergeCell ref="Q1:T1"/>
    <mergeCell ref="BA1:BD1"/>
  </mergeCells>
  <printOptions horizontalCentered="1"/>
  <pageMargins bottom="0.75" footer="0.3" header="0.3" left="0.25" right="0.25" top="0.75"/>
  <pageSetup orientation="landscape" paperSize="9" scale="50"/>
  <headerFooter>
    <oddHeader>&amp;C&amp;F-&amp;A&amp;R&amp;P</oddHeader>
    <oddFooter/>
    <evenHeader/>
    <evenFooter/>
    <firstHeader/>
    <firstFooter/>
  </headerFooter>
  <legacyDrawing r:id="anysvml"/>
</worksheet>
</file>

<file path=xl/worksheets/sheet3.xml><?xml version="1.0" encoding="utf-8"?>
<worksheet xmlns="http://schemas.openxmlformats.org/spreadsheetml/2006/main">
  <sheetPr>
    <tabColor theme="5"/>
    <outlinePr summaryBelow="1" summaryRight="1"/>
    <pageSetUpPr autoPageBreaks="0" fitToPage="1"/>
  </sheetPr>
  <dimension ref="A1:BE133"/>
  <sheetViews>
    <sheetView showGridLines="0" workbookViewId="0" zoomScale="90" zoomScaleNormal="90" zoomScaleSheetLayoutView="80">
      <pane activePane="bottomRight" state="frozen" topLeftCell="H3" xSplit="7" ySplit="2"/>
      <selection activeCell="H1" pane="topRight" sqref="H1"/>
      <selection activeCell="A3" pane="bottomLeft" sqref="A3"/>
      <selection activeCell="F13" pane="bottomRight" sqref="F13"/>
    </sheetView>
  </sheetViews>
  <sheetFormatPr baseColWidth="8" defaultRowHeight="12.75"/>
  <cols>
    <col customWidth="1" max="1" min="1" style="34" width="3.5703125"/>
    <col customWidth="1" max="2" min="2" style="34" width="9.42578125"/>
    <col customWidth="1" max="4" min="3" style="34" width="9.28515625"/>
    <col customWidth="1" max="5" min="5" style="34" width="13"/>
    <col customWidth="1" max="6" min="6" style="34" width="24.28515625"/>
    <col customWidth="1" max="7" min="7" style="34" width="38.5703125"/>
    <col customWidth="1" max="8" min="8" style="327" width="12"/>
    <col customWidth="1" max="9" min="9" style="34" width="7.7109375"/>
    <col customWidth="1" max="10" min="10" style="32" width="14"/>
    <col customWidth="1" max="11" min="11" style="32" width="5.7109375"/>
    <col customWidth="1" max="12" min="12" style="32" width="6"/>
    <col customWidth="1" max="13" min="13" style="32" width="5"/>
    <col customWidth="1" max="14" min="14" style="26" width="7.5703125"/>
    <col customWidth="1" max="15" min="15" style="26" width="8.28515625"/>
    <col customWidth="1" max="16" min="16" style="26" width="7.85546875"/>
    <col customWidth="1" max="17" min="17" style="327" width="22.7109375"/>
    <col customWidth="1" max="18" min="18" style="327" width="35.28515625"/>
    <col customWidth="1" max="19" min="19" style="327" width="31.28515625"/>
    <col customWidth="1" max="21" min="20" style="327" width="8.85546875"/>
    <col customWidth="1" max="22" min="22" style="327" width="15.85546875"/>
    <col customWidth="1" max="23" min="23" style="34" width="7.7109375"/>
    <col customWidth="1" max="24" min="24" style="32" width="13"/>
    <col customWidth="1" max="25" min="25" style="32" width="15.42578125"/>
    <col customWidth="1" max="26" min="26" style="32" width="8.85546875"/>
    <col customWidth="1" max="28" min="27" style="84" width="9.140625"/>
    <col customWidth="1" max="29" min="29" style="84" width="10.85546875"/>
    <col customWidth="1" max="31" min="30" style="106" width="10.140625"/>
    <col customWidth="1" max="32" min="32" style="106" width="9.140625"/>
    <col customWidth="1" max="33" min="33" style="106" width="11.140625"/>
    <col customWidth="1" max="36" min="34" style="27" width="9.140625"/>
    <col customWidth="1" max="37" min="37" style="27" width="11.7109375"/>
    <col customWidth="1" max="39" min="38" style="27" width="30.7109375"/>
    <col customWidth="1" max="40" min="40" style="106" width="10.140625"/>
    <col customWidth="1" max="41" min="41" style="106" width="9.5703125"/>
    <col customWidth="1" max="42" min="42" style="106" width="11.140625"/>
    <col customWidth="1" max="44" min="43" style="84" width="9.140625"/>
    <col customWidth="1" max="45" min="45" style="84" width="10.85546875"/>
    <col customWidth="1" max="51" min="46" style="32" width="9.140625"/>
    <col customWidth="1" max="52" min="52" style="34" width="9.140625"/>
    <col customWidth="1" max="16384" min="53" style="34" width="9.140625"/>
  </cols>
  <sheetData>
    <row r="1">
      <c r="A1" s="58" t="n"/>
      <c r="B1" s="436" t="inlineStr">
        <is>
          <t>STYLE INFO</t>
        </is>
      </c>
      <c r="C1" s="388" t="n"/>
      <c r="D1" s="388" t="n"/>
      <c r="E1" s="388" t="n"/>
      <c r="F1" s="388" t="n"/>
      <c r="G1" s="388" t="n"/>
      <c r="H1" s="389" t="n"/>
      <c r="I1" s="59" t="inlineStr">
        <is>
          <t xml:space="preserve"> </t>
        </is>
      </c>
      <c r="J1" s="437" t="inlineStr">
        <is>
          <t>SOURCE</t>
        </is>
      </c>
      <c r="K1" s="388" t="n"/>
      <c r="L1" s="388" t="n"/>
      <c r="M1" s="389" t="n"/>
      <c r="N1" s="438" t="inlineStr">
        <is>
          <t xml:space="preserve">CARRY-OVER </t>
        </is>
      </c>
      <c r="O1" s="388" t="n"/>
      <c r="P1" s="389" t="n"/>
      <c r="Q1" s="378" t="inlineStr">
        <is>
          <t>Fabric</t>
        </is>
      </c>
      <c r="R1" s="388" t="n"/>
      <c r="S1" s="388" t="n"/>
      <c r="T1" s="388" t="n"/>
      <c r="U1" s="388" t="n"/>
      <c r="V1" s="389" t="n"/>
      <c r="W1" s="43" t="n"/>
      <c r="X1" s="63" t="inlineStr">
        <is>
          <t>PATTERNS</t>
        </is>
      </c>
      <c r="Y1" s="64" t="n"/>
      <c r="Z1" s="64" t="n"/>
      <c r="AA1" s="76" t="inlineStr">
        <is>
          <t>PROTO SAMPLES</t>
        </is>
      </c>
      <c r="AB1" s="76" t="n"/>
      <c r="AC1" s="439" t="n"/>
      <c r="AD1" s="395" t="inlineStr">
        <is>
          <t>SMS SAMPLES</t>
        </is>
      </c>
      <c r="AE1" s="388" t="n"/>
      <c r="AF1" s="388" t="n"/>
      <c r="AG1" s="389" t="n"/>
      <c r="AH1" s="396" t="inlineStr">
        <is>
          <t>SIZE SET (SS)</t>
        </is>
      </c>
      <c r="AI1" s="388" t="n"/>
      <c r="AJ1" s="388" t="n"/>
      <c r="AK1" s="388" t="n"/>
      <c r="AL1" s="388" t="n"/>
      <c r="AM1" s="389" t="n"/>
      <c r="AN1" s="98" t="inlineStr">
        <is>
          <t xml:space="preserve">QC </t>
        </is>
      </c>
      <c r="AO1" s="98" t="n"/>
      <c r="AP1" s="440" t="n"/>
      <c r="AQ1" s="76" t="inlineStr">
        <is>
          <t xml:space="preserve">SHIPMENT SAMPLE </t>
        </is>
      </c>
      <c r="AR1" s="76" t="n"/>
      <c r="AS1" s="439" t="n"/>
      <c r="AT1" s="107" t="inlineStr">
        <is>
          <t>TESTING</t>
        </is>
      </c>
      <c r="AU1" s="108" t="n"/>
      <c r="AV1" s="108" t="n"/>
      <c r="AW1" s="108" t="n"/>
      <c r="AX1" s="108" t="n"/>
      <c r="AY1" s="108" t="n"/>
    </row>
    <row customHeight="1" ht="101.25" r="2">
      <c r="A2" s="1" t="inlineStr">
        <is>
          <t>Active</t>
        </is>
      </c>
      <c r="B2" s="62" t="inlineStr">
        <is>
          <t>Brand</t>
        </is>
      </c>
      <c r="C2" s="62" t="inlineStr">
        <is>
          <t>Product category</t>
        </is>
      </c>
      <c r="D2" s="61" t="inlineStr">
        <is>
          <t>Gender</t>
        </is>
      </c>
      <c r="E2" s="62" t="inlineStr">
        <is>
          <t>Product Code</t>
        </is>
      </c>
      <c r="F2" s="62" t="inlineStr">
        <is>
          <t>Style Name</t>
        </is>
      </c>
      <c r="G2" s="62" t="inlineStr">
        <is>
          <t>Wash/Color</t>
        </is>
      </c>
      <c r="H2" s="62" t="inlineStr">
        <is>
          <t>STRETCH</t>
        </is>
      </c>
      <c r="I2" s="5" t="inlineStr">
        <is>
          <t>Added or dropped date</t>
        </is>
      </c>
      <c r="J2" s="28" t="inlineStr">
        <is>
          <t>Agent</t>
        </is>
      </c>
      <c r="K2" s="113" t="inlineStr">
        <is>
          <t>Vendor</t>
        </is>
      </c>
      <c r="L2" s="113" t="inlineStr">
        <is>
          <t>FINISHER</t>
        </is>
      </c>
      <c r="M2" s="113" t="inlineStr">
        <is>
          <t>CODE</t>
        </is>
      </c>
      <c r="N2" s="33" t="inlineStr">
        <is>
          <t>C/O New Fit - NEW combi</t>
        </is>
      </c>
      <c r="O2" s="33" t="inlineStr">
        <is>
          <t>C/O NEW fabric</t>
        </is>
      </c>
      <c r="P2" s="33" t="inlineStr">
        <is>
          <t>C/O New Finish</t>
        </is>
      </c>
      <c r="Q2" s="4" t="inlineStr">
        <is>
          <t>Fabric code</t>
        </is>
      </c>
      <c r="R2" s="4" t="inlineStr">
        <is>
          <t>Wash/Colour code</t>
        </is>
      </c>
      <c r="S2" s="4" t="inlineStr">
        <is>
          <t>FABRIC COMPO SITION</t>
        </is>
      </c>
      <c r="T2" s="4" t="inlineStr">
        <is>
          <t>FABRIC WEIGHT</t>
        </is>
      </c>
      <c r="U2" s="4" t="inlineStr">
        <is>
          <t>Fabric supplier</t>
        </is>
      </c>
      <c r="V2" s="4" t="inlineStr">
        <is>
          <t>Fabric article</t>
        </is>
      </c>
      <c r="W2" s="5" t="inlineStr">
        <is>
          <t>FABRIC USAGES Estimative
YARDS</t>
        </is>
      </c>
      <c r="X2" s="65" t="inlineStr">
        <is>
          <t>UPDATED OR BASED ON PATTERN</t>
        </is>
      </c>
      <c r="Y2" s="66" t="inlineStr">
        <is>
          <t>PATTERN ID</t>
        </is>
      </c>
      <c r="Z2" s="66" t="inlineStr">
        <is>
          <t>Proto Status</t>
        </is>
      </c>
      <c r="AA2" s="78" t="inlineStr">
        <is>
          <t>SMS QTY REQUEST</t>
        </is>
      </c>
      <c r="AB2" s="78" t="inlineStr">
        <is>
          <t>PROTO  SIZE</t>
        </is>
      </c>
      <c r="AC2" s="403" t="inlineStr">
        <is>
          <t>PROTO RECEIVED IN A'DAM</t>
        </is>
      </c>
      <c r="AD2" s="100" t="inlineStr">
        <is>
          <t>SMS pieces</t>
        </is>
      </c>
      <c r="AE2" s="100" t="inlineStr">
        <is>
          <t>SMS Pieces @ Vendor</t>
        </is>
      </c>
      <c r="AF2" s="100" t="inlineStr">
        <is>
          <t>SMS SIZE</t>
        </is>
      </c>
      <c r="AG2" s="405" t="inlineStr">
        <is>
          <t>SMS RECEIVED IN A'DAM</t>
        </is>
      </c>
      <c r="AH2" s="85" t="inlineStr">
        <is>
          <t>SIZE SET Pieces</t>
        </is>
      </c>
      <c r="AI2" s="86" t="inlineStr">
        <is>
          <t>SIZE SET RCVD</t>
        </is>
      </c>
      <c r="AJ2" s="406" t="inlineStr">
        <is>
          <t>SIZE SET APPRVD ON</t>
        </is>
      </c>
      <c r="AK2" s="407" t="inlineStr">
        <is>
          <t>SIZE SET APPRV DATE
RED ALERT</t>
        </is>
      </c>
      <c r="AL2" s="407" t="inlineStr">
        <is>
          <t>1st FINAL APPRV DATE</t>
        </is>
      </c>
      <c r="AM2" s="407" t="inlineStr">
        <is>
          <t>2nd FINAL APPRV DATE</t>
        </is>
      </c>
      <c r="AN2" s="100" t="inlineStr">
        <is>
          <t>QC @ VENDOR OR WAREHOUSE</t>
        </is>
      </c>
      <c r="AO2" s="100" t="inlineStr">
        <is>
          <t>QC APPROVED</t>
        </is>
      </c>
      <c r="AP2" s="405" t="inlineStr">
        <is>
          <t>QC COMMENTS</t>
        </is>
      </c>
      <c r="AQ2" s="78" t="inlineStr">
        <is>
          <t>SMS QTY REQUEST</t>
        </is>
      </c>
      <c r="AR2" s="78" t="inlineStr">
        <is>
          <t>PROTO  SIZE</t>
        </is>
      </c>
      <c r="AS2" s="403" t="inlineStr">
        <is>
          <t>PROTO RECEIVED IN A'DAM</t>
        </is>
      </c>
      <c r="AT2" s="109" t="inlineStr">
        <is>
          <t>ITS Status
3 PCS</t>
        </is>
      </c>
      <c r="AU2" s="110" t="inlineStr">
        <is>
          <t>ITS standard</t>
        </is>
      </c>
      <c r="AV2" s="110" t="inlineStr">
        <is>
          <t>china std</t>
        </is>
      </c>
      <c r="AW2" s="110" t="inlineStr">
        <is>
          <t>CHINA DEFINED CATEGORY</t>
        </is>
      </c>
      <c r="AX2" s="110" t="inlineStr">
        <is>
          <t>Class</t>
        </is>
      </c>
      <c r="AY2" s="110" t="inlineStr">
        <is>
          <t>GB 18401
(B = direct contact w/ skin
C= indirect contact w/ skin)</t>
        </is>
      </c>
    </row>
    <row customFormat="1" r="3" s="114">
      <c r="A3" s="6" t="n"/>
      <c r="B3" s="7" t="inlineStr">
        <is>
          <t>Kings Of Indigo</t>
        </is>
      </c>
      <c r="C3" s="6" t="n"/>
      <c r="D3" s="6" t="n"/>
      <c r="E3" s="6" t="n"/>
      <c r="F3" s="6" t="n"/>
      <c r="G3" s="6" t="n"/>
      <c r="H3" s="6" t="n"/>
      <c r="I3" s="8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8" t="n"/>
      <c r="X3" s="9" t="n"/>
      <c r="Y3" s="9" t="n"/>
      <c r="Z3" s="9" t="n"/>
      <c r="AA3" s="8" t="n"/>
      <c r="AB3" s="8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  <c r="AP3" s="6" t="n"/>
      <c r="AQ3" s="8" t="n"/>
      <c r="AR3" s="8" t="n"/>
      <c r="AS3" s="6" t="n"/>
      <c r="AT3" s="6" t="n"/>
      <c r="AU3" s="6" t="n"/>
      <c r="AV3" s="6" t="n"/>
      <c r="AW3" s="6" t="n"/>
      <c r="AX3" s="6" t="n"/>
      <c r="AY3" s="6" t="n"/>
      <c r="AZ3" s="6" t="n"/>
      <c r="BA3" s="6" t="n"/>
      <c r="BB3" s="6" t="n"/>
      <c r="BC3" s="6" t="n"/>
      <c r="BD3" s="6" t="n"/>
      <c r="BE3" s="6" t="n"/>
    </row>
    <row customHeight="1" ht="15" r="4">
      <c r="A4" s="10" t="n"/>
      <c r="B4" s="11" t="inlineStr">
        <is>
          <t>KOI</t>
        </is>
      </c>
      <c r="C4" s="180" t="inlineStr">
        <is>
          <t>skirt</t>
        </is>
      </c>
      <c r="D4" s="12" t="inlineStr">
        <is>
          <t>WOMEN</t>
        </is>
      </c>
      <c r="E4" s="180" t="inlineStr">
        <is>
          <t>K150701090</t>
        </is>
      </c>
      <c r="F4" s="180" t="inlineStr">
        <is>
          <t>VICTORIA</t>
        </is>
      </c>
      <c r="G4" s="180" t="n"/>
      <c r="H4" s="2" t="n"/>
      <c r="I4" s="13" t="n"/>
      <c r="J4" s="119" t="inlineStr">
        <is>
          <t>Carthago</t>
        </is>
      </c>
      <c r="K4" s="29" t="n"/>
      <c r="L4" s="29" t="n"/>
      <c r="M4" s="29" t="n"/>
      <c r="N4" s="38" t="n"/>
      <c r="O4" s="38" t="n"/>
      <c r="P4" s="39" t="n"/>
      <c r="Q4" s="130" t="inlineStr">
        <is>
          <t>8148A-40</t>
        </is>
      </c>
      <c r="R4" s="130" t="n"/>
      <c r="S4" s="130" t="n"/>
      <c r="T4" s="130" t="n"/>
      <c r="U4" s="130" t="inlineStr">
        <is>
          <t>ORTA</t>
        </is>
      </c>
      <c r="V4" s="130" t="n"/>
      <c r="W4" s="44" t="n"/>
      <c r="X4" s="67" t="n"/>
      <c r="Y4" s="68" t="n"/>
      <c r="Z4" s="69" t="n"/>
      <c r="AA4" s="80" t="n"/>
      <c r="AB4" s="80" t="n"/>
      <c r="AC4" s="410" t="n"/>
      <c r="AD4" s="102" t="n">
        <v>16</v>
      </c>
      <c r="AE4" s="102" t="n">
        <v>3</v>
      </c>
      <c r="AF4" s="102" t="n">
        <v>28</v>
      </c>
      <c r="AG4" s="412" t="n"/>
      <c r="AH4" s="120" t="n">
        <v>6</v>
      </c>
      <c r="AI4" s="413" t="n"/>
      <c r="AJ4" s="91" t="n"/>
      <c r="AK4" s="414" t="n"/>
      <c r="AL4" s="93" t="n"/>
      <c r="AM4" s="93" t="n"/>
      <c r="AN4" s="102" t="n"/>
      <c r="AO4" s="102" t="n"/>
      <c r="AP4" s="412" t="n"/>
      <c r="AQ4" s="80" t="n"/>
      <c r="AR4" s="80" t="n"/>
      <c r="AS4" s="410" t="n"/>
      <c r="AT4" s="29" t="n"/>
      <c r="AU4" s="111" t="n"/>
      <c r="AV4" s="111" t="n"/>
      <c r="AW4" s="111" t="n"/>
      <c r="AX4" s="111" t="n"/>
      <c r="AY4" s="111" t="n"/>
    </row>
    <row customHeight="1" ht="15" r="5">
      <c r="A5" s="10" t="n"/>
      <c r="B5" s="11" t="inlineStr">
        <is>
          <t>KOI</t>
        </is>
      </c>
      <c r="C5" s="180" t="inlineStr">
        <is>
          <t>jacket</t>
        </is>
      </c>
      <c r="D5" s="12" t="inlineStr">
        <is>
          <t>WOMEN</t>
        </is>
      </c>
      <c r="E5" s="180" t="inlineStr">
        <is>
          <t>K150702001</t>
        </is>
      </c>
      <c r="F5" s="180" t="inlineStr">
        <is>
          <t>SILVIA</t>
        </is>
      </c>
      <c r="G5" s="180" t="inlineStr">
        <is>
          <t>Camel</t>
        </is>
      </c>
      <c r="H5" s="2" t="n"/>
      <c r="I5" s="13" t="n"/>
      <c r="J5" s="119" t="inlineStr">
        <is>
          <t>Verge</t>
        </is>
      </c>
      <c r="K5" s="29" t="n"/>
      <c r="L5" s="29" t="n"/>
      <c r="M5" s="29" t="n"/>
      <c r="N5" s="38" t="n"/>
      <c r="O5" s="38" t="n"/>
      <c r="P5" s="39" t="n"/>
      <c r="Q5" s="130" t="inlineStr">
        <is>
          <t>DL0012</t>
        </is>
      </c>
      <c r="R5" s="130" t="inlineStr">
        <is>
          <t>Pantone 16-1334</t>
        </is>
      </c>
      <c r="S5" s="130" t="n"/>
      <c r="T5" s="130" t="inlineStr">
        <is>
          <t>900grams</t>
        </is>
      </c>
      <c r="U5" s="130" t="n"/>
      <c r="V5" s="130" t="n"/>
      <c r="W5" s="44" t="n"/>
      <c r="X5" s="67" t="n"/>
      <c r="Y5" s="68" t="n"/>
      <c r="Z5" s="69" t="n"/>
      <c r="AA5" s="80" t="n"/>
      <c r="AB5" s="80" t="n"/>
      <c r="AC5" s="410" t="inlineStr">
        <is>
          <t>ETD 1-Oct</t>
        </is>
      </c>
      <c r="AD5" s="102" t="n">
        <v>16</v>
      </c>
      <c r="AE5" s="102" t="n">
        <v>3</v>
      </c>
      <c r="AF5" s="102" t="inlineStr">
        <is>
          <t>S</t>
        </is>
      </c>
      <c r="AG5" s="412" t="n"/>
      <c r="AH5" s="120" t="n">
        <v>6</v>
      </c>
      <c r="AI5" s="413" t="n"/>
      <c r="AJ5" s="91" t="n"/>
      <c r="AK5" s="414" t="n"/>
      <c r="AL5" s="123" t="inlineStr">
        <is>
          <t>3 pcs shipped on 22-11-2014</t>
        </is>
      </c>
      <c r="AM5" s="123" t="inlineStr">
        <is>
          <t>13 pcs shipped on 06-12-2014</t>
        </is>
      </c>
      <c r="AN5" s="102" t="n"/>
      <c r="AO5" s="102" t="n"/>
      <c r="AP5" s="412" t="n"/>
      <c r="AQ5" s="80" t="n"/>
      <c r="AR5" s="80" t="n"/>
      <c r="AS5" s="410" t="n"/>
      <c r="AT5" s="29" t="n"/>
      <c r="AU5" s="111" t="n"/>
      <c r="AV5" s="111" t="n"/>
      <c r="AW5" s="111" t="n"/>
      <c r="AX5" s="111" t="n"/>
      <c r="AY5" s="111" t="n"/>
    </row>
    <row customHeight="1" ht="15" r="6">
      <c r="A6" s="10" t="n"/>
      <c r="B6" s="11" t="inlineStr">
        <is>
          <t>KOI</t>
        </is>
      </c>
      <c r="C6" s="180" t="inlineStr">
        <is>
          <t>jacket</t>
        </is>
      </c>
      <c r="D6" s="12" t="inlineStr">
        <is>
          <t>WOMEN</t>
        </is>
      </c>
      <c r="E6" s="180" t="inlineStr">
        <is>
          <t>K150702002</t>
        </is>
      </c>
      <c r="F6" s="180" t="inlineStr">
        <is>
          <t>ANNA</t>
        </is>
      </c>
      <c r="G6" s="180" t="n"/>
      <c r="H6" s="2" t="n"/>
      <c r="I6" s="13" t="n"/>
      <c r="J6" s="119" t="inlineStr">
        <is>
          <t>Carthago</t>
        </is>
      </c>
      <c r="K6" s="29" t="n"/>
      <c r="L6" s="29" t="n"/>
      <c r="M6" s="29" t="n"/>
      <c r="N6" s="38" t="n"/>
      <c r="O6" s="38" t="n"/>
      <c r="P6" s="39" t="n"/>
      <c r="Q6" s="130" t="n">
        <v>5616</v>
      </c>
      <c r="R6" s="130" t="n"/>
      <c r="S6" s="130" t="n"/>
      <c r="T6" s="130" t="n"/>
      <c r="U6" s="130" t="inlineStr">
        <is>
          <t>ORTA</t>
        </is>
      </c>
      <c r="V6" s="130" t="n"/>
      <c r="W6" s="44" t="n"/>
      <c r="X6" s="67" t="n"/>
      <c r="Y6" s="68" t="n"/>
      <c r="Z6" s="69" t="n"/>
      <c r="AA6" s="80" t="n"/>
      <c r="AB6" s="80" t="n"/>
      <c r="AC6" s="410" t="n"/>
      <c r="AD6" s="102" t="n">
        <v>16</v>
      </c>
      <c r="AE6" s="102" t="n">
        <v>3</v>
      </c>
      <c r="AF6" s="102" t="inlineStr">
        <is>
          <t>S</t>
        </is>
      </c>
      <c r="AG6" s="412" t="n"/>
      <c r="AH6" s="120" t="n">
        <v>6</v>
      </c>
      <c r="AI6" s="413" t="n"/>
      <c r="AJ6" s="91" t="n"/>
      <c r="AK6" s="414" t="n"/>
      <c r="AL6" s="127" t="inlineStr">
        <is>
          <t>22 NOV 3 PCS PER OPTION</t>
        </is>
      </c>
      <c r="AM6" s="127" t="inlineStr">
        <is>
          <t>6 DEC 13 or 14 PCS PER OPTION</t>
        </is>
      </c>
      <c r="AN6" s="102" t="n"/>
      <c r="AO6" s="102" t="n"/>
      <c r="AP6" s="412" t="n"/>
      <c r="AQ6" s="80" t="n"/>
      <c r="AR6" s="80" t="n"/>
      <c r="AS6" s="410" t="n"/>
      <c r="AT6" s="29" t="n"/>
      <c r="AU6" s="111" t="n"/>
      <c r="AV6" s="111" t="n"/>
      <c r="AW6" s="111" t="n"/>
      <c r="AX6" s="111" t="n"/>
      <c r="AY6" s="111" t="n"/>
    </row>
    <row customHeight="1" ht="15" r="7">
      <c r="A7" s="10" t="n"/>
      <c r="B7" s="11" t="inlineStr">
        <is>
          <t>KOI</t>
        </is>
      </c>
      <c r="C7" s="180" t="inlineStr">
        <is>
          <t>jacket</t>
        </is>
      </c>
      <c r="D7" s="12" t="inlineStr">
        <is>
          <t>WOMEN</t>
        </is>
      </c>
      <c r="E7" s="180" t="inlineStr">
        <is>
          <t>K150702003</t>
        </is>
      </c>
      <c r="F7" s="180" t="inlineStr">
        <is>
          <t>SUIKO</t>
        </is>
      </c>
      <c r="G7" s="180" t="n"/>
      <c r="H7" s="2" t="n"/>
      <c r="I7" s="13" t="n"/>
      <c r="J7" s="119" t="inlineStr">
        <is>
          <t>Verge</t>
        </is>
      </c>
      <c r="K7" s="29" t="n"/>
      <c r="L7" s="29" t="n"/>
      <c r="M7" s="29" t="n"/>
      <c r="N7" s="38" t="n"/>
      <c r="O7" s="38" t="n"/>
      <c r="P7" s="39" t="n"/>
      <c r="Q7" s="130" t="n"/>
      <c r="R7" s="130" t="n"/>
      <c r="S7" s="130" t="inlineStr">
        <is>
          <t>Needs to be sourced in recycled PET</t>
        </is>
      </c>
      <c r="T7" s="130" t="n"/>
      <c r="U7" s="130" t="n"/>
      <c r="V7" s="130" t="n"/>
      <c r="W7" s="44" t="n"/>
      <c r="X7" s="67" t="n"/>
      <c r="Y7" s="68" t="n"/>
      <c r="Z7" s="69" t="n"/>
      <c r="AA7" s="80" t="n"/>
      <c r="AB7" s="80" t="n"/>
      <c r="AC7" s="410" t="inlineStr">
        <is>
          <t>ETD 1-Oct</t>
        </is>
      </c>
      <c r="AD7" s="102" t="n">
        <v>16</v>
      </c>
      <c r="AE7" s="102" t="n">
        <v>3</v>
      </c>
      <c r="AF7" s="102" t="inlineStr">
        <is>
          <t>S</t>
        </is>
      </c>
      <c r="AG7" s="412" t="n"/>
      <c r="AH7" s="120" t="n">
        <v>6</v>
      </c>
      <c r="AI7" s="413" t="n"/>
      <c r="AJ7" s="91" t="n"/>
      <c r="AK7" s="414" t="n"/>
      <c r="AL7" s="123" t="inlineStr">
        <is>
          <t>3 pcs shipped on 22-11-2014</t>
        </is>
      </c>
      <c r="AM7" s="123" t="inlineStr">
        <is>
          <t>13 pcs shipped on 06-12-2014</t>
        </is>
      </c>
      <c r="AN7" s="102" t="n"/>
      <c r="AO7" s="102" t="n"/>
      <c r="AP7" s="412" t="n"/>
      <c r="AQ7" s="80" t="n"/>
      <c r="AR7" s="80" t="n"/>
      <c r="AS7" s="410" t="n"/>
      <c r="AT7" s="29" t="n"/>
      <c r="AU7" s="111" t="n"/>
      <c r="AV7" s="111" t="n"/>
      <c r="AW7" s="111" t="n"/>
      <c r="AX7" s="111" t="n"/>
      <c r="AY7" s="111" t="n"/>
    </row>
    <row customHeight="1" ht="15" r="8">
      <c r="A8" s="10" t="n"/>
      <c r="B8" s="11" t="inlineStr">
        <is>
          <t>KOI</t>
        </is>
      </c>
      <c r="C8" s="180" t="inlineStr">
        <is>
          <t>jacket</t>
        </is>
      </c>
      <c r="D8" s="12" t="inlineStr">
        <is>
          <t>WOMEN</t>
        </is>
      </c>
      <c r="E8" s="180" t="inlineStr">
        <is>
          <t>K150702004</t>
        </is>
      </c>
      <c r="F8" s="180" t="inlineStr">
        <is>
          <t>RANGITA</t>
        </is>
      </c>
      <c r="G8" s="180" t="n"/>
      <c r="H8" s="2" t="n"/>
      <c r="I8" s="13" t="n"/>
      <c r="J8" s="119" t="inlineStr">
        <is>
          <t>IndyBlu</t>
        </is>
      </c>
      <c r="K8" s="29" t="n"/>
      <c r="L8" s="29" t="n"/>
      <c r="M8" s="29" t="n"/>
      <c r="N8" s="38" t="n"/>
      <c r="O8" s="38" t="n"/>
      <c r="P8" s="39" t="n"/>
      <c r="Q8" s="130" t="inlineStr">
        <is>
          <t>KOI-WOVEN-SS15-027</t>
        </is>
      </c>
      <c r="R8" s="130" t="n"/>
      <c r="S8" s="130" t="n"/>
      <c r="T8" s="130" t="n"/>
      <c r="U8" s="130" t="n"/>
      <c r="V8" s="130" t="n"/>
      <c r="W8" s="44" t="n"/>
      <c r="X8" s="67" t="n"/>
      <c r="Y8" s="68" t="n"/>
      <c r="Z8" s="69" t="n"/>
      <c r="AA8" s="80" t="n"/>
      <c r="AB8" s="80" t="n"/>
      <c r="AC8" s="410" t="inlineStr">
        <is>
          <t>TBC</t>
        </is>
      </c>
      <c r="AD8" s="102" t="n">
        <v>16</v>
      </c>
      <c r="AE8" s="102" t="n">
        <v>3</v>
      </c>
      <c r="AF8" s="102" t="inlineStr">
        <is>
          <t>S</t>
        </is>
      </c>
      <c r="AG8" s="412" t="n"/>
      <c r="AH8" s="129" t="n">
        <v>6</v>
      </c>
      <c r="AI8" s="413" t="n"/>
      <c r="AJ8" s="91" t="n"/>
      <c r="AK8" s="414" t="n"/>
      <c r="AL8" s="123" t="inlineStr">
        <is>
          <t>3 pcs shipped on 22-11-2014</t>
        </is>
      </c>
      <c r="AM8" s="123" t="inlineStr">
        <is>
          <t>13 pcs shipped on 06-12-2014</t>
        </is>
      </c>
      <c r="AN8" s="102" t="n"/>
      <c r="AO8" s="102" t="n"/>
      <c r="AP8" s="412" t="n"/>
      <c r="AQ8" s="80" t="n"/>
      <c r="AR8" s="80" t="n"/>
      <c r="AS8" s="410" t="n"/>
      <c r="AT8" s="29" t="n"/>
      <c r="AU8" s="111" t="n"/>
      <c r="AV8" s="111" t="n"/>
      <c r="AW8" s="111" t="n"/>
      <c r="AX8" s="111" t="n"/>
      <c r="AY8" s="111" t="n"/>
    </row>
    <row customHeight="1" ht="26.25" r="9">
      <c r="A9" s="10" t="n"/>
      <c r="B9" s="11" t="inlineStr">
        <is>
          <t>KOI</t>
        </is>
      </c>
      <c r="C9" s="180" t="inlineStr">
        <is>
          <t>jacket</t>
        </is>
      </c>
      <c r="D9" s="12" t="inlineStr">
        <is>
          <t>WOMEN</t>
        </is>
      </c>
      <c r="E9" s="180" t="inlineStr">
        <is>
          <t>K150702005</t>
        </is>
      </c>
      <c r="F9" s="180" t="inlineStr">
        <is>
          <t>NAAMA</t>
        </is>
      </c>
      <c r="G9" s="180" t="n"/>
      <c r="H9" s="2" t="n"/>
      <c r="I9" s="13" t="n"/>
      <c r="J9" s="119" t="inlineStr">
        <is>
          <t>Verge</t>
        </is>
      </c>
      <c r="K9" s="29" t="n"/>
      <c r="L9" s="29" t="n"/>
      <c r="M9" s="29" t="n"/>
      <c r="N9" s="38" t="n"/>
      <c r="O9" s="38" t="n"/>
      <c r="P9" s="39" t="n"/>
      <c r="Q9" s="130" t="n"/>
      <c r="R9" s="130" t="n"/>
      <c r="S9" s="130" t="inlineStr">
        <is>
          <t>Nylon that needs to be converted into recycled PET</t>
        </is>
      </c>
      <c r="T9" s="130" t="n"/>
      <c r="U9" s="130" t="inlineStr">
        <is>
          <t>Verge</t>
        </is>
      </c>
      <c r="V9" s="130" t="n"/>
      <c r="W9" s="44" t="n"/>
      <c r="X9" s="67" t="n"/>
      <c r="Y9" s="68" t="n"/>
      <c r="Z9" s="69" t="n"/>
      <c r="AA9" s="80" t="n"/>
      <c r="AB9" s="80" t="n"/>
      <c r="AC9" s="410" t="inlineStr">
        <is>
          <t>ETD 1-Oct</t>
        </is>
      </c>
      <c r="AD9" s="102" t="n">
        <v>16</v>
      </c>
      <c r="AE9" s="102" t="n">
        <v>3</v>
      </c>
      <c r="AF9" s="102" t="inlineStr">
        <is>
          <t>S</t>
        </is>
      </c>
      <c r="AG9" s="412" t="n"/>
      <c r="AH9" s="120" t="n">
        <v>6</v>
      </c>
      <c r="AI9" s="413" t="n"/>
      <c r="AJ9" s="91" t="n"/>
      <c r="AK9" s="414" t="n"/>
      <c r="AL9" s="123" t="inlineStr">
        <is>
          <t>3 pcs shipped on 22-11-2014</t>
        </is>
      </c>
      <c r="AM9" s="123" t="inlineStr">
        <is>
          <t>13 pcs shipped on 06-12-2014</t>
        </is>
      </c>
      <c r="AN9" s="102" t="n"/>
      <c r="AO9" s="102" t="n"/>
      <c r="AP9" s="412" t="n"/>
      <c r="AQ9" s="80" t="n"/>
      <c r="AR9" s="80" t="n"/>
      <c r="AS9" s="410" t="n"/>
      <c r="AT9" s="29" t="n"/>
      <c r="AU9" s="111" t="n"/>
      <c r="AV9" s="111" t="n"/>
      <c r="AW9" s="111" t="n"/>
      <c r="AX9" s="111" t="n"/>
      <c r="AY9" s="111" t="n"/>
    </row>
    <row customHeight="1" ht="26.25" r="10">
      <c r="A10" s="10" t="n"/>
      <c r="B10" s="11" t="inlineStr">
        <is>
          <t>KOI</t>
        </is>
      </c>
      <c r="C10" s="180" t="inlineStr">
        <is>
          <t>jacket</t>
        </is>
      </c>
      <c r="D10" s="12" t="inlineStr">
        <is>
          <t>WOMEN</t>
        </is>
      </c>
      <c r="E10" s="180" t="inlineStr">
        <is>
          <t>K150702006</t>
        </is>
      </c>
      <c r="F10" s="180" t="inlineStr">
        <is>
          <t>INGEBORG</t>
        </is>
      </c>
      <c r="G10" s="180" t="n"/>
      <c r="H10" s="2" t="n"/>
      <c r="I10" s="13" t="n"/>
      <c r="J10" s="119" t="inlineStr">
        <is>
          <t>Verge</t>
        </is>
      </c>
      <c r="K10" s="29" t="n"/>
      <c r="L10" s="29" t="n"/>
      <c r="M10" s="29" t="n"/>
      <c r="N10" s="38" t="n"/>
      <c r="O10" s="38" t="n"/>
      <c r="P10" s="39" t="n"/>
      <c r="Q10" s="130" t="n"/>
      <c r="R10" s="130" t="inlineStr">
        <is>
          <t>Pantone 18-0228 TC</t>
        </is>
      </c>
      <c r="S10" s="130" t="inlineStr">
        <is>
          <t>Organic left hand 3-layer fabric and WR coat</t>
        </is>
      </c>
      <c r="T10" s="130" t="n"/>
      <c r="U10" s="130" t="n"/>
      <c r="V10" s="130" t="n"/>
      <c r="W10" s="44" t="n"/>
      <c r="X10" s="67" t="n"/>
      <c r="Y10" s="68" t="n"/>
      <c r="Z10" s="69" t="n"/>
      <c r="AA10" s="80" t="n"/>
      <c r="AB10" s="80" t="n"/>
      <c r="AC10" s="410" t="inlineStr">
        <is>
          <t>ETD 1-Oct</t>
        </is>
      </c>
      <c r="AD10" s="102" t="n">
        <v>16</v>
      </c>
      <c r="AE10" s="102" t="n">
        <v>3</v>
      </c>
      <c r="AF10" s="102" t="inlineStr">
        <is>
          <t>S</t>
        </is>
      </c>
      <c r="AG10" s="412" t="n"/>
      <c r="AH10" s="120" t="n">
        <v>6</v>
      </c>
      <c r="AI10" s="413" t="n"/>
      <c r="AJ10" s="91" t="n"/>
      <c r="AK10" s="414" t="n"/>
      <c r="AL10" s="123" t="inlineStr">
        <is>
          <t>3 pcs shipped on 22-11-2014</t>
        </is>
      </c>
      <c r="AM10" s="123" t="inlineStr">
        <is>
          <t>13 pcs shipped on 06-12-2014</t>
        </is>
      </c>
      <c r="AN10" s="102" t="n"/>
      <c r="AO10" s="102" t="n"/>
      <c r="AP10" s="412" t="n"/>
      <c r="AQ10" s="80" t="n"/>
      <c r="AR10" s="80" t="n"/>
      <c r="AS10" s="410" t="n"/>
      <c r="AT10" s="29" t="n"/>
      <c r="AU10" s="111" t="n"/>
      <c r="AV10" s="111" t="n"/>
      <c r="AW10" s="111" t="n"/>
      <c r="AX10" s="111" t="n"/>
      <c r="AY10" s="111" t="n"/>
    </row>
    <row customHeight="1" ht="26.25" r="11">
      <c r="A11" s="10" t="n"/>
      <c r="B11" s="11" t="inlineStr">
        <is>
          <t>KOI</t>
        </is>
      </c>
      <c r="C11" s="180" t="inlineStr">
        <is>
          <t>shirt</t>
        </is>
      </c>
      <c r="D11" s="12" t="inlineStr">
        <is>
          <t>WOMEN</t>
        </is>
      </c>
      <c r="E11" s="180" t="inlineStr">
        <is>
          <t>K150703001</t>
        </is>
      </c>
      <c r="F11" s="180" t="inlineStr">
        <is>
          <t>AMINA</t>
        </is>
      </c>
      <c r="G11" s="180" t="n"/>
      <c r="H11" s="2" t="n"/>
      <c r="I11" s="13" t="n"/>
      <c r="J11" s="119" t="inlineStr">
        <is>
          <t>IndyBlu</t>
        </is>
      </c>
      <c r="K11" s="29" t="n"/>
      <c r="L11" s="29" t="n"/>
      <c r="M11" s="29" t="n"/>
      <c r="N11" s="38" t="n"/>
      <c r="O11" s="38" t="n"/>
      <c r="P11" s="39" t="n"/>
      <c r="Q11" s="130" t="inlineStr">
        <is>
          <t>DI 11 - KOI-WOVEN-SS15-011</t>
        </is>
      </c>
      <c r="R11" s="130" t="n"/>
      <c r="S11" s="130" t="n"/>
      <c r="T11" s="130" t="n"/>
      <c r="U11" s="130" t="n"/>
      <c r="V11" s="130" t="n"/>
      <c r="W11" s="44" t="n"/>
      <c r="X11" s="67" t="n"/>
      <c r="Y11" s="68" t="n"/>
      <c r="Z11" s="69" t="n"/>
      <c r="AA11" s="80" t="n"/>
      <c r="AB11" s="80" t="n"/>
      <c r="AC11" s="410" t="inlineStr">
        <is>
          <t>TBC</t>
        </is>
      </c>
      <c r="AD11" s="102" t="n">
        <v>16</v>
      </c>
      <c r="AE11" s="102" t="n">
        <v>3</v>
      </c>
      <c r="AF11" s="102" t="inlineStr">
        <is>
          <t>S</t>
        </is>
      </c>
      <c r="AG11" s="412" t="n"/>
      <c r="AH11" s="120" t="n">
        <v>6</v>
      </c>
      <c r="AI11" s="413" t="n"/>
      <c r="AJ11" s="91" t="n"/>
      <c r="AK11" s="414" t="n"/>
      <c r="AL11" s="123" t="inlineStr">
        <is>
          <t>3 pcs shipped on 22-11-2014</t>
        </is>
      </c>
      <c r="AM11" s="123" t="inlineStr">
        <is>
          <t>13 pcs shipped on 06-12-2014</t>
        </is>
      </c>
      <c r="AN11" s="102" t="n"/>
      <c r="AO11" s="102" t="n"/>
      <c r="AP11" s="412" t="n"/>
      <c r="AQ11" s="80" t="n"/>
      <c r="AR11" s="80" t="n"/>
      <c r="AS11" s="410" t="n"/>
      <c r="AT11" s="29" t="n"/>
      <c r="AU11" s="111" t="n"/>
      <c r="AV11" s="111" t="n"/>
      <c r="AW11" s="111" t="n"/>
      <c r="AX11" s="111" t="n"/>
      <c r="AY11" s="111" t="n"/>
    </row>
    <row customHeight="1" ht="15" r="12">
      <c r="A12" s="10" t="n"/>
      <c r="B12" s="11" t="inlineStr">
        <is>
          <t>KOI</t>
        </is>
      </c>
      <c r="C12" s="180" t="inlineStr">
        <is>
          <t>shirt</t>
        </is>
      </c>
      <c r="D12" s="12" t="inlineStr">
        <is>
          <t>WOMEN</t>
        </is>
      </c>
      <c r="E12" s="180" t="inlineStr">
        <is>
          <t>K150703002</t>
        </is>
      </c>
      <c r="F12" s="180" t="inlineStr">
        <is>
          <t>TAMAR</t>
        </is>
      </c>
      <c r="G12" s="180" t="n"/>
      <c r="H12" s="2" t="n"/>
      <c r="I12" s="13" t="n"/>
      <c r="J12" s="119" t="inlineStr">
        <is>
          <t>IndyBlu</t>
        </is>
      </c>
      <c r="K12" s="29" t="n"/>
      <c r="L12" s="29" t="n"/>
      <c r="M12" s="29" t="n"/>
      <c r="N12" s="38" t="n"/>
      <c r="O12" s="38" t="n"/>
      <c r="P12" s="39" t="n"/>
      <c r="Q12" s="130" t="inlineStr">
        <is>
          <t xml:space="preserve">D12 </t>
        </is>
      </c>
      <c r="R12" s="130" t="n"/>
      <c r="S12" s="130" t="inlineStr">
        <is>
          <t>Jacquard</t>
        </is>
      </c>
      <c r="T12" s="130" t="n"/>
      <c r="U12" s="130" t="n"/>
      <c r="V12" s="130" t="n"/>
      <c r="W12" s="44" t="n"/>
      <c r="X12" s="67" t="n"/>
      <c r="Y12" s="68" t="n"/>
      <c r="Z12" s="69" t="n"/>
      <c r="AA12" s="80" t="n"/>
      <c r="AB12" s="80" t="n"/>
      <c r="AC12" s="410" t="inlineStr">
        <is>
          <t>TBC</t>
        </is>
      </c>
      <c r="AD12" s="102" t="n">
        <v>16</v>
      </c>
      <c r="AE12" s="102" t="n">
        <v>3</v>
      </c>
      <c r="AF12" s="102" t="inlineStr">
        <is>
          <t>S</t>
        </is>
      </c>
      <c r="AG12" s="412" t="n"/>
      <c r="AH12" s="120" t="n">
        <v>6</v>
      </c>
      <c r="AI12" s="413" t="n"/>
      <c r="AJ12" s="91" t="n"/>
      <c r="AK12" s="414" t="n"/>
      <c r="AL12" s="123" t="inlineStr">
        <is>
          <t>3 pcs shipped on 22-11-2014</t>
        </is>
      </c>
      <c r="AM12" s="123" t="inlineStr">
        <is>
          <t>13 pcs shipped on 06-12-2014</t>
        </is>
      </c>
      <c r="AN12" s="102" t="n"/>
      <c r="AO12" s="102" t="n"/>
      <c r="AP12" s="412" t="n"/>
      <c r="AQ12" s="80" t="n"/>
      <c r="AR12" s="80" t="n"/>
      <c r="AS12" s="410" t="n"/>
      <c r="AT12" s="29" t="n"/>
      <c r="AU12" s="111" t="n"/>
      <c r="AV12" s="111" t="n"/>
      <c r="AW12" s="111" t="n"/>
      <c r="AX12" s="111" t="n"/>
      <c r="AY12" s="111" t="n"/>
    </row>
    <row customHeight="1" ht="15" r="13">
      <c r="A13" s="10" t="n"/>
      <c r="B13" s="11" t="inlineStr">
        <is>
          <t>KOI</t>
        </is>
      </c>
      <c r="C13" s="180" t="inlineStr">
        <is>
          <t>shirt</t>
        </is>
      </c>
      <c r="D13" s="12" t="inlineStr">
        <is>
          <t>WOMEN</t>
        </is>
      </c>
      <c r="E13" s="180" t="inlineStr">
        <is>
          <t>K150703003</t>
        </is>
      </c>
      <c r="F13" s="180" t="inlineStr">
        <is>
          <t>ISABEL</t>
        </is>
      </c>
      <c r="G13" s="180" t="n"/>
      <c r="H13" s="2" t="n"/>
      <c r="I13" s="13" t="n"/>
      <c r="J13" s="119" t="inlineStr">
        <is>
          <t>IndyBlu</t>
        </is>
      </c>
      <c r="K13" s="29" t="n"/>
      <c r="L13" s="29" t="n"/>
      <c r="M13" s="29" t="n"/>
      <c r="N13" s="38" t="n"/>
      <c r="O13" s="38" t="n"/>
      <c r="P13" s="39" t="n"/>
      <c r="Q13" s="130" t="inlineStr">
        <is>
          <t>KOI-WOVEN-AW15-011</t>
        </is>
      </c>
      <c r="R13" s="130" t="n"/>
      <c r="S13" s="130" t="n"/>
      <c r="T13" s="130" t="n"/>
      <c r="U13" s="130" t="n"/>
      <c r="V13" s="130" t="n"/>
      <c r="W13" s="44" t="n"/>
      <c r="X13" s="67" t="n"/>
      <c r="Y13" s="68" t="n"/>
      <c r="Z13" s="69" t="n"/>
      <c r="AA13" s="80" t="n"/>
      <c r="AB13" s="80" t="n"/>
      <c r="AC13" s="410" t="inlineStr">
        <is>
          <t>TBC</t>
        </is>
      </c>
      <c r="AD13" s="102" t="n">
        <v>16</v>
      </c>
      <c r="AE13" s="102" t="n">
        <v>3</v>
      </c>
      <c r="AF13" s="102" t="inlineStr">
        <is>
          <t>S</t>
        </is>
      </c>
      <c r="AG13" s="412" t="n"/>
      <c r="AH13" s="120" t="n">
        <v>6</v>
      </c>
      <c r="AI13" s="413" t="n"/>
      <c r="AJ13" s="91" t="n"/>
      <c r="AK13" s="414" t="n"/>
      <c r="AL13" s="124" t="inlineStr">
        <is>
          <t>3 pcs shipped on 22-11-2014</t>
        </is>
      </c>
      <c r="AM13" s="123" t="inlineStr">
        <is>
          <t>13 pcs shipped on 06-12-2014</t>
        </is>
      </c>
      <c r="AN13" s="102" t="n"/>
      <c r="AO13" s="102" t="n"/>
      <c r="AP13" s="412" t="n"/>
      <c r="AQ13" s="80" t="n"/>
      <c r="AR13" s="80" t="n"/>
      <c r="AS13" s="410" t="n"/>
      <c r="AT13" s="29" t="n"/>
      <c r="AU13" s="111" t="n"/>
      <c r="AV13" s="111" t="n"/>
      <c r="AW13" s="111" t="n"/>
      <c r="AX13" s="111" t="n"/>
      <c r="AY13" s="111" t="n"/>
    </row>
    <row customHeight="1" ht="15" r="14">
      <c r="A14" s="10" t="n"/>
      <c r="B14" s="11" t="inlineStr">
        <is>
          <t>KOI</t>
        </is>
      </c>
      <c r="C14" s="180" t="inlineStr">
        <is>
          <t>shirt</t>
        </is>
      </c>
      <c r="D14" s="12" t="inlineStr">
        <is>
          <t>WOMEN</t>
        </is>
      </c>
      <c r="E14" s="180" t="inlineStr">
        <is>
          <t>K150703004</t>
        </is>
      </c>
      <c r="F14" s="180" t="inlineStr">
        <is>
          <t>BIRU</t>
        </is>
      </c>
      <c r="G14" s="180" t="n"/>
      <c r="H14" s="2" t="n"/>
      <c r="I14" s="13" t="n"/>
      <c r="J14" s="119" t="inlineStr">
        <is>
          <t>Chantuque</t>
        </is>
      </c>
      <c r="K14" s="29" t="n"/>
      <c r="L14" s="29" t="n"/>
      <c r="M14" s="29" t="n"/>
      <c r="N14" s="38" t="n"/>
      <c r="O14" s="38" t="n"/>
      <c r="P14" s="39" t="n"/>
      <c r="Q14" s="130" t="n">
        <v>11166</v>
      </c>
      <c r="R14" s="130" t="inlineStr">
        <is>
          <t>Blue black</t>
        </is>
      </c>
      <c r="S14" s="130" t="inlineStr">
        <is>
          <t>100%lyocell</t>
        </is>
      </c>
      <c r="T14" s="130" t="inlineStr">
        <is>
          <t>200grams</t>
        </is>
      </c>
      <c r="U14" s="130" t="n"/>
      <c r="V14" s="130" t="n"/>
      <c r="W14" s="44" t="n"/>
      <c r="X14" s="67" t="n"/>
      <c r="Y14" s="68" t="n"/>
      <c r="Z14" s="69" t="n"/>
      <c r="AA14" s="80" t="n"/>
      <c r="AB14" s="80" t="n"/>
      <c r="AC14" s="410" t="n">
        <v>41892</v>
      </c>
      <c r="AD14" s="102" t="n">
        <v>16</v>
      </c>
      <c r="AE14" s="102" t="n">
        <v>3</v>
      </c>
      <c r="AF14" s="102" t="inlineStr">
        <is>
          <t>S</t>
        </is>
      </c>
      <c r="AG14" s="412" t="n"/>
      <c r="AH14" s="120" t="n">
        <v>6</v>
      </c>
      <c r="AI14" s="413" t="n"/>
      <c r="AJ14" s="91" t="n"/>
      <c r="AK14" s="414" t="n"/>
      <c r="AL14" s="124" t="inlineStr">
        <is>
          <t>3 pcs shipped on 22-11-2014</t>
        </is>
      </c>
      <c r="AM14" s="123" t="inlineStr">
        <is>
          <t>13 pcs shipped on 06-12-2014</t>
        </is>
      </c>
      <c r="AN14" s="102" t="n"/>
      <c r="AO14" s="102" t="n"/>
      <c r="AP14" s="412" t="n"/>
      <c r="AQ14" s="80" t="n"/>
      <c r="AR14" s="80" t="n"/>
      <c r="AS14" s="410" t="n"/>
      <c r="AT14" s="29" t="n"/>
      <c r="AU14" s="111" t="n"/>
      <c r="AV14" s="111" t="n"/>
      <c r="AW14" s="111" t="n"/>
      <c r="AX14" s="111" t="n"/>
      <c r="AY14" s="111" t="n"/>
    </row>
    <row customHeight="1" ht="15" r="15">
      <c r="A15" s="10" t="n"/>
      <c r="B15" s="11" t="inlineStr">
        <is>
          <t>KOI</t>
        </is>
      </c>
      <c r="C15" s="180" t="inlineStr">
        <is>
          <t>shirt</t>
        </is>
      </c>
      <c r="D15" s="12" t="inlineStr">
        <is>
          <t>WOMEN</t>
        </is>
      </c>
      <c r="E15" s="180" t="inlineStr">
        <is>
          <t>K150703005</t>
        </is>
      </c>
      <c r="F15" s="180" t="inlineStr">
        <is>
          <t>SIVALI</t>
        </is>
      </c>
      <c r="G15" s="180" t="n"/>
      <c r="H15" s="2" t="n"/>
      <c r="I15" s="13" t="n"/>
      <c r="J15" s="119" t="inlineStr">
        <is>
          <t>Chantuque</t>
        </is>
      </c>
      <c r="K15" s="29" t="n"/>
      <c r="L15" s="29" t="n"/>
      <c r="M15" s="29" t="n"/>
      <c r="N15" s="38" t="n"/>
      <c r="O15" s="38" t="n"/>
      <c r="P15" s="39" t="n"/>
      <c r="Q15" s="130" t="inlineStr">
        <is>
          <t>12108 / 15 TS CODE 16</t>
        </is>
      </c>
      <c r="R15" s="130" t="n"/>
      <c r="S15" s="130" t="n"/>
      <c r="T15" s="130" t="n"/>
      <c r="U15" s="130" t="inlineStr">
        <is>
          <t>Textil Santanderina</t>
        </is>
      </c>
      <c r="V15" s="130" t="n"/>
      <c r="W15" s="44" t="n"/>
      <c r="X15" s="67" t="n"/>
      <c r="Y15" s="68" t="n"/>
      <c r="Z15" s="69" t="n"/>
      <c r="AA15" s="80" t="n"/>
      <c r="AB15" s="80" t="n"/>
      <c r="AC15" s="410" t="inlineStr">
        <is>
          <t>ETD 17-sep</t>
        </is>
      </c>
      <c r="AD15" s="102" t="n">
        <v>16</v>
      </c>
      <c r="AE15" s="102" t="n">
        <v>3</v>
      </c>
      <c r="AF15" s="102" t="inlineStr">
        <is>
          <t>S</t>
        </is>
      </c>
      <c r="AG15" s="412" t="n"/>
      <c r="AH15" s="120" t="n">
        <v>6</v>
      </c>
      <c r="AI15" s="413" t="n"/>
      <c r="AJ15" s="91" t="n"/>
      <c r="AK15" s="414" t="n"/>
      <c r="AL15" s="124" t="inlineStr">
        <is>
          <t>3 pcs shipped on 22-11-2014</t>
        </is>
      </c>
      <c r="AM15" s="123" t="inlineStr">
        <is>
          <t>13 pcs shipped on 06-12-2014</t>
        </is>
      </c>
      <c r="AN15" s="102" t="n"/>
      <c r="AO15" s="102" t="n"/>
      <c r="AP15" s="412" t="n"/>
      <c r="AQ15" s="80" t="n"/>
      <c r="AR15" s="80" t="n"/>
      <c r="AS15" s="410" t="n"/>
      <c r="AT15" s="29" t="n"/>
      <c r="AU15" s="111" t="n"/>
      <c r="AV15" s="111" t="n"/>
      <c r="AW15" s="111" t="n"/>
      <c r="AX15" s="111" t="n"/>
      <c r="AY15" s="111" t="n"/>
    </row>
    <row customHeight="1" ht="15" r="16">
      <c r="A16" s="10" t="n"/>
      <c r="B16" s="11" t="inlineStr">
        <is>
          <t>KOI</t>
        </is>
      </c>
      <c r="C16" s="180" t="inlineStr">
        <is>
          <t>shirt</t>
        </is>
      </c>
      <c r="D16" s="12" t="inlineStr">
        <is>
          <t>WOMEN</t>
        </is>
      </c>
      <c r="E16" s="180" t="inlineStr">
        <is>
          <t>K150703006</t>
        </is>
      </c>
      <c r="F16" s="180" t="inlineStr">
        <is>
          <t>ZABIBE</t>
        </is>
      </c>
      <c r="G16" s="180" t="n"/>
      <c r="H16" s="2" t="n"/>
      <c r="I16" s="13" t="n"/>
      <c r="J16" s="119" t="inlineStr">
        <is>
          <t>IndyBlu</t>
        </is>
      </c>
      <c r="K16" s="29" t="n"/>
      <c r="L16" s="29" t="n"/>
      <c r="M16" s="29" t="n"/>
      <c r="N16" s="38" t="n"/>
      <c r="O16" s="38" t="n"/>
      <c r="P16" s="39" t="n"/>
      <c r="Q16" s="130" t="inlineStr">
        <is>
          <t>KOI-woven-SS15-028</t>
        </is>
      </c>
      <c r="R16" s="130" t="inlineStr">
        <is>
          <t>4 dips natural indgo / black printed</t>
        </is>
      </c>
      <c r="S16" s="130" t="n"/>
      <c r="T16" s="130" t="n"/>
      <c r="U16" s="130" t="n"/>
      <c r="V16" s="130" t="n"/>
      <c r="W16" s="44" t="n"/>
      <c r="X16" s="67" t="n"/>
      <c r="Y16" s="68" t="n"/>
      <c r="Z16" s="69" t="n"/>
      <c r="AA16" s="80" t="n"/>
      <c r="AB16" s="80" t="n"/>
      <c r="AC16" s="410" t="inlineStr">
        <is>
          <t>TBC</t>
        </is>
      </c>
      <c r="AD16" s="102" t="n">
        <v>16</v>
      </c>
      <c r="AE16" s="102" t="n">
        <v>3</v>
      </c>
      <c r="AF16" s="102" t="inlineStr">
        <is>
          <t>S</t>
        </is>
      </c>
      <c r="AG16" s="412" t="n"/>
      <c r="AH16" s="120" t="n">
        <v>6</v>
      </c>
      <c r="AI16" s="413" t="n"/>
      <c r="AJ16" s="91" t="n"/>
      <c r="AK16" s="414" t="n"/>
      <c r="AL16" s="123" t="inlineStr">
        <is>
          <t>3 pcs shipped on 22-11-2014</t>
        </is>
      </c>
      <c r="AM16" s="123" t="inlineStr">
        <is>
          <t>13 pcs shipped on 06-12-2014</t>
        </is>
      </c>
      <c r="AN16" s="102" t="n"/>
      <c r="AO16" s="102" t="n"/>
      <c r="AP16" s="412" t="n"/>
      <c r="AQ16" s="80" t="n"/>
      <c r="AR16" s="80" t="n"/>
      <c r="AS16" s="410" t="n"/>
      <c r="AT16" s="29" t="n"/>
      <c r="AU16" s="111" t="n"/>
      <c r="AV16" s="111" t="n"/>
      <c r="AW16" s="111" t="n"/>
      <c r="AX16" s="111" t="n"/>
      <c r="AY16" s="111" t="n"/>
    </row>
    <row customHeight="1" ht="15" r="17">
      <c r="A17" s="10" t="n"/>
      <c r="B17" s="11" t="inlineStr">
        <is>
          <t>KOI</t>
        </is>
      </c>
      <c r="C17" s="180" t="inlineStr">
        <is>
          <t>shirt</t>
        </is>
      </c>
      <c r="D17" s="12" t="inlineStr">
        <is>
          <t>WOMEN</t>
        </is>
      </c>
      <c r="E17" s="180" t="inlineStr">
        <is>
          <t>K150703007</t>
        </is>
      </c>
      <c r="F17" s="180" t="inlineStr">
        <is>
          <t>HEDDA LONGSLEEVE</t>
        </is>
      </c>
      <c r="G17" s="180" t="n"/>
      <c r="H17" s="2" t="n"/>
      <c r="I17" s="13" t="n"/>
      <c r="J17" s="119" t="inlineStr">
        <is>
          <t>IndyBlu</t>
        </is>
      </c>
      <c r="K17" s="29" t="n"/>
      <c r="L17" s="29" t="n"/>
      <c r="M17" s="29" t="n"/>
      <c r="N17" s="38" t="n"/>
      <c r="O17" s="38" t="n"/>
      <c r="P17" s="39" t="n"/>
      <c r="Q17" s="130" t="inlineStr">
        <is>
          <t>KOI-WOVEN-SS15-028</t>
        </is>
      </c>
      <c r="R17" s="130" t="inlineStr">
        <is>
          <t>4 dip natural indigo</t>
        </is>
      </c>
      <c r="S17" s="130" t="n"/>
      <c r="T17" s="130" t="n"/>
      <c r="U17" s="130" t="n"/>
      <c r="V17" s="130" t="n"/>
      <c r="W17" s="44" t="n"/>
      <c r="X17" s="67" t="n"/>
      <c r="Y17" s="68" t="n"/>
      <c r="Z17" s="69" t="n"/>
      <c r="AA17" s="80" t="n"/>
      <c r="AB17" s="80" t="n"/>
      <c r="AC17" s="410" t="inlineStr">
        <is>
          <t>TBC</t>
        </is>
      </c>
      <c r="AD17" s="102" t="n">
        <v>16</v>
      </c>
      <c r="AE17" s="102" t="n">
        <v>3</v>
      </c>
      <c r="AF17" s="102" t="inlineStr">
        <is>
          <t>S</t>
        </is>
      </c>
      <c r="AG17" s="412" t="n"/>
      <c r="AH17" s="120" t="n">
        <v>6</v>
      </c>
      <c r="AI17" s="413" t="n"/>
      <c r="AJ17" s="91" t="n"/>
      <c r="AK17" s="414" t="n"/>
      <c r="AL17" s="123" t="inlineStr">
        <is>
          <t>3 pcs shipped on 22-11-2014</t>
        </is>
      </c>
      <c r="AM17" s="123" t="inlineStr">
        <is>
          <t>13 pcs shipped on 06-12-2014</t>
        </is>
      </c>
      <c r="AN17" s="102" t="n"/>
      <c r="AO17" s="102" t="n"/>
      <c r="AP17" s="412" t="n"/>
      <c r="AQ17" s="80" t="n"/>
      <c r="AR17" s="80" t="n"/>
      <c r="AS17" s="410" t="n"/>
      <c r="AT17" s="29" t="n"/>
      <c r="AU17" s="111" t="n"/>
      <c r="AV17" s="111" t="n"/>
      <c r="AW17" s="111" t="n"/>
      <c r="AX17" s="111" t="n"/>
      <c r="AY17" s="111" t="n"/>
    </row>
    <row customHeight="1" ht="15" r="18">
      <c r="A18" s="10" t="n"/>
      <c r="B18" s="11" t="inlineStr">
        <is>
          <t>KOI</t>
        </is>
      </c>
      <c r="C18" s="180" t="inlineStr">
        <is>
          <t>tee</t>
        </is>
      </c>
      <c r="D18" s="12" t="inlineStr">
        <is>
          <t>WOMEN</t>
        </is>
      </c>
      <c r="E18" s="180" t="inlineStr">
        <is>
          <t>K150704001</t>
        </is>
      </c>
      <c r="F18" s="180" t="inlineStr">
        <is>
          <t>HEDWIG</t>
        </is>
      </c>
      <c r="G18" s="180" t="n"/>
      <c r="H18" s="2" t="n"/>
      <c r="I18" s="13" t="n"/>
      <c r="J18" s="119" t="inlineStr">
        <is>
          <t>Uni Textiles</t>
        </is>
      </c>
      <c r="K18" s="29" t="n"/>
      <c r="L18" s="29" t="n"/>
      <c r="M18" s="29" t="n"/>
      <c r="N18" s="38" t="n"/>
      <c r="O18" s="38" t="n"/>
      <c r="P18" s="39" t="n"/>
      <c r="Q18" s="130" t="n"/>
      <c r="R18" s="130" t="n"/>
      <c r="S18" s="130" t="n"/>
      <c r="T18" s="130" t="n"/>
      <c r="U18" s="130" t="n"/>
      <c r="V18" s="130" t="n"/>
      <c r="W18" s="44" t="n"/>
      <c r="X18" s="67" t="n"/>
      <c r="Y18" s="68" t="n"/>
      <c r="Z18" s="69" t="n"/>
      <c r="AA18" s="80" t="n"/>
      <c r="AB18" s="80" t="n"/>
      <c r="AC18" s="410" t="inlineStr">
        <is>
          <t>ETD 18-sep</t>
        </is>
      </c>
      <c r="AD18" s="102" t="n">
        <v>16</v>
      </c>
      <c r="AE18" s="102" t="n">
        <v>3</v>
      </c>
      <c r="AF18" s="102" t="inlineStr">
        <is>
          <t>S</t>
        </is>
      </c>
      <c r="AG18" s="412" t="n"/>
      <c r="AH18" s="120" t="n">
        <v>6</v>
      </c>
      <c r="AI18" s="413" t="n"/>
      <c r="AJ18" s="91" t="n"/>
      <c r="AK18" s="414" t="n"/>
      <c r="AL18" s="123" t="inlineStr">
        <is>
          <t>3 pcs shipped on 22-11-2014</t>
        </is>
      </c>
      <c r="AM18" s="123" t="inlineStr">
        <is>
          <t>13 pcs shipped on 06-12-2014</t>
        </is>
      </c>
      <c r="AN18" s="102" t="n"/>
      <c r="AO18" s="102" t="n"/>
      <c r="AP18" s="412" t="n"/>
      <c r="AQ18" s="80" t="n"/>
      <c r="AR18" s="80" t="n"/>
      <c r="AS18" s="410" t="n"/>
      <c r="AT18" s="29" t="n"/>
      <c r="AU18" s="111" t="n"/>
      <c r="AV18" s="111" t="n"/>
      <c r="AW18" s="111" t="n"/>
      <c r="AX18" s="111" t="n"/>
      <c r="AY18" s="111" t="n"/>
    </row>
    <row customHeight="1" ht="15" r="19">
      <c r="A19" s="10" t="n"/>
      <c r="B19" s="11" t="inlineStr">
        <is>
          <t>KOI</t>
        </is>
      </c>
      <c r="C19" s="180" t="inlineStr">
        <is>
          <t>tee</t>
        </is>
      </c>
      <c r="D19" s="12" t="inlineStr">
        <is>
          <t>WOMEN</t>
        </is>
      </c>
      <c r="E19" s="180" t="inlineStr">
        <is>
          <t>K150704002</t>
        </is>
      </c>
      <c r="F19" s="180" t="inlineStr">
        <is>
          <t>CAROLINE</t>
        </is>
      </c>
      <c r="G19" s="180" t="inlineStr">
        <is>
          <t>Off White Origami Tiger</t>
        </is>
      </c>
      <c r="H19" s="2" t="n"/>
      <c r="I19" s="13" t="n"/>
      <c r="J19" s="119" t="inlineStr">
        <is>
          <t>Uni Textiles</t>
        </is>
      </c>
      <c r="K19" s="29" t="n"/>
      <c r="L19" s="29" t="n"/>
      <c r="M19" s="29" t="n"/>
      <c r="N19" s="38" t="n"/>
      <c r="O19" s="38" t="n"/>
      <c r="P19" s="39" t="n"/>
      <c r="Q19" s="130" t="n"/>
      <c r="R19" s="130" t="n"/>
      <c r="S19" s="130" t="inlineStr">
        <is>
          <t>Tencel jersey from Greece</t>
        </is>
      </c>
      <c r="T19" s="130" t="n"/>
      <c r="U19" s="130" t="n"/>
      <c r="V19" s="130" t="n"/>
      <c r="W19" s="44" t="n"/>
      <c r="X19" s="67" t="n"/>
      <c r="Y19" s="68" t="n"/>
      <c r="Z19" s="69" t="n"/>
      <c r="AA19" s="80" t="n"/>
      <c r="AB19" s="80" t="n"/>
      <c r="AC19" s="410" t="inlineStr">
        <is>
          <t>ETD 18-sep</t>
        </is>
      </c>
      <c r="AD19" s="102" t="n">
        <v>16</v>
      </c>
      <c r="AE19" s="102" t="n">
        <v>3</v>
      </c>
      <c r="AF19" s="102" t="inlineStr">
        <is>
          <t>S</t>
        </is>
      </c>
      <c r="AG19" s="412" t="n"/>
      <c r="AH19" s="120" t="n">
        <v>6</v>
      </c>
      <c r="AI19" s="413" t="n"/>
      <c r="AJ19" s="91" t="n"/>
      <c r="AK19" s="414" t="n"/>
      <c r="AL19" s="123" t="inlineStr">
        <is>
          <t>3 pcs shipped on 22-11-2014</t>
        </is>
      </c>
      <c r="AM19" s="123" t="inlineStr">
        <is>
          <t>13 pcs shipped on 06-12-2014</t>
        </is>
      </c>
      <c r="AN19" s="102" t="n"/>
      <c r="AO19" s="102" t="n"/>
      <c r="AP19" s="412" t="n"/>
      <c r="AQ19" s="80" t="n"/>
      <c r="AR19" s="80" t="n"/>
      <c r="AS19" s="410" t="n"/>
      <c r="AT19" s="29" t="n"/>
      <c r="AU19" s="111" t="n"/>
      <c r="AV19" s="111" t="n"/>
      <c r="AW19" s="111" t="n"/>
      <c r="AX19" s="111" t="n"/>
      <c r="AY19" s="111" t="n"/>
    </row>
    <row customHeight="1" ht="15" r="20">
      <c r="A20" s="10" t="n"/>
      <c r="B20" s="11" t="inlineStr">
        <is>
          <t>KOI</t>
        </is>
      </c>
      <c r="C20" s="180" t="inlineStr">
        <is>
          <t>tee</t>
        </is>
      </c>
      <c r="D20" s="12" t="inlineStr">
        <is>
          <t>WOMEN</t>
        </is>
      </c>
      <c r="E20" s="180" t="inlineStr">
        <is>
          <t>K150704003</t>
        </is>
      </c>
      <c r="F20" s="180" t="inlineStr">
        <is>
          <t>CAROLINE</t>
        </is>
      </c>
      <c r="G20" s="180" t="inlineStr">
        <is>
          <t>Black Origami Eagle</t>
        </is>
      </c>
      <c r="H20" s="2" t="n"/>
      <c r="I20" s="13" t="n"/>
      <c r="J20" s="119" t="inlineStr">
        <is>
          <t>Uni Textiles</t>
        </is>
      </c>
      <c r="K20" s="29" t="n"/>
      <c r="L20" s="29" t="n"/>
      <c r="M20" s="29" t="n"/>
      <c r="N20" s="38" t="n"/>
      <c r="O20" s="38" t="n"/>
      <c r="P20" s="39" t="n"/>
      <c r="Q20" s="130" t="n"/>
      <c r="R20" s="130" t="n"/>
      <c r="S20" s="130" t="inlineStr">
        <is>
          <t>Tencel jersey from Greece</t>
        </is>
      </c>
      <c r="T20" s="130" t="n"/>
      <c r="U20" s="130" t="n"/>
      <c r="V20" s="130" t="n"/>
      <c r="W20" s="44" t="n"/>
      <c r="X20" s="67" t="n"/>
      <c r="Y20" s="68" t="n"/>
      <c r="Z20" s="69" t="n"/>
      <c r="AA20" s="80" t="n"/>
      <c r="AB20" s="80" t="n"/>
      <c r="AC20" s="410" t="inlineStr">
        <is>
          <t>ETD 18-sep</t>
        </is>
      </c>
      <c r="AD20" s="102" t="n">
        <v>16</v>
      </c>
      <c r="AE20" s="102" t="n">
        <v>3</v>
      </c>
      <c r="AF20" s="102" t="inlineStr">
        <is>
          <t>S</t>
        </is>
      </c>
      <c r="AG20" s="412" t="n"/>
      <c r="AH20" s="120" t="n">
        <v>6</v>
      </c>
      <c r="AI20" s="413" t="n"/>
      <c r="AJ20" s="91" t="n"/>
      <c r="AK20" s="414" t="n"/>
      <c r="AL20" s="123" t="inlineStr">
        <is>
          <t>3 pcs shipped on 22-11-2014</t>
        </is>
      </c>
      <c r="AM20" s="123" t="inlineStr">
        <is>
          <t>13 pcs shipped on 06-12-2014</t>
        </is>
      </c>
      <c r="AN20" s="102" t="n"/>
      <c r="AO20" s="102" t="n"/>
      <c r="AP20" s="412" t="n"/>
      <c r="AQ20" s="80" t="n"/>
      <c r="AR20" s="80" t="n"/>
      <c r="AS20" s="410" t="n"/>
      <c r="AT20" s="29" t="n"/>
      <c r="AU20" s="111" t="n"/>
      <c r="AV20" s="111" t="n"/>
      <c r="AW20" s="111" t="n"/>
      <c r="AX20" s="111" t="n"/>
      <c r="AY20" s="111" t="n"/>
    </row>
    <row customHeight="1" ht="15" r="21">
      <c r="A21" s="10" t="n"/>
      <c r="B21" s="11" t="inlineStr">
        <is>
          <t>KOI</t>
        </is>
      </c>
      <c r="C21" s="180" t="inlineStr">
        <is>
          <t>tee</t>
        </is>
      </c>
      <c r="D21" s="12" t="inlineStr">
        <is>
          <t>WOMEN</t>
        </is>
      </c>
      <c r="E21" s="180" t="inlineStr">
        <is>
          <t>K150704004</t>
        </is>
      </c>
      <c r="F21" s="180" t="inlineStr">
        <is>
          <t>SOMA</t>
        </is>
      </c>
      <c r="G21" s="180" t="inlineStr">
        <is>
          <t>Off White Origami Western AOP</t>
        </is>
      </c>
      <c r="H21" s="2" t="n"/>
      <c r="I21" s="13" t="n"/>
      <c r="J21" s="119" t="inlineStr">
        <is>
          <t>Uni Textiles</t>
        </is>
      </c>
      <c r="K21" s="29" t="n"/>
      <c r="L21" s="29" t="n"/>
      <c r="M21" s="29" t="n"/>
      <c r="N21" s="38" t="n"/>
      <c r="O21" s="38" t="n"/>
      <c r="P21" s="39" t="n"/>
      <c r="Q21" s="130" t="n"/>
      <c r="R21" s="130" t="n"/>
      <c r="S21" s="130" t="inlineStr">
        <is>
          <t>Tencel jersey from Greece</t>
        </is>
      </c>
      <c r="T21" s="130" t="n"/>
      <c r="U21" s="130" t="n"/>
      <c r="V21" s="130" t="n"/>
      <c r="W21" s="44" t="n"/>
      <c r="X21" s="67" t="n"/>
      <c r="Y21" s="68" t="n"/>
      <c r="Z21" s="69" t="n"/>
      <c r="AA21" s="80" t="n"/>
      <c r="AB21" s="80" t="n"/>
      <c r="AC21" s="410" t="inlineStr">
        <is>
          <t>ETD 18-sep</t>
        </is>
      </c>
      <c r="AD21" s="102" t="n">
        <v>16</v>
      </c>
      <c r="AE21" s="102" t="n">
        <v>3</v>
      </c>
      <c r="AF21" s="102" t="inlineStr">
        <is>
          <t>S</t>
        </is>
      </c>
      <c r="AG21" s="412" t="n"/>
      <c r="AH21" s="120" t="n">
        <v>6</v>
      </c>
      <c r="AI21" s="413" t="n"/>
      <c r="AJ21" s="91" t="n"/>
      <c r="AK21" s="414" t="n"/>
      <c r="AL21" s="123" t="inlineStr">
        <is>
          <t>3 pcs shipped on 22-11-2014</t>
        </is>
      </c>
      <c r="AM21" s="123" t="inlineStr">
        <is>
          <t>13 pcs shipped on 06-12-2014</t>
        </is>
      </c>
      <c r="AN21" s="102" t="n"/>
      <c r="AO21" s="102" t="n"/>
      <c r="AP21" s="412" t="n"/>
      <c r="AQ21" s="80" t="n"/>
      <c r="AR21" s="80" t="n"/>
      <c r="AS21" s="410" t="n"/>
      <c r="AT21" s="29" t="n"/>
      <c r="AU21" s="111" t="n"/>
      <c r="AV21" s="111" t="n"/>
      <c r="AW21" s="111" t="n"/>
      <c r="AX21" s="111" t="n"/>
      <c r="AY21" s="111" t="n"/>
    </row>
    <row customHeight="1" ht="15" r="22">
      <c r="A22" s="10" t="n"/>
      <c r="B22" s="11" t="inlineStr">
        <is>
          <t>KOI</t>
        </is>
      </c>
      <c r="C22" s="180" t="inlineStr">
        <is>
          <t>tee</t>
        </is>
      </c>
      <c r="D22" s="12" t="inlineStr">
        <is>
          <t>WOMEN</t>
        </is>
      </c>
      <c r="E22" s="180" t="inlineStr">
        <is>
          <t>K150704005</t>
        </is>
      </c>
      <c r="F22" s="180" t="inlineStr">
        <is>
          <t>SOMA</t>
        </is>
      </c>
      <c r="G22" s="180" t="inlineStr">
        <is>
          <t>Off White Black Box</t>
        </is>
      </c>
      <c r="H22" s="2" t="n"/>
      <c r="I22" s="13" t="n"/>
      <c r="J22" s="119" t="inlineStr">
        <is>
          <t>Uni Textiles</t>
        </is>
      </c>
      <c r="K22" s="29" t="n"/>
      <c r="L22" s="29" t="n"/>
      <c r="M22" s="29" t="n"/>
      <c r="N22" s="38" t="n"/>
      <c r="O22" s="38" t="n"/>
      <c r="P22" s="39" t="n"/>
      <c r="Q22" s="130" t="n"/>
      <c r="R22" s="130" t="n"/>
      <c r="S22" s="130" t="inlineStr">
        <is>
          <t>Tencel jersey from Greece</t>
        </is>
      </c>
      <c r="T22" s="130" t="n"/>
      <c r="U22" s="130" t="n"/>
      <c r="V22" s="130" t="n"/>
      <c r="W22" s="44" t="n"/>
      <c r="X22" s="67" t="n"/>
      <c r="Y22" s="68" t="n"/>
      <c r="Z22" s="69" t="n"/>
      <c r="AA22" s="80" t="n"/>
      <c r="AB22" s="80" t="n"/>
      <c r="AC22" s="410" t="inlineStr">
        <is>
          <t>ETD 18-sep</t>
        </is>
      </c>
      <c r="AD22" s="102" t="n">
        <v>16</v>
      </c>
      <c r="AE22" s="102" t="n">
        <v>3</v>
      </c>
      <c r="AF22" s="102" t="inlineStr">
        <is>
          <t>S</t>
        </is>
      </c>
      <c r="AG22" s="412" t="n"/>
      <c r="AH22" s="120" t="n">
        <v>6</v>
      </c>
      <c r="AI22" s="413" t="n"/>
      <c r="AJ22" s="91" t="n"/>
      <c r="AK22" s="414" t="n"/>
      <c r="AL22" s="123" t="inlineStr">
        <is>
          <t>3 pcs shipped on 22-11-2014</t>
        </is>
      </c>
      <c r="AM22" s="123" t="inlineStr">
        <is>
          <t>13 pcs shipped on 06-12-2014</t>
        </is>
      </c>
      <c r="AN22" s="102" t="n"/>
      <c r="AO22" s="102" t="n"/>
      <c r="AP22" s="412" t="n"/>
      <c r="AQ22" s="80" t="n"/>
      <c r="AR22" s="80" t="n"/>
      <c r="AS22" s="410" t="n"/>
      <c r="AT22" s="29" t="n"/>
      <c r="AU22" s="111" t="n"/>
      <c r="AV22" s="111" t="n"/>
      <c r="AW22" s="111" t="n"/>
      <c r="AX22" s="111" t="n"/>
      <c r="AY22" s="111" t="n"/>
    </row>
    <row customHeight="1" ht="15" r="23">
      <c r="A23" s="10" t="n"/>
      <c r="B23" s="11" t="inlineStr">
        <is>
          <t>KOI</t>
        </is>
      </c>
      <c r="C23" s="180" t="inlineStr">
        <is>
          <t>tee</t>
        </is>
      </c>
      <c r="D23" s="12" t="inlineStr">
        <is>
          <t>WOMEN</t>
        </is>
      </c>
      <c r="E23" s="180" t="inlineStr">
        <is>
          <t>K150704006</t>
        </is>
      </c>
      <c r="F23" s="180" t="inlineStr">
        <is>
          <t>SUNWONG</t>
        </is>
      </c>
      <c r="G23" s="180" t="n"/>
      <c r="H23" s="2" t="n"/>
      <c r="I23" s="13" t="n"/>
      <c r="J23" s="119" t="inlineStr">
        <is>
          <t>Uni Textiles</t>
        </is>
      </c>
      <c r="K23" s="29" t="n"/>
      <c r="L23" s="29" t="n"/>
      <c r="M23" s="29" t="n"/>
      <c r="N23" s="38" t="n"/>
      <c r="O23" s="38" t="n"/>
      <c r="P23" s="39" t="n"/>
      <c r="Q23" s="130" t="n"/>
      <c r="R23" s="130" t="n"/>
      <c r="S23" s="130" t="inlineStr">
        <is>
          <t>Tencel jersey from Greece</t>
        </is>
      </c>
      <c r="T23" s="130" t="n"/>
      <c r="U23" s="130" t="n"/>
      <c r="V23" s="130" t="n"/>
      <c r="W23" s="44" t="n"/>
      <c r="X23" s="67" t="n"/>
      <c r="Y23" s="68" t="n"/>
      <c r="Z23" s="69" t="n"/>
      <c r="AA23" s="80" t="n"/>
      <c r="AB23" s="80" t="n"/>
      <c r="AC23" s="410" t="inlineStr">
        <is>
          <t>ETD 18-sep</t>
        </is>
      </c>
      <c r="AD23" s="102" t="n">
        <v>16</v>
      </c>
      <c r="AE23" s="102" t="n">
        <v>3</v>
      </c>
      <c r="AF23" s="102" t="inlineStr">
        <is>
          <t>S</t>
        </is>
      </c>
      <c r="AG23" s="412" t="n"/>
      <c r="AH23" s="120" t="n">
        <v>6</v>
      </c>
      <c r="AI23" s="413" t="n"/>
      <c r="AJ23" s="91" t="n"/>
      <c r="AK23" s="414" t="n"/>
      <c r="AL23" s="123" t="inlineStr">
        <is>
          <t>3 pcs shipped on 22-11-2014</t>
        </is>
      </c>
      <c r="AM23" s="123" t="inlineStr">
        <is>
          <t>13 pcs shipped on 06-12-2014</t>
        </is>
      </c>
      <c r="AN23" s="102" t="n"/>
      <c r="AO23" s="102" t="n"/>
      <c r="AP23" s="412" t="n"/>
      <c r="AQ23" s="80" t="n"/>
      <c r="AR23" s="80" t="n"/>
      <c r="AS23" s="410" t="n"/>
      <c r="AT23" s="29" t="n"/>
      <c r="AU23" s="111" t="n"/>
      <c r="AV23" s="111" t="n"/>
      <c r="AW23" s="111" t="n"/>
      <c r="AX23" s="111" t="n"/>
      <c r="AY23" s="111" t="n"/>
    </row>
    <row customHeight="1" ht="15" r="24">
      <c r="A24" s="10" t="n"/>
      <c r="B24" s="11" t="inlineStr">
        <is>
          <t>KOI</t>
        </is>
      </c>
      <c r="C24" s="180" t="inlineStr">
        <is>
          <t>tee</t>
        </is>
      </c>
      <c r="D24" s="12" t="inlineStr">
        <is>
          <t>WOMEN</t>
        </is>
      </c>
      <c r="E24" s="180" t="inlineStr">
        <is>
          <t>K150704007</t>
        </is>
      </c>
      <c r="F24" s="180" t="inlineStr">
        <is>
          <t>MELISENDE</t>
        </is>
      </c>
      <c r="G24" s="180" t="inlineStr">
        <is>
          <t>Batik 4 Dip Indigo</t>
        </is>
      </c>
      <c r="H24" s="2" t="n"/>
      <c r="I24" s="13" t="n"/>
      <c r="J24" s="119" t="inlineStr">
        <is>
          <t>IndyBlu</t>
        </is>
      </c>
      <c r="K24" s="29" t="n"/>
      <c r="L24" s="29" t="n"/>
      <c r="M24" s="29" t="n"/>
      <c r="N24" s="38" t="n"/>
      <c r="O24" s="38" t="n"/>
      <c r="P24" s="39" t="n"/>
      <c r="Q24" s="130" t="inlineStr">
        <is>
          <t>KOI-woven-SS15-028</t>
        </is>
      </c>
      <c r="R24" s="130" t="inlineStr">
        <is>
          <t>4 dips natural indigo /batik printed</t>
        </is>
      </c>
      <c r="S24" s="130" t="n"/>
      <c r="T24" s="130" t="n"/>
      <c r="U24" s="130" t="n"/>
      <c r="V24" s="130" t="n"/>
      <c r="W24" s="44" t="n"/>
      <c r="X24" s="67" t="n"/>
      <c r="Y24" s="68" t="n"/>
      <c r="Z24" s="69" t="n"/>
      <c r="AA24" s="80" t="n"/>
      <c r="AB24" s="80" t="n"/>
      <c r="AC24" s="410" t="inlineStr">
        <is>
          <t>TBC</t>
        </is>
      </c>
      <c r="AD24" s="102" t="n">
        <v>16</v>
      </c>
      <c r="AE24" s="102" t="n">
        <v>3</v>
      </c>
      <c r="AF24" s="102" t="inlineStr">
        <is>
          <t>S</t>
        </is>
      </c>
      <c r="AG24" s="412" t="n"/>
      <c r="AH24" s="120" t="n">
        <v>6</v>
      </c>
      <c r="AI24" s="413" t="n"/>
      <c r="AJ24" s="91" t="n"/>
      <c r="AK24" s="414" t="n"/>
      <c r="AL24" s="123" t="inlineStr">
        <is>
          <t>3 pcs shipped on 22-11-2014</t>
        </is>
      </c>
      <c r="AM24" s="123" t="inlineStr">
        <is>
          <t>13 pcs shipped on 06-12-2014</t>
        </is>
      </c>
      <c r="AN24" s="102" t="n"/>
      <c r="AO24" s="102" t="n"/>
      <c r="AP24" s="412" t="n"/>
      <c r="AQ24" s="80" t="n"/>
      <c r="AR24" s="80" t="n"/>
      <c r="AS24" s="410" t="n"/>
      <c r="AT24" s="29" t="n"/>
      <c r="AU24" s="111" t="n"/>
      <c r="AV24" s="111" t="n"/>
      <c r="AW24" s="111" t="n"/>
      <c r="AX24" s="111" t="n"/>
      <c r="AY24" s="111" t="n"/>
    </row>
    <row customHeight="1" ht="26.25" r="25">
      <c r="A25" s="10" t="n"/>
      <c r="B25" s="11" t="inlineStr">
        <is>
          <t>KOI</t>
        </is>
      </c>
      <c r="C25" s="180" t="inlineStr">
        <is>
          <t>sweat</t>
        </is>
      </c>
      <c r="D25" s="12" t="inlineStr">
        <is>
          <t>WOMEN</t>
        </is>
      </c>
      <c r="E25" s="180" t="inlineStr">
        <is>
          <t>K150705001</t>
        </is>
      </c>
      <c r="F25" s="180" t="inlineStr">
        <is>
          <t>REINA</t>
        </is>
      </c>
      <c r="G25" s="180" t="inlineStr">
        <is>
          <t>Ox Blood Embroidery</t>
        </is>
      </c>
      <c r="H25" s="2" t="n"/>
      <c r="I25" s="13" t="n"/>
      <c r="J25" s="119" t="inlineStr">
        <is>
          <t>Uni Textiles</t>
        </is>
      </c>
      <c r="K25" s="29" t="n"/>
      <c r="L25" s="29" t="n"/>
      <c r="M25" s="29" t="n"/>
      <c r="N25" s="38" t="n"/>
      <c r="O25" s="38" t="n"/>
      <c r="P25" s="39" t="n"/>
      <c r="Q25" s="130" t="n"/>
      <c r="R25" s="130" t="n"/>
      <c r="S25" s="130" t="inlineStr">
        <is>
          <t>Organic basic sweat from SS15 from Greece</t>
        </is>
      </c>
      <c r="T25" s="130" t="n"/>
      <c r="U25" s="130" t="n"/>
      <c r="V25" s="130" t="n"/>
      <c r="W25" s="44" t="n"/>
      <c r="X25" s="67" t="n"/>
      <c r="Y25" s="68" t="n"/>
      <c r="Z25" s="69" t="n"/>
      <c r="AA25" s="80" t="n"/>
      <c r="AB25" s="80" t="n"/>
      <c r="AC25" s="410" t="inlineStr">
        <is>
          <t>ETD 18-sep</t>
        </is>
      </c>
      <c r="AD25" s="102" t="n">
        <v>16</v>
      </c>
      <c r="AE25" s="102" t="n">
        <v>3</v>
      </c>
      <c r="AF25" s="102" t="inlineStr">
        <is>
          <t>S</t>
        </is>
      </c>
      <c r="AG25" s="412" t="n"/>
      <c r="AH25" s="120" t="n">
        <v>6</v>
      </c>
      <c r="AI25" s="413" t="n"/>
      <c r="AJ25" s="91" t="n"/>
      <c r="AK25" s="414" t="n"/>
      <c r="AL25" s="123" t="inlineStr">
        <is>
          <t>3 pcs shipped on 22-11-2014</t>
        </is>
      </c>
      <c r="AM25" s="123" t="inlineStr">
        <is>
          <t>13 pcs shipped on 06-12-2014</t>
        </is>
      </c>
      <c r="AN25" s="102" t="n"/>
      <c r="AO25" s="102" t="n"/>
      <c r="AP25" s="412" t="n"/>
      <c r="AQ25" s="80" t="n"/>
      <c r="AR25" s="80" t="n"/>
      <c r="AS25" s="410" t="n"/>
      <c r="AT25" s="29" t="n"/>
      <c r="AU25" s="111" t="n"/>
      <c r="AV25" s="111" t="n"/>
      <c r="AW25" s="111" t="n"/>
      <c r="AX25" s="111" t="n"/>
      <c r="AY25" s="111" t="n"/>
    </row>
    <row customHeight="1" ht="15" r="26">
      <c r="A26" s="10" t="n"/>
      <c r="B26" s="11" t="inlineStr">
        <is>
          <t>KOI</t>
        </is>
      </c>
      <c r="C26" s="180" t="inlineStr">
        <is>
          <t>sweat</t>
        </is>
      </c>
      <c r="D26" s="12" t="inlineStr">
        <is>
          <t>WOMEN</t>
        </is>
      </c>
      <c r="E26" s="180" t="inlineStr">
        <is>
          <t>K150705002</t>
        </is>
      </c>
      <c r="F26" s="180" t="inlineStr">
        <is>
          <t>REINA</t>
        </is>
      </c>
      <c r="G26" s="180" t="inlineStr">
        <is>
          <t>Grey Melee Howdy</t>
        </is>
      </c>
      <c r="H26" s="2" t="n"/>
      <c r="I26" s="13" t="n"/>
      <c r="J26" s="119" t="inlineStr">
        <is>
          <t>Uni Textiles</t>
        </is>
      </c>
      <c r="K26" s="29" t="n"/>
      <c r="L26" s="29" t="n"/>
      <c r="M26" s="29" t="n"/>
      <c r="N26" s="38" t="n"/>
      <c r="O26" s="38" t="n"/>
      <c r="P26" s="39" t="n"/>
      <c r="Q26" s="130" t="n"/>
      <c r="R26" s="130" t="n"/>
      <c r="S26" s="130" t="inlineStr">
        <is>
          <t>Herringbone sweat from Greece</t>
        </is>
      </c>
      <c r="T26" s="130" t="n"/>
      <c r="U26" s="130" t="n"/>
      <c r="V26" s="130" t="n"/>
      <c r="W26" s="44" t="n"/>
      <c r="X26" s="67" t="n"/>
      <c r="Y26" s="68" t="n"/>
      <c r="Z26" s="69" t="n"/>
      <c r="AA26" s="80" t="n"/>
      <c r="AB26" s="80" t="n"/>
      <c r="AC26" s="410" t="inlineStr">
        <is>
          <t>ETD 18-sep</t>
        </is>
      </c>
      <c r="AD26" s="102" t="n">
        <v>16</v>
      </c>
      <c r="AE26" s="102" t="n">
        <v>3</v>
      </c>
      <c r="AF26" s="102" t="inlineStr">
        <is>
          <t>S</t>
        </is>
      </c>
      <c r="AG26" s="412" t="n"/>
      <c r="AH26" s="120" t="n">
        <v>6</v>
      </c>
      <c r="AI26" s="413" t="n"/>
      <c r="AJ26" s="91" t="n"/>
      <c r="AK26" s="414" t="n"/>
      <c r="AL26" s="123" t="inlineStr">
        <is>
          <t>3 pcs shipped on 22-11-2014</t>
        </is>
      </c>
      <c r="AM26" s="123" t="inlineStr">
        <is>
          <t>13 pcs shipped on 06-12-2014</t>
        </is>
      </c>
      <c r="AN26" s="102" t="n"/>
      <c r="AO26" s="102" t="n"/>
      <c r="AP26" s="412" t="n"/>
      <c r="AQ26" s="80" t="n"/>
      <c r="AR26" s="80" t="n"/>
      <c r="AS26" s="410" t="n"/>
      <c r="AT26" s="29" t="n"/>
      <c r="AU26" s="111" t="n"/>
      <c r="AV26" s="111" t="n"/>
      <c r="AW26" s="111" t="n"/>
      <c r="AX26" s="111" t="n"/>
      <c r="AY26" s="111" t="n"/>
    </row>
    <row customHeight="1" ht="15" r="27">
      <c r="A27" s="10" t="n"/>
      <c r="B27" s="11" t="inlineStr">
        <is>
          <t>KOI</t>
        </is>
      </c>
      <c r="C27" s="180" t="inlineStr">
        <is>
          <t>sweat</t>
        </is>
      </c>
      <c r="D27" s="12" t="inlineStr">
        <is>
          <t>WOMEN</t>
        </is>
      </c>
      <c r="E27" s="180" t="inlineStr">
        <is>
          <t>K150705003</t>
        </is>
      </c>
      <c r="F27" s="180" t="inlineStr">
        <is>
          <t>ALEXIA</t>
        </is>
      </c>
      <c r="G27" s="180" t="n"/>
      <c r="H27" s="2" t="n"/>
      <c r="I27" s="13" t="n"/>
      <c r="J27" s="119" t="inlineStr">
        <is>
          <t>IndyBlu</t>
        </is>
      </c>
      <c r="K27" s="29" t="n"/>
      <c r="L27" s="29" t="n"/>
      <c r="M27" s="29" t="n"/>
      <c r="N27" s="38" t="n"/>
      <c r="O27" s="38" t="n"/>
      <c r="P27" s="39" t="n"/>
      <c r="Q27" s="130" t="inlineStr">
        <is>
          <t>KOI-jersey-SS15-006</t>
        </is>
      </c>
      <c r="R27" s="130" t="inlineStr">
        <is>
          <t>Red / Navy</t>
        </is>
      </c>
      <c r="S27" s="130" t="n"/>
      <c r="T27" s="130" t="n"/>
      <c r="U27" s="130" t="n"/>
      <c r="V27" s="130" t="n"/>
      <c r="W27" s="44" t="n"/>
      <c r="X27" s="67" t="n"/>
      <c r="Y27" s="68" t="n"/>
      <c r="Z27" s="69" t="n"/>
      <c r="AA27" s="80" t="n"/>
      <c r="AB27" s="80" t="n"/>
      <c r="AC27" s="410" t="inlineStr">
        <is>
          <t>TBC</t>
        </is>
      </c>
      <c r="AD27" s="102" t="n">
        <v>16</v>
      </c>
      <c r="AE27" s="102" t="n">
        <v>3</v>
      </c>
      <c r="AF27" s="102" t="inlineStr">
        <is>
          <t>S</t>
        </is>
      </c>
      <c r="AG27" s="412" t="n"/>
      <c r="AH27" s="120" t="n">
        <v>6</v>
      </c>
      <c r="AI27" s="413" t="n"/>
      <c r="AJ27" s="91" t="n"/>
      <c r="AK27" s="414" t="n"/>
      <c r="AL27" s="123" t="inlineStr">
        <is>
          <t>3 pcs shipped on 22-11-2014</t>
        </is>
      </c>
      <c r="AM27" s="123" t="inlineStr">
        <is>
          <t>13 pcs shipped on 06-12-2014</t>
        </is>
      </c>
      <c r="AN27" s="102" t="n"/>
      <c r="AO27" s="102" t="n"/>
      <c r="AP27" s="412" t="n"/>
      <c r="AQ27" s="80" t="n"/>
      <c r="AR27" s="80" t="n"/>
      <c r="AS27" s="410" t="n"/>
      <c r="AT27" s="29" t="n"/>
      <c r="AU27" s="111" t="n"/>
      <c r="AV27" s="111" t="n"/>
      <c r="AW27" s="111" t="n"/>
      <c r="AX27" s="111" t="n"/>
      <c r="AY27" s="111" t="n"/>
    </row>
    <row customHeight="1" ht="15" r="28">
      <c r="A28" s="10" t="n"/>
      <c r="B28" s="11" t="inlineStr">
        <is>
          <t>KOI</t>
        </is>
      </c>
      <c r="C28" s="180" t="inlineStr">
        <is>
          <t>sweat</t>
        </is>
      </c>
      <c r="D28" s="12" t="inlineStr">
        <is>
          <t>WOMEN</t>
        </is>
      </c>
      <c r="E28" s="180" t="inlineStr">
        <is>
          <t>K150705004</t>
        </is>
      </c>
      <c r="F28" s="180" t="inlineStr">
        <is>
          <t>SALOME</t>
        </is>
      </c>
      <c r="G28" s="180" t="n"/>
      <c r="H28" s="2" t="n"/>
      <c r="I28" s="13" t="n"/>
      <c r="J28" s="119" t="inlineStr">
        <is>
          <t>Uni Textiles</t>
        </is>
      </c>
      <c r="K28" s="29" t="n"/>
      <c r="L28" s="29" t="n"/>
      <c r="M28" s="29" t="n"/>
      <c r="N28" s="38" t="n"/>
      <c r="O28" s="38" t="n"/>
      <c r="P28" s="39" t="n"/>
      <c r="Q28" s="130" t="n"/>
      <c r="R28" s="130" t="n"/>
      <c r="S28" s="130" t="inlineStr">
        <is>
          <t>Basic sweat quality from SS15</t>
        </is>
      </c>
      <c r="T28" s="130" t="n"/>
      <c r="U28" s="130" t="n"/>
      <c r="V28" s="130" t="n"/>
      <c r="W28" s="44" t="n"/>
      <c r="X28" s="67" t="n"/>
      <c r="Y28" s="68" t="n"/>
      <c r="Z28" s="69" t="n"/>
      <c r="AA28" s="80" t="n"/>
      <c r="AB28" s="80" t="n"/>
      <c r="AC28" s="410" t="inlineStr">
        <is>
          <t>ETD 18-sep</t>
        </is>
      </c>
      <c r="AD28" s="102" t="n">
        <v>16</v>
      </c>
      <c r="AE28" s="102" t="n">
        <v>3</v>
      </c>
      <c r="AF28" s="102" t="inlineStr">
        <is>
          <t>S</t>
        </is>
      </c>
      <c r="AG28" s="412" t="n"/>
      <c r="AH28" s="120" t="n">
        <v>6</v>
      </c>
      <c r="AI28" s="413" t="n"/>
      <c r="AJ28" s="91" t="n"/>
      <c r="AK28" s="414" t="n"/>
      <c r="AL28" s="123" t="inlineStr">
        <is>
          <t>3 pcs shipped on 22-11-2014</t>
        </is>
      </c>
      <c r="AM28" s="123" t="inlineStr">
        <is>
          <t>13 pcs shipped on 06-12-2014</t>
        </is>
      </c>
      <c r="AN28" s="102" t="n"/>
      <c r="AO28" s="102" t="n"/>
      <c r="AP28" s="412" t="n"/>
      <c r="AQ28" s="80" t="n"/>
      <c r="AR28" s="80" t="n"/>
      <c r="AS28" s="410" t="n"/>
      <c r="AT28" s="29" t="n"/>
      <c r="AU28" s="111" t="n"/>
      <c r="AV28" s="111" t="n"/>
      <c r="AW28" s="111" t="n"/>
      <c r="AX28" s="111" t="n"/>
      <c r="AY28" s="111" t="n"/>
    </row>
    <row customHeight="1" ht="26.25" r="29">
      <c r="A29" s="10" t="n"/>
      <c r="B29" s="11" t="inlineStr">
        <is>
          <t>KOI</t>
        </is>
      </c>
      <c r="C29" s="180" t="inlineStr">
        <is>
          <t>sweat</t>
        </is>
      </c>
      <c r="D29" s="12" t="inlineStr">
        <is>
          <t>WOMEN</t>
        </is>
      </c>
      <c r="E29" s="180" t="inlineStr">
        <is>
          <t>K150705005</t>
        </is>
      </c>
      <c r="F29" s="180" t="inlineStr">
        <is>
          <t>ARSINOE</t>
        </is>
      </c>
      <c r="G29" s="180" t="inlineStr">
        <is>
          <t>Off White Origami Eagle</t>
        </is>
      </c>
      <c r="H29" s="2" t="n"/>
      <c r="I29" s="13" t="n"/>
      <c r="J29" s="119" t="inlineStr">
        <is>
          <t>Uni Textiles</t>
        </is>
      </c>
      <c r="K29" s="29" t="n"/>
      <c r="L29" s="29" t="n"/>
      <c r="M29" s="29" t="n"/>
      <c r="N29" s="38" t="n"/>
      <c r="O29" s="38" t="n"/>
      <c r="P29" s="39" t="n"/>
      <c r="Q29" s="130" t="n"/>
      <c r="R29" s="130" t="n"/>
      <c r="S29" s="130" t="inlineStr">
        <is>
          <t>Herringbone sweat from Greece (reverse side only outside)</t>
        </is>
      </c>
      <c r="T29" s="130" t="n"/>
      <c r="U29" s="130" t="n"/>
      <c r="V29" s="130" t="n"/>
      <c r="W29" s="44" t="n"/>
      <c r="X29" s="67" t="n"/>
      <c r="Y29" s="68" t="n"/>
      <c r="Z29" s="69" t="n"/>
      <c r="AA29" s="80" t="n"/>
      <c r="AB29" s="80" t="n"/>
      <c r="AC29" s="410" t="inlineStr">
        <is>
          <t>ETD 18-sep</t>
        </is>
      </c>
      <c r="AD29" s="102" t="n">
        <v>16</v>
      </c>
      <c r="AE29" s="102" t="n">
        <v>3</v>
      </c>
      <c r="AF29" s="102" t="inlineStr">
        <is>
          <t>S</t>
        </is>
      </c>
      <c r="AG29" s="412" t="n"/>
      <c r="AH29" s="120" t="n">
        <v>6</v>
      </c>
      <c r="AI29" s="413" t="n"/>
      <c r="AJ29" s="91" t="n"/>
      <c r="AK29" s="414" t="n"/>
      <c r="AL29" s="123" t="inlineStr">
        <is>
          <t>3 pcs shipped on 22-11-2014</t>
        </is>
      </c>
      <c r="AM29" s="123" t="inlineStr">
        <is>
          <t>13 pcs shipped on 06-12-2014</t>
        </is>
      </c>
      <c r="AN29" s="102" t="n"/>
      <c r="AO29" s="102" t="n"/>
      <c r="AP29" s="412" t="n"/>
      <c r="AQ29" s="80" t="n"/>
      <c r="AR29" s="80" t="n"/>
      <c r="AS29" s="410" t="n"/>
      <c r="AT29" s="29" t="n"/>
      <c r="AU29" s="111" t="n"/>
      <c r="AV29" s="111" t="n"/>
      <c r="AW29" s="111" t="n"/>
      <c r="AX29" s="111" t="n"/>
      <c r="AY29" s="111" t="n"/>
    </row>
    <row customHeight="1" ht="15" r="30">
      <c r="A30" s="10" t="n"/>
      <c r="B30" s="11" t="inlineStr">
        <is>
          <t>KOI</t>
        </is>
      </c>
      <c r="C30" s="180" t="inlineStr">
        <is>
          <t>sweat</t>
        </is>
      </c>
      <c r="D30" s="12" t="inlineStr">
        <is>
          <t>WOMEN</t>
        </is>
      </c>
      <c r="E30" s="180" t="inlineStr">
        <is>
          <t>K150705006</t>
        </is>
      </c>
      <c r="F30" s="180" t="inlineStr">
        <is>
          <t>REINA</t>
        </is>
      </c>
      <c r="G30" s="180" t="inlineStr">
        <is>
          <t>Grey Melee Embroidery</t>
        </is>
      </c>
      <c r="H30" s="2" t="n"/>
      <c r="I30" s="13" t="n"/>
      <c r="J30" s="119" t="inlineStr">
        <is>
          <t>Uni Textiles</t>
        </is>
      </c>
      <c r="K30" s="29" t="n"/>
      <c r="L30" s="29" t="n"/>
      <c r="M30" s="29" t="n"/>
      <c r="N30" s="38" t="n"/>
      <c r="O30" s="38" t="n"/>
      <c r="P30" s="39" t="n"/>
      <c r="Q30" s="130" t="n"/>
      <c r="R30" s="130" t="n"/>
      <c r="S30" s="327" t="inlineStr">
        <is>
          <t>Herringbone sweat from Greece</t>
        </is>
      </c>
      <c r="T30" s="130" t="n"/>
      <c r="U30" s="130" t="n"/>
      <c r="V30" s="130" t="n"/>
      <c r="W30" s="44" t="n"/>
      <c r="X30" s="67" t="n"/>
      <c r="Y30" s="68" t="n"/>
      <c r="Z30" s="69" t="n"/>
      <c r="AA30" s="80" t="n"/>
      <c r="AB30" s="80" t="n"/>
      <c r="AC30" s="410" t="inlineStr">
        <is>
          <t>ETD 18-sep</t>
        </is>
      </c>
      <c r="AD30" s="102" t="n">
        <v>16</v>
      </c>
      <c r="AE30" s="102" t="n">
        <v>3</v>
      </c>
      <c r="AF30" s="102" t="inlineStr">
        <is>
          <t>S</t>
        </is>
      </c>
      <c r="AG30" s="412" t="n"/>
      <c r="AH30" s="120" t="n">
        <v>6</v>
      </c>
      <c r="AI30" s="413" t="n"/>
      <c r="AJ30" s="91" t="n"/>
      <c r="AK30" s="414" t="n"/>
      <c r="AL30" s="123" t="inlineStr">
        <is>
          <t>3 pcs shipped on 22-11-2014</t>
        </is>
      </c>
      <c r="AM30" s="123" t="inlineStr">
        <is>
          <t>13 pcs shipped on 06-12-2014</t>
        </is>
      </c>
      <c r="AN30" s="102" t="n"/>
      <c r="AO30" s="102" t="n"/>
      <c r="AP30" s="412" t="n"/>
      <c r="AQ30" s="80" t="n"/>
      <c r="AR30" s="80" t="n"/>
      <c r="AS30" s="410" t="n"/>
      <c r="AT30" s="29" t="n"/>
      <c r="AU30" s="111" t="n"/>
      <c r="AV30" s="111" t="n"/>
      <c r="AW30" s="111" t="n"/>
      <c r="AX30" s="111" t="n"/>
      <c r="AY30" s="111" t="n"/>
    </row>
    <row customHeight="1" ht="15" r="31">
      <c r="A31" s="10" t="n"/>
      <c r="B31" s="11" t="inlineStr">
        <is>
          <t>KOI</t>
        </is>
      </c>
      <c r="C31" s="180" t="inlineStr">
        <is>
          <t>sweat</t>
        </is>
      </c>
      <c r="D31" s="12" t="inlineStr">
        <is>
          <t>WOMEN</t>
        </is>
      </c>
      <c r="E31" s="180" t="inlineStr">
        <is>
          <t>K150705007</t>
        </is>
      </c>
      <c r="F31" s="180" t="inlineStr">
        <is>
          <t>ARSINOE</t>
        </is>
      </c>
      <c r="G31" s="180" t="inlineStr">
        <is>
          <t>Off White All Over Embroidery</t>
        </is>
      </c>
      <c r="H31" s="2" t="n"/>
      <c r="I31" s="13" t="n"/>
      <c r="J31" s="119" t="inlineStr">
        <is>
          <t>Uni Textiles</t>
        </is>
      </c>
      <c r="K31" s="29" t="n"/>
      <c r="L31" s="29" t="n"/>
      <c r="M31" s="29" t="n"/>
      <c r="N31" s="38" t="n"/>
      <c r="O31" s="38" t="n"/>
      <c r="P31" s="39" t="n"/>
      <c r="Q31" s="130" t="n"/>
      <c r="R31" s="130" t="n"/>
      <c r="S31" s="130" t="inlineStr">
        <is>
          <t>Organic slub jersey</t>
        </is>
      </c>
      <c r="T31" s="130" t="n"/>
      <c r="U31" s="130" t="n"/>
      <c r="V31" s="130" t="n"/>
      <c r="W31" s="44" t="n"/>
      <c r="X31" s="67" t="n"/>
      <c r="Y31" s="68" t="n"/>
      <c r="Z31" s="69" t="n"/>
      <c r="AA31" s="80" t="n"/>
      <c r="AB31" s="80" t="n"/>
      <c r="AC31" s="410" t="inlineStr">
        <is>
          <t>ETD 18-sep</t>
        </is>
      </c>
      <c r="AD31" s="102" t="n">
        <v>16</v>
      </c>
      <c r="AE31" s="102" t="n">
        <v>3</v>
      </c>
      <c r="AF31" s="102" t="inlineStr">
        <is>
          <t>S</t>
        </is>
      </c>
      <c r="AG31" s="412" t="n"/>
      <c r="AH31" s="120" t="n">
        <v>6</v>
      </c>
      <c r="AI31" s="413" t="n"/>
      <c r="AJ31" s="91" t="n"/>
      <c r="AK31" s="414" t="n"/>
      <c r="AL31" s="123" t="inlineStr">
        <is>
          <t>3 pcs shipped on 22-11-2014</t>
        </is>
      </c>
      <c r="AM31" s="123" t="inlineStr">
        <is>
          <t>13 pcs shipped on 06-12-2014</t>
        </is>
      </c>
      <c r="AN31" s="102" t="n"/>
      <c r="AO31" s="102" t="n"/>
      <c r="AP31" s="412" t="n"/>
      <c r="AQ31" s="80" t="n"/>
      <c r="AR31" s="80" t="n"/>
      <c r="AS31" s="410" t="n"/>
      <c r="AT31" s="29" t="n"/>
      <c r="AU31" s="111" t="n"/>
      <c r="AV31" s="111" t="n"/>
      <c r="AW31" s="111" t="n"/>
      <c r="AX31" s="111" t="n"/>
      <c r="AY31" s="111" t="n"/>
    </row>
    <row customHeight="1" ht="15" r="32">
      <c r="A32" s="10" t="n"/>
      <c r="B32" s="11" t="inlineStr">
        <is>
          <t>KOI</t>
        </is>
      </c>
      <c r="C32" s="180" t="inlineStr">
        <is>
          <t>sweat</t>
        </is>
      </c>
      <c r="D32" s="12" t="inlineStr">
        <is>
          <t>WOMEN</t>
        </is>
      </c>
      <c r="E32" s="180" t="inlineStr">
        <is>
          <t>K150705008</t>
        </is>
      </c>
      <c r="F32" s="180" t="inlineStr">
        <is>
          <t>REINA</t>
        </is>
      </c>
      <c r="G32" s="180" t="inlineStr">
        <is>
          <t>Batik 4 Dip Indigo</t>
        </is>
      </c>
      <c r="H32" s="2" t="n"/>
      <c r="I32" s="13" t="n"/>
      <c r="J32" s="119" t="inlineStr">
        <is>
          <t>IndyBlu</t>
        </is>
      </c>
      <c r="K32" s="29" t="n"/>
      <c r="L32" s="29" t="n"/>
      <c r="M32" s="29" t="n"/>
      <c r="N32" s="38" t="n"/>
      <c r="O32" s="38" t="n"/>
      <c r="P32" s="39" t="n"/>
      <c r="Q32" s="130" t="inlineStr">
        <is>
          <t>KOI-SWEAT-AW15-001</t>
        </is>
      </c>
      <c r="R32" s="130" t="inlineStr">
        <is>
          <t>4 dips natural indigo/ batik printed</t>
        </is>
      </c>
      <c r="S32" s="130" t="n"/>
      <c r="T32" s="130" t="n"/>
      <c r="U32" s="130" t="n"/>
      <c r="V32" s="130" t="n"/>
      <c r="W32" s="44" t="n"/>
      <c r="X32" s="67" t="n"/>
      <c r="Y32" s="68" t="n"/>
      <c r="Z32" s="69" t="n"/>
      <c r="AA32" s="80" t="n"/>
      <c r="AB32" s="80" t="n"/>
      <c r="AC32" s="410" t="inlineStr">
        <is>
          <t>TBC</t>
        </is>
      </c>
      <c r="AD32" s="102" t="n">
        <v>16</v>
      </c>
      <c r="AE32" s="102" t="n">
        <v>3</v>
      </c>
      <c r="AF32" s="102" t="inlineStr">
        <is>
          <t>S</t>
        </is>
      </c>
      <c r="AG32" s="412" t="n"/>
      <c r="AH32" s="120" t="n">
        <v>6</v>
      </c>
      <c r="AI32" s="413" t="n"/>
      <c r="AJ32" s="91" t="n"/>
      <c r="AK32" s="414" t="n"/>
      <c r="AL32" s="123" t="inlineStr">
        <is>
          <t>3 pcs shipped on 22-11-2014</t>
        </is>
      </c>
      <c r="AM32" s="123" t="inlineStr">
        <is>
          <t>13 pcs shipped on 06-12-2014</t>
        </is>
      </c>
      <c r="AN32" s="102" t="n"/>
      <c r="AO32" s="102" t="n"/>
      <c r="AP32" s="412" t="n"/>
      <c r="AQ32" s="80" t="n"/>
      <c r="AR32" s="80" t="n"/>
      <c r="AS32" s="410" t="n"/>
      <c r="AT32" s="29" t="n"/>
      <c r="AU32" s="111" t="n"/>
      <c r="AV32" s="111" t="n"/>
      <c r="AW32" s="111" t="n"/>
      <c r="AX32" s="111" t="n"/>
      <c r="AY32" s="111" t="n"/>
    </row>
    <row customHeight="1" ht="15" r="33">
      <c r="A33" s="10" t="n"/>
      <c r="B33" s="11" t="inlineStr">
        <is>
          <t>KOI</t>
        </is>
      </c>
      <c r="C33" s="180" t="inlineStr">
        <is>
          <t>sweat</t>
        </is>
      </c>
      <c r="D33" s="12" t="inlineStr">
        <is>
          <t>WOMEN</t>
        </is>
      </c>
      <c r="E33" s="180" t="inlineStr">
        <is>
          <t>K150705009</t>
        </is>
      </c>
      <c r="F33" s="180" t="inlineStr">
        <is>
          <t>MAKOMA</t>
        </is>
      </c>
      <c r="G33" s="180" t="n"/>
      <c r="H33" s="2" t="n"/>
      <c r="I33" s="13" t="n"/>
      <c r="J33" s="119" t="inlineStr">
        <is>
          <t>IndyBlu</t>
        </is>
      </c>
      <c r="K33" s="29" t="n"/>
      <c r="L33" s="29" t="n"/>
      <c r="M33" s="29" t="n"/>
      <c r="N33" s="38" t="n"/>
      <c r="O33" s="38" t="n"/>
      <c r="P33" s="39" t="n"/>
      <c r="Q33" s="130" t="inlineStr">
        <is>
          <t>KOI-jersey-SS15-006</t>
        </is>
      </c>
      <c r="R33" s="130" t="inlineStr">
        <is>
          <t>Red / Navy</t>
        </is>
      </c>
      <c r="S33" s="130" t="n"/>
      <c r="T33" s="130" t="n"/>
      <c r="U33" s="130" t="n"/>
      <c r="V33" s="130" t="n"/>
      <c r="W33" s="44" t="n"/>
      <c r="X33" s="67" t="n"/>
      <c r="Y33" s="68" t="n"/>
      <c r="Z33" s="69" t="n"/>
      <c r="AA33" s="80" t="n"/>
      <c r="AB33" s="80" t="n"/>
      <c r="AC33" s="410" t="inlineStr">
        <is>
          <t>TBC</t>
        </is>
      </c>
      <c r="AD33" s="102" t="n">
        <v>16</v>
      </c>
      <c r="AE33" s="102" t="n">
        <v>3</v>
      </c>
      <c r="AF33" s="102" t="inlineStr">
        <is>
          <t>S</t>
        </is>
      </c>
      <c r="AG33" s="412" t="n"/>
      <c r="AH33" s="120" t="n">
        <v>6</v>
      </c>
      <c r="AI33" s="413" t="n"/>
      <c r="AJ33" s="91" t="n"/>
      <c r="AK33" s="414" t="n"/>
      <c r="AL33" s="123" t="inlineStr">
        <is>
          <t>3 pcs shipped on 22-11-2014</t>
        </is>
      </c>
      <c r="AM33" s="123" t="inlineStr">
        <is>
          <t>13 pcs shipped on 06-12-2014</t>
        </is>
      </c>
      <c r="AN33" s="102" t="n"/>
      <c r="AO33" s="102" t="n"/>
      <c r="AP33" s="412" t="n"/>
      <c r="AQ33" s="80" t="n"/>
      <c r="AR33" s="80" t="n"/>
      <c r="AS33" s="410" t="n"/>
      <c r="AT33" s="29" t="n"/>
      <c r="AU33" s="111" t="n"/>
      <c r="AV33" s="111" t="n"/>
      <c r="AW33" s="111" t="n"/>
      <c r="AX33" s="111" t="n"/>
      <c r="AY33" s="111" t="n"/>
    </row>
    <row customHeight="1" ht="15" r="34">
      <c r="A34" s="10" t="n"/>
      <c r="B34" s="11" t="inlineStr">
        <is>
          <t>KOI</t>
        </is>
      </c>
      <c r="C34" s="180" t="inlineStr">
        <is>
          <t>knit</t>
        </is>
      </c>
      <c r="D34" s="12" t="inlineStr">
        <is>
          <t>WOMEN</t>
        </is>
      </c>
      <c r="E34" s="180" t="inlineStr">
        <is>
          <t>K150705010</t>
        </is>
      </c>
      <c r="F34" s="180" t="inlineStr">
        <is>
          <t>BERENICE</t>
        </is>
      </c>
      <c r="G34" s="180" t="n"/>
      <c r="H34" s="2" t="n"/>
      <c r="I34" s="13" t="n"/>
      <c r="J34" s="119" t="inlineStr">
        <is>
          <t>Salgari</t>
        </is>
      </c>
      <c r="K34" s="29" t="n"/>
      <c r="L34" s="29" t="n"/>
      <c r="M34" s="29" t="n"/>
      <c r="N34" s="38" t="n"/>
      <c r="O34" s="38" t="n"/>
      <c r="P34" s="39" t="n"/>
      <c r="Q34" s="130" t="inlineStr">
        <is>
          <t>BL139D</t>
        </is>
      </c>
      <c r="R34" s="130" t="inlineStr">
        <is>
          <t>Camel; 221205</t>
        </is>
      </c>
      <c r="S34" s="130" t="n"/>
      <c r="T34" s="130" t="n"/>
      <c r="U34" s="130" t="inlineStr">
        <is>
          <t>Stefanel</t>
        </is>
      </c>
      <c r="V34" s="130" t="n"/>
      <c r="W34" s="44" t="n"/>
      <c r="X34" s="67" t="n"/>
      <c r="Y34" s="68" t="n"/>
      <c r="Z34" s="69" t="n"/>
      <c r="AA34" s="80" t="n"/>
      <c r="AB34" s="80" t="n"/>
      <c r="AC34" s="410" t="inlineStr">
        <is>
          <t>ETD 19-sep</t>
        </is>
      </c>
      <c r="AD34" s="102" t="n">
        <v>16</v>
      </c>
      <c r="AE34" s="102" t="n">
        <v>3</v>
      </c>
      <c r="AF34" s="102" t="inlineStr">
        <is>
          <t>S</t>
        </is>
      </c>
      <c r="AG34" s="412" t="n"/>
      <c r="AH34" s="120" t="n">
        <v>3</v>
      </c>
      <c r="AI34" s="413" t="n"/>
      <c r="AJ34" s="91" t="n"/>
      <c r="AK34" s="414" t="n"/>
      <c r="AL34" s="123" t="inlineStr">
        <is>
          <t>3 pcs shipped on 22-11-2014</t>
        </is>
      </c>
      <c r="AM34" s="123" t="inlineStr">
        <is>
          <t>13 pcs shipped on 06-12-2014</t>
        </is>
      </c>
      <c r="AN34" s="102" t="n"/>
      <c r="AO34" s="102" t="n"/>
      <c r="AP34" s="412" t="n"/>
      <c r="AQ34" s="80" t="n"/>
      <c r="AR34" s="80" t="n"/>
      <c r="AS34" s="410" t="n"/>
      <c r="AT34" s="29" t="n"/>
      <c r="AU34" s="111" t="n"/>
      <c r="AV34" s="111" t="n"/>
      <c r="AW34" s="111" t="n"/>
      <c r="AX34" s="111" t="n"/>
      <c r="AY34" s="111" t="n"/>
    </row>
    <row customHeight="1" ht="15" r="35">
      <c r="A35" s="10" t="n"/>
      <c r="B35" s="11" t="inlineStr">
        <is>
          <t>KOI</t>
        </is>
      </c>
      <c r="C35" s="180" t="inlineStr">
        <is>
          <t>knit</t>
        </is>
      </c>
      <c r="D35" s="12" t="inlineStr">
        <is>
          <t>WOMEN</t>
        </is>
      </c>
      <c r="E35" s="180" t="inlineStr">
        <is>
          <t>K150705011</t>
        </is>
      </c>
      <c r="F35" s="180" t="inlineStr">
        <is>
          <t>ELEANOR</t>
        </is>
      </c>
      <c r="G35" s="180" t="n"/>
      <c r="H35" s="2" t="n"/>
      <c r="I35" s="13" t="n"/>
      <c r="J35" s="119" t="inlineStr">
        <is>
          <t>Salgari</t>
        </is>
      </c>
      <c r="K35" s="29" t="n"/>
      <c r="L35" s="29" t="n"/>
      <c r="M35" s="29" t="n"/>
      <c r="N35" s="38" t="n"/>
      <c r="O35" s="38" t="n"/>
      <c r="P35" s="39" t="n"/>
      <c r="Q35" s="130" t="inlineStr">
        <is>
          <t>BL139D</t>
        </is>
      </c>
      <c r="R35" s="130" t="inlineStr">
        <is>
          <t>Chamois: 306334</t>
        </is>
      </c>
      <c r="S35" s="130" t="n"/>
      <c r="T35" s="130" t="n"/>
      <c r="U35" s="130" t="inlineStr">
        <is>
          <t>Stefanel</t>
        </is>
      </c>
      <c r="V35" s="130" t="n"/>
      <c r="W35" s="44" t="n"/>
      <c r="X35" s="67" t="n"/>
      <c r="Y35" s="68" t="n"/>
      <c r="Z35" s="69" t="n"/>
      <c r="AA35" s="80" t="n"/>
      <c r="AB35" s="80" t="n"/>
      <c r="AC35" s="410" t="inlineStr">
        <is>
          <t>ETD 19-sep</t>
        </is>
      </c>
      <c r="AD35" s="102" t="n">
        <v>16</v>
      </c>
      <c r="AE35" s="102" t="n">
        <v>3</v>
      </c>
      <c r="AF35" s="102" t="inlineStr">
        <is>
          <t>S</t>
        </is>
      </c>
      <c r="AG35" s="412" t="n"/>
      <c r="AH35" s="120" t="n">
        <v>3</v>
      </c>
      <c r="AI35" s="413" t="n"/>
      <c r="AJ35" s="91" t="n"/>
      <c r="AK35" s="414" t="n"/>
      <c r="AL35" s="123" t="inlineStr">
        <is>
          <t>3 pcs shipped on 22-11-2014</t>
        </is>
      </c>
      <c r="AM35" s="123" t="inlineStr">
        <is>
          <t>13 pcs shipped on 06-12-2014</t>
        </is>
      </c>
      <c r="AN35" s="102" t="n"/>
      <c r="AO35" s="102" t="n"/>
      <c r="AP35" s="412" t="n"/>
      <c r="AQ35" s="80" t="n"/>
      <c r="AR35" s="80" t="n"/>
      <c r="AS35" s="410" t="n"/>
      <c r="AT35" s="29" t="n"/>
      <c r="AU35" s="111" t="n"/>
      <c r="AV35" s="111" t="n"/>
      <c r="AW35" s="111" t="n"/>
      <c r="AX35" s="111" t="n"/>
      <c r="AY35" s="111" t="n"/>
    </row>
    <row customHeight="1" ht="15" r="36">
      <c r="A36" s="10" t="n"/>
      <c r="B36" s="11" t="inlineStr">
        <is>
          <t>KOI</t>
        </is>
      </c>
      <c r="C36" s="180" t="inlineStr">
        <is>
          <t>knit</t>
        </is>
      </c>
      <c r="D36" s="12" t="inlineStr">
        <is>
          <t>WOMEN</t>
        </is>
      </c>
      <c r="E36" s="180" t="inlineStr">
        <is>
          <t>K150705012</t>
        </is>
      </c>
      <c r="F36" s="180" t="inlineStr">
        <is>
          <t>ELEANOR</t>
        </is>
      </c>
      <c r="G36" s="180" t="n"/>
      <c r="H36" s="2" t="n"/>
      <c r="I36" s="13" t="n"/>
      <c r="J36" s="119" t="inlineStr">
        <is>
          <t>Salgari</t>
        </is>
      </c>
      <c r="K36" s="29" t="n"/>
      <c r="L36" s="29" t="n"/>
      <c r="M36" s="29" t="n"/>
      <c r="N36" s="38" t="n"/>
      <c r="O36" s="38" t="n"/>
      <c r="P36" s="39" t="n"/>
      <c r="Q36" s="130" t="n"/>
      <c r="R36" s="130" t="n"/>
      <c r="S36" s="130" t="n"/>
      <c r="T36" s="130" t="n"/>
      <c r="U36" s="130" t="n"/>
      <c r="V36" s="130" t="n"/>
      <c r="W36" s="44" t="n"/>
      <c r="X36" s="67" t="n"/>
      <c r="Y36" s="68" t="n"/>
      <c r="Z36" s="69" t="n"/>
      <c r="AA36" s="80" t="n"/>
      <c r="AB36" s="80" t="n"/>
      <c r="AC36" s="410" t="inlineStr">
        <is>
          <t>ETD 19-sep</t>
        </is>
      </c>
      <c r="AD36" s="102" t="n">
        <v>16</v>
      </c>
      <c r="AE36" s="102" t="n">
        <v>3</v>
      </c>
      <c r="AF36" s="102" t="inlineStr">
        <is>
          <t>S</t>
        </is>
      </c>
      <c r="AG36" s="412" t="n"/>
      <c r="AH36" s="120" t="n">
        <v>3</v>
      </c>
      <c r="AI36" s="413" t="n"/>
      <c r="AJ36" s="91" t="n"/>
      <c r="AK36" s="414" t="n"/>
      <c r="AL36" s="123" t="inlineStr">
        <is>
          <t>3 pcs shipped on 22-11-2014</t>
        </is>
      </c>
      <c r="AM36" s="123" t="inlineStr">
        <is>
          <t>13 pcs shipped on 06-12-2014</t>
        </is>
      </c>
      <c r="AN36" s="102" t="n"/>
      <c r="AO36" s="102" t="n"/>
      <c r="AP36" s="412" t="n"/>
      <c r="AQ36" s="80" t="n"/>
      <c r="AR36" s="80" t="n"/>
      <c r="AS36" s="410" t="n"/>
      <c r="AT36" s="29" t="n"/>
      <c r="AU36" s="111" t="n"/>
      <c r="AV36" s="111" t="n"/>
      <c r="AW36" s="111" t="n"/>
      <c r="AX36" s="111" t="n"/>
      <c r="AY36" s="111" t="n"/>
    </row>
    <row customHeight="1" ht="15" r="37">
      <c r="A37" s="10" t="n"/>
      <c r="B37" s="11" t="inlineStr">
        <is>
          <t>KOI</t>
        </is>
      </c>
      <c r="C37" s="180" t="inlineStr">
        <is>
          <t>knit</t>
        </is>
      </c>
      <c r="D37" s="12" t="inlineStr">
        <is>
          <t>WOMEN</t>
        </is>
      </c>
      <c r="E37" s="180" t="inlineStr">
        <is>
          <t>K150705013</t>
        </is>
      </c>
      <c r="F37" s="180" t="inlineStr">
        <is>
          <t>WEI</t>
        </is>
      </c>
      <c r="G37" s="180" t="n"/>
      <c r="H37" s="2" t="n"/>
      <c r="I37" s="13" t="n"/>
      <c r="J37" s="119" t="inlineStr">
        <is>
          <t>Salgari</t>
        </is>
      </c>
      <c r="K37" s="29" t="n"/>
      <c r="L37" s="29" t="n"/>
      <c r="M37" s="29" t="n"/>
      <c r="N37" s="38" t="n"/>
      <c r="O37" s="38" t="n"/>
      <c r="P37" s="39" t="n"/>
      <c r="Q37" s="130" t="inlineStr">
        <is>
          <t>BL139D</t>
        </is>
      </c>
      <c r="R37" s="130" t="inlineStr">
        <is>
          <t>Viridian: 203078</t>
        </is>
      </c>
      <c r="S37" s="130" t="n"/>
      <c r="T37" s="130" t="n"/>
      <c r="U37" s="130" t="inlineStr">
        <is>
          <t>Stefanel</t>
        </is>
      </c>
      <c r="V37" s="130" t="n"/>
      <c r="W37" s="44" t="n"/>
      <c r="X37" s="67" t="n"/>
      <c r="Y37" s="68" t="n"/>
      <c r="Z37" s="69" t="n"/>
      <c r="AA37" s="80" t="n"/>
      <c r="AB37" s="80" t="n"/>
      <c r="AC37" s="410" t="inlineStr">
        <is>
          <t>ETD 19-sep</t>
        </is>
      </c>
      <c r="AD37" s="102" t="n">
        <v>16</v>
      </c>
      <c r="AE37" s="102" t="n">
        <v>3</v>
      </c>
      <c r="AF37" s="102" t="inlineStr">
        <is>
          <t>S</t>
        </is>
      </c>
      <c r="AG37" s="412" t="n"/>
      <c r="AH37" s="120" t="n">
        <v>3</v>
      </c>
      <c r="AI37" s="413" t="n"/>
      <c r="AJ37" s="91" t="n"/>
      <c r="AK37" s="414" t="n"/>
      <c r="AL37" s="123" t="inlineStr">
        <is>
          <t>3 pcs shipped on 22-11-2014</t>
        </is>
      </c>
      <c r="AM37" s="123" t="inlineStr">
        <is>
          <t>13 pcs shipped on 06-12-2014</t>
        </is>
      </c>
      <c r="AN37" s="102" t="n"/>
      <c r="AO37" s="102" t="n"/>
      <c r="AP37" s="412" t="n"/>
      <c r="AQ37" s="80" t="n"/>
      <c r="AR37" s="80" t="n"/>
      <c r="AS37" s="410" t="n"/>
      <c r="AT37" s="29" t="n"/>
      <c r="AU37" s="111" t="n"/>
      <c r="AV37" s="111" t="n"/>
      <c r="AW37" s="111" t="n"/>
      <c r="AX37" s="111" t="n"/>
      <c r="AY37" s="111" t="n"/>
    </row>
    <row customHeight="1" ht="15" r="38">
      <c r="A38" s="10" t="n"/>
      <c r="B38" s="11" t="inlineStr">
        <is>
          <t>KOI</t>
        </is>
      </c>
      <c r="C38" s="180" t="inlineStr">
        <is>
          <t>dress</t>
        </is>
      </c>
      <c r="D38" s="12" t="inlineStr">
        <is>
          <t>WOMEN</t>
        </is>
      </c>
      <c r="E38" s="180" t="inlineStr">
        <is>
          <t>K150709001</t>
        </is>
      </c>
      <c r="F38" s="180" t="inlineStr">
        <is>
          <t>SYRENE</t>
        </is>
      </c>
      <c r="G38" s="180" t="n"/>
      <c r="H38" s="2" t="n"/>
      <c r="I38" s="13" t="n"/>
      <c r="J38" s="119" t="inlineStr">
        <is>
          <t>Chantuque</t>
        </is>
      </c>
      <c r="K38" s="29" t="n"/>
      <c r="L38" s="29" t="n"/>
      <c r="M38" s="29" t="n"/>
      <c r="N38" s="38" t="n"/>
      <c r="O38" s="38" t="n"/>
      <c r="P38" s="39" t="n"/>
      <c r="Q38" s="130" t="n"/>
      <c r="R38" s="130" t="n"/>
      <c r="S38" s="130" t="n"/>
      <c r="T38" s="130" t="n"/>
      <c r="U38" s="130" t="n"/>
      <c r="V38" s="130" t="n"/>
      <c r="W38" s="44" t="n"/>
      <c r="X38" s="67" t="n"/>
      <c r="Y38" s="68" t="n"/>
      <c r="Z38" s="69" t="n"/>
      <c r="AA38" s="80" t="n"/>
      <c r="AB38" s="80" t="n"/>
      <c r="AC38" s="410" t="inlineStr">
        <is>
          <t>ETD 17-sep</t>
        </is>
      </c>
      <c r="AD38" s="102" t="n">
        <v>16</v>
      </c>
      <c r="AE38" s="102" t="n">
        <v>3</v>
      </c>
      <c r="AF38" s="102" t="inlineStr">
        <is>
          <t>S</t>
        </is>
      </c>
      <c r="AG38" s="412" t="n"/>
      <c r="AH38" s="120" t="n">
        <v>6</v>
      </c>
      <c r="AI38" s="413" t="n"/>
      <c r="AJ38" s="91" t="n"/>
      <c r="AK38" s="414" t="n"/>
      <c r="AL38" s="122" t="inlineStr">
        <is>
          <t>3 pcs shipped on 22-11-2014</t>
        </is>
      </c>
      <c r="AM38" s="126" t="inlineStr">
        <is>
          <t>13 pcs shipped on 06-12-2014</t>
        </is>
      </c>
      <c r="AN38" s="102" t="n"/>
      <c r="AO38" s="102" t="n"/>
      <c r="AP38" s="412" t="n"/>
      <c r="AQ38" s="80" t="n"/>
      <c r="AR38" s="80" t="n"/>
      <c r="AS38" s="410" t="n"/>
      <c r="AT38" s="29" t="n"/>
      <c r="AU38" s="111" t="n"/>
      <c r="AV38" s="111" t="n"/>
      <c r="AW38" s="111" t="n"/>
      <c r="AX38" s="111" t="n"/>
      <c r="AY38" s="111" t="n"/>
    </row>
    <row customHeight="1" ht="15" r="39">
      <c r="A39" s="10" t="n"/>
      <c r="B39" s="11" t="inlineStr">
        <is>
          <t>KOI</t>
        </is>
      </c>
      <c r="C39" s="180" t="inlineStr">
        <is>
          <t>jumpsuit</t>
        </is>
      </c>
      <c r="D39" s="12" t="inlineStr">
        <is>
          <t>WOMEN</t>
        </is>
      </c>
      <c r="E39" s="180" t="inlineStr">
        <is>
          <t>K150709002</t>
        </is>
      </c>
      <c r="F39" s="180" t="inlineStr">
        <is>
          <t>DOROTHEA</t>
        </is>
      </c>
      <c r="G39" s="180" t="n"/>
      <c r="H39" s="2" t="n"/>
      <c r="I39" s="13" t="n"/>
      <c r="J39" s="119" t="inlineStr">
        <is>
          <t>Chantuque</t>
        </is>
      </c>
      <c r="K39" s="29" t="n"/>
      <c r="L39" s="29" t="n"/>
      <c r="M39" s="29" t="n"/>
      <c r="N39" s="38" t="n"/>
      <c r="O39" s="38" t="n"/>
      <c r="P39" s="39" t="n"/>
      <c r="Q39" s="130" t="n">
        <v>11166</v>
      </c>
      <c r="R39" s="130" t="inlineStr">
        <is>
          <t>Blue black</t>
        </is>
      </c>
      <c r="S39" s="130" t="inlineStr">
        <is>
          <t>100% lyocell</t>
        </is>
      </c>
      <c r="T39" s="130" t="inlineStr">
        <is>
          <t>200grams</t>
        </is>
      </c>
      <c r="U39" s="130" t="n"/>
      <c r="V39" s="130" t="n"/>
      <c r="W39" s="44" t="n"/>
      <c r="X39" s="67" t="n"/>
      <c r="Y39" s="68" t="n"/>
      <c r="Z39" s="69" t="n"/>
      <c r="AA39" s="80" t="n"/>
      <c r="AB39" s="80" t="n"/>
      <c r="AC39" s="410" t="n">
        <v>41892</v>
      </c>
      <c r="AD39" s="102" t="n">
        <v>16</v>
      </c>
      <c r="AE39" s="102" t="n">
        <v>3</v>
      </c>
      <c r="AF39" s="102" t="n"/>
      <c r="AG39" s="412" t="n"/>
      <c r="AH39" s="120" t="n">
        <v>6</v>
      </c>
      <c r="AI39" s="413" t="n"/>
      <c r="AJ39" s="91" t="n"/>
      <c r="AK39" s="414" t="n"/>
      <c r="AL39" s="122" t="inlineStr">
        <is>
          <t>3 pcs shipped on 22-11-2014</t>
        </is>
      </c>
      <c r="AM39" s="126" t="inlineStr">
        <is>
          <t>13 pcs shipped on 06-12-2014</t>
        </is>
      </c>
      <c r="AN39" s="102" t="n"/>
      <c r="AO39" s="102" t="n"/>
      <c r="AP39" s="412" t="n"/>
      <c r="AQ39" s="80" t="n"/>
      <c r="AR39" s="80" t="n"/>
      <c r="AS39" s="410" t="n"/>
      <c r="AT39" s="29" t="n"/>
      <c r="AU39" s="111" t="n"/>
      <c r="AV39" s="111" t="n"/>
      <c r="AW39" s="111" t="n"/>
      <c r="AX39" s="111" t="n"/>
      <c r="AY39" s="111" t="n"/>
    </row>
    <row customHeight="1" ht="15" r="40">
      <c r="A40" s="10" t="n"/>
      <c r="B40" s="11" t="inlineStr">
        <is>
          <t>KOI</t>
        </is>
      </c>
      <c r="C40" s="180" t="inlineStr">
        <is>
          <t>jumpsuit</t>
        </is>
      </c>
      <c r="D40" s="12" t="inlineStr">
        <is>
          <t>WOMEN</t>
        </is>
      </c>
      <c r="E40" s="180" t="inlineStr">
        <is>
          <t>K150709003</t>
        </is>
      </c>
      <c r="F40" s="180" t="inlineStr">
        <is>
          <t>SORAYA</t>
        </is>
      </c>
      <c r="G40" s="180" t="n"/>
      <c r="H40" s="2" t="n"/>
      <c r="I40" s="13" t="n"/>
      <c r="J40" s="119" t="inlineStr">
        <is>
          <t>Chantuque</t>
        </is>
      </c>
      <c r="K40" s="29" t="n"/>
      <c r="L40" s="29" t="n"/>
      <c r="M40" s="29" t="n"/>
      <c r="N40" s="38" t="n"/>
      <c r="O40" s="38" t="n"/>
      <c r="P40" s="39" t="n"/>
      <c r="Q40" s="130" t="inlineStr">
        <is>
          <t>9043A-22</t>
        </is>
      </c>
      <c r="R40" s="130" t="n"/>
      <c r="S40" s="130" t="n"/>
      <c r="T40" s="130" t="n"/>
      <c r="U40" s="130" t="inlineStr">
        <is>
          <t>ORTA</t>
        </is>
      </c>
      <c r="V40" s="130" t="n"/>
      <c r="W40" s="44" t="n"/>
      <c r="X40" s="67" t="n"/>
      <c r="Y40" s="68" t="n"/>
      <c r="Z40" s="69" t="n"/>
      <c r="AA40" s="80" t="n"/>
      <c r="AB40" s="80" t="n"/>
      <c r="AC40" s="410" t="inlineStr">
        <is>
          <t>ETD 17-sep</t>
        </is>
      </c>
      <c r="AD40" s="102" t="n">
        <v>16</v>
      </c>
      <c r="AE40" s="102" t="n">
        <v>3</v>
      </c>
      <c r="AF40" s="102" t="n"/>
      <c r="AG40" s="412" t="n"/>
      <c r="AH40" s="120" t="n">
        <v>6</v>
      </c>
      <c r="AI40" s="413" t="n"/>
      <c r="AJ40" s="91" t="n"/>
      <c r="AK40" s="414" t="n"/>
      <c r="AL40" s="122" t="inlineStr">
        <is>
          <t>3 pcs shipped on 22-11-2014</t>
        </is>
      </c>
      <c r="AM40" s="126" t="inlineStr">
        <is>
          <t>13 pcs shipped on 06-12-2014</t>
        </is>
      </c>
      <c r="AN40" s="102" t="n"/>
      <c r="AO40" s="102" t="n"/>
      <c r="AP40" s="412" t="n"/>
      <c r="AQ40" s="80" t="n"/>
      <c r="AR40" s="80" t="n"/>
      <c r="AS40" s="410" t="n"/>
      <c r="AT40" s="29" t="n"/>
      <c r="AU40" s="111" t="n"/>
      <c r="AV40" s="111" t="n"/>
      <c r="AW40" s="111" t="n"/>
      <c r="AX40" s="111" t="n"/>
      <c r="AY40" s="111" t="n"/>
    </row>
    <row customHeight="1" ht="15" r="41">
      <c r="A41" s="10" t="n"/>
      <c r="B41" s="11" t="inlineStr">
        <is>
          <t>KOI</t>
        </is>
      </c>
      <c r="C41" s="180" t="inlineStr">
        <is>
          <t>kimono</t>
        </is>
      </c>
      <c r="D41" s="12" t="inlineStr">
        <is>
          <t>WOMEN</t>
        </is>
      </c>
      <c r="E41" s="180" t="inlineStr">
        <is>
          <t>K150709004</t>
        </is>
      </c>
      <c r="F41" s="180" t="inlineStr">
        <is>
          <t>SHOTOKU</t>
        </is>
      </c>
      <c r="G41" s="180" t="n"/>
      <c r="H41" s="2" t="n"/>
      <c r="I41" s="13" t="n"/>
      <c r="J41" s="119" t="inlineStr">
        <is>
          <t>IndyBlu</t>
        </is>
      </c>
      <c r="K41" s="29" t="n"/>
      <c r="L41" s="29" t="n"/>
      <c r="M41" s="29" t="n"/>
      <c r="N41" s="38" t="n"/>
      <c r="O41" s="38" t="n"/>
      <c r="P41" s="39" t="n"/>
      <c r="Q41" s="130" t="inlineStr">
        <is>
          <t>KOI-WOVEN-SS15-027</t>
        </is>
      </c>
      <c r="R41" s="130" t="n"/>
      <c r="S41" s="130" t="n"/>
      <c r="T41" s="130" t="n"/>
      <c r="U41" s="130" t="n"/>
      <c r="V41" s="130" t="n"/>
      <c r="W41" s="44" t="n"/>
      <c r="X41" s="67" t="n"/>
      <c r="Y41" s="68" t="n"/>
      <c r="Z41" s="69" t="n"/>
      <c r="AA41" s="80" t="n"/>
      <c r="AB41" s="80" t="n"/>
      <c r="AC41" s="410" t="inlineStr">
        <is>
          <t>TBC</t>
        </is>
      </c>
      <c r="AD41" s="102" t="n">
        <v>16</v>
      </c>
      <c r="AE41" s="102" t="n">
        <v>3</v>
      </c>
      <c r="AF41" s="102" t="inlineStr">
        <is>
          <t>S</t>
        </is>
      </c>
      <c r="AG41" s="412" t="n"/>
      <c r="AH41" s="120" t="n">
        <v>6</v>
      </c>
      <c r="AI41" s="413" t="n"/>
      <c r="AJ41" s="91" t="n"/>
      <c r="AK41" s="414" t="n"/>
      <c r="AL41" s="123" t="inlineStr">
        <is>
          <t>3 pcs shipped on 22-11-2014</t>
        </is>
      </c>
      <c r="AM41" s="123" t="inlineStr">
        <is>
          <t>13 pcs shipped on 06-12-2014</t>
        </is>
      </c>
      <c r="AN41" s="102" t="n"/>
      <c r="AO41" s="102" t="n"/>
      <c r="AP41" s="412" t="n"/>
      <c r="AQ41" s="80" t="n"/>
      <c r="AR41" s="80" t="n"/>
      <c r="AS41" s="410" t="n"/>
      <c r="AT41" s="29" t="n"/>
      <c r="AU41" s="111" t="n"/>
      <c r="AV41" s="111" t="n"/>
      <c r="AW41" s="111" t="n"/>
      <c r="AX41" s="111" t="n"/>
      <c r="AY41" s="111" t="n"/>
    </row>
    <row customHeight="1" ht="15" r="42">
      <c r="A42" s="10" t="n"/>
      <c r="B42" s="11" t="inlineStr">
        <is>
          <t>KOI</t>
        </is>
      </c>
      <c r="C42" s="180" t="inlineStr">
        <is>
          <t>pants</t>
        </is>
      </c>
      <c r="D42" s="12" t="inlineStr">
        <is>
          <t>WOMEN</t>
        </is>
      </c>
      <c r="E42" s="180" t="inlineStr">
        <is>
          <t>K150709005</t>
        </is>
      </c>
      <c r="F42" s="180" t="inlineStr">
        <is>
          <t>ALIMAH</t>
        </is>
      </c>
      <c r="G42" s="180" t="n"/>
      <c r="H42" s="2" t="n"/>
      <c r="I42" s="13" t="n"/>
      <c r="J42" s="119" t="inlineStr">
        <is>
          <t>IndyBlu</t>
        </is>
      </c>
      <c r="K42" s="29" t="n"/>
      <c r="L42" s="29" t="n"/>
      <c r="M42" s="29" t="n"/>
      <c r="N42" s="38" t="n"/>
      <c r="O42" s="38" t="n"/>
      <c r="P42" s="39" t="n"/>
      <c r="Q42" s="130" t="inlineStr">
        <is>
          <t>KOI-SWEAT-AW15-001</t>
        </is>
      </c>
      <c r="R42" s="130" t="inlineStr">
        <is>
          <t>4 dips natural indigo / batik printed</t>
        </is>
      </c>
      <c r="S42" s="130" t="n"/>
      <c r="T42" s="130" t="n"/>
      <c r="U42" s="130" t="n"/>
      <c r="V42" s="130" t="n"/>
      <c r="W42" s="44" t="n"/>
      <c r="X42" s="67" t="n"/>
      <c r="Y42" s="68" t="n"/>
      <c r="Z42" s="69" t="n"/>
      <c r="AA42" s="80" t="n"/>
      <c r="AB42" s="80" t="n"/>
      <c r="AC42" s="410" t="inlineStr">
        <is>
          <t>TBC</t>
        </is>
      </c>
      <c r="AD42" s="102" t="n">
        <v>16</v>
      </c>
      <c r="AE42" s="102" t="n">
        <v>3</v>
      </c>
      <c r="AF42" s="102" t="inlineStr">
        <is>
          <t>S</t>
        </is>
      </c>
      <c r="AG42" s="412" t="n"/>
      <c r="AH42" s="120" t="n">
        <v>6</v>
      </c>
      <c r="AI42" s="413" t="n"/>
      <c r="AJ42" s="91" t="n"/>
      <c r="AK42" s="414" t="n"/>
      <c r="AL42" s="123" t="inlineStr">
        <is>
          <t>3 pcs shipped on 22-11-2014</t>
        </is>
      </c>
      <c r="AM42" s="123" t="inlineStr">
        <is>
          <t>13 pcs shipped on 06-12-2014</t>
        </is>
      </c>
      <c r="AN42" s="102" t="n"/>
      <c r="AO42" s="102" t="n"/>
      <c r="AP42" s="412" t="n"/>
      <c r="AQ42" s="80" t="n"/>
      <c r="AR42" s="80" t="n"/>
      <c r="AS42" s="410" t="n"/>
      <c r="AT42" s="29" t="n"/>
      <c r="AU42" s="111" t="n"/>
      <c r="AV42" s="111" t="n"/>
      <c r="AW42" s="111" t="n"/>
      <c r="AX42" s="111" t="n"/>
      <c r="AY42" s="111" t="n"/>
    </row>
    <row customHeight="1" ht="15" r="43">
      <c r="A43" s="10" t="n"/>
      <c r="B43" s="11" t="inlineStr">
        <is>
          <t>KOI</t>
        </is>
      </c>
      <c r="C43" s="180" t="inlineStr">
        <is>
          <t>accessory</t>
        </is>
      </c>
      <c r="D43" s="12" t="inlineStr">
        <is>
          <t>WOMEN</t>
        </is>
      </c>
      <c r="E43" s="180" t="inlineStr">
        <is>
          <t>K150799009</t>
        </is>
      </c>
      <c r="F43" s="180" t="inlineStr">
        <is>
          <t>WILLA</t>
        </is>
      </c>
      <c r="G43" s="180" t="inlineStr">
        <is>
          <t>indigo print TBC</t>
        </is>
      </c>
      <c r="H43" s="2" t="n"/>
      <c r="I43" s="13" t="n"/>
      <c r="J43" s="119" t="inlineStr">
        <is>
          <t>IndyBlu</t>
        </is>
      </c>
      <c r="K43" s="29" t="n"/>
      <c r="L43" s="29" t="n"/>
      <c r="M43" s="29" t="n"/>
      <c r="N43" s="38" t="n"/>
      <c r="O43" s="38" t="n"/>
      <c r="P43" s="39" t="n"/>
      <c r="Q43" s="130" t="n"/>
      <c r="R43" s="130" t="n"/>
      <c r="S43" s="130" t="n"/>
      <c r="T43" s="130" t="n"/>
      <c r="U43" s="130" t="n"/>
      <c r="V43" s="130" t="n"/>
      <c r="W43" s="44" t="n"/>
      <c r="X43" s="67" t="n"/>
      <c r="Y43" s="68" t="n"/>
      <c r="Z43" s="69" t="n"/>
      <c r="AA43" s="80" t="n"/>
      <c r="AB43" s="80" t="n"/>
      <c r="AC43" s="410" t="inlineStr">
        <is>
          <t>TBC</t>
        </is>
      </c>
      <c r="AD43" s="102" t="n">
        <v>17</v>
      </c>
      <c r="AE43" s="102" t="n">
        <v>3</v>
      </c>
      <c r="AF43" s="102" t="inlineStr">
        <is>
          <t>S</t>
        </is>
      </c>
      <c r="AG43" s="412" t="n"/>
      <c r="AH43" s="120" t="n">
        <v>3</v>
      </c>
      <c r="AI43" s="413" t="n"/>
      <c r="AJ43" s="91" t="n"/>
      <c r="AK43" s="414" t="n"/>
      <c r="AL43" s="123" t="inlineStr">
        <is>
          <t>3 pcs shipped on 22-11-2014</t>
        </is>
      </c>
      <c r="AM43" s="125" t="inlineStr">
        <is>
          <t>14 pcs shipped on 06-12-2014</t>
        </is>
      </c>
      <c r="AN43" s="102" t="n"/>
      <c r="AO43" s="102" t="n"/>
      <c r="AP43" s="412" t="n"/>
      <c r="AQ43" s="80" t="n"/>
      <c r="AR43" s="80" t="n"/>
      <c r="AS43" s="410" t="n"/>
      <c r="AT43" s="29" t="n"/>
      <c r="AU43" s="111" t="n"/>
      <c r="AV43" s="111" t="n"/>
      <c r="AW43" s="111" t="n"/>
      <c r="AX43" s="111" t="n"/>
      <c r="AY43" s="111" t="n"/>
    </row>
    <row customHeight="1" ht="15" r="44">
      <c r="A44" s="10" t="n"/>
      <c r="B44" s="11" t="inlineStr">
        <is>
          <t>KOI</t>
        </is>
      </c>
      <c r="C44" s="10" t="n"/>
      <c r="D44" s="14" t="inlineStr">
        <is>
          <t>MEN</t>
        </is>
      </c>
      <c r="E44" s="180" t="inlineStr">
        <is>
          <t>K150751001</t>
        </is>
      </c>
      <c r="F44" s="180" t="inlineStr">
        <is>
          <t>BABY KOI</t>
        </is>
      </c>
      <c r="G44" s="10" t="n"/>
      <c r="H44" s="2" t="n"/>
      <c r="I44" s="13" t="n"/>
      <c r="J44" s="119" t="inlineStr">
        <is>
          <t>Carthago</t>
        </is>
      </c>
      <c r="K44" s="29" t="n"/>
      <c r="L44" s="29" t="n"/>
      <c r="M44" s="29" t="n"/>
      <c r="N44" s="38" t="n"/>
      <c r="O44" s="38" t="n"/>
      <c r="P44" s="39" t="n"/>
      <c r="Q44" s="130" t="n"/>
      <c r="R44" s="130" t="n"/>
      <c r="S44" s="130" t="n"/>
      <c r="T44" s="130" t="n"/>
      <c r="U44" s="130" t="n"/>
      <c r="V44" s="130" t="n"/>
      <c r="W44" s="44" t="n"/>
      <c r="X44" s="67" t="n"/>
      <c r="Y44" s="68" t="n"/>
      <c r="Z44" s="69" t="n"/>
      <c r="AA44" s="80" t="n"/>
      <c r="AB44" s="80" t="n"/>
      <c r="AC44" s="410" t="n"/>
      <c r="AD44" s="102" t="n"/>
      <c r="AE44" s="102" t="n"/>
      <c r="AF44" s="102" t="n"/>
      <c r="AG44" s="412" t="n"/>
      <c r="AH44" s="120" t="n"/>
      <c r="AI44" s="413" t="n"/>
      <c r="AJ44" s="91" t="n"/>
      <c r="AK44" s="414" t="n"/>
      <c r="AL44" s="93" t="n"/>
      <c r="AM44" s="127" t="n"/>
      <c r="AN44" s="102" t="n"/>
      <c r="AO44" s="102" t="n"/>
      <c r="AP44" s="412" t="n"/>
      <c r="AQ44" s="80" t="n"/>
      <c r="AR44" s="80" t="n"/>
      <c r="AS44" s="410" t="n"/>
      <c r="AT44" s="29" t="n"/>
      <c r="AU44" s="111" t="n"/>
      <c r="AV44" s="111" t="n"/>
      <c r="AW44" s="111" t="n"/>
      <c r="AX44" s="111" t="n"/>
      <c r="AY44" s="111" t="n"/>
    </row>
    <row customHeight="1" ht="15" r="45">
      <c r="A45" s="10" t="n"/>
      <c r="B45" s="11" t="inlineStr">
        <is>
          <t>KOI</t>
        </is>
      </c>
      <c r="C45" s="10" t="inlineStr">
        <is>
          <t>knit</t>
        </is>
      </c>
      <c r="D45" s="14" t="inlineStr">
        <is>
          <t>MEN</t>
        </is>
      </c>
      <c r="E45" s="180" t="inlineStr">
        <is>
          <t>K150752010</t>
        </is>
      </c>
      <c r="F45" s="180" t="inlineStr">
        <is>
          <t>GARETH</t>
        </is>
      </c>
      <c r="G45" s="10" t="n"/>
      <c r="H45" s="2" t="n"/>
      <c r="I45" s="13" t="n"/>
      <c r="J45" s="119" t="inlineStr">
        <is>
          <t>IndyBlu</t>
        </is>
      </c>
      <c r="K45" s="29" t="n"/>
      <c r="L45" s="29" t="n"/>
      <c r="M45" s="29" t="n"/>
      <c r="N45" s="38" t="n"/>
      <c r="O45" s="38" t="n"/>
      <c r="P45" s="39" t="n"/>
      <c r="Q45" s="130" t="inlineStr">
        <is>
          <t>KOI-WOVEN-SS15-007</t>
        </is>
      </c>
      <c r="R45" s="130" t="inlineStr">
        <is>
          <t>Black (as SS15 Gareth)</t>
        </is>
      </c>
      <c r="S45" s="130" t="n"/>
      <c r="T45" s="130" t="n"/>
      <c r="U45" s="130" t="n"/>
      <c r="V45" s="130" t="n"/>
      <c r="W45" s="44" t="n"/>
      <c r="X45" s="67" t="n"/>
      <c r="Y45" s="68" t="n"/>
      <c r="Z45" s="69" t="n"/>
      <c r="AA45" s="80" t="n"/>
      <c r="AB45" s="80" t="n"/>
      <c r="AC45" s="410" t="inlineStr">
        <is>
          <t>TBC</t>
        </is>
      </c>
      <c r="AD45" s="102" t="n">
        <v>16</v>
      </c>
      <c r="AE45" s="102" t="n">
        <v>3</v>
      </c>
      <c r="AF45" s="102" t="inlineStr">
        <is>
          <t>M</t>
        </is>
      </c>
      <c r="AG45" s="412" t="n"/>
      <c r="AH45" s="120" t="n">
        <v>6</v>
      </c>
      <c r="AI45" s="413" t="n"/>
      <c r="AJ45" s="91" t="n"/>
      <c r="AK45" s="414" t="n"/>
      <c r="AL45" s="123" t="inlineStr">
        <is>
          <t>3 pcs shipped on 22-11-2014</t>
        </is>
      </c>
      <c r="AM45" s="123" t="inlineStr">
        <is>
          <t>13 pcs shipped on 06-12-2014</t>
        </is>
      </c>
      <c r="AN45" s="102" t="n"/>
      <c r="AO45" s="102" t="n"/>
      <c r="AP45" s="412" t="n"/>
      <c r="AQ45" s="80" t="n"/>
      <c r="AR45" s="80" t="n"/>
      <c r="AS45" s="410" t="n"/>
      <c r="AT45" s="29" t="n"/>
      <c r="AU45" s="111" t="n"/>
      <c r="AV45" s="111" t="n"/>
      <c r="AW45" s="111" t="n"/>
      <c r="AX45" s="111" t="n"/>
      <c r="AY45" s="111" t="n"/>
    </row>
    <row customHeight="1" ht="15" r="46">
      <c r="A46" s="10" t="n"/>
      <c r="B46" s="11" t="inlineStr">
        <is>
          <t>KOI</t>
        </is>
      </c>
      <c r="C46" s="10" t="inlineStr">
        <is>
          <t>jacket</t>
        </is>
      </c>
      <c r="D46" s="14" t="inlineStr">
        <is>
          <t>MEN</t>
        </is>
      </c>
      <c r="E46" s="180" t="inlineStr">
        <is>
          <t>K150752020</t>
        </is>
      </c>
      <c r="F46" s="180" t="inlineStr">
        <is>
          <t>ERIC</t>
        </is>
      </c>
      <c r="G46" s="128" t="inlineStr">
        <is>
          <t>mid vintage</t>
        </is>
      </c>
      <c r="H46" s="2" t="n"/>
      <c r="I46" s="13" t="n"/>
      <c r="J46" s="119" t="inlineStr">
        <is>
          <t>Carthago</t>
        </is>
      </c>
      <c r="K46" s="29" t="n"/>
      <c r="L46" s="29" t="n"/>
      <c r="M46" s="29" t="n"/>
      <c r="N46" s="38" t="n"/>
      <c r="O46" s="38" t="n"/>
      <c r="P46" s="39" t="n"/>
      <c r="Q46" s="133" t="inlineStr">
        <is>
          <t>5616L-50</t>
        </is>
      </c>
      <c r="R46" s="134" t="inlineStr">
        <is>
          <t>mid vintage</t>
        </is>
      </c>
      <c r="S46" s="134" t="inlineStr">
        <is>
          <t>100% cotton</t>
        </is>
      </c>
      <c r="T46" s="130" t="n"/>
      <c r="U46" s="130" t="inlineStr">
        <is>
          <t>ORTA</t>
        </is>
      </c>
      <c r="V46" s="130" t="n"/>
      <c r="W46" s="44" t="n"/>
      <c r="X46" s="67" t="n"/>
      <c r="Y46" s="68" t="n"/>
      <c r="Z46" s="69" t="n"/>
      <c r="AA46" s="80" t="n"/>
      <c r="AB46" s="80" t="n"/>
      <c r="AC46" s="410" t="n"/>
      <c r="AD46" s="102" t="n">
        <v>16</v>
      </c>
      <c r="AE46" s="102" t="n">
        <v>3</v>
      </c>
      <c r="AF46" s="102" t="inlineStr">
        <is>
          <t>M</t>
        </is>
      </c>
      <c r="AG46" s="412" t="n"/>
      <c r="AH46" s="120" t="n">
        <v>6</v>
      </c>
      <c r="AI46" s="413" t="n"/>
      <c r="AJ46" s="91" t="n"/>
      <c r="AK46" s="414" t="n"/>
      <c r="AL46" s="127" t="inlineStr">
        <is>
          <t>22 NOV 3 PCS PER OPTION</t>
        </is>
      </c>
      <c r="AM46" s="127" t="inlineStr">
        <is>
          <t>6 DEC 13 or 14 PCS PER OPTION</t>
        </is>
      </c>
      <c r="AN46" s="102" t="n"/>
      <c r="AO46" s="102" t="n"/>
      <c r="AP46" s="412" t="n"/>
      <c r="AQ46" s="80" t="n"/>
      <c r="AR46" s="80" t="n"/>
      <c r="AS46" s="410" t="n"/>
      <c r="AT46" s="29" t="n"/>
      <c r="AU46" s="111" t="n"/>
      <c r="AV46" s="111" t="n"/>
      <c r="AW46" s="111" t="n"/>
      <c r="AX46" s="111" t="n"/>
      <c r="AY46" s="111" t="n"/>
    </row>
    <row customHeight="1" ht="15" r="47">
      <c r="A47" s="10" t="n"/>
      <c r="B47" s="11" t="inlineStr">
        <is>
          <t>KOI</t>
        </is>
      </c>
      <c r="C47" s="10" t="inlineStr">
        <is>
          <t>jacket</t>
        </is>
      </c>
      <c r="D47" s="14" t="inlineStr">
        <is>
          <t>MEN</t>
        </is>
      </c>
      <c r="E47" s="180" t="inlineStr">
        <is>
          <t>K150752030</t>
        </is>
      </c>
      <c r="F47" s="180" t="inlineStr">
        <is>
          <t>RAYMOND</t>
        </is>
      </c>
      <c r="G47" s="128" t="n"/>
      <c r="H47" s="2" t="n"/>
      <c r="I47" s="13" t="n"/>
      <c r="J47" s="119" t="inlineStr">
        <is>
          <t>Verge</t>
        </is>
      </c>
      <c r="K47" s="29" t="n"/>
      <c r="L47" s="29" t="n"/>
      <c r="M47" s="29" t="n"/>
      <c r="N47" s="38" t="n"/>
      <c r="O47" s="38" t="n"/>
      <c r="P47" s="39" t="n"/>
      <c r="Q47" s="130" t="n"/>
      <c r="R47" s="130" t="n"/>
      <c r="S47" s="130" t="inlineStr">
        <is>
          <t>recycled PET</t>
        </is>
      </c>
      <c r="T47" s="130" t="n"/>
      <c r="U47" s="130" t="n"/>
      <c r="V47" s="130" t="n"/>
      <c r="W47" s="44" t="n"/>
      <c r="X47" s="67" t="n"/>
      <c r="Y47" s="68" t="n"/>
      <c r="Z47" s="69" t="n"/>
      <c r="AA47" s="80" t="n"/>
      <c r="AB47" s="80" t="n"/>
      <c r="AC47" s="410" t="inlineStr">
        <is>
          <t>ETD 1-Oct</t>
        </is>
      </c>
      <c r="AD47" s="102" t="n">
        <v>16</v>
      </c>
      <c r="AE47" s="102" t="n">
        <v>3</v>
      </c>
      <c r="AF47" s="102" t="inlineStr">
        <is>
          <t>M</t>
        </is>
      </c>
      <c r="AG47" s="412" t="n"/>
      <c r="AH47" s="120" t="n">
        <v>6</v>
      </c>
      <c r="AI47" s="413" t="n"/>
      <c r="AJ47" s="91" t="n"/>
      <c r="AK47" s="414" t="n"/>
      <c r="AL47" s="123" t="inlineStr">
        <is>
          <t>3 pcs shipped on 22-11-2014</t>
        </is>
      </c>
      <c r="AM47" s="123" t="inlineStr">
        <is>
          <t>13 pcs shipped on 06-12-2014</t>
        </is>
      </c>
      <c r="AN47" s="102" t="n"/>
      <c r="AO47" s="102" t="n"/>
      <c r="AP47" s="412" t="n"/>
      <c r="AQ47" s="80" t="n"/>
      <c r="AR47" s="80" t="n"/>
      <c r="AS47" s="410" t="n"/>
      <c r="AT47" s="29" t="n"/>
      <c r="AU47" s="111" t="n"/>
      <c r="AV47" s="111" t="n"/>
      <c r="AW47" s="111" t="n"/>
      <c r="AX47" s="111" t="n"/>
      <c r="AY47" s="111" t="n"/>
    </row>
    <row customHeight="1" ht="26.25" r="48">
      <c r="A48" s="10" t="n"/>
      <c r="B48" s="11" t="inlineStr">
        <is>
          <t>KOI</t>
        </is>
      </c>
      <c r="C48" s="10" t="inlineStr">
        <is>
          <t>jacket</t>
        </is>
      </c>
      <c r="D48" s="14" t="inlineStr">
        <is>
          <t>MEN</t>
        </is>
      </c>
      <c r="E48" s="180" t="inlineStr">
        <is>
          <t>K150752040</t>
        </is>
      </c>
      <c r="F48" s="180" t="inlineStr">
        <is>
          <t>CERDIC</t>
        </is>
      </c>
      <c r="G48" s="128" t="n"/>
      <c r="H48" s="2" t="n"/>
      <c r="I48" s="13" t="n"/>
      <c r="J48" s="119" t="inlineStr">
        <is>
          <t>Verge</t>
        </is>
      </c>
      <c r="K48" s="29" t="n"/>
      <c r="L48" s="29" t="n"/>
      <c r="M48" s="29" t="n"/>
      <c r="N48" s="38" t="n"/>
      <c r="O48" s="38" t="n"/>
      <c r="P48" s="39" t="n"/>
      <c r="Q48" s="130" t="n"/>
      <c r="R48" s="130" t="inlineStr">
        <is>
          <t>Navy pantone 19-3920 TC</t>
        </is>
      </c>
      <c r="S48" s="130" t="inlineStr">
        <is>
          <t>Organic LH 3-layer fabric and WR coat</t>
        </is>
      </c>
      <c r="T48" s="130" t="n"/>
      <c r="U48" s="130" t="n"/>
      <c r="V48" s="130" t="n"/>
      <c r="W48" s="44" t="n"/>
      <c r="X48" s="67" t="n"/>
      <c r="Y48" s="68" t="n"/>
      <c r="Z48" s="69" t="n"/>
      <c r="AA48" s="80" t="n"/>
      <c r="AB48" s="80" t="n"/>
      <c r="AC48" s="410" t="inlineStr">
        <is>
          <t>ETD 1-Oct</t>
        </is>
      </c>
      <c r="AD48" s="102" t="n">
        <v>16</v>
      </c>
      <c r="AE48" s="102" t="n">
        <v>3</v>
      </c>
      <c r="AF48" s="102" t="inlineStr">
        <is>
          <t>M</t>
        </is>
      </c>
      <c r="AG48" s="412" t="n"/>
      <c r="AH48" s="120" t="n">
        <v>6</v>
      </c>
      <c r="AI48" s="413" t="n"/>
      <c r="AJ48" s="91" t="n"/>
      <c r="AK48" s="414" t="n"/>
      <c r="AL48" s="123" t="inlineStr">
        <is>
          <t>3 pcs shipped on 22-11-2014</t>
        </is>
      </c>
      <c r="AM48" s="123" t="inlineStr">
        <is>
          <t>13 pcs shipped on 06-12-2014</t>
        </is>
      </c>
      <c r="AN48" s="102" t="n"/>
      <c r="AO48" s="102" t="n"/>
      <c r="AP48" s="412" t="n"/>
      <c r="AQ48" s="80" t="n"/>
      <c r="AR48" s="80" t="n"/>
      <c r="AS48" s="410" t="n"/>
      <c r="AT48" s="29" t="n"/>
      <c r="AU48" s="111" t="n"/>
      <c r="AV48" s="111" t="n"/>
      <c r="AW48" s="111" t="n"/>
      <c r="AX48" s="111" t="n"/>
      <c r="AY48" s="111" t="n"/>
    </row>
    <row customHeight="1" ht="15" r="49">
      <c r="A49" s="10" t="n"/>
      <c r="B49" s="11" t="inlineStr">
        <is>
          <t>KOI</t>
        </is>
      </c>
      <c r="C49" s="10" t="inlineStr">
        <is>
          <t>jacket</t>
        </is>
      </c>
      <c r="D49" s="14" t="inlineStr">
        <is>
          <t>MEN</t>
        </is>
      </c>
      <c r="E49" s="180" t="inlineStr">
        <is>
          <t>K150752050</t>
        </is>
      </c>
      <c r="F49" s="180" t="inlineStr">
        <is>
          <t>HAROLD</t>
        </is>
      </c>
      <c r="G49" s="128" t="n"/>
      <c r="H49" s="2" t="n"/>
      <c r="I49" s="13" t="n"/>
      <c r="J49" s="119" t="inlineStr">
        <is>
          <t>Verge</t>
        </is>
      </c>
      <c r="K49" s="29" t="n"/>
      <c r="L49" s="29" t="n"/>
      <c r="M49" s="29" t="n"/>
      <c r="N49" s="38" t="n"/>
      <c r="O49" s="38" t="n"/>
      <c r="P49" s="39" t="n"/>
      <c r="Q49" s="130" t="n"/>
      <c r="R49" s="130" t="n"/>
      <c r="S49" s="130" t="inlineStr">
        <is>
          <t>printed organic CO</t>
        </is>
      </c>
      <c r="T49" s="130" t="n"/>
      <c r="U49" s="130" t="n"/>
      <c r="V49" s="130" t="n"/>
      <c r="W49" s="44" t="n"/>
      <c r="X49" s="67" t="n"/>
      <c r="Y49" s="68" t="n"/>
      <c r="Z49" s="69" t="n"/>
      <c r="AA49" s="80" t="n"/>
      <c r="AB49" s="80" t="n"/>
      <c r="AC49" s="410" t="inlineStr">
        <is>
          <t>ETD 1-Oct</t>
        </is>
      </c>
      <c r="AD49" s="102" t="n">
        <v>16</v>
      </c>
      <c r="AE49" s="102" t="n">
        <v>3</v>
      </c>
      <c r="AF49" s="102" t="inlineStr">
        <is>
          <t>M</t>
        </is>
      </c>
      <c r="AG49" s="412" t="n"/>
      <c r="AH49" s="120" t="n">
        <v>6</v>
      </c>
      <c r="AI49" s="413" t="n"/>
      <c r="AJ49" s="91" t="n"/>
      <c r="AK49" s="414" t="n"/>
      <c r="AL49" s="123" t="inlineStr">
        <is>
          <t>3 pcs shipped on 22-11-2014</t>
        </is>
      </c>
      <c r="AM49" s="123" t="inlineStr">
        <is>
          <t>13 pcs shipped on 06-12-2014</t>
        </is>
      </c>
      <c r="AN49" s="102" t="n"/>
      <c r="AO49" s="102" t="n"/>
      <c r="AP49" s="412" t="n"/>
      <c r="AQ49" s="80" t="n"/>
      <c r="AR49" s="80" t="n"/>
      <c r="AS49" s="410" t="n"/>
      <c r="AT49" s="29" t="n"/>
      <c r="AU49" s="111" t="n"/>
      <c r="AV49" s="111" t="n"/>
      <c r="AW49" s="111" t="n"/>
      <c r="AX49" s="111" t="n"/>
      <c r="AY49" s="111" t="n"/>
    </row>
    <row customHeight="1" ht="15" r="50">
      <c r="A50" s="10" t="n"/>
      <c r="B50" s="11" t="inlineStr">
        <is>
          <t>KOI</t>
        </is>
      </c>
      <c r="C50" s="10" t="inlineStr">
        <is>
          <t>jacket</t>
        </is>
      </c>
      <c r="D50" s="14" t="inlineStr">
        <is>
          <t>MEN</t>
        </is>
      </c>
      <c r="E50" s="180" t="inlineStr">
        <is>
          <t>K150752060</t>
        </is>
      </c>
      <c r="F50" s="180" t="inlineStr">
        <is>
          <t>ARSES</t>
        </is>
      </c>
      <c r="G50" s="128" t="n"/>
      <c r="H50" s="2" t="n"/>
      <c r="I50" s="13" t="n"/>
      <c r="J50" s="119" t="inlineStr">
        <is>
          <t>Verge</t>
        </is>
      </c>
      <c r="K50" s="29" t="n"/>
      <c r="L50" s="29" t="n"/>
      <c r="M50" s="29" t="n"/>
      <c r="N50" s="38" t="n"/>
      <c r="O50" s="38" t="n"/>
      <c r="P50" s="39" t="n"/>
      <c r="Q50" s="130" t="n"/>
      <c r="R50" s="130" t="n"/>
      <c r="S50" s="130" t="inlineStr">
        <is>
          <t>recycled pet</t>
        </is>
      </c>
      <c r="T50" s="130" t="n"/>
      <c r="U50" s="130" t="n"/>
      <c r="V50" s="130" t="n"/>
      <c r="W50" s="44" t="n"/>
      <c r="X50" s="67" t="n"/>
      <c r="Y50" s="68" t="n"/>
      <c r="Z50" s="69" t="n"/>
      <c r="AA50" s="80" t="n"/>
      <c r="AB50" s="80" t="n"/>
      <c r="AC50" s="410" t="inlineStr">
        <is>
          <t>ETD 1-Oct</t>
        </is>
      </c>
      <c r="AD50" s="102" t="n">
        <v>16</v>
      </c>
      <c r="AE50" s="102" t="n">
        <v>3</v>
      </c>
      <c r="AF50" s="102" t="inlineStr">
        <is>
          <t>M</t>
        </is>
      </c>
      <c r="AG50" s="412" t="n"/>
      <c r="AH50" s="120" t="n">
        <v>6</v>
      </c>
      <c r="AI50" s="413" t="n"/>
      <c r="AJ50" s="91" t="n"/>
      <c r="AK50" s="414" t="n"/>
      <c r="AL50" s="123" t="inlineStr">
        <is>
          <t>3 pcs shipped on 22-11-2014</t>
        </is>
      </c>
      <c r="AM50" s="123" t="inlineStr">
        <is>
          <t>13 pcs shipped on 06-12-2014</t>
        </is>
      </c>
      <c r="AN50" s="102" t="n"/>
      <c r="AO50" s="102" t="n"/>
      <c r="AP50" s="412" t="n"/>
      <c r="AQ50" s="80" t="n"/>
      <c r="AR50" s="80" t="n"/>
      <c r="AS50" s="410" t="n"/>
      <c r="AT50" s="29" t="n"/>
      <c r="AU50" s="111" t="n"/>
      <c r="AV50" s="111" t="n"/>
      <c r="AW50" s="111" t="n"/>
      <c r="AX50" s="111" t="n"/>
      <c r="AY50" s="111" t="n"/>
    </row>
    <row customHeight="1" ht="15" r="51">
      <c r="A51" s="10" t="n"/>
      <c r="B51" s="11" t="inlineStr">
        <is>
          <t>KOI</t>
        </is>
      </c>
      <c r="C51" s="10" t="inlineStr">
        <is>
          <t>jacket</t>
        </is>
      </c>
      <c r="D51" s="14" t="inlineStr">
        <is>
          <t>MEN</t>
        </is>
      </c>
      <c r="E51" s="180" t="inlineStr">
        <is>
          <t>K150752070</t>
        </is>
      </c>
      <c r="F51" s="180" t="inlineStr">
        <is>
          <t>DAVID</t>
        </is>
      </c>
      <c r="G51" s="128" t="inlineStr">
        <is>
          <t>green</t>
        </is>
      </c>
      <c r="H51" s="2" t="n"/>
      <c r="I51" s="13" t="n"/>
      <c r="J51" s="119" t="inlineStr">
        <is>
          <t>Carthago</t>
        </is>
      </c>
      <c r="K51" s="29" t="n"/>
      <c r="L51" s="29" t="n"/>
      <c r="M51" s="29" t="n"/>
      <c r="N51" s="38" t="n"/>
      <c r="O51" s="38" t="n"/>
      <c r="P51" s="39" t="n"/>
      <c r="Q51" s="130" t="inlineStr">
        <is>
          <t>TRC RR2773</t>
        </is>
      </c>
      <c r="R51" s="130" t="inlineStr">
        <is>
          <t>Pantone 19-0419</t>
        </is>
      </c>
      <c r="S51" s="130" t="inlineStr">
        <is>
          <t>100% org cotton</t>
        </is>
      </c>
      <c r="T51" s="130" t="n"/>
      <c r="U51" s="130" t="inlineStr">
        <is>
          <t>TRC</t>
        </is>
      </c>
      <c r="V51" s="130" t="n"/>
      <c r="W51" s="44" t="n"/>
      <c r="X51" s="67" t="n"/>
      <c r="Y51" s="68" t="n"/>
      <c r="Z51" s="69" t="n"/>
      <c r="AA51" s="80" t="n"/>
      <c r="AB51" s="80" t="n"/>
      <c r="AC51" s="410" t="n"/>
      <c r="AD51" s="102" t="n"/>
      <c r="AE51" s="102" t="n"/>
      <c r="AF51" s="102" t="n"/>
      <c r="AG51" s="412" t="n"/>
      <c r="AH51" s="120" t="n"/>
      <c r="AI51" s="413" t="n"/>
      <c r="AJ51" s="91" t="n"/>
      <c r="AK51" s="414" t="n"/>
      <c r="AL51" s="127" t="n"/>
      <c r="AM51" s="127" t="n"/>
      <c r="AN51" s="102" t="n"/>
      <c r="AO51" s="102" t="n"/>
      <c r="AP51" s="412" t="n"/>
      <c r="AQ51" s="80" t="n"/>
      <c r="AR51" s="80" t="n"/>
      <c r="AS51" s="410" t="n"/>
      <c r="AT51" s="29" t="n"/>
      <c r="AU51" s="111" t="n"/>
      <c r="AV51" s="111" t="n"/>
      <c r="AW51" s="111" t="n"/>
      <c r="AX51" s="111" t="n"/>
      <c r="AY51" s="111" t="n"/>
    </row>
    <row customHeight="1" ht="15" r="52">
      <c r="A52" s="10" t="n"/>
      <c r="B52" s="11" t="inlineStr">
        <is>
          <t>KOI</t>
        </is>
      </c>
      <c r="C52" s="10" t="inlineStr">
        <is>
          <t>jacket</t>
        </is>
      </c>
      <c r="D52" s="14" t="inlineStr">
        <is>
          <t>MEN</t>
        </is>
      </c>
      <c r="E52" s="180" t="inlineStr">
        <is>
          <t>K150752080</t>
        </is>
      </c>
      <c r="F52" s="180" t="inlineStr">
        <is>
          <t>MALKI</t>
        </is>
      </c>
      <c r="G52" s="128" t="inlineStr">
        <is>
          <t>Dark repair</t>
        </is>
      </c>
      <c r="H52" s="2" t="n"/>
      <c r="I52" s="13" t="n"/>
      <c r="J52" s="119" t="inlineStr">
        <is>
          <t>CCC</t>
        </is>
      </c>
      <c r="K52" s="29" t="n"/>
      <c r="L52" s="29" t="n"/>
      <c r="M52" s="29" t="n"/>
      <c r="N52" s="38" t="n"/>
      <c r="O52" s="38" t="n"/>
      <c r="P52" s="39" t="n"/>
      <c r="Q52" s="133" t="inlineStr">
        <is>
          <t>5616L-50</t>
        </is>
      </c>
      <c r="R52" s="130" t="inlineStr">
        <is>
          <t>Dark repair</t>
        </is>
      </c>
      <c r="S52" s="130" t="inlineStr">
        <is>
          <t>100% cotton</t>
        </is>
      </c>
      <c r="T52" s="130" t="n"/>
      <c r="U52" s="130" t="inlineStr">
        <is>
          <t>ORTA</t>
        </is>
      </c>
      <c r="V52" s="130" t="n"/>
      <c r="W52" s="44" t="n"/>
      <c r="X52" s="67" t="n"/>
      <c r="Y52" s="68" t="n"/>
      <c r="Z52" s="69" t="n"/>
      <c r="AA52" s="80" t="n"/>
      <c r="AB52" s="80" t="n"/>
      <c r="AC52" s="410" t="n">
        <v>41897</v>
      </c>
      <c r="AD52" s="102" t="n"/>
      <c r="AE52" s="102" t="n"/>
      <c r="AF52" s="102" t="n"/>
      <c r="AG52" s="412" t="n"/>
      <c r="AH52" s="89" t="n"/>
      <c r="AI52" s="413" t="n"/>
      <c r="AJ52" s="91" t="n"/>
      <c r="AK52" s="414" t="n"/>
      <c r="AL52" s="93" t="n"/>
      <c r="AM52" s="93" t="n"/>
      <c r="AN52" s="102" t="n"/>
      <c r="AO52" s="102" t="n"/>
      <c r="AP52" s="412" t="n"/>
      <c r="AQ52" s="80" t="n"/>
      <c r="AR52" s="80" t="n"/>
      <c r="AS52" s="410" t="n"/>
      <c r="AT52" s="29" t="n"/>
      <c r="AU52" s="111" t="n"/>
      <c r="AV52" s="111" t="n"/>
      <c r="AW52" s="111" t="n"/>
      <c r="AX52" s="111" t="n"/>
      <c r="AY52" s="111" t="n"/>
    </row>
    <row customHeight="1" ht="15" r="53">
      <c r="A53" s="10" t="n"/>
      <c r="B53" s="11" t="inlineStr">
        <is>
          <t>KOI</t>
        </is>
      </c>
      <c r="C53" s="10" t="inlineStr">
        <is>
          <t>shirt</t>
        </is>
      </c>
      <c r="D53" s="14" t="inlineStr">
        <is>
          <t>MEN</t>
        </is>
      </c>
      <c r="E53" s="180" t="inlineStr">
        <is>
          <t>K150753010</t>
        </is>
      </c>
      <c r="F53" s="180" t="inlineStr">
        <is>
          <t>ELROY</t>
        </is>
      </c>
      <c r="G53" s="180" t="inlineStr">
        <is>
          <t>Red / Navy / Off White Check</t>
        </is>
      </c>
      <c r="H53" s="2" t="n"/>
      <c r="I53" s="13" t="n"/>
      <c r="J53" s="119" t="inlineStr">
        <is>
          <t>IndyBlu</t>
        </is>
      </c>
      <c r="K53" s="29" t="n"/>
      <c r="L53" s="29" t="n"/>
      <c r="M53" s="29" t="n"/>
      <c r="N53" s="38" t="n"/>
      <c r="O53" s="38" t="n"/>
      <c r="P53" s="39" t="n"/>
      <c r="Q53" s="130" t="inlineStr">
        <is>
          <t>DI 8</t>
        </is>
      </c>
      <c r="R53" s="130" t="n"/>
      <c r="S53" s="130" t="n"/>
      <c r="T53" s="130" t="n"/>
      <c r="U53" s="130" t="n"/>
      <c r="V53" s="130" t="n"/>
      <c r="W53" s="44" t="n"/>
      <c r="X53" s="67" t="n"/>
      <c r="Y53" s="68" t="n"/>
      <c r="Z53" s="69" t="n"/>
      <c r="AA53" s="80" t="n"/>
      <c r="AB53" s="80" t="n"/>
      <c r="AC53" s="410" t="inlineStr">
        <is>
          <t>TBC</t>
        </is>
      </c>
      <c r="AD53" s="102" t="n">
        <v>16</v>
      </c>
      <c r="AE53" s="102" t="n">
        <v>3</v>
      </c>
      <c r="AF53" s="102" t="inlineStr">
        <is>
          <t>M</t>
        </is>
      </c>
      <c r="AG53" s="412" t="n"/>
      <c r="AH53" s="120" t="n">
        <v>6</v>
      </c>
      <c r="AI53" s="413" t="n"/>
      <c r="AJ53" s="91" t="n"/>
      <c r="AK53" s="414" t="n"/>
      <c r="AL53" s="123" t="inlineStr">
        <is>
          <t>3 pcs shipped on 22-11-2014</t>
        </is>
      </c>
      <c r="AM53" s="123" t="inlineStr">
        <is>
          <t>13 pcs shipped on 06-12-2014</t>
        </is>
      </c>
      <c r="AN53" s="102" t="n"/>
      <c r="AO53" s="102" t="n"/>
      <c r="AP53" s="412" t="n"/>
      <c r="AQ53" s="80" t="n"/>
      <c r="AR53" s="80" t="n"/>
      <c r="AS53" s="410" t="n"/>
      <c r="AT53" s="29" t="n"/>
      <c r="AU53" s="111" t="n"/>
      <c r="AV53" s="111" t="n"/>
      <c r="AW53" s="111" t="n"/>
      <c r="AX53" s="111" t="n"/>
      <c r="AY53" s="111" t="n"/>
    </row>
    <row customHeight="1" ht="15" r="54">
      <c r="A54" s="10" t="n"/>
      <c r="B54" s="11" t="inlineStr">
        <is>
          <t>KOI</t>
        </is>
      </c>
      <c r="C54" s="10" t="inlineStr">
        <is>
          <t>shirt</t>
        </is>
      </c>
      <c r="D54" s="14" t="inlineStr">
        <is>
          <t>MEN</t>
        </is>
      </c>
      <c r="E54" s="180" t="inlineStr">
        <is>
          <t>K150753011</t>
        </is>
      </c>
      <c r="F54" s="180" t="inlineStr">
        <is>
          <t>ELROY</t>
        </is>
      </c>
      <c r="G54" s="180" t="inlineStr">
        <is>
          <t>Off White / Navy Stripe</t>
        </is>
      </c>
      <c r="H54" s="2" t="n"/>
      <c r="I54" s="13" t="n"/>
      <c r="J54" s="119" t="inlineStr">
        <is>
          <t>IndyBlu</t>
        </is>
      </c>
      <c r="K54" s="29" t="n"/>
      <c r="L54" s="29" t="n"/>
      <c r="M54" s="29" t="n"/>
      <c r="N54" s="38" t="n"/>
      <c r="O54" s="38" t="n"/>
      <c r="P54" s="39" t="n"/>
      <c r="Q54" s="130" t="inlineStr">
        <is>
          <t>DI 10</t>
        </is>
      </c>
      <c r="R54" s="130" t="n"/>
      <c r="S54" s="130" t="n"/>
      <c r="T54" s="130" t="n"/>
      <c r="U54" s="130" t="n"/>
      <c r="V54" s="130" t="n"/>
      <c r="W54" s="44" t="n"/>
      <c r="X54" s="67" t="n"/>
      <c r="Y54" s="68" t="n"/>
      <c r="Z54" s="69" t="n"/>
      <c r="AA54" s="80" t="n"/>
      <c r="AB54" s="80" t="n"/>
      <c r="AC54" s="410" t="inlineStr">
        <is>
          <t>TBC</t>
        </is>
      </c>
      <c r="AD54" s="102" t="n">
        <v>16</v>
      </c>
      <c r="AE54" s="102" t="n">
        <v>3</v>
      </c>
      <c r="AF54" s="102" t="inlineStr">
        <is>
          <t>M</t>
        </is>
      </c>
      <c r="AG54" s="412" t="n"/>
      <c r="AH54" s="120" t="n">
        <v>6</v>
      </c>
      <c r="AI54" s="413" t="n"/>
      <c r="AJ54" s="91" t="n"/>
      <c r="AK54" s="414" t="n"/>
      <c r="AL54" s="123" t="inlineStr">
        <is>
          <t>3 pcs shipped on 22-11-2014</t>
        </is>
      </c>
      <c r="AM54" s="123" t="inlineStr">
        <is>
          <t>13 pcs shipped on 06-12-2014</t>
        </is>
      </c>
      <c r="AN54" s="102" t="n"/>
      <c r="AO54" s="102" t="n"/>
      <c r="AP54" s="412" t="n"/>
      <c r="AQ54" s="80" t="n"/>
      <c r="AR54" s="80" t="n"/>
      <c r="AS54" s="410" t="n"/>
      <c r="AT54" s="29" t="n"/>
      <c r="AU54" s="111" t="n"/>
      <c r="AV54" s="111" t="n"/>
      <c r="AW54" s="111" t="n"/>
      <c r="AX54" s="111" t="n"/>
      <c r="AY54" s="111" t="n"/>
    </row>
    <row customHeight="1" ht="15" r="55">
      <c r="A55" s="10" t="n"/>
      <c r="B55" s="11" t="inlineStr">
        <is>
          <t>KOI</t>
        </is>
      </c>
      <c r="C55" s="10" t="inlineStr">
        <is>
          <t>shirt</t>
        </is>
      </c>
      <c r="D55" s="14" t="inlineStr">
        <is>
          <t>MEN</t>
        </is>
      </c>
      <c r="E55" s="180" t="inlineStr">
        <is>
          <t>K150753020</t>
        </is>
      </c>
      <c r="F55" s="180" t="inlineStr">
        <is>
          <t>ANGUS</t>
        </is>
      </c>
      <c r="G55" s="10" t="n"/>
      <c r="H55" s="2" t="n"/>
      <c r="I55" s="13" t="n"/>
      <c r="J55" s="119" t="inlineStr">
        <is>
          <t>Chantuque</t>
        </is>
      </c>
      <c r="K55" s="29" t="n"/>
      <c r="L55" s="29" t="n"/>
      <c r="M55" s="29" t="n"/>
      <c r="N55" s="38" t="n"/>
      <c r="O55" s="38" t="n"/>
      <c r="P55" s="39" t="n"/>
      <c r="Q55" s="130" t="inlineStr">
        <is>
          <t>OZZY</t>
        </is>
      </c>
      <c r="R55" s="130" t="n"/>
      <c r="S55" s="130" t="n"/>
      <c r="T55" s="130" t="n"/>
      <c r="U55" s="130" t="inlineStr">
        <is>
          <t>BOSSA</t>
        </is>
      </c>
      <c r="V55" s="130" t="n"/>
      <c r="W55" s="44" t="n"/>
      <c r="X55" s="67" t="n"/>
      <c r="Y55" s="68" t="n"/>
      <c r="Z55" s="69" t="n"/>
      <c r="AA55" s="80" t="n"/>
      <c r="AB55" s="80" t="n"/>
      <c r="AC55" s="410" t="inlineStr">
        <is>
          <t>ETD 17-sep</t>
        </is>
      </c>
      <c r="AD55" s="102" t="n">
        <v>16</v>
      </c>
      <c r="AE55" s="102" t="n">
        <v>3</v>
      </c>
      <c r="AF55" s="102" t="inlineStr">
        <is>
          <t>M</t>
        </is>
      </c>
      <c r="AG55" s="412" t="n"/>
      <c r="AH55" s="120" t="n">
        <v>6</v>
      </c>
      <c r="AI55" s="413" t="n"/>
      <c r="AJ55" s="91" t="n"/>
      <c r="AK55" s="414" t="n"/>
      <c r="AL55" s="122" t="inlineStr">
        <is>
          <t>3 pcs shipped on 22-11-2014</t>
        </is>
      </c>
      <c r="AM55" s="126" t="inlineStr">
        <is>
          <t>13 pcs shipped on 06-12-2014</t>
        </is>
      </c>
      <c r="AN55" s="102" t="n"/>
      <c r="AO55" s="102" t="n"/>
      <c r="AP55" s="412" t="n"/>
      <c r="AQ55" s="80" t="n"/>
      <c r="AR55" s="80" t="n"/>
      <c r="AS55" s="410" t="n"/>
      <c r="AT55" s="29" t="n"/>
      <c r="AU55" s="111" t="n"/>
      <c r="AV55" s="111" t="n"/>
      <c r="AW55" s="111" t="n"/>
      <c r="AX55" s="111" t="n"/>
      <c r="AY55" s="111" t="n"/>
    </row>
    <row customHeight="1" ht="15" r="56">
      <c r="A56" s="10" t="n"/>
      <c r="B56" s="11" t="inlineStr">
        <is>
          <t>KOI</t>
        </is>
      </c>
      <c r="C56" s="10" t="inlineStr">
        <is>
          <t>shirt</t>
        </is>
      </c>
      <c r="D56" s="14" t="inlineStr">
        <is>
          <t>MEN</t>
        </is>
      </c>
      <c r="E56" s="180" t="inlineStr">
        <is>
          <t>K150753030</t>
        </is>
      </c>
      <c r="F56" s="180" t="inlineStr">
        <is>
          <t>HENRY</t>
        </is>
      </c>
      <c r="G56" s="128" t="inlineStr">
        <is>
          <t>Chambray</t>
        </is>
      </c>
      <c r="H56" s="2" t="n"/>
      <c r="I56" s="13" t="n"/>
      <c r="J56" s="119" t="inlineStr">
        <is>
          <t>Chantuque</t>
        </is>
      </c>
      <c r="K56" s="29" t="n"/>
      <c r="L56" s="29" t="n"/>
      <c r="M56" s="29" t="n"/>
      <c r="N56" s="38" t="n"/>
      <c r="O56" s="38" t="n"/>
      <c r="P56" s="39" t="n"/>
      <c r="Q56" s="130" t="n">
        <v>9519</v>
      </c>
      <c r="R56" s="130" t="n"/>
      <c r="S56" s="130" t="n"/>
      <c r="T56" s="130" t="n"/>
      <c r="U56" s="130" t="inlineStr">
        <is>
          <t>ORTA</t>
        </is>
      </c>
      <c r="V56" s="130" t="n"/>
      <c r="W56" s="44" t="n"/>
      <c r="X56" s="67" t="n"/>
      <c r="Y56" s="68" t="n"/>
      <c r="Z56" s="69" t="n"/>
      <c r="AA56" s="80" t="n"/>
      <c r="AB56" s="80" t="n"/>
      <c r="AC56" s="410" t="n">
        <v>41892</v>
      </c>
      <c r="AD56" s="102" t="n">
        <v>16</v>
      </c>
      <c r="AE56" s="102" t="n">
        <v>3</v>
      </c>
      <c r="AF56" s="102" t="inlineStr">
        <is>
          <t>M</t>
        </is>
      </c>
      <c r="AG56" s="412" t="n"/>
      <c r="AH56" s="120" t="n">
        <v>6</v>
      </c>
      <c r="AI56" s="413" t="n"/>
      <c r="AJ56" s="91" t="n"/>
      <c r="AK56" s="414" t="n"/>
      <c r="AL56" s="122" t="inlineStr">
        <is>
          <t>3 pcs shipped on 22-11-2014</t>
        </is>
      </c>
      <c r="AM56" s="126" t="inlineStr">
        <is>
          <t>13 pcs shipped on 06-12-2014</t>
        </is>
      </c>
      <c r="AN56" s="102" t="n"/>
      <c r="AO56" s="102" t="n"/>
      <c r="AP56" s="412" t="n"/>
      <c r="AQ56" s="80" t="n"/>
      <c r="AR56" s="80" t="n"/>
      <c r="AS56" s="410" t="n"/>
      <c r="AT56" s="29" t="n"/>
      <c r="AU56" s="111" t="n"/>
      <c r="AV56" s="111" t="n"/>
      <c r="AW56" s="111" t="n"/>
      <c r="AX56" s="111" t="n"/>
      <c r="AY56" s="111" t="n"/>
    </row>
    <row customHeight="1" ht="15" r="57">
      <c r="A57" s="10" t="n"/>
      <c r="B57" s="11" t="inlineStr">
        <is>
          <t>KOI</t>
        </is>
      </c>
      <c r="C57" s="10" t="inlineStr">
        <is>
          <t>shirt</t>
        </is>
      </c>
      <c r="D57" s="14" t="inlineStr">
        <is>
          <t>MEN</t>
        </is>
      </c>
      <c r="E57" s="180" t="inlineStr">
        <is>
          <t>K150753031</t>
        </is>
      </c>
      <c r="F57" s="180" t="inlineStr">
        <is>
          <t>HENRY</t>
        </is>
      </c>
      <c r="G57" s="135" t="inlineStr">
        <is>
          <t>White Herringbone Origami Western AOP</t>
        </is>
      </c>
      <c r="H57" s="2" t="n"/>
      <c r="I57" s="13" t="n"/>
      <c r="J57" s="119" t="inlineStr">
        <is>
          <t>IndyBlu</t>
        </is>
      </c>
      <c r="K57" s="29" t="n"/>
      <c r="L57" s="29" t="n"/>
      <c r="M57" s="29" t="n"/>
      <c r="N57" s="38" t="n"/>
      <c r="O57" s="38" t="n"/>
      <c r="P57" s="39" t="n"/>
      <c r="Q57" s="130" t="inlineStr">
        <is>
          <t>KOI-WOVEN-AW15-020</t>
        </is>
      </c>
      <c r="R57" s="130" t="n"/>
      <c r="S57" s="130" t="n"/>
      <c r="T57" s="130" t="n"/>
      <c r="U57" s="130" t="n"/>
      <c r="V57" s="130" t="n"/>
      <c r="W57" s="44" t="n"/>
      <c r="X57" s="67" t="n"/>
      <c r="Y57" s="68" t="n"/>
      <c r="Z57" s="69" t="n"/>
      <c r="AA57" s="80" t="n"/>
      <c r="AB57" s="80" t="n"/>
      <c r="AC57" s="410" t="inlineStr">
        <is>
          <t>TBC</t>
        </is>
      </c>
      <c r="AD57" s="102" t="n">
        <v>16</v>
      </c>
      <c r="AE57" s="102" t="n">
        <v>3</v>
      </c>
      <c r="AF57" s="102" t="inlineStr">
        <is>
          <t>M</t>
        </is>
      </c>
      <c r="AG57" s="412" t="n"/>
      <c r="AH57" s="120" t="n">
        <v>6</v>
      </c>
      <c r="AI57" s="413" t="n"/>
      <c r="AJ57" s="91" t="n"/>
      <c r="AK57" s="414" t="n"/>
      <c r="AL57" s="123" t="inlineStr">
        <is>
          <t>3 pcs shipped on 22-11-2014</t>
        </is>
      </c>
      <c r="AM57" s="123" t="inlineStr">
        <is>
          <t>13 pcs shipped on 06-12-2014</t>
        </is>
      </c>
      <c r="AN57" s="102" t="n"/>
      <c r="AO57" s="102" t="n"/>
      <c r="AP57" s="412" t="n"/>
      <c r="AQ57" s="80" t="n"/>
      <c r="AR57" s="80" t="n"/>
      <c r="AS57" s="410" t="n"/>
      <c r="AT57" s="29" t="n"/>
      <c r="AU57" s="111" t="n"/>
      <c r="AV57" s="111" t="n"/>
      <c r="AW57" s="111" t="n"/>
      <c r="AX57" s="111" t="n"/>
      <c r="AY57" s="111" t="n"/>
    </row>
    <row customHeight="1" ht="15" r="58">
      <c r="A58" s="10" t="n"/>
      <c r="B58" s="11" t="inlineStr">
        <is>
          <t>KOI</t>
        </is>
      </c>
      <c r="C58" s="10" t="inlineStr">
        <is>
          <t>tee</t>
        </is>
      </c>
      <c r="D58" s="14" t="inlineStr">
        <is>
          <t>MEN</t>
        </is>
      </c>
      <c r="E58" s="180" t="inlineStr">
        <is>
          <t>K150754010</t>
        </is>
      </c>
      <c r="F58" s="180" t="inlineStr">
        <is>
          <t>DARIUS</t>
        </is>
      </c>
      <c r="G58" s="180" t="inlineStr">
        <is>
          <t>3 colour AOP</t>
        </is>
      </c>
      <c r="H58" s="2" t="n"/>
      <c r="I58" s="13" t="n"/>
      <c r="J58" s="119" t="inlineStr">
        <is>
          <t>GRG</t>
        </is>
      </c>
      <c r="K58" s="29" t="n"/>
      <c r="L58" s="29" t="n"/>
      <c r="M58" s="29" t="n"/>
      <c r="N58" s="38" t="n"/>
      <c r="O58" s="38" t="n"/>
      <c r="P58" s="39" t="n"/>
      <c r="Q58" s="130" t="n"/>
      <c r="R58" s="130" t="n"/>
      <c r="S58" s="130" t="inlineStr">
        <is>
          <t>Organic slub jersey from Greece</t>
        </is>
      </c>
      <c r="T58" s="130" t="n"/>
      <c r="U58" s="130" t="n"/>
      <c r="V58" s="130" t="n"/>
      <c r="W58" s="44" t="n"/>
      <c r="X58" s="67" t="n"/>
      <c r="Y58" s="68" t="n"/>
      <c r="Z58" s="69" t="n"/>
      <c r="AA58" s="80" t="n"/>
      <c r="AB58" s="80" t="n"/>
      <c r="AC58" s="410" t="inlineStr">
        <is>
          <t>ETD 15-sep</t>
        </is>
      </c>
      <c r="AD58" s="102" t="n">
        <v>16</v>
      </c>
      <c r="AE58" s="102" t="n">
        <v>3</v>
      </c>
      <c r="AF58" s="102" t="inlineStr">
        <is>
          <t>M</t>
        </is>
      </c>
      <c r="AG58" s="412" t="n"/>
      <c r="AH58" s="120" t="n">
        <v>3</v>
      </c>
      <c r="AI58" s="413" t="n"/>
      <c r="AJ58" s="91" t="n"/>
      <c r="AK58" s="414" t="n"/>
      <c r="AL58" s="123" t="inlineStr">
        <is>
          <t>3 pcs shipped on 22-11-2014</t>
        </is>
      </c>
      <c r="AM58" s="123" t="inlineStr">
        <is>
          <t>13 pcs shipped on 06-12-2014</t>
        </is>
      </c>
      <c r="AN58" s="102" t="n"/>
      <c r="AO58" s="102" t="n"/>
      <c r="AP58" s="412" t="n"/>
      <c r="AQ58" s="80" t="n"/>
      <c r="AR58" s="80" t="n"/>
      <c r="AS58" s="410" t="n"/>
      <c r="AT58" s="29" t="n"/>
      <c r="AU58" s="111" t="n"/>
      <c r="AV58" s="111" t="n"/>
      <c r="AW58" s="111" t="n"/>
      <c r="AX58" s="111" t="n"/>
      <c r="AY58" s="111" t="n"/>
    </row>
    <row customHeight="1" ht="15" r="59">
      <c r="A59" s="10" t="n"/>
      <c r="B59" s="11" t="inlineStr">
        <is>
          <t>KOI</t>
        </is>
      </c>
      <c r="C59" s="10" t="inlineStr">
        <is>
          <t>tee</t>
        </is>
      </c>
      <c r="D59" s="14" t="inlineStr">
        <is>
          <t>MEN</t>
        </is>
      </c>
      <c r="E59" s="180" t="inlineStr">
        <is>
          <t>K150754011</t>
        </is>
      </c>
      <c r="F59" s="180" t="inlineStr">
        <is>
          <t>DARIUS</t>
        </is>
      </c>
      <c r="G59" s="132" t="inlineStr">
        <is>
          <t>Off White Denim Crazies</t>
        </is>
      </c>
      <c r="H59" s="2" t="n"/>
      <c r="I59" s="13" t="n"/>
      <c r="J59" s="119" t="inlineStr">
        <is>
          <t>GRG</t>
        </is>
      </c>
      <c r="K59" s="29" t="n"/>
      <c r="L59" s="29" t="n"/>
      <c r="M59" s="29" t="n"/>
      <c r="N59" s="38" t="n"/>
      <c r="O59" s="38" t="n"/>
      <c r="P59" s="39" t="n"/>
      <c r="Q59" s="130" t="n"/>
      <c r="R59" s="130" t="n"/>
      <c r="S59" s="130" t="n"/>
      <c r="T59" s="130" t="n"/>
      <c r="U59" s="130" t="n"/>
      <c r="V59" s="130" t="n"/>
      <c r="W59" s="44" t="n"/>
      <c r="X59" s="67" t="n"/>
      <c r="Y59" s="68" t="n"/>
      <c r="Z59" s="69" t="n"/>
      <c r="AA59" s="80" t="n"/>
      <c r="AB59" s="80" t="n"/>
      <c r="AC59" s="410" t="inlineStr">
        <is>
          <t>ETD 15-sep</t>
        </is>
      </c>
      <c r="AD59" s="102" t="n">
        <v>16</v>
      </c>
      <c r="AE59" s="102" t="n">
        <v>3</v>
      </c>
      <c r="AF59" s="102" t="inlineStr">
        <is>
          <t>M</t>
        </is>
      </c>
      <c r="AG59" s="412" t="n"/>
      <c r="AH59" s="120" t="n">
        <v>3</v>
      </c>
      <c r="AI59" s="413" t="n"/>
      <c r="AJ59" s="91" t="n"/>
      <c r="AK59" s="414" t="n"/>
      <c r="AL59" s="123" t="inlineStr">
        <is>
          <t>3 pcs shipped on 22-11-2014</t>
        </is>
      </c>
      <c r="AM59" s="123" t="inlineStr">
        <is>
          <t>13 pcs shipped on 06-12-2014</t>
        </is>
      </c>
      <c r="AN59" s="102" t="n"/>
      <c r="AO59" s="102" t="n"/>
      <c r="AP59" s="412" t="n"/>
      <c r="AQ59" s="80" t="n"/>
      <c r="AR59" s="80" t="n"/>
      <c r="AS59" s="410" t="n"/>
      <c r="AT59" s="29" t="n"/>
      <c r="AU59" s="111" t="n"/>
      <c r="AV59" s="111" t="n"/>
      <c r="AW59" s="111" t="n"/>
      <c r="AX59" s="111" t="n"/>
      <c r="AY59" s="111" t="n"/>
    </row>
    <row customHeight="1" ht="15" r="60">
      <c r="A60" s="10" t="n"/>
      <c r="B60" s="11" t="inlineStr">
        <is>
          <t>KOI</t>
        </is>
      </c>
      <c r="C60" s="10" t="n"/>
      <c r="D60" s="14" t="inlineStr">
        <is>
          <t>MEN</t>
        </is>
      </c>
      <c r="E60" s="180" t="inlineStr">
        <is>
          <t>K150754012</t>
        </is>
      </c>
      <c r="F60" s="180" t="inlineStr">
        <is>
          <t>DARIUS</t>
        </is>
      </c>
      <c r="G60" s="10" t="n"/>
      <c r="H60" s="2" t="n"/>
      <c r="I60" s="13" t="n"/>
      <c r="J60" s="119" t="inlineStr">
        <is>
          <t>GRG</t>
        </is>
      </c>
      <c r="K60" s="29" t="n"/>
      <c r="L60" s="29" t="n"/>
      <c r="M60" s="29" t="n"/>
      <c r="N60" s="38" t="n"/>
      <c r="O60" s="38" t="n"/>
      <c r="P60" s="39" t="n"/>
      <c r="Q60" s="130" t="n"/>
      <c r="R60" s="130" t="n"/>
      <c r="S60" s="130" t="n"/>
      <c r="T60" s="130" t="n"/>
      <c r="U60" s="130" t="n"/>
      <c r="V60" s="130" t="n"/>
      <c r="W60" s="44" t="n"/>
      <c r="X60" s="67" t="n"/>
      <c r="Y60" s="68" t="n"/>
      <c r="Z60" s="69" t="n"/>
      <c r="AA60" s="80" t="n"/>
      <c r="AB60" s="80" t="n"/>
      <c r="AC60" s="410" t="inlineStr">
        <is>
          <t>ETD 15-sep</t>
        </is>
      </c>
      <c r="AD60" s="102" t="n">
        <v>16</v>
      </c>
      <c r="AE60" s="102" t="n">
        <v>3</v>
      </c>
      <c r="AF60" s="102" t="inlineStr">
        <is>
          <t>M</t>
        </is>
      </c>
      <c r="AG60" s="412" t="n"/>
      <c r="AH60" s="120" t="n">
        <v>3</v>
      </c>
      <c r="AI60" s="413" t="n"/>
      <c r="AJ60" s="91" t="n"/>
      <c r="AK60" s="414" t="n"/>
      <c r="AL60" s="123" t="inlineStr">
        <is>
          <t>3 pcs shipped on 22-11-2014</t>
        </is>
      </c>
      <c r="AM60" s="123" t="inlineStr">
        <is>
          <t>13 pcs shipped on 06-12-2014</t>
        </is>
      </c>
      <c r="AN60" s="102" t="n"/>
      <c r="AO60" s="102" t="n"/>
      <c r="AP60" s="412" t="n"/>
      <c r="AQ60" s="80" t="n"/>
      <c r="AR60" s="80" t="n"/>
      <c r="AS60" s="410" t="n"/>
      <c r="AT60" s="29" t="n"/>
      <c r="AU60" s="111" t="n"/>
      <c r="AV60" s="111" t="n"/>
      <c r="AW60" s="111" t="n"/>
      <c r="AX60" s="111" t="n"/>
      <c r="AY60" s="111" t="n"/>
    </row>
    <row customHeight="1" ht="15" r="61">
      <c r="A61" s="10" t="n"/>
      <c r="B61" s="11" t="inlineStr">
        <is>
          <t>KOI</t>
        </is>
      </c>
      <c r="C61" s="10" t="n"/>
      <c r="D61" s="14" t="inlineStr">
        <is>
          <t>MEN</t>
        </is>
      </c>
      <c r="E61" s="180" t="inlineStr">
        <is>
          <t>K150754013</t>
        </is>
      </c>
      <c r="F61" s="180" t="inlineStr">
        <is>
          <t>DARIUS</t>
        </is>
      </c>
      <c r="G61" s="10" t="n"/>
      <c r="H61" s="2" t="n"/>
      <c r="I61" s="13" t="n"/>
      <c r="J61" s="119" t="inlineStr">
        <is>
          <t>Uni Textiles</t>
        </is>
      </c>
      <c r="K61" s="29" t="n"/>
      <c r="L61" s="29" t="n"/>
      <c r="M61" s="29" t="n"/>
      <c r="N61" s="38" t="n"/>
      <c r="O61" s="38" t="n"/>
      <c r="P61" s="39" t="n"/>
      <c r="Q61" s="130" t="n"/>
      <c r="R61" s="130" t="n"/>
      <c r="S61" s="130" t="n"/>
      <c r="T61" s="130" t="n"/>
      <c r="U61" s="130" t="n"/>
      <c r="V61" s="130" t="n"/>
      <c r="W61" s="44" t="n"/>
      <c r="X61" s="67" t="n"/>
      <c r="Y61" s="68" t="n"/>
      <c r="Z61" s="69" t="n"/>
      <c r="AA61" s="80" t="n"/>
      <c r="AB61" s="80" t="n"/>
      <c r="AC61" s="410" t="inlineStr">
        <is>
          <t>ETD 18-sep</t>
        </is>
      </c>
      <c r="AD61" s="102" t="n">
        <v>16</v>
      </c>
      <c r="AE61" s="102" t="n">
        <v>3</v>
      </c>
      <c r="AF61" s="102" t="inlineStr">
        <is>
          <t>M</t>
        </is>
      </c>
      <c r="AG61" s="412" t="n"/>
      <c r="AH61" s="120" t="n">
        <v>6</v>
      </c>
      <c r="AI61" s="413" t="n"/>
      <c r="AJ61" s="91" t="n"/>
      <c r="AK61" s="414" t="n"/>
      <c r="AL61" s="123" t="inlineStr">
        <is>
          <t>3 pcs shipped on 22-11-2014</t>
        </is>
      </c>
      <c r="AM61" s="123" t="inlineStr">
        <is>
          <t>13 pcs shipped on 06-12-2014</t>
        </is>
      </c>
      <c r="AN61" s="102" t="n"/>
      <c r="AO61" s="102" t="n"/>
      <c r="AP61" s="412" t="n"/>
      <c r="AQ61" s="80" t="n"/>
      <c r="AR61" s="80" t="n"/>
      <c r="AS61" s="410" t="n"/>
      <c r="AT61" s="29" t="n"/>
      <c r="AU61" s="111" t="n"/>
      <c r="AV61" s="111" t="n"/>
      <c r="AW61" s="111" t="n"/>
      <c r="AX61" s="111" t="n"/>
      <c r="AY61" s="111" t="n"/>
    </row>
    <row customHeight="1" ht="15" r="62">
      <c r="A62" s="10" t="n"/>
      <c r="B62" s="11" t="inlineStr">
        <is>
          <t>KOI</t>
        </is>
      </c>
      <c r="C62" s="10" t="inlineStr">
        <is>
          <t>tee</t>
        </is>
      </c>
      <c r="D62" s="14" t="inlineStr">
        <is>
          <t>MEN</t>
        </is>
      </c>
      <c r="E62" s="180" t="inlineStr">
        <is>
          <t>K150754014</t>
        </is>
      </c>
      <c r="F62" s="180" t="inlineStr">
        <is>
          <t>DARIUS</t>
        </is>
      </c>
      <c r="G62" s="180" t="inlineStr">
        <is>
          <t>Black Kings of Indigo</t>
        </is>
      </c>
      <c r="H62" s="2" t="n"/>
      <c r="I62" s="13" t="n"/>
      <c r="J62" s="119" t="inlineStr">
        <is>
          <t>Uni Textiles</t>
        </is>
      </c>
      <c r="K62" s="29" t="n"/>
      <c r="L62" s="29" t="n"/>
      <c r="M62" s="29" t="n"/>
      <c r="N62" s="38" t="n"/>
      <c r="O62" s="38" t="n"/>
      <c r="P62" s="39" t="n"/>
      <c r="Q62" s="130" t="n"/>
      <c r="R62" s="130" t="n"/>
      <c r="S62" s="130" t="inlineStr">
        <is>
          <t>recycled jersey from Greece</t>
        </is>
      </c>
      <c r="T62" s="130" t="n"/>
      <c r="U62" s="130" t="n"/>
      <c r="V62" s="130" t="n"/>
      <c r="W62" s="44" t="n"/>
      <c r="X62" s="67" t="n"/>
      <c r="Y62" s="68" t="n"/>
      <c r="Z62" s="69" t="n"/>
      <c r="AA62" s="80" t="n"/>
      <c r="AB62" s="80" t="n"/>
      <c r="AC62" s="410" t="inlineStr">
        <is>
          <t>ETD 18-sep</t>
        </is>
      </c>
      <c r="AD62" s="102" t="n">
        <v>16</v>
      </c>
      <c r="AE62" s="102" t="n">
        <v>3</v>
      </c>
      <c r="AF62" s="102" t="inlineStr">
        <is>
          <t>M</t>
        </is>
      </c>
      <c r="AG62" s="412" t="n"/>
      <c r="AH62" s="120" t="n">
        <v>6</v>
      </c>
      <c r="AI62" s="413" t="n"/>
      <c r="AJ62" s="91" t="n"/>
      <c r="AK62" s="414" t="n"/>
      <c r="AL62" s="123" t="inlineStr">
        <is>
          <t>3 pcs shipped on 22-11-2014</t>
        </is>
      </c>
      <c r="AM62" s="123" t="inlineStr">
        <is>
          <t>13 pcs shipped on 06-12-2014</t>
        </is>
      </c>
      <c r="AN62" s="102" t="n"/>
      <c r="AO62" s="102" t="n"/>
      <c r="AP62" s="412" t="n"/>
      <c r="AQ62" s="80" t="n"/>
      <c r="AR62" s="80" t="n"/>
      <c r="AS62" s="410" t="n"/>
      <c r="AT62" s="29" t="n"/>
      <c r="AU62" s="111" t="n"/>
      <c r="AV62" s="111" t="n"/>
      <c r="AW62" s="111" t="n"/>
      <c r="AX62" s="111" t="n"/>
      <c r="AY62" s="111" t="n"/>
    </row>
    <row customHeight="1" ht="15" r="63">
      <c r="A63" s="10" t="n"/>
      <c r="B63" s="11" t="inlineStr">
        <is>
          <t>KOI</t>
        </is>
      </c>
      <c r="C63" s="10" t="inlineStr">
        <is>
          <t>tee</t>
        </is>
      </c>
      <c r="D63" s="14" t="inlineStr">
        <is>
          <t>MEN</t>
        </is>
      </c>
      <c r="E63" s="180" t="inlineStr">
        <is>
          <t>K150754015</t>
        </is>
      </c>
      <c r="F63" s="180" t="inlineStr">
        <is>
          <t>DARIUS</t>
        </is>
      </c>
      <c r="G63" s="180" t="inlineStr">
        <is>
          <t>White Tipi AOP</t>
        </is>
      </c>
      <c r="H63" s="2" t="n"/>
      <c r="I63" s="13" t="n"/>
      <c r="J63" s="119" t="inlineStr">
        <is>
          <t>GRG</t>
        </is>
      </c>
      <c r="K63" s="29" t="n"/>
      <c r="L63" s="29" t="n"/>
      <c r="M63" s="29" t="n"/>
      <c r="N63" s="38" t="n"/>
      <c r="O63" s="38" t="n"/>
      <c r="P63" s="39" t="n"/>
      <c r="Q63" s="130" t="n"/>
      <c r="R63" s="130" t="n"/>
      <c r="S63" s="130" t="inlineStr">
        <is>
          <t>Organic slub jersey from Greece</t>
        </is>
      </c>
      <c r="T63" s="130" t="n"/>
      <c r="U63" s="130" t="n"/>
      <c r="V63" s="130" t="n"/>
      <c r="W63" s="44" t="n"/>
      <c r="X63" s="67" t="n"/>
      <c r="Y63" s="68" t="n"/>
      <c r="Z63" s="69" t="n"/>
      <c r="AA63" s="80" t="n"/>
      <c r="AB63" s="80" t="n"/>
      <c r="AC63" s="410" t="inlineStr">
        <is>
          <t>ETD 15-sep</t>
        </is>
      </c>
      <c r="AD63" s="102" t="n">
        <v>16</v>
      </c>
      <c r="AE63" s="102" t="n">
        <v>3</v>
      </c>
      <c r="AF63" s="102" t="inlineStr">
        <is>
          <t>M</t>
        </is>
      </c>
      <c r="AG63" s="412" t="n"/>
      <c r="AH63" s="120" t="n">
        <v>3</v>
      </c>
      <c r="AI63" s="413" t="n"/>
      <c r="AJ63" s="91" t="n"/>
      <c r="AK63" s="414" t="n"/>
      <c r="AL63" s="123" t="inlineStr">
        <is>
          <t>3 pcs shipped on 22-11-2014</t>
        </is>
      </c>
      <c r="AM63" s="123" t="inlineStr">
        <is>
          <t>13 pcs shipped on 06-12-2014</t>
        </is>
      </c>
      <c r="AN63" s="102" t="n"/>
      <c r="AO63" s="102" t="n"/>
      <c r="AP63" s="412" t="n"/>
      <c r="AQ63" s="80" t="n"/>
      <c r="AR63" s="80" t="n"/>
      <c r="AS63" s="410" t="n"/>
      <c r="AT63" s="29" t="n"/>
      <c r="AU63" s="111" t="n"/>
      <c r="AV63" s="111" t="n"/>
      <c r="AW63" s="111" t="n"/>
      <c r="AX63" s="111" t="n"/>
      <c r="AY63" s="111" t="n"/>
    </row>
    <row customHeight="1" ht="15" r="64">
      <c r="A64" s="10" t="n"/>
      <c r="B64" s="11" t="inlineStr">
        <is>
          <t>KOI</t>
        </is>
      </c>
      <c r="C64" s="10" t="inlineStr">
        <is>
          <t>tee</t>
        </is>
      </c>
      <c r="D64" s="14" t="inlineStr">
        <is>
          <t>MEN</t>
        </is>
      </c>
      <c r="E64" s="180" t="inlineStr">
        <is>
          <t>K150754016</t>
        </is>
      </c>
      <c r="F64" s="180" t="inlineStr">
        <is>
          <t>DARIUS</t>
        </is>
      </c>
      <c r="G64" s="138" t="inlineStr">
        <is>
          <t>Indigo Flower</t>
        </is>
      </c>
      <c r="H64" s="2" t="n"/>
      <c r="I64" s="13" t="n"/>
      <c r="J64" s="119" t="inlineStr">
        <is>
          <t>GRG</t>
        </is>
      </c>
      <c r="K64" s="29" t="n"/>
      <c r="L64" s="29" t="n"/>
      <c r="M64" s="29" t="n"/>
      <c r="N64" s="38" t="n"/>
      <c r="O64" s="38" t="n"/>
      <c r="P64" s="39" t="n"/>
      <c r="Q64" s="130" t="n"/>
      <c r="R64" s="130" t="n"/>
      <c r="S64" s="130" t="inlineStr">
        <is>
          <t>Organic slub jersey from Greece</t>
        </is>
      </c>
      <c r="T64" s="130" t="n"/>
      <c r="U64" s="130" t="n"/>
      <c r="V64" s="130" t="n"/>
      <c r="W64" s="44" t="n"/>
      <c r="X64" s="67" t="n"/>
      <c r="Y64" s="68" t="n"/>
      <c r="Z64" s="69" t="n"/>
      <c r="AA64" s="80" t="n"/>
      <c r="AB64" s="80" t="n"/>
      <c r="AC64" s="410" t="inlineStr">
        <is>
          <t>ETD 15-sep</t>
        </is>
      </c>
      <c r="AD64" s="102" t="n">
        <v>16</v>
      </c>
      <c r="AE64" s="102" t="n">
        <v>3</v>
      </c>
      <c r="AF64" s="102" t="inlineStr">
        <is>
          <t>M</t>
        </is>
      </c>
      <c r="AG64" s="412" t="n"/>
      <c r="AH64" s="120" t="n">
        <v>3</v>
      </c>
      <c r="AI64" s="413" t="n"/>
      <c r="AJ64" s="91" t="n"/>
      <c r="AK64" s="414" t="n"/>
      <c r="AL64" s="123" t="inlineStr">
        <is>
          <t>3 pcs shipped on 22-11-2014</t>
        </is>
      </c>
      <c r="AM64" s="123" t="inlineStr">
        <is>
          <t>13 pcs shipped on 06-12-2014</t>
        </is>
      </c>
      <c r="AN64" s="102" t="n"/>
      <c r="AO64" s="102" t="n"/>
      <c r="AP64" s="412" t="n"/>
      <c r="AQ64" s="80" t="n"/>
      <c r="AR64" s="80" t="n"/>
      <c r="AS64" s="410" t="n"/>
      <c r="AT64" s="29" t="n"/>
      <c r="AU64" s="111" t="n"/>
      <c r="AV64" s="111" t="n"/>
      <c r="AW64" s="111" t="n"/>
      <c r="AX64" s="111" t="n"/>
      <c r="AY64" s="111" t="n"/>
    </row>
    <row customHeight="1" ht="15" r="65">
      <c r="A65" s="10" t="n"/>
      <c r="B65" s="11" t="inlineStr">
        <is>
          <t>KOI</t>
        </is>
      </c>
      <c r="C65" s="10" t="inlineStr">
        <is>
          <t>tee</t>
        </is>
      </c>
      <c r="D65" s="14" t="inlineStr">
        <is>
          <t>MEN</t>
        </is>
      </c>
      <c r="E65" s="180" t="inlineStr">
        <is>
          <t>K150754017</t>
        </is>
      </c>
      <c r="F65" s="180" t="inlineStr">
        <is>
          <t>DARIUS</t>
        </is>
      </c>
      <c r="G65" s="180" t="inlineStr">
        <is>
          <t>Natural Indigo Origami Western</t>
        </is>
      </c>
      <c r="H65" s="2" t="n"/>
      <c r="I65" s="13" t="n"/>
      <c r="J65" s="119" t="inlineStr">
        <is>
          <t>IndyBlu</t>
        </is>
      </c>
      <c r="K65" s="29" t="n"/>
      <c r="L65" s="29" t="n"/>
      <c r="M65" s="29" t="n"/>
      <c r="N65" s="38" t="n"/>
      <c r="O65" s="38" t="n"/>
      <c r="P65" s="39" t="n"/>
      <c r="Q65" s="130" t="inlineStr">
        <is>
          <t>KOI-JERSEY-AW15-002</t>
        </is>
      </c>
      <c r="R65" s="130" t="inlineStr">
        <is>
          <t>2 dips natural indigo / batik print</t>
        </is>
      </c>
      <c r="S65" s="130" t="n"/>
      <c r="T65" s="130" t="n"/>
      <c r="U65" s="130" t="n"/>
      <c r="V65" s="130" t="n"/>
      <c r="W65" s="44" t="n"/>
      <c r="X65" s="67" t="n"/>
      <c r="Y65" s="68" t="n"/>
      <c r="Z65" s="69" t="n"/>
      <c r="AA65" s="80" t="n"/>
      <c r="AB65" s="80" t="n"/>
      <c r="AC65" s="410" t="inlineStr">
        <is>
          <t>TBC</t>
        </is>
      </c>
      <c r="AD65" s="102" t="n">
        <v>16</v>
      </c>
      <c r="AE65" s="102" t="n">
        <v>3</v>
      </c>
      <c r="AF65" s="102" t="inlineStr">
        <is>
          <t>M</t>
        </is>
      </c>
      <c r="AG65" s="412" t="n"/>
      <c r="AH65" s="120" t="n">
        <v>6</v>
      </c>
      <c r="AI65" s="413" t="n"/>
      <c r="AJ65" s="91" t="n"/>
      <c r="AK65" s="414" t="n"/>
      <c r="AL65" s="123" t="inlineStr">
        <is>
          <t>3 pcs shipped on 22-11-2014</t>
        </is>
      </c>
      <c r="AM65" s="123" t="inlineStr">
        <is>
          <t>13 pcs shipped on 06-12-2014</t>
        </is>
      </c>
      <c r="AN65" s="102" t="n"/>
      <c r="AO65" s="102" t="n"/>
      <c r="AP65" s="412" t="n"/>
      <c r="AQ65" s="80" t="n"/>
      <c r="AR65" s="80" t="n"/>
      <c r="AS65" s="410" t="n"/>
      <c r="AT65" s="29" t="n"/>
      <c r="AU65" s="111" t="n"/>
      <c r="AV65" s="111" t="n"/>
      <c r="AW65" s="111" t="n"/>
      <c r="AX65" s="111" t="n"/>
      <c r="AY65" s="111" t="n"/>
    </row>
    <row customHeight="1" ht="15" r="66">
      <c r="A66" s="10" t="n"/>
      <c r="B66" s="11" t="inlineStr">
        <is>
          <t>KOI</t>
        </is>
      </c>
      <c r="C66" s="10" t="inlineStr">
        <is>
          <t>tee</t>
        </is>
      </c>
      <c r="D66" s="14" t="inlineStr">
        <is>
          <t>MEN</t>
        </is>
      </c>
      <c r="E66" s="180" t="inlineStr">
        <is>
          <t>K150754020</t>
        </is>
      </c>
      <c r="F66" s="180" t="inlineStr">
        <is>
          <t>DARIUS 2-PACK</t>
        </is>
      </c>
      <c r="G66" s="10" t="n"/>
      <c r="H66" s="2" t="n"/>
      <c r="I66" s="13" t="n"/>
      <c r="J66" s="119" t="inlineStr">
        <is>
          <t>Uni Textiles</t>
        </is>
      </c>
      <c r="K66" s="29" t="n"/>
      <c r="L66" s="29" t="n"/>
      <c r="M66" s="29" t="n"/>
      <c r="N66" s="38" t="n"/>
      <c r="O66" s="38" t="n"/>
      <c r="P66" s="39" t="n"/>
      <c r="Q66" s="130" t="n"/>
      <c r="R66" s="130" t="n"/>
      <c r="S66" s="130" t="n"/>
      <c r="T66" s="130" t="n"/>
      <c r="U66" s="130" t="n"/>
      <c r="V66" s="130" t="n"/>
      <c r="W66" s="44" t="n"/>
      <c r="X66" s="67" t="n"/>
      <c r="Y66" s="68" t="n"/>
      <c r="Z66" s="69" t="n"/>
      <c r="AA66" s="80" t="n"/>
      <c r="AB66" s="80" t="n"/>
      <c r="AC66" s="410" t="inlineStr">
        <is>
          <t>ETD 18-sep</t>
        </is>
      </c>
      <c r="AD66" s="102" t="n">
        <v>16</v>
      </c>
      <c r="AE66" s="102" t="n">
        <v>3</v>
      </c>
      <c r="AF66" s="102" t="inlineStr">
        <is>
          <t>M</t>
        </is>
      </c>
      <c r="AG66" s="412" t="n"/>
      <c r="AH66" s="120" t="n">
        <v>6</v>
      </c>
      <c r="AI66" s="413" t="n"/>
      <c r="AJ66" s="91" t="n"/>
      <c r="AK66" s="414" t="n"/>
      <c r="AL66" s="123" t="inlineStr">
        <is>
          <t>3 pcs shipped on 22-11-2014</t>
        </is>
      </c>
      <c r="AM66" s="123" t="inlineStr">
        <is>
          <t>13 pcs shipped on 06-12-2014</t>
        </is>
      </c>
      <c r="AN66" s="102" t="n"/>
      <c r="AO66" s="102" t="n"/>
      <c r="AP66" s="412" t="n"/>
      <c r="AQ66" s="80" t="n"/>
      <c r="AR66" s="80" t="n"/>
      <c r="AS66" s="410" t="n"/>
      <c r="AT66" s="29" t="n"/>
      <c r="AU66" s="111" t="n"/>
      <c r="AV66" s="111" t="n"/>
      <c r="AW66" s="111" t="n"/>
      <c r="AX66" s="111" t="n"/>
      <c r="AY66" s="111" t="n"/>
    </row>
    <row customHeight="1" ht="15" r="67">
      <c r="A67" s="10" t="n"/>
      <c r="B67" s="11" t="inlineStr">
        <is>
          <t>KOI</t>
        </is>
      </c>
      <c r="C67" s="10" t="inlineStr">
        <is>
          <t>tee</t>
        </is>
      </c>
      <c r="D67" s="14" t="inlineStr">
        <is>
          <t>MEN</t>
        </is>
      </c>
      <c r="E67" s="180" t="inlineStr">
        <is>
          <t>K150754030</t>
        </is>
      </c>
      <c r="F67" s="180" t="inlineStr">
        <is>
          <t>EDMUND</t>
        </is>
      </c>
      <c r="G67" s="10" t="n"/>
      <c r="H67" s="2" t="n"/>
      <c r="I67" s="13" t="n"/>
      <c r="J67" s="119" t="inlineStr">
        <is>
          <t>GRG</t>
        </is>
      </c>
      <c r="K67" s="29" t="n"/>
      <c r="L67" s="29" t="n"/>
      <c r="M67" s="29" t="n"/>
      <c r="N67" s="38" t="n"/>
      <c r="O67" s="38" t="n"/>
      <c r="P67" s="39" t="n"/>
      <c r="Q67" s="130" t="n"/>
      <c r="R67" s="130" t="n"/>
      <c r="S67" s="130" t="inlineStr">
        <is>
          <t>Organic slub jersey from Greece</t>
        </is>
      </c>
      <c r="T67" s="130" t="n"/>
      <c r="U67" s="130" t="n"/>
      <c r="V67" s="130" t="n"/>
      <c r="W67" s="44" t="n"/>
      <c r="X67" s="67" t="n"/>
      <c r="Y67" s="68" t="n"/>
      <c r="Z67" s="69" t="n"/>
      <c r="AA67" s="80" t="n"/>
      <c r="AB67" s="80" t="n"/>
      <c r="AC67" s="410" t="inlineStr">
        <is>
          <t>TBC</t>
        </is>
      </c>
      <c r="AD67" s="102" t="n">
        <v>16</v>
      </c>
      <c r="AE67" s="102" t="n">
        <v>3</v>
      </c>
      <c r="AF67" s="102" t="inlineStr">
        <is>
          <t>M</t>
        </is>
      </c>
      <c r="AG67" s="412" t="n"/>
      <c r="AH67" s="120" t="n">
        <v>3</v>
      </c>
      <c r="AI67" s="413" t="n"/>
      <c r="AJ67" s="91" t="n"/>
      <c r="AK67" s="414" t="n"/>
      <c r="AL67" s="123" t="inlineStr">
        <is>
          <t>3 pcs shipped on 22-11-2014</t>
        </is>
      </c>
      <c r="AM67" s="123" t="inlineStr">
        <is>
          <t>13 pcs shipped on 06-12-2014</t>
        </is>
      </c>
      <c r="AN67" s="102" t="n"/>
      <c r="AO67" s="102" t="n"/>
      <c r="AP67" s="412" t="n"/>
      <c r="AQ67" s="80" t="n"/>
      <c r="AR67" s="80" t="n"/>
      <c r="AS67" s="410" t="n"/>
      <c r="AT67" s="29" t="n"/>
      <c r="AU67" s="111" t="n"/>
      <c r="AV67" s="111" t="n"/>
      <c r="AW67" s="111" t="n"/>
      <c r="AX67" s="111" t="n"/>
      <c r="AY67" s="111" t="n"/>
    </row>
    <row customHeight="1" ht="15" r="68">
      <c r="A68" s="10" t="n"/>
      <c r="B68" s="11" t="inlineStr">
        <is>
          <t>KOI</t>
        </is>
      </c>
      <c r="C68" s="10" t="inlineStr">
        <is>
          <t>tee</t>
        </is>
      </c>
      <c r="D68" s="14" t="inlineStr">
        <is>
          <t>MEN</t>
        </is>
      </c>
      <c r="E68" s="180" t="inlineStr">
        <is>
          <t>K150754040</t>
        </is>
      </c>
      <c r="F68" s="180" t="inlineStr">
        <is>
          <t>OLIVER</t>
        </is>
      </c>
      <c r="G68" s="138" t="inlineStr">
        <is>
          <t>Black / White</t>
        </is>
      </c>
      <c r="H68" s="2" t="n"/>
      <c r="I68" s="13" t="n"/>
      <c r="J68" s="119" t="inlineStr">
        <is>
          <t>GRG</t>
        </is>
      </c>
      <c r="K68" s="29" t="n"/>
      <c r="L68" s="29" t="n"/>
      <c r="M68" s="29" t="n"/>
      <c r="N68" s="38" t="n"/>
      <c r="O68" s="38" t="n"/>
      <c r="P68" s="39" t="n"/>
      <c r="Q68" s="130" t="n"/>
      <c r="R68" s="130" t="n"/>
      <c r="S68" s="130" t="inlineStr">
        <is>
          <t>Organic slub jersey from Greece</t>
        </is>
      </c>
      <c r="T68" s="130" t="n"/>
      <c r="U68" s="130" t="n"/>
      <c r="V68" s="130" t="n"/>
      <c r="W68" s="44" t="n"/>
      <c r="X68" s="67" t="n"/>
      <c r="Y68" s="68" t="n"/>
      <c r="Z68" s="69" t="n"/>
      <c r="AA68" s="80" t="n"/>
      <c r="AB68" s="80" t="n"/>
      <c r="AC68" s="410" t="inlineStr">
        <is>
          <t>TBC</t>
        </is>
      </c>
      <c r="AD68" s="102" t="n">
        <v>16</v>
      </c>
      <c r="AE68" s="102" t="n">
        <v>3</v>
      </c>
      <c r="AF68" s="102" t="inlineStr">
        <is>
          <t>M</t>
        </is>
      </c>
      <c r="AG68" s="412" t="n"/>
      <c r="AH68" s="120" t="n">
        <v>3</v>
      </c>
      <c r="AI68" s="413" t="n"/>
      <c r="AJ68" s="91" t="n"/>
      <c r="AK68" s="414" t="n"/>
      <c r="AL68" s="123" t="inlineStr">
        <is>
          <t>3 pcs shipped on 22-11-2014</t>
        </is>
      </c>
      <c r="AM68" s="123" t="inlineStr">
        <is>
          <t>13 pcs shipped on 06-12-2014</t>
        </is>
      </c>
      <c r="AN68" s="102" t="n"/>
      <c r="AO68" s="102" t="n"/>
      <c r="AP68" s="412" t="n"/>
      <c r="AQ68" s="80" t="n"/>
      <c r="AR68" s="80" t="n"/>
      <c r="AS68" s="410" t="n"/>
      <c r="AT68" s="29" t="n"/>
      <c r="AU68" s="111" t="n"/>
      <c r="AV68" s="111" t="n"/>
      <c r="AW68" s="111" t="n"/>
      <c r="AX68" s="111" t="n"/>
      <c r="AY68" s="111" t="n"/>
    </row>
    <row customHeight="1" ht="15" r="69">
      <c r="A69" s="10" t="n"/>
      <c r="B69" s="11" t="inlineStr">
        <is>
          <t>KOI</t>
        </is>
      </c>
      <c r="C69" s="10" t="inlineStr">
        <is>
          <t>sweat</t>
        </is>
      </c>
      <c r="D69" s="14" t="inlineStr">
        <is>
          <t>MEN</t>
        </is>
      </c>
      <c r="E69" s="180" t="inlineStr">
        <is>
          <t>K150755010</t>
        </is>
      </c>
      <c r="F69" s="180" t="inlineStr">
        <is>
          <t>BALDWIN</t>
        </is>
      </c>
      <c r="G69" s="180" t="inlineStr">
        <is>
          <t>Grey Melee Embroidery</t>
        </is>
      </c>
      <c r="H69" s="2" t="n"/>
      <c r="I69" s="13" t="n"/>
      <c r="J69" s="119" t="inlineStr">
        <is>
          <t>Uni Textiles</t>
        </is>
      </c>
      <c r="K69" s="29" t="n"/>
      <c r="L69" s="29" t="n"/>
      <c r="M69" s="29" t="n"/>
      <c r="N69" s="38" t="n"/>
      <c r="O69" s="38" t="n"/>
      <c r="P69" s="39" t="n"/>
      <c r="Q69" s="130" t="n"/>
      <c r="R69" s="130" t="n"/>
      <c r="S69" s="130" t="inlineStr">
        <is>
          <t>GREY MELEE SWEAT FROM GREECE</t>
        </is>
      </c>
      <c r="T69" s="130" t="n"/>
      <c r="U69" s="130" t="n"/>
      <c r="V69" s="130" t="n"/>
      <c r="W69" s="44" t="n"/>
      <c r="X69" s="67" t="n"/>
      <c r="Y69" s="68" t="n"/>
      <c r="Z69" s="69" t="n"/>
      <c r="AA69" s="80" t="n"/>
      <c r="AB69" s="80" t="n"/>
      <c r="AC69" s="410" t="inlineStr">
        <is>
          <t>ETD 18-sep</t>
        </is>
      </c>
      <c r="AD69" s="102" t="n">
        <v>16</v>
      </c>
      <c r="AE69" s="102" t="n">
        <v>3</v>
      </c>
      <c r="AF69" s="102" t="inlineStr">
        <is>
          <t>M</t>
        </is>
      </c>
      <c r="AG69" s="412" t="n"/>
      <c r="AH69" s="120" t="n">
        <v>6</v>
      </c>
      <c r="AI69" s="413" t="n"/>
      <c r="AJ69" s="91" t="n"/>
      <c r="AK69" s="414" t="n"/>
      <c r="AL69" s="123" t="inlineStr">
        <is>
          <t>3 pcs shipped on 22-11-2014</t>
        </is>
      </c>
      <c r="AM69" s="123" t="inlineStr">
        <is>
          <t>13 pcs shipped on 06-12-2014</t>
        </is>
      </c>
      <c r="AN69" s="102" t="n"/>
      <c r="AO69" s="102" t="n"/>
      <c r="AP69" s="412" t="n"/>
      <c r="AQ69" s="80" t="n"/>
      <c r="AR69" s="80" t="n"/>
      <c r="AS69" s="410" t="n"/>
      <c r="AT69" s="29" t="n"/>
      <c r="AU69" s="111" t="n"/>
      <c r="AV69" s="111" t="n"/>
      <c r="AW69" s="111" t="n"/>
      <c r="AX69" s="111" t="n"/>
      <c r="AY69" s="111" t="n"/>
    </row>
    <row customHeight="1" ht="15" r="70">
      <c r="A70" s="10" t="n"/>
      <c r="B70" s="11" t="inlineStr">
        <is>
          <t>KOI</t>
        </is>
      </c>
      <c r="C70" s="10" t="inlineStr">
        <is>
          <t>sweat</t>
        </is>
      </c>
      <c r="D70" s="14" t="inlineStr">
        <is>
          <t>MEN</t>
        </is>
      </c>
      <c r="E70" s="180" t="inlineStr">
        <is>
          <t>K150755011</t>
        </is>
      </c>
      <c r="F70" s="180" t="inlineStr">
        <is>
          <t>BALDWIN</t>
        </is>
      </c>
      <c r="G70" s="180" t="inlineStr">
        <is>
          <t>3 colour AOP</t>
        </is>
      </c>
      <c r="H70" s="2" t="n"/>
      <c r="I70" s="13" t="n"/>
      <c r="J70" s="119" t="inlineStr">
        <is>
          <t>GRG</t>
        </is>
      </c>
      <c r="K70" s="29" t="n"/>
      <c r="L70" s="29" t="n"/>
      <c r="M70" s="29" t="n"/>
      <c r="N70" s="38" t="n"/>
      <c r="O70" s="38" t="n"/>
      <c r="P70" s="39" t="n"/>
      <c r="Q70" s="130" t="n"/>
      <c r="R70" s="130" t="n"/>
      <c r="S70" s="130" t="inlineStr">
        <is>
          <t>Organic sweat (as SS15)</t>
        </is>
      </c>
      <c r="T70" s="130" t="n"/>
      <c r="U70" s="130" t="n"/>
      <c r="V70" s="130" t="n"/>
      <c r="W70" s="44" t="n"/>
      <c r="X70" s="67" t="n"/>
      <c r="Y70" s="68" t="n"/>
      <c r="Z70" s="69" t="n"/>
      <c r="AA70" s="80" t="n"/>
      <c r="AB70" s="80" t="n"/>
      <c r="AC70" s="410" t="inlineStr">
        <is>
          <t>TBC</t>
        </is>
      </c>
      <c r="AD70" s="102" t="n">
        <v>16</v>
      </c>
      <c r="AE70" s="102" t="n">
        <v>3</v>
      </c>
      <c r="AF70" s="102" t="inlineStr">
        <is>
          <t>M</t>
        </is>
      </c>
      <c r="AG70" s="412" t="n"/>
      <c r="AH70" s="120" t="n">
        <v>3</v>
      </c>
      <c r="AI70" s="413" t="n"/>
      <c r="AJ70" s="91" t="n"/>
      <c r="AK70" s="414" t="n"/>
      <c r="AL70" s="123" t="inlineStr">
        <is>
          <t>3 pcs shipped on 22-11-2014</t>
        </is>
      </c>
      <c r="AM70" s="123" t="inlineStr">
        <is>
          <t>13 pcs shipped on 06-12-2014</t>
        </is>
      </c>
      <c r="AN70" s="102" t="n"/>
      <c r="AO70" s="102" t="n"/>
      <c r="AP70" s="412" t="n"/>
      <c r="AQ70" s="80" t="n"/>
      <c r="AR70" s="80" t="n"/>
      <c r="AS70" s="410" t="n"/>
      <c r="AT70" s="29" t="n"/>
      <c r="AU70" s="111" t="n"/>
      <c r="AV70" s="111" t="n"/>
      <c r="AW70" s="111" t="n"/>
      <c r="AX70" s="111" t="n"/>
      <c r="AY70" s="111" t="n"/>
    </row>
    <row customHeight="1" ht="15" r="71">
      <c r="A71" s="10" t="n"/>
      <c r="B71" s="11" t="inlineStr">
        <is>
          <t>KOI</t>
        </is>
      </c>
      <c r="C71" s="10" t="inlineStr">
        <is>
          <t>sweat</t>
        </is>
      </c>
      <c r="D71" s="14" t="inlineStr">
        <is>
          <t>MEN</t>
        </is>
      </c>
      <c r="E71" s="180" t="inlineStr">
        <is>
          <t>K150755012</t>
        </is>
      </c>
      <c r="F71" s="180" t="inlineStr">
        <is>
          <t>BALDWIN</t>
        </is>
      </c>
      <c r="G71" s="138" t="inlineStr">
        <is>
          <t>Sailor AOP</t>
        </is>
      </c>
      <c r="H71" s="2" t="n"/>
      <c r="I71" s="13" t="n"/>
      <c r="J71" s="119" t="inlineStr">
        <is>
          <t>GRG</t>
        </is>
      </c>
      <c r="K71" s="29" t="n"/>
      <c r="L71" s="29" t="n"/>
      <c r="M71" s="29" t="n"/>
      <c r="N71" s="38" t="n"/>
      <c r="O71" s="38" t="n"/>
      <c r="P71" s="39" t="n"/>
      <c r="Q71" s="130" t="n"/>
      <c r="R71" s="130" t="n"/>
      <c r="S71" s="130" t="inlineStr">
        <is>
          <t>Organic sweat (as SS15)</t>
        </is>
      </c>
      <c r="T71" s="130" t="n"/>
      <c r="U71" s="130" t="n"/>
      <c r="V71" s="130" t="n"/>
      <c r="W71" s="44" t="n"/>
      <c r="X71" s="67" t="n"/>
      <c r="Y71" s="68" t="n"/>
      <c r="Z71" s="69" t="n"/>
      <c r="AA71" s="80" t="n"/>
      <c r="AB71" s="80" t="n"/>
      <c r="AC71" s="410" t="inlineStr">
        <is>
          <t>TBC</t>
        </is>
      </c>
      <c r="AD71" s="102" t="n">
        <v>16</v>
      </c>
      <c r="AE71" s="102" t="n">
        <v>3</v>
      </c>
      <c r="AF71" s="102" t="inlineStr">
        <is>
          <t>M</t>
        </is>
      </c>
      <c r="AG71" s="412" t="n"/>
      <c r="AH71" s="120" t="n">
        <v>3</v>
      </c>
      <c r="AI71" s="413" t="n"/>
      <c r="AJ71" s="91" t="n"/>
      <c r="AK71" s="414" t="n"/>
      <c r="AL71" s="123" t="inlineStr">
        <is>
          <t>3 pcs shipped on 22-11-2014</t>
        </is>
      </c>
      <c r="AM71" s="123" t="inlineStr">
        <is>
          <t>13 pcs shipped on 06-12-2014</t>
        </is>
      </c>
      <c r="AN71" s="102" t="n"/>
      <c r="AO71" s="102" t="n"/>
      <c r="AP71" s="412" t="n"/>
      <c r="AQ71" s="80" t="n"/>
      <c r="AR71" s="80" t="n"/>
      <c r="AS71" s="410" t="n"/>
      <c r="AT71" s="29" t="n"/>
      <c r="AU71" s="111" t="n"/>
      <c r="AV71" s="111" t="n"/>
      <c r="AW71" s="111" t="n"/>
      <c r="AX71" s="111" t="n"/>
      <c r="AY71" s="111" t="n"/>
    </row>
    <row customHeight="1" ht="15" r="72">
      <c r="A72" s="10" t="n"/>
      <c r="B72" s="11" t="inlineStr">
        <is>
          <t>KOI</t>
        </is>
      </c>
      <c r="C72" s="10" t="inlineStr">
        <is>
          <t>sweat</t>
        </is>
      </c>
      <c r="D72" s="14" t="inlineStr">
        <is>
          <t>MEN</t>
        </is>
      </c>
      <c r="E72" s="180" t="inlineStr">
        <is>
          <t>K150755013</t>
        </is>
      </c>
      <c r="F72" s="180" t="inlineStr">
        <is>
          <t>BALDWIN</t>
        </is>
      </c>
      <c r="G72" s="180" t="inlineStr">
        <is>
          <t>Off White Howdy</t>
        </is>
      </c>
      <c r="H72" s="2" t="n"/>
      <c r="I72" s="13" t="n"/>
      <c r="J72" s="119" t="inlineStr">
        <is>
          <t>GRG</t>
        </is>
      </c>
      <c r="K72" s="29" t="n"/>
      <c r="L72" s="29" t="n"/>
      <c r="M72" s="29" t="n"/>
      <c r="N72" s="38" t="n"/>
      <c r="O72" s="38" t="n"/>
      <c r="P72" s="39" t="n"/>
      <c r="Q72" s="130" t="n"/>
      <c r="R72" s="130" t="n"/>
      <c r="S72" s="130" t="inlineStr">
        <is>
          <t>Organic sweat (as SS15)</t>
        </is>
      </c>
      <c r="T72" s="130" t="n"/>
      <c r="U72" s="130" t="n"/>
      <c r="V72" s="130" t="n"/>
      <c r="W72" s="44" t="n"/>
      <c r="X72" s="67" t="n"/>
      <c r="Y72" s="68" t="n"/>
      <c r="Z72" s="69" t="n"/>
      <c r="AA72" s="80" t="n"/>
      <c r="AB72" s="80" t="n"/>
      <c r="AC72" s="410" t="inlineStr">
        <is>
          <t>TBC</t>
        </is>
      </c>
      <c r="AD72" s="102" t="n">
        <v>16</v>
      </c>
      <c r="AE72" s="102" t="n">
        <v>3</v>
      </c>
      <c r="AF72" s="102" t="inlineStr">
        <is>
          <t>M</t>
        </is>
      </c>
      <c r="AG72" s="412" t="n"/>
      <c r="AH72" s="120" t="n">
        <v>3</v>
      </c>
      <c r="AI72" s="413" t="n"/>
      <c r="AJ72" s="91" t="n"/>
      <c r="AK72" s="414" t="n"/>
      <c r="AL72" s="123" t="inlineStr">
        <is>
          <t>3 pcs shipped on 22-11-2014</t>
        </is>
      </c>
      <c r="AM72" s="123" t="inlineStr">
        <is>
          <t>13 pcs shipped on 06-12-2014</t>
        </is>
      </c>
      <c r="AN72" s="102" t="n"/>
      <c r="AO72" s="102" t="n"/>
      <c r="AP72" s="412" t="n"/>
      <c r="AQ72" s="80" t="n"/>
      <c r="AR72" s="80" t="n"/>
      <c r="AS72" s="410" t="n"/>
      <c r="AT72" s="29" t="n"/>
      <c r="AU72" s="111" t="n"/>
      <c r="AV72" s="111" t="n"/>
      <c r="AW72" s="111" t="n"/>
      <c r="AX72" s="111" t="n"/>
      <c r="AY72" s="111" t="n"/>
    </row>
    <row customHeight="1" ht="15" r="73">
      <c r="A73" s="10" t="n"/>
      <c r="B73" s="11" t="inlineStr">
        <is>
          <t>KOI</t>
        </is>
      </c>
      <c r="C73" s="10" t="inlineStr">
        <is>
          <t>sweat</t>
        </is>
      </c>
      <c r="D73" s="14" t="inlineStr">
        <is>
          <t>MEN</t>
        </is>
      </c>
      <c r="E73" s="180" t="inlineStr">
        <is>
          <t>K150755014</t>
        </is>
      </c>
      <c r="F73" s="180" t="inlineStr">
        <is>
          <t>BALDWIN</t>
        </is>
      </c>
      <c r="G73" s="138" t="inlineStr">
        <is>
          <t>Black Tipi AOP</t>
        </is>
      </c>
      <c r="H73" s="2" t="n"/>
      <c r="I73" s="13" t="n"/>
      <c r="J73" s="119" t="inlineStr">
        <is>
          <t>GRG</t>
        </is>
      </c>
      <c r="K73" s="29" t="n"/>
      <c r="L73" s="29" t="n"/>
      <c r="M73" s="29" t="n"/>
      <c r="N73" s="38" t="n"/>
      <c r="O73" s="38" t="n"/>
      <c r="P73" s="39" t="n"/>
      <c r="Q73" s="130" t="n"/>
      <c r="R73" s="130" t="n"/>
      <c r="S73" s="130" t="n"/>
      <c r="T73" s="130" t="n"/>
      <c r="U73" s="130" t="n"/>
      <c r="V73" s="130" t="n"/>
      <c r="W73" s="44" t="n"/>
      <c r="X73" s="67" t="n"/>
      <c r="Y73" s="68" t="n"/>
      <c r="Z73" s="69" t="n"/>
      <c r="AA73" s="80" t="n"/>
      <c r="AB73" s="80" t="n"/>
      <c r="AC73" s="410" t="inlineStr">
        <is>
          <t>TBC</t>
        </is>
      </c>
      <c r="AD73" s="102" t="n">
        <v>16</v>
      </c>
      <c r="AE73" s="102" t="n">
        <v>3</v>
      </c>
      <c r="AF73" s="102" t="inlineStr">
        <is>
          <t>M</t>
        </is>
      </c>
      <c r="AG73" s="412" t="n"/>
      <c r="AH73" s="120" t="n">
        <v>3</v>
      </c>
      <c r="AI73" s="413" t="n"/>
      <c r="AJ73" s="91" t="n"/>
      <c r="AK73" s="414" t="n"/>
      <c r="AL73" s="123" t="inlineStr">
        <is>
          <t>3 pcs shipped on 22-11-2014</t>
        </is>
      </c>
      <c r="AM73" s="123" t="inlineStr">
        <is>
          <t>13 pcs shipped on 06-12-2014</t>
        </is>
      </c>
      <c r="AN73" s="102" t="n"/>
      <c r="AO73" s="102" t="n"/>
      <c r="AP73" s="412" t="n"/>
      <c r="AQ73" s="80" t="n"/>
      <c r="AR73" s="80" t="n"/>
      <c r="AS73" s="410" t="n"/>
      <c r="AT73" s="29" t="n"/>
      <c r="AU73" s="111" t="n"/>
      <c r="AV73" s="111" t="n"/>
      <c r="AW73" s="111" t="n"/>
      <c r="AX73" s="111" t="n"/>
      <c r="AY73" s="111" t="n"/>
    </row>
    <row customHeight="1" ht="15" r="74">
      <c r="A74" s="10" t="n"/>
      <c r="B74" s="11" t="inlineStr">
        <is>
          <t>KOI</t>
        </is>
      </c>
      <c r="C74" s="10" t="inlineStr">
        <is>
          <t>sweat</t>
        </is>
      </c>
      <c r="D74" s="14" t="inlineStr">
        <is>
          <t>MEN</t>
        </is>
      </c>
      <c r="E74" s="180" t="inlineStr">
        <is>
          <t>K150755015</t>
        </is>
      </c>
      <c r="F74" s="180" t="inlineStr">
        <is>
          <t>BALDWIN</t>
        </is>
      </c>
      <c r="G74" s="180" t="inlineStr">
        <is>
          <t>Indigo Flower</t>
        </is>
      </c>
      <c r="H74" s="2" t="n"/>
      <c r="I74" s="13" t="n"/>
      <c r="J74" s="119" t="inlineStr">
        <is>
          <t>GRG</t>
        </is>
      </c>
      <c r="K74" s="29" t="n"/>
      <c r="L74" s="29" t="n"/>
      <c r="M74" s="29" t="n"/>
      <c r="N74" s="38" t="n"/>
      <c r="O74" s="38" t="n"/>
      <c r="P74" s="39" t="n"/>
      <c r="Q74" s="130" t="n"/>
      <c r="R74" s="130" t="n"/>
      <c r="S74" s="130" t="inlineStr">
        <is>
          <t>Organic sweat (as SS15)</t>
        </is>
      </c>
      <c r="T74" s="130" t="n"/>
      <c r="U74" s="130" t="n"/>
      <c r="V74" s="130" t="n"/>
      <c r="W74" s="44" t="n"/>
      <c r="X74" s="67" t="n"/>
      <c r="Y74" s="68" t="n"/>
      <c r="Z74" s="69" t="n"/>
      <c r="AA74" s="80" t="n"/>
      <c r="AB74" s="80" t="n"/>
      <c r="AC74" s="410" t="inlineStr">
        <is>
          <t>TBC</t>
        </is>
      </c>
      <c r="AD74" s="102" t="n">
        <v>16</v>
      </c>
      <c r="AE74" s="102" t="n">
        <v>3</v>
      </c>
      <c r="AF74" s="102" t="inlineStr">
        <is>
          <t>M</t>
        </is>
      </c>
      <c r="AG74" s="412" t="n"/>
      <c r="AH74" s="120" t="n">
        <v>3</v>
      </c>
      <c r="AI74" s="413" t="n"/>
      <c r="AJ74" s="91" t="n"/>
      <c r="AK74" s="414" t="n"/>
      <c r="AL74" s="123" t="inlineStr">
        <is>
          <t>3 pcs shipped on 22-11-2014</t>
        </is>
      </c>
      <c r="AM74" s="123" t="inlineStr">
        <is>
          <t>13 pcs shipped on 06-12-2014</t>
        </is>
      </c>
      <c r="AN74" s="102" t="n"/>
      <c r="AO74" s="102" t="n"/>
      <c r="AP74" s="412" t="n"/>
      <c r="AQ74" s="80" t="n"/>
      <c r="AR74" s="80" t="n"/>
      <c r="AS74" s="410" t="n"/>
      <c r="AT74" s="29" t="n"/>
      <c r="AU74" s="111" t="n"/>
      <c r="AV74" s="111" t="n"/>
      <c r="AW74" s="111" t="n"/>
      <c r="AX74" s="111" t="n"/>
      <c r="AY74" s="111" t="n"/>
    </row>
    <row customHeight="1" ht="15" r="75">
      <c r="A75" s="10" t="n"/>
      <c r="B75" s="11" t="inlineStr">
        <is>
          <t>KOI</t>
        </is>
      </c>
      <c r="C75" s="10" t="inlineStr">
        <is>
          <t>sweat</t>
        </is>
      </c>
      <c r="D75" s="14" t="inlineStr">
        <is>
          <t>MEN</t>
        </is>
      </c>
      <c r="E75" s="180" t="inlineStr">
        <is>
          <t>K150755016</t>
        </is>
      </c>
      <c r="F75" s="180" t="inlineStr">
        <is>
          <t>BALDWIN</t>
        </is>
      </c>
      <c r="G75" s="138" t="inlineStr">
        <is>
          <t>Natural Indigo Origami Western AOP</t>
        </is>
      </c>
      <c r="H75" s="2" t="n"/>
      <c r="I75" s="13" t="n"/>
      <c r="J75" s="119" t="inlineStr">
        <is>
          <t>IndyBlu</t>
        </is>
      </c>
      <c r="K75" s="29" t="n"/>
      <c r="L75" s="29" t="n"/>
      <c r="M75" s="29" t="n"/>
      <c r="N75" s="38" t="n"/>
      <c r="O75" s="38" t="n"/>
      <c r="P75" s="39" t="n"/>
      <c r="Q75" s="130" t="inlineStr">
        <is>
          <t>KOI-SWEAT-AW15-001</t>
        </is>
      </c>
      <c r="R75" s="130" t="inlineStr">
        <is>
          <t>4 dips natural indigo / batik print</t>
        </is>
      </c>
      <c r="S75" s="130" t="n"/>
      <c r="T75" s="130" t="n"/>
      <c r="U75" s="130" t="n"/>
      <c r="V75" s="130" t="n"/>
      <c r="W75" s="44" t="n"/>
      <c r="X75" s="67" t="n"/>
      <c r="Y75" s="68" t="n"/>
      <c r="Z75" s="69" t="n"/>
      <c r="AA75" s="80" t="n"/>
      <c r="AB75" s="80" t="n"/>
      <c r="AC75" s="410" t="inlineStr">
        <is>
          <t>TBC</t>
        </is>
      </c>
      <c r="AD75" s="102" t="n">
        <v>16</v>
      </c>
      <c r="AE75" s="102" t="n">
        <v>3</v>
      </c>
      <c r="AF75" s="102" t="inlineStr">
        <is>
          <t>M</t>
        </is>
      </c>
      <c r="AG75" s="412" t="n"/>
      <c r="AH75" s="120" t="n">
        <v>6</v>
      </c>
      <c r="AI75" s="413" t="n"/>
      <c r="AJ75" s="91" t="n"/>
      <c r="AK75" s="414" t="n"/>
      <c r="AL75" s="123" t="inlineStr">
        <is>
          <t>3 pcs shipped on 22-11-2014</t>
        </is>
      </c>
      <c r="AM75" s="123" t="inlineStr">
        <is>
          <t>13 pcs shipped on 06-12-2014</t>
        </is>
      </c>
      <c r="AN75" s="102" t="n"/>
      <c r="AO75" s="102" t="n"/>
      <c r="AP75" s="412" t="n"/>
      <c r="AQ75" s="80" t="n"/>
      <c r="AR75" s="80" t="n"/>
      <c r="AS75" s="410" t="n"/>
      <c r="AT75" s="29" t="n"/>
      <c r="AU75" s="111" t="n"/>
      <c r="AV75" s="111" t="n"/>
      <c r="AW75" s="111" t="n"/>
      <c r="AX75" s="111" t="n"/>
      <c r="AY75" s="111" t="n"/>
    </row>
    <row customHeight="1" ht="26.25" r="76">
      <c r="A76" s="10" t="n"/>
      <c r="B76" s="11" t="inlineStr">
        <is>
          <t>KOI</t>
        </is>
      </c>
      <c r="C76" s="10" t="inlineStr">
        <is>
          <t>sweat</t>
        </is>
      </c>
      <c r="D76" s="14" t="inlineStr">
        <is>
          <t>MEN</t>
        </is>
      </c>
      <c r="E76" s="180" t="inlineStr">
        <is>
          <t>K150755017</t>
        </is>
      </c>
      <c r="F76" s="180" t="inlineStr">
        <is>
          <t>BALDWIN</t>
        </is>
      </c>
      <c r="G76" s="180" t="inlineStr">
        <is>
          <t>Reverse Herringbone</t>
        </is>
      </c>
      <c r="H76" s="2" t="n"/>
      <c r="I76" s="13" t="n"/>
      <c r="J76" s="119" t="inlineStr">
        <is>
          <t>Uni Textiles</t>
        </is>
      </c>
      <c r="K76" s="29" t="n"/>
      <c r="L76" s="29" t="n"/>
      <c r="M76" s="29" t="n"/>
      <c r="N76" s="38" t="n"/>
      <c r="O76" s="38" t="n"/>
      <c r="P76" s="39" t="n"/>
      <c r="Q76" s="130" t="n"/>
      <c r="R76" s="130" t="n"/>
      <c r="S76" s="130" t="inlineStr">
        <is>
          <t>Herringbone quality from Greece (use back side as front side)</t>
        </is>
      </c>
      <c r="T76" s="130" t="n"/>
      <c r="U76" s="130" t="n"/>
      <c r="V76" s="130" t="n"/>
      <c r="W76" s="44" t="n"/>
      <c r="X76" s="67" t="n"/>
      <c r="Y76" s="68" t="n"/>
      <c r="Z76" s="69" t="n"/>
      <c r="AA76" s="80" t="n"/>
      <c r="AB76" s="80" t="n"/>
      <c r="AC76" s="410" t="inlineStr">
        <is>
          <t>ETD 18-sep</t>
        </is>
      </c>
      <c r="AD76" s="102" t="n">
        <v>16</v>
      </c>
      <c r="AE76" s="102" t="n">
        <v>3</v>
      </c>
      <c r="AF76" s="102" t="inlineStr">
        <is>
          <t>M</t>
        </is>
      </c>
      <c r="AG76" s="412" t="n"/>
      <c r="AH76" s="120" t="n">
        <v>6</v>
      </c>
      <c r="AI76" s="413" t="n"/>
      <c r="AJ76" s="91" t="n"/>
      <c r="AK76" s="414" t="n"/>
      <c r="AL76" s="123" t="inlineStr">
        <is>
          <t>3 pcs shipped on 22-11-2014</t>
        </is>
      </c>
      <c r="AM76" s="123" t="inlineStr">
        <is>
          <t>13 pcs shipped on 06-12-2014</t>
        </is>
      </c>
      <c r="AN76" s="102" t="n"/>
      <c r="AO76" s="102" t="n"/>
      <c r="AP76" s="412" t="n"/>
      <c r="AQ76" s="80" t="n"/>
      <c r="AR76" s="80" t="n"/>
      <c r="AS76" s="410" t="n"/>
      <c r="AT76" s="29" t="n"/>
      <c r="AU76" s="111" t="n"/>
      <c r="AV76" s="111" t="n"/>
      <c r="AW76" s="111" t="n"/>
      <c r="AX76" s="111" t="n"/>
      <c r="AY76" s="111" t="n"/>
    </row>
    <row customHeight="1" ht="15" r="77">
      <c r="A77" s="10" t="n"/>
      <c r="B77" s="11" t="inlineStr">
        <is>
          <t>KOI</t>
        </is>
      </c>
      <c r="C77" s="10" t="n"/>
      <c r="D77" s="14" t="inlineStr">
        <is>
          <t>MEN</t>
        </is>
      </c>
      <c r="E77" s="180" t="inlineStr">
        <is>
          <t>K150755020</t>
        </is>
      </c>
      <c r="F77" s="180" t="inlineStr">
        <is>
          <t>CAI</t>
        </is>
      </c>
      <c r="G77" s="10" t="n"/>
      <c r="H77" s="2" t="n"/>
      <c r="I77" s="13" t="n"/>
      <c r="J77" s="119" t="inlineStr">
        <is>
          <t>IndyBlu</t>
        </is>
      </c>
      <c r="K77" s="29" t="n"/>
      <c r="L77" s="29" t="n"/>
      <c r="M77" s="29" t="n"/>
      <c r="N77" s="38" t="n"/>
      <c r="O77" s="38" t="n"/>
      <c r="P77" s="39" t="n"/>
      <c r="Q77" s="130" t="inlineStr">
        <is>
          <t>KOI-JERSEY-SS15-006</t>
        </is>
      </c>
      <c r="R77" s="130" t="inlineStr">
        <is>
          <t>Red / Navy</t>
        </is>
      </c>
      <c r="S77" s="130" t="n"/>
      <c r="T77" s="130" t="n"/>
      <c r="U77" s="130" t="n"/>
      <c r="V77" s="130" t="n"/>
      <c r="W77" s="44" t="n"/>
      <c r="X77" s="67" t="n"/>
      <c r="Y77" s="68" t="n"/>
      <c r="Z77" s="69" t="n"/>
      <c r="AA77" s="80" t="n"/>
      <c r="AB77" s="80" t="n"/>
      <c r="AC77" s="410" t="inlineStr">
        <is>
          <t>TBC</t>
        </is>
      </c>
      <c r="AD77" s="102" t="n">
        <v>16</v>
      </c>
      <c r="AE77" s="102" t="n">
        <v>3</v>
      </c>
      <c r="AF77" s="102" t="inlineStr">
        <is>
          <t>M</t>
        </is>
      </c>
      <c r="AG77" s="412" t="n"/>
      <c r="AH77" s="120" t="n">
        <v>6</v>
      </c>
      <c r="AI77" s="413" t="n"/>
      <c r="AJ77" s="91" t="n"/>
      <c r="AK77" s="414" t="n"/>
      <c r="AL77" s="123" t="inlineStr">
        <is>
          <t>3 pcs shipped on 22-11-2014</t>
        </is>
      </c>
      <c r="AM77" s="123" t="inlineStr">
        <is>
          <t>13 pcs shipped on 06-12-2014</t>
        </is>
      </c>
      <c r="AN77" s="102" t="n"/>
      <c r="AO77" s="102" t="n"/>
      <c r="AP77" s="412" t="n"/>
      <c r="AQ77" s="80" t="n"/>
      <c r="AR77" s="80" t="n"/>
      <c r="AS77" s="410" t="n"/>
      <c r="AT77" s="29" t="n"/>
      <c r="AU77" s="111" t="n"/>
      <c r="AV77" s="111" t="n"/>
      <c r="AW77" s="111" t="n"/>
      <c r="AX77" s="111" t="n"/>
      <c r="AY77" s="111" t="n"/>
    </row>
    <row customHeight="1" ht="15" r="78">
      <c r="A78" s="10" t="n"/>
      <c r="B78" s="11" t="inlineStr">
        <is>
          <t>KOI</t>
        </is>
      </c>
      <c r="C78" s="10" t="inlineStr">
        <is>
          <t>sweat</t>
        </is>
      </c>
      <c r="D78" s="14" t="inlineStr">
        <is>
          <t>MEN</t>
        </is>
      </c>
      <c r="E78" s="180" t="inlineStr">
        <is>
          <t>K150755030</t>
        </is>
      </c>
      <c r="F78" s="180" t="inlineStr">
        <is>
          <t>RAMSES</t>
        </is>
      </c>
      <c r="G78" s="180" t="inlineStr">
        <is>
          <t>Grey Melee Tattoo Embroidery</t>
        </is>
      </c>
      <c r="H78" s="2" t="n"/>
      <c r="I78" s="13" t="n"/>
      <c r="J78" s="119" t="inlineStr">
        <is>
          <t>Uni Textiles</t>
        </is>
      </c>
      <c r="K78" s="29" t="n"/>
      <c r="L78" s="29" t="n"/>
      <c r="M78" s="29" t="n"/>
      <c r="N78" s="38" t="n"/>
      <c r="O78" s="38" t="n"/>
      <c r="P78" s="39" t="n"/>
      <c r="Q78" s="130" t="n"/>
      <c r="R78" s="130" t="n"/>
      <c r="S78" s="130" t="inlineStr">
        <is>
          <t>Grey melee sweat from Greece</t>
        </is>
      </c>
      <c r="T78" s="130" t="n"/>
      <c r="U78" s="130" t="n"/>
      <c r="V78" s="130" t="n"/>
      <c r="W78" s="44" t="n"/>
      <c r="X78" s="67" t="n"/>
      <c r="Y78" s="68" t="n"/>
      <c r="Z78" s="69" t="n"/>
      <c r="AA78" s="80" t="n"/>
      <c r="AB78" s="80" t="n"/>
      <c r="AC78" s="410" t="inlineStr">
        <is>
          <t>ETD 18-sep</t>
        </is>
      </c>
      <c r="AD78" s="102" t="n">
        <v>16</v>
      </c>
      <c r="AE78" s="102" t="n">
        <v>3</v>
      </c>
      <c r="AF78" s="102" t="inlineStr">
        <is>
          <t>M</t>
        </is>
      </c>
      <c r="AG78" s="412" t="n"/>
      <c r="AH78" s="120" t="n">
        <v>6</v>
      </c>
      <c r="AI78" s="413" t="n"/>
      <c r="AJ78" s="91" t="n"/>
      <c r="AK78" s="414" t="n"/>
      <c r="AL78" s="123" t="inlineStr">
        <is>
          <t>3 pcs shipped on 22-11-2014</t>
        </is>
      </c>
      <c r="AM78" s="123" t="inlineStr">
        <is>
          <t>13 pcs shipped on 06-12-2014</t>
        </is>
      </c>
      <c r="AN78" s="102" t="n"/>
      <c r="AO78" s="102" t="n"/>
      <c r="AP78" s="412" t="n"/>
      <c r="AQ78" s="80" t="n"/>
      <c r="AR78" s="80" t="n"/>
      <c r="AS78" s="410" t="n"/>
      <c r="AT78" s="29" t="n"/>
      <c r="AU78" s="111" t="n"/>
      <c r="AV78" s="111" t="n"/>
      <c r="AW78" s="111" t="n"/>
      <c r="AX78" s="111" t="n"/>
      <c r="AY78" s="111" t="n"/>
    </row>
    <row customHeight="1" ht="15" r="79">
      <c r="A79" s="10" t="n"/>
      <c r="B79" s="11" t="inlineStr">
        <is>
          <t>KOI</t>
        </is>
      </c>
      <c r="C79" s="10" t="inlineStr">
        <is>
          <t>sweat</t>
        </is>
      </c>
      <c r="D79" s="14" t="inlineStr">
        <is>
          <t>MEN</t>
        </is>
      </c>
      <c r="E79" s="180" t="inlineStr">
        <is>
          <t>K150755040</t>
        </is>
      </c>
      <c r="F79" s="180" t="inlineStr">
        <is>
          <t>SOLOMON</t>
        </is>
      </c>
      <c r="G79" s="180" t="inlineStr">
        <is>
          <t>Black Kings of Indigo</t>
        </is>
      </c>
      <c r="H79" s="2" t="n"/>
      <c r="I79" s="13" t="n"/>
      <c r="J79" s="119" t="inlineStr">
        <is>
          <t>GRG</t>
        </is>
      </c>
      <c r="K79" s="29" t="n"/>
      <c r="L79" s="29" t="n"/>
      <c r="M79" s="29" t="n"/>
      <c r="N79" s="38" t="n"/>
      <c r="O79" s="38" t="n"/>
      <c r="P79" s="39" t="n"/>
      <c r="Q79" s="130" t="n"/>
      <c r="R79" s="130" t="n"/>
      <c r="S79" s="130" t="inlineStr">
        <is>
          <t>Organic sweat (carry over SS15)</t>
        </is>
      </c>
      <c r="T79" s="130" t="n"/>
      <c r="U79" s="130" t="n"/>
      <c r="V79" s="130" t="n"/>
      <c r="W79" s="44" t="n"/>
      <c r="X79" s="67" t="n"/>
      <c r="Y79" s="68" t="n"/>
      <c r="Z79" s="69" t="n"/>
      <c r="AA79" s="80" t="n"/>
      <c r="AB79" s="80" t="n"/>
      <c r="AC79" s="410" t="inlineStr">
        <is>
          <t>TBC</t>
        </is>
      </c>
      <c r="AD79" s="102" t="n">
        <v>16</v>
      </c>
      <c r="AE79" s="102" t="n">
        <v>3</v>
      </c>
      <c r="AF79" s="102" t="inlineStr">
        <is>
          <t>M</t>
        </is>
      </c>
      <c r="AG79" s="412" t="n"/>
      <c r="AH79" s="120" t="n">
        <v>3</v>
      </c>
      <c r="AI79" s="413" t="n"/>
      <c r="AJ79" s="91" t="n"/>
      <c r="AK79" s="414" t="n"/>
      <c r="AL79" s="123" t="inlineStr">
        <is>
          <t>3 pcs shipped on 22-11-2014</t>
        </is>
      </c>
      <c r="AM79" s="123" t="inlineStr">
        <is>
          <t>13 pcs shipped on 06-12-2014</t>
        </is>
      </c>
      <c r="AN79" s="102" t="n"/>
      <c r="AO79" s="102" t="n"/>
      <c r="AP79" s="412" t="n"/>
      <c r="AQ79" s="80" t="n"/>
      <c r="AR79" s="80" t="n"/>
      <c r="AS79" s="410" t="n"/>
      <c r="AT79" s="29" t="n"/>
      <c r="AU79" s="111" t="n"/>
      <c r="AV79" s="111" t="n"/>
      <c r="AW79" s="111" t="n"/>
      <c r="AX79" s="111" t="n"/>
      <c r="AY79" s="111" t="n"/>
    </row>
    <row customHeight="1" ht="15" r="80">
      <c r="A80" s="10" t="n"/>
      <c r="B80" s="11" t="inlineStr">
        <is>
          <t>KOI</t>
        </is>
      </c>
      <c r="C80" s="10" t="inlineStr">
        <is>
          <t>knit</t>
        </is>
      </c>
      <c r="D80" s="14" t="inlineStr">
        <is>
          <t>MEN</t>
        </is>
      </c>
      <c r="E80" s="180" t="inlineStr">
        <is>
          <t>K150755050</t>
        </is>
      </c>
      <c r="F80" s="180" t="inlineStr">
        <is>
          <t>FRANCOIS</t>
        </is>
      </c>
      <c r="G80" s="10" t="n"/>
      <c r="H80" s="2" t="n"/>
      <c r="I80" s="13" t="n"/>
      <c r="J80" s="119" t="inlineStr">
        <is>
          <t>Salgari</t>
        </is>
      </c>
      <c r="K80" s="29" t="n"/>
      <c r="L80" s="29" t="n"/>
      <c r="M80" s="29" t="n"/>
      <c r="N80" s="38" t="n"/>
      <c r="O80" s="38" t="n"/>
      <c r="P80" s="39" t="n"/>
      <c r="Q80" s="130" t="n"/>
      <c r="R80" s="130" t="inlineStr">
        <is>
          <t>Marine</t>
        </is>
      </c>
      <c r="S80" s="130" t="inlineStr">
        <is>
          <t>Ecoplanet</t>
        </is>
      </c>
      <c r="T80" s="130" t="n"/>
      <c r="U80" s="130" t="n"/>
      <c r="V80" s="130" t="n"/>
      <c r="W80" s="44" t="n"/>
      <c r="X80" s="67" t="n"/>
      <c r="Y80" s="68" t="n"/>
      <c r="Z80" s="69" t="n"/>
      <c r="AA80" s="80" t="n"/>
      <c r="AB80" s="80" t="n"/>
      <c r="AC80" s="410" t="inlineStr">
        <is>
          <t>ETD 19-sep</t>
        </is>
      </c>
      <c r="AD80" s="102" t="n">
        <v>16</v>
      </c>
      <c r="AE80" s="102" t="n">
        <v>3</v>
      </c>
      <c r="AF80" s="102" t="inlineStr">
        <is>
          <t>M</t>
        </is>
      </c>
      <c r="AG80" s="412" t="n"/>
      <c r="AH80" s="120" t="n">
        <v>3</v>
      </c>
      <c r="AI80" s="413" t="n"/>
      <c r="AJ80" s="91" t="n"/>
      <c r="AK80" s="414" t="n"/>
      <c r="AL80" s="123" t="inlineStr">
        <is>
          <t>3 pcs shipped on 22-11-2014</t>
        </is>
      </c>
      <c r="AM80" s="123" t="inlineStr">
        <is>
          <t>13 pcs shipped on 06-12-2014</t>
        </is>
      </c>
      <c r="AN80" s="102" t="n"/>
      <c r="AO80" s="102" t="n"/>
      <c r="AP80" s="412" t="n"/>
      <c r="AQ80" s="80" t="n"/>
      <c r="AR80" s="80" t="n"/>
      <c r="AS80" s="410" t="n"/>
      <c r="AT80" s="29" t="n"/>
      <c r="AU80" s="111" t="n"/>
      <c r="AV80" s="111" t="n"/>
      <c r="AW80" s="111" t="n"/>
      <c r="AX80" s="111" t="n"/>
      <c r="AY80" s="111" t="n"/>
    </row>
    <row customHeight="1" ht="26.25" r="81">
      <c r="A81" s="10" t="n"/>
      <c r="B81" s="11" t="inlineStr">
        <is>
          <t>KOI</t>
        </is>
      </c>
      <c r="C81" s="10" t="inlineStr">
        <is>
          <t>knit</t>
        </is>
      </c>
      <c r="D81" s="14" t="inlineStr">
        <is>
          <t>MEN</t>
        </is>
      </c>
      <c r="E81" s="180" t="inlineStr">
        <is>
          <t>K150755060</t>
        </is>
      </c>
      <c r="F81" s="180" t="inlineStr">
        <is>
          <t>SANCHO</t>
        </is>
      </c>
      <c r="G81" s="10" t="n"/>
      <c r="H81" s="2" t="n"/>
      <c r="I81" s="13" t="n"/>
      <c r="J81" s="119" t="inlineStr">
        <is>
          <t>Salgari</t>
        </is>
      </c>
      <c r="K81" s="29" t="n"/>
      <c r="L81" s="29" t="n"/>
      <c r="M81" s="29" t="n"/>
      <c r="N81" s="38" t="n"/>
      <c r="O81" s="38" t="n"/>
      <c r="P81" s="39" t="n"/>
      <c r="Q81" s="130" t="inlineStr">
        <is>
          <t>MOD-K-TENGU VAR: G1V SS14</t>
        </is>
      </c>
      <c r="R81" s="130" t="inlineStr">
        <is>
          <t>White: 110016 / Navy: 306342</t>
        </is>
      </c>
      <c r="S81" s="130" t="n"/>
      <c r="T81" s="130" t="n"/>
      <c r="U81" s="130" t="n"/>
      <c r="V81" s="130" t="n"/>
      <c r="W81" s="44" t="n"/>
      <c r="X81" s="67" t="n"/>
      <c r="Y81" s="68" t="n"/>
      <c r="Z81" s="69" t="n"/>
      <c r="AA81" s="80" t="n"/>
      <c r="AB81" s="80" t="n"/>
      <c r="AC81" s="410" t="inlineStr">
        <is>
          <t>ETD 19-sep</t>
        </is>
      </c>
      <c r="AD81" s="102" t="n">
        <v>16</v>
      </c>
      <c r="AE81" s="102" t="n">
        <v>3</v>
      </c>
      <c r="AF81" s="102" t="inlineStr">
        <is>
          <t>M</t>
        </is>
      </c>
      <c r="AG81" s="412" t="n"/>
      <c r="AH81" s="120" t="n">
        <v>3</v>
      </c>
      <c r="AI81" s="413" t="n"/>
      <c r="AJ81" s="91" t="n"/>
      <c r="AK81" s="414" t="n"/>
      <c r="AL81" s="123" t="inlineStr">
        <is>
          <t>3 pcs shipped on 22-11-2014</t>
        </is>
      </c>
      <c r="AM81" s="123" t="inlineStr">
        <is>
          <t>13 pcs shipped on 06-12-2014</t>
        </is>
      </c>
      <c r="AN81" s="102" t="n"/>
      <c r="AO81" s="102" t="n"/>
      <c r="AP81" s="412" t="n"/>
      <c r="AQ81" s="80" t="n"/>
      <c r="AR81" s="80" t="n"/>
      <c r="AS81" s="410" t="n"/>
      <c r="AT81" s="29" t="n"/>
      <c r="AU81" s="111" t="n"/>
      <c r="AV81" s="111" t="n"/>
      <c r="AW81" s="111" t="n"/>
      <c r="AX81" s="111" t="n"/>
      <c r="AY81" s="111" t="n"/>
    </row>
    <row customHeight="1" ht="15" r="82">
      <c r="A82" s="10" t="n"/>
      <c r="B82" s="11" t="inlineStr">
        <is>
          <t>KOI</t>
        </is>
      </c>
      <c r="C82" s="10" t="inlineStr">
        <is>
          <t>kimono</t>
        </is>
      </c>
      <c r="D82" s="14" t="inlineStr">
        <is>
          <t>MEN</t>
        </is>
      </c>
      <c r="E82" s="180" t="inlineStr">
        <is>
          <t>K150759001</t>
        </is>
      </c>
      <c r="F82" s="180" t="inlineStr">
        <is>
          <t>NARSES</t>
        </is>
      </c>
      <c r="G82" s="180" t="inlineStr">
        <is>
          <t>Natural Indigo Patchwork</t>
        </is>
      </c>
      <c r="H82" s="2" t="n"/>
      <c r="I82" s="13" t="n"/>
      <c r="J82" s="119" t="inlineStr">
        <is>
          <t>IndyBlu</t>
        </is>
      </c>
      <c r="K82" s="29" t="n"/>
      <c r="L82" s="29" t="n"/>
      <c r="M82" s="29" t="n"/>
      <c r="N82" s="38" t="n"/>
      <c r="O82" s="38" t="n"/>
      <c r="P82" s="39" t="n"/>
      <c r="Q82" s="130" t="inlineStr">
        <is>
          <t>KOI-WOVEN-SS15-027</t>
        </is>
      </c>
      <c r="R82" s="130" t="inlineStr">
        <is>
          <t>Natural Indigo</t>
        </is>
      </c>
      <c r="S82" s="130" t="n"/>
      <c r="T82" s="130" t="n"/>
      <c r="U82" s="130" t="n"/>
      <c r="V82" s="130" t="n"/>
      <c r="W82" s="44" t="n"/>
      <c r="X82" s="67" t="n"/>
      <c r="Y82" s="68" t="n"/>
      <c r="Z82" s="69" t="n"/>
      <c r="AA82" s="80" t="n"/>
      <c r="AB82" s="80" t="n"/>
      <c r="AC82" s="410" t="inlineStr">
        <is>
          <t>TBC</t>
        </is>
      </c>
      <c r="AD82" s="102" t="n">
        <v>16</v>
      </c>
      <c r="AE82" s="102" t="n">
        <v>3</v>
      </c>
      <c r="AF82" s="102" t="inlineStr">
        <is>
          <t>M</t>
        </is>
      </c>
      <c r="AG82" s="412" t="n"/>
      <c r="AH82" s="120" t="n">
        <v>6</v>
      </c>
      <c r="AI82" s="413" t="n"/>
      <c r="AJ82" s="91" t="n"/>
      <c r="AK82" s="414" t="n"/>
      <c r="AL82" s="123" t="inlineStr">
        <is>
          <t>3 pcs shipped on 22-11-2014</t>
        </is>
      </c>
      <c r="AM82" s="123" t="inlineStr">
        <is>
          <t>13 pcs shipped on 06-12-2014</t>
        </is>
      </c>
      <c r="AN82" s="102" t="n"/>
      <c r="AO82" s="102" t="n"/>
      <c r="AP82" s="412" t="n"/>
      <c r="AQ82" s="80" t="n"/>
      <c r="AR82" s="80" t="n"/>
      <c r="AS82" s="410" t="n"/>
      <c r="AT82" s="29" t="n"/>
      <c r="AU82" s="111" t="n"/>
      <c r="AV82" s="111" t="n"/>
      <c r="AW82" s="111" t="n"/>
      <c r="AX82" s="111" t="n"/>
      <c r="AY82" s="111" t="n"/>
    </row>
    <row customHeight="1" ht="15" r="83">
      <c r="A83" s="10" t="n"/>
      <c r="B83" s="11" t="inlineStr">
        <is>
          <t>KOI</t>
        </is>
      </c>
      <c r="C83" s="10" t="n"/>
      <c r="D83" s="14" t="inlineStr">
        <is>
          <t>MEN</t>
        </is>
      </c>
      <c r="E83" s="180" t="inlineStr">
        <is>
          <t>K150799001</t>
        </is>
      </c>
      <c r="F83" s="180" t="inlineStr">
        <is>
          <t>DONN</t>
        </is>
      </c>
      <c r="G83" s="10" t="n"/>
      <c r="H83" s="2" t="n"/>
      <c r="I83" s="13" t="n"/>
      <c r="J83" s="119" t="inlineStr">
        <is>
          <t>IndyBlu</t>
        </is>
      </c>
      <c r="K83" s="29" t="n"/>
      <c r="L83" s="29" t="n"/>
      <c r="M83" s="29" t="n"/>
      <c r="N83" s="38" t="n"/>
      <c r="O83" s="38" t="n"/>
      <c r="P83" s="39" t="n"/>
      <c r="Q83" s="130" t="n"/>
      <c r="R83" s="130" t="n"/>
      <c r="S83" s="130" t="n"/>
      <c r="T83" s="130" t="n"/>
      <c r="U83" s="130" t="n"/>
      <c r="V83" s="130" t="n"/>
      <c r="W83" s="44" t="n"/>
      <c r="X83" s="67" t="n"/>
      <c r="Y83" s="68" t="n"/>
      <c r="Z83" s="69" t="n"/>
      <c r="AA83" s="80" t="n"/>
      <c r="AB83" s="80" t="n"/>
      <c r="AC83" s="410" t="inlineStr">
        <is>
          <t>TBC</t>
        </is>
      </c>
      <c r="AD83" s="102" t="n">
        <v>17</v>
      </c>
      <c r="AE83" s="102" t="n">
        <v>3</v>
      </c>
      <c r="AF83" s="102" t="inlineStr">
        <is>
          <t>M</t>
        </is>
      </c>
      <c r="AG83" s="412" t="n"/>
      <c r="AH83" s="120" t="n">
        <v>3</v>
      </c>
      <c r="AI83" s="413" t="n"/>
      <c r="AJ83" s="91" t="n"/>
      <c r="AK83" s="414" t="n"/>
      <c r="AL83" s="123" t="inlineStr">
        <is>
          <t>3 pcs shipped on 22-11-2014</t>
        </is>
      </c>
      <c r="AM83" s="123" t="inlineStr">
        <is>
          <t>14 pcs shipped on 06-12-2014</t>
        </is>
      </c>
      <c r="AN83" s="102" t="n"/>
      <c r="AO83" s="102" t="n"/>
      <c r="AP83" s="412" t="n"/>
      <c r="AQ83" s="80" t="n"/>
      <c r="AR83" s="80" t="n"/>
      <c r="AS83" s="410" t="n"/>
      <c r="AT83" s="29" t="n"/>
      <c r="AU83" s="111" t="n"/>
      <c r="AV83" s="111" t="n"/>
      <c r="AW83" s="111" t="n"/>
      <c r="AX83" s="111" t="n"/>
      <c r="AY83" s="111" t="n"/>
    </row>
    <row customHeight="1" ht="15" r="84">
      <c r="A84" s="10" t="n"/>
      <c r="B84" s="11" t="inlineStr">
        <is>
          <t>KOI</t>
        </is>
      </c>
      <c r="C84" s="10" t="n"/>
      <c r="D84" s="14" t="inlineStr">
        <is>
          <t>MEN</t>
        </is>
      </c>
      <c r="E84" s="180" t="inlineStr">
        <is>
          <t>K150799002</t>
        </is>
      </c>
      <c r="F84" s="180" t="inlineStr">
        <is>
          <t>FERDINAND</t>
        </is>
      </c>
      <c r="G84" s="10" t="n"/>
      <c r="H84" s="2" t="n"/>
      <c r="I84" s="13" t="n"/>
      <c r="J84" s="119" t="inlineStr">
        <is>
          <t>IndyBlu</t>
        </is>
      </c>
      <c r="K84" s="29" t="n"/>
      <c r="L84" s="29" t="n"/>
      <c r="M84" s="29" t="n"/>
      <c r="N84" s="38" t="n"/>
      <c r="O84" s="38" t="n"/>
      <c r="P84" s="39" t="n"/>
      <c r="Q84" s="130" t="n"/>
      <c r="R84" s="130" t="n"/>
      <c r="S84" s="130" t="n"/>
      <c r="T84" s="130" t="n"/>
      <c r="U84" s="130" t="n"/>
      <c r="V84" s="130" t="n"/>
      <c r="W84" s="44" t="n"/>
      <c r="X84" s="67" t="n"/>
      <c r="Y84" s="68" t="n"/>
      <c r="Z84" s="69" t="n"/>
      <c r="AA84" s="80" t="n"/>
      <c r="AB84" s="80" t="n"/>
      <c r="AC84" s="410" t="inlineStr">
        <is>
          <t>TBC</t>
        </is>
      </c>
      <c r="AD84" s="102" t="n">
        <v>17</v>
      </c>
      <c r="AE84" s="102" t="n">
        <v>3</v>
      </c>
      <c r="AF84" s="102" t="inlineStr">
        <is>
          <t>M</t>
        </is>
      </c>
      <c r="AG84" s="412" t="n"/>
      <c r="AH84" s="120" t="n">
        <v>3</v>
      </c>
      <c r="AI84" s="413" t="n"/>
      <c r="AJ84" s="91" t="n"/>
      <c r="AK84" s="414" t="n"/>
      <c r="AL84" s="123" t="inlineStr">
        <is>
          <t>3 pcs shipped on 22-11-2014</t>
        </is>
      </c>
      <c r="AM84" s="123" t="inlineStr">
        <is>
          <t>14 pcs shipped on 06-12-2014</t>
        </is>
      </c>
      <c r="AN84" s="102" t="n"/>
      <c r="AO84" s="102" t="n"/>
      <c r="AP84" s="412" t="n"/>
      <c r="AQ84" s="80" t="n"/>
      <c r="AR84" s="80" t="n"/>
      <c r="AS84" s="410" t="n"/>
      <c r="AT84" s="29" t="n"/>
      <c r="AU84" s="111" t="n"/>
      <c r="AV84" s="111" t="n"/>
      <c r="AW84" s="111" t="n"/>
      <c r="AX84" s="111" t="n"/>
      <c r="AY84" s="111" t="n"/>
    </row>
    <row customHeight="1" ht="15" r="85">
      <c r="A85" s="10" t="n"/>
      <c r="B85" s="11" t="inlineStr">
        <is>
          <t>KOI</t>
        </is>
      </c>
      <c r="C85" s="10" t="n"/>
      <c r="D85" s="14" t="inlineStr">
        <is>
          <t>MEN</t>
        </is>
      </c>
      <c r="E85" s="180" t="inlineStr">
        <is>
          <t>K150799003</t>
        </is>
      </c>
      <c r="F85" s="180" t="inlineStr">
        <is>
          <t>KOI Big Belt</t>
        </is>
      </c>
      <c r="G85" s="10" t="n"/>
      <c r="H85" s="2" t="n"/>
      <c r="I85" s="13" t="n"/>
      <c r="J85" s="119" t="inlineStr">
        <is>
          <t>Cowboys Belt</t>
        </is>
      </c>
      <c r="K85" s="29" t="n"/>
      <c r="L85" s="29" t="n"/>
      <c r="M85" s="29" t="n"/>
      <c r="N85" s="38" t="n"/>
      <c r="O85" s="38" t="n"/>
      <c r="P85" s="39" t="n"/>
      <c r="Q85" s="130" t="n"/>
      <c r="R85" s="130" t="n"/>
      <c r="S85" s="130" t="n"/>
      <c r="T85" s="130" t="n"/>
      <c r="U85" s="130" t="n"/>
      <c r="V85" s="130" t="n"/>
      <c r="W85" s="44" t="n"/>
      <c r="X85" s="67" t="n"/>
      <c r="Y85" s="68" t="n"/>
      <c r="Z85" s="69" t="n"/>
      <c r="AA85" s="80" t="n"/>
      <c r="AB85" s="80" t="n"/>
      <c r="AC85" s="410" t="n"/>
      <c r="AD85" s="102" t="n"/>
      <c r="AE85" s="102" t="n"/>
      <c r="AF85" s="102" t="n"/>
      <c r="AG85" s="412" t="n"/>
      <c r="AH85" s="89" t="n"/>
      <c r="AI85" s="413" t="n"/>
      <c r="AJ85" s="91" t="n"/>
      <c r="AK85" s="414" t="n"/>
      <c r="AL85" s="93" t="n"/>
      <c r="AM85" s="93" t="n"/>
      <c r="AN85" s="102" t="n"/>
      <c r="AO85" s="102" t="n"/>
      <c r="AP85" s="412" t="n"/>
      <c r="AQ85" s="80" t="n"/>
      <c r="AR85" s="80" t="n"/>
      <c r="AS85" s="410" t="n"/>
      <c r="AT85" s="29" t="n"/>
      <c r="AU85" s="111" t="n"/>
      <c r="AV85" s="111" t="n"/>
      <c r="AW85" s="111" t="n"/>
      <c r="AX85" s="111" t="n"/>
      <c r="AY85" s="111" t="n"/>
    </row>
    <row customHeight="1" ht="15" r="86">
      <c r="A86" s="10" t="n"/>
      <c r="B86" s="11" t="inlineStr">
        <is>
          <t>KOI</t>
        </is>
      </c>
      <c r="C86" s="10" t="n"/>
      <c r="D86" s="14" t="inlineStr">
        <is>
          <t>MEN</t>
        </is>
      </c>
      <c r="E86" s="180" t="inlineStr">
        <is>
          <t>K150799004</t>
        </is>
      </c>
      <c r="F86" s="180" t="inlineStr">
        <is>
          <t>KOI Small Belt</t>
        </is>
      </c>
      <c r="G86" s="10" t="n"/>
      <c r="H86" s="2" t="n"/>
      <c r="I86" s="13" t="n"/>
      <c r="J86" s="119" t="inlineStr">
        <is>
          <t>Cowboys Belt</t>
        </is>
      </c>
      <c r="K86" s="29" t="n"/>
      <c r="L86" s="29" t="n"/>
      <c r="M86" s="29" t="n"/>
      <c r="N86" s="38" t="n"/>
      <c r="O86" s="38" t="n"/>
      <c r="P86" s="39" t="n"/>
      <c r="Q86" s="130" t="n"/>
      <c r="R86" s="130" t="n"/>
      <c r="S86" s="130" t="n"/>
      <c r="T86" s="130" t="n"/>
      <c r="U86" s="130" t="n"/>
      <c r="V86" s="130" t="n"/>
      <c r="W86" s="44" t="n"/>
      <c r="X86" s="67" t="n"/>
      <c r="Y86" s="68" t="n"/>
      <c r="Z86" s="69" t="n"/>
      <c r="AA86" s="80" t="n"/>
      <c r="AB86" s="80" t="n"/>
      <c r="AC86" s="410" t="n"/>
      <c r="AD86" s="102" t="n"/>
      <c r="AE86" s="102" t="n"/>
      <c r="AF86" s="102" t="n"/>
      <c r="AG86" s="412" t="n"/>
      <c r="AH86" s="89" t="n"/>
      <c r="AI86" s="413" t="n"/>
      <c r="AJ86" s="91" t="n"/>
      <c r="AK86" s="414" t="n"/>
      <c r="AL86" s="93" t="n"/>
      <c r="AM86" s="93" t="n"/>
      <c r="AN86" s="102" t="n"/>
      <c r="AO86" s="102" t="n"/>
      <c r="AP86" s="412" t="n"/>
      <c r="AQ86" s="80" t="n"/>
      <c r="AR86" s="80" t="n"/>
      <c r="AS86" s="410" t="n"/>
      <c r="AT86" s="29" t="n"/>
      <c r="AU86" s="111" t="n"/>
      <c r="AV86" s="111" t="n"/>
      <c r="AW86" s="111" t="n"/>
      <c r="AX86" s="111" t="n"/>
      <c r="AY86" s="111" t="n"/>
    </row>
    <row customHeight="1" ht="15" r="87">
      <c r="A87" s="10" t="n"/>
      <c r="B87" s="11" t="inlineStr">
        <is>
          <t>KOI</t>
        </is>
      </c>
      <c r="C87" s="10" t="n"/>
      <c r="D87" s="14" t="inlineStr">
        <is>
          <t>MEN</t>
        </is>
      </c>
      <c r="E87" s="180" t="inlineStr">
        <is>
          <t>K150799005</t>
        </is>
      </c>
      <c r="F87" s="180" t="inlineStr">
        <is>
          <t>KOI Suspender</t>
        </is>
      </c>
      <c r="G87" s="10" t="n"/>
      <c r="H87" s="2" t="n"/>
      <c r="I87" s="13" t="n"/>
      <c r="J87" s="119" t="inlineStr">
        <is>
          <t>Piovese</t>
        </is>
      </c>
      <c r="K87" s="29" t="n"/>
      <c r="L87" s="29" t="n"/>
      <c r="M87" s="29" t="n"/>
      <c r="N87" s="38" t="n"/>
      <c r="O87" s="38" t="n"/>
      <c r="P87" s="39" t="n"/>
      <c r="Q87" s="130" t="n"/>
      <c r="R87" s="130" t="n"/>
      <c r="S87" s="130" t="n"/>
      <c r="T87" s="130" t="n"/>
      <c r="U87" s="130" t="n"/>
      <c r="V87" s="130" t="n"/>
      <c r="W87" s="44" t="n"/>
      <c r="X87" s="67" t="n"/>
      <c r="Y87" s="68" t="n"/>
      <c r="Z87" s="69" t="n"/>
      <c r="AA87" s="80" t="n"/>
      <c r="AB87" s="80" t="n"/>
      <c r="AC87" s="410" t="n"/>
      <c r="AD87" s="102" t="n"/>
      <c r="AE87" s="102" t="n"/>
      <c r="AF87" s="102" t="n"/>
      <c r="AG87" s="412" t="n"/>
      <c r="AH87" s="89" t="n"/>
      <c r="AI87" s="413" t="n"/>
      <c r="AJ87" s="91" t="n"/>
      <c r="AK87" s="414" t="n"/>
      <c r="AL87" s="93" t="n"/>
      <c r="AM87" s="93" t="n"/>
      <c r="AN87" s="102" t="n"/>
      <c r="AO87" s="102" t="n"/>
      <c r="AP87" s="412" t="n"/>
      <c r="AQ87" s="80" t="n"/>
      <c r="AR87" s="80" t="n"/>
      <c r="AS87" s="410" t="n"/>
      <c r="AT87" s="29" t="n"/>
      <c r="AU87" s="111" t="n"/>
      <c r="AV87" s="111" t="n"/>
      <c r="AW87" s="111" t="n"/>
      <c r="AX87" s="111" t="n"/>
      <c r="AY87" s="111" t="n"/>
    </row>
    <row customHeight="1" ht="15" r="88">
      <c r="A88" s="10" t="n"/>
      <c r="B88" s="11" t="inlineStr">
        <is>
          <t>KOI</t>
        </is>
      </c>
      <c r="C88" s="10" t="n"/>
      <c r="D88" s="14" t="inlineStr">
        <is>
          <t>MEN</t>
        </is>
      </c>
      <c r="E88" s="180" t="inlineStr">
        <is>
          <t>K150799006</t>
        </is>
      </c>
      <c r="F88" s="180" t="inlineStr">
        <is>
          <t>KOI Sock Box</t>
        </is>
      </c>
      <c r="G88" s="10" t="n"/>
      <c r="H88" s="2" t="n"/>
      <c r="I88" s="13" t="n"/>
      <c r="J88" s="119" t="inlineStr">
        <is>
          <t>Jaume Estevez</t>
        </is>
      </c>
      <c r="K88" s="29" t="n"/>
      <c r="L88" s="29" t="n"/>
      <c r="M88" s="29" t="n"/>
      <c r="N88" s="38" t="n"/>
      <c r="O88" s="38" t="n"/>
      <c r="P88" s="39" t="n"/>
      <c r="Q88" s="130" t="n"/>
      <c r="R88" s="130" t="n"/>
      <c r="S88" s="130" t="n"/>
      <c r="T88" s="130" t="n"/>
      <c r="U88" s="130" t="n"/>
      <c r="V88" s="130" t="n"/>
      <c r="W88" s="44" t="n"/>
      <c r="X88" s="67" t="n"/>
      <c r="Y88" s="68" t="n"/>
      <c r="Z88" s="69" t="n"/>
      <c r="AA88" s="80" t="n"/>
      <c r="AB88" s="80" t="n"/>
      <c r="AC88" s="410" t="n"/>
      <c r="AD88" s="102" t="n"/>
      <c r="AE88" s="102" t="n"/>
      <c r="AF88" s="102" t="n"/>
      <c r="AG88" s="412" t="n"/>
      <c r="AH88" s="89" t="n"/>
      <c r="AI88" s="413" t="n"/>
      <c r="AJ88" s="91" t="n"/>
      <c r="AK88" s="414" t="n"/>
      <c r="AL88" s="93" t="n"/>
      <c r="AM88" s="93" t="n"/>
      <c r="AN88" s="102" t="n"/>
      <c r="AO88" s="102" t="n"/>
      <c r="AP88" s="412" t="n"/>
      <c r="AQ88" s="80" t="n"/>
      <c r="AR88" s="80" t="n"/>
      <c r="AS88" s="410" t="n"/>
      <c r="AT88" s="29" t="n"/>
      <c r="AU88" s="111" t="n"/>
      <c r="AV88" s="111" t="n"/>
      <c r="AW88" s="111" t="n"/>
      <c r="AX88" s="111" t="n"/>
      <c r="AY88" s="111" t="n"/>
    </row>
    <row customHeight="1" ht="15" r="89">
      <c r="A89" s="10" t="n"/>
      <c r="B89" s="11" t="inlineStr">
        <is>
          <t>KOI</t>
        </is>
      </c>
      <c r="C89" s="10" t="n"/>
      <c r="D89" s="14" t="inlineStr">
        <is>
          <t>MEN</t>
        </is>
      </c>
      <c r="E89" s="180" t="inlineStr">
        <is>
          <t>K150799007</t>
        </is>
      </c>
      <c r="F89" s="180" t="inlineStr">
        <is>
          <t>GENSHO</t>
        </is>
      </c>
      <c r="G89" s="10" t="n"/>
      <c r="H89" s="2" t="n"/>
      <c r="I89" s="13" t="n"/>
      <c r="J89" s="119" t="inlineStr">
        <is>
          <t>IndyBlu</t>
        </is>
      </c>
      <c r="K89" s="29" t="n"/>
      <c r="L89" s="29" t="n"/>
      <c r="M89" s="29" t="n"/>
      <c r="N89" s="38" t="n"/>
      <c r="O89" s="38" t="n"/>
      <c r="P89" s="39" t="n"/>
      <c r="Q89" s="130" t="n"/>
      <c r="R89" s="130" t="n"/>
      <c r="S89" s="130" t="n"/>
      <c r="T89" s="130" t="n"/>
      <c r="U89" s="130" t="n"/>
      <c r="V89" s="130" t="n"/>
      <c r="W89" s="44" t="n"/>
      <c r="X89" s="67" t="n"/>
      <c r="Y89" s="68" t="n"/>
      <c r="Z89" s="69" t="n"/>
      <c r="AA89" s="80" t="n"/>
      <c r="AB89" s="80" t="n"/>
      <c r="AC89" s="410" t="inlineStr">
        <is>
          <t>TBC</t>
        </is>
      </c>
      <c r="AD89" s="102" t="n">
        <v>17</v>
      </c>
      <c r="AE89" s="102" t="n">
        <v>3</v>
      </c>
      <c r="AF89" s="102" t="inlineStr">
        <is>
          <t>M</t>
        </is>
      </c>
      <c r="AG89" s="412" t="n"/>
      <c r="AH89" s="120" t="n">
        <v>3</v>
      </c>
      <c r="AI89" s="413" t="n"/>
      <c r="AJ89" s="91" t="n"/>
      <c r="AK89" s="414" t="n"/>
      <c r="AL89" s="123" t="inlineStr">
        <is>
          <t>3 pcs shipped on 22-11-2014</t>
        </is>
      </c>
      <c r="AM89" s="123" t="inlineStr">
        <is>
          <t>14 pcs shipped on 06-12-2014</t>
        </is>
      </c>
      <c r="AN89" s="102" t="n"/>
      <c r="AO89" s="102" t="n"/>
      <c r="AP89" s="412" t="n"/>
      <c r="AQ89" s="80" t="n"/>
      <c r="AR89" s="80" t="n"/>
      <c r="AS89" s="410" t="n"/>
      <c r="AT89" s="29" t="n"/>
      <c r="AU89" s="111" t="n"/>
      <c r="AV89" s="111" t="n"/>
      <c r="AW89" s="111" t="n"/>
      <c r="AX89" s="111" t="n"/>
      <c r="AY89" s="111" t="n"/>
    </row>
    <row customHeight="1" ht="15" r="90">
      <c r="A90" s="10" t="n"/>
      <c r="B90" s="11" t="inlineStr">
        <is>
          <t>KOI</t>
        </is>
      </c>
      <c r="C90" s="10" t="n"/>
      <c r="D90" s="14" t="inlineStr">
        <is>
          <t>MEN</t>
        </is>
      </c>
      <c r="E90" s="180" t="inlineStr">
        <is>
          <t>K150799008</t>
        </is>
      </c>
      <c r="F90" s="180" t="inlineStr">
        <is>
          <t>CYRUS</t>
        </is>
      </c>
      <c r="G90" s="10" t="n"/>
      <c r="H90" s="2" t="n"/>
      <c r="I90" s="13" t="n"/>
      <c r="J90" s="119" t="inlineStr">
        <is>
          <t>IndyBlu</t>
        </is>
      </c>
      <c r="K90" s="29" t="n"/>
      <c r="L90" s="29" t="n"/>
      <c r="M90" s="29" t="n"/>
      <c r="N90" s="38" t="n"/>
      <c r="O90" s="38" t="n"/>
      <c r="P90" s="39" t="n"/>
      <c r="Q90" s="130" t="n"/>
      <c r="R90" s="130" t="n"/>
      <c r="S90" s="130" t="n"/>
      <c r="T90" s="130" t="n"/>
      <c r="U90" s="130" t="n"/>
      <c r="V90" s="130" t="n"/>
      <c r="W90" s="44" t="n"/>
      <c r="X90" s="67" t="n"/>
      <c r="Y90" s="68" t="n"/>
      <c r="Z90" s="69" t="n"/>
      <c r="AA90" s="80" t="n"/>
      <c r="AB90" s="80" t="n"/>
      <c r="AC90" s="410" t="inlineStr">
        <is>
          <t>TBC</t>
        </is>
      </c>
      <c r="AD90" s="102" t="n">
        <v>17</v>
      </c>
      <c r="AE90" s="102" t="n">
        <v>3</v>
      </c>
      <c r="AF90" s="102" t="inlineStr">
        <is>
          <t>M</t>
        </is>
      </c>
      <c r="AG90" s="412" t="n"/>
      <c r="AH90" s="120" t="n">
        <v>3</v>
      </c>
      <c r="AI90" s="413" t="n"/>
      <c r="AJ90" s="91" t="n"/>
      <c r="AK90" s="414" t="n"/>
      <c r="AL90" s="123" t="inlineStr">
        <is>
          <t>3 pcs shipped on 22-11-2014</t>
        </is>
      </c>
      <c r="AM90" s="123" t="inlineStr">
        <is>
          <t>14 pcs shipped on 06-12-2014</t>
        </is>
      </c>
      <c r="AN90" s="102" t="n"/>
      <c r="AO90" s="102" t="n"/>
      <c r="AP90" s="412" t="n"/>
      <c r="AQ90" s="80" t="n"/>
      <c r="AR90" s="80" t="n"/>
      <c r="AS90" s="410" t="n"/>
      <c r="AT90" s="29" t="n"/>
      <c r="AU90" s="111" t="n"/>
      <c r="AV90" s="111" t="n"/>
      <c r="AW90" s="111" t="n"/>
      <c r="AX90" s="111" t="n"/>
      <c r="AY90" s="111" t="n"/>
    </row>
    <row customHeight="1" ht="15" r="91">
      <c r="A91" s="10" t="n"/>
      <c r="B91" s="11" t="inlineStr">
        <is>
          <t>KOI</t>
        </is>
      </c>
      <c r="C91" s="10" t="n"/>
      <c r="D91" s="14" t="inlineStr">
        <is>
          <t>MEN</t>
        </is>
      </c>
      <c r="E91" s="180" t="inlineStr">
        <is>
          <t>K150799010</t>
        </is>
      </c>
      <c r="F91" s="180" t="inlineStr">
        <is>
          <t>bag TBC</t>
        </is>
      </c>
      <c r="G91" s="10" t="n"/>
      <c r="H91" s="2" t="n"/>
      <c r="I91" s="13" t="n"/>
      <c r="J91" s="119" t="inlineStr">
        <is>
          <t>?</t>
        </is>
      </c>
      <c r="K91" s="29" t="n"/>
      <c r="L91" s="29" t="n"/>
      <c r="M91" s="29" t="n"/>
      <c r="N91" s="38" t="n"/>
      <c r="O91" s="38" t="n"/>
      <c r="P91" s="39" t="n"/>
      <c r="Q91" s="130" t="n"/>
      <c r="R91" s="130" t="n"/>
      <c r="S91" s="130" t="n"/>
      <c r="T91" s="130" t="n"/>
      <c r="U91" s="130" t="n"/>
      <c r="V91" s="130" t="n"/>
      <c r="W91" s="44" t="n"/>
      <c r="X91" s="67" t="n"/>
      <c r="Y91" s="68" t="n"/>
      <c r="Z91" s="69" t="n"/>
      <c r="AA91" s="80" t="n"/>
      <c r="AB91" s="80" t="n"/>
      <c r="AC91" s="410" t="n"/>
      <c r="AD91" s="102" t="n"/>
      <c r="AE91" s="102" t="n"/>
      <c r="AF91" s="102" t="n"/>
      <c r="AG91" s="412" t="n"/>
      <c r="AH91" s="89" t="n"/>
      <c r="AI91" s="413" t="n"/>
      <c r="AJ91" s="91" t="n"/>
      <c r="AK91" s="414" t="n"/>
      <c r="AL91" s="93" t="n"/>
      <c r="AM91" s="93" t="n"/>
      <c r="AN91" s="102" t="n"/>
      <c r="AO91" s="102" t="n"/>
      <c r="AP91" s="412" t="n"/>
      <c r="AQ91" s="80" t="n"/>
      <c r="AR91" s="80" t="n"/>
      <c r="AS91" s="410" t="n"/>
      <c r="AT91" s="29" t="n"/>
      <c r="AU91" s="111" t="n"/>
      <c r="AV91" s="111" t="n"/>
      <c r="AW91" s="111" t="n"/>
      <c r="AX91" s="111" t="n"/>
      <c r="AY91" s="111" t="n"/>
    </row>
    <row customHeight="1" ht="15" r="92">
      <c r="A92" s="10" t="n"/>
      <c r="B92" s="11" t="inlineStr">
        <is>
          <t>KOI</t>
        </is>
      </c>
      <c r="C92" s="128" t="n"/>
      <c r="D92" s="14" t="inlineStr">
        <is>
          <t>MEN</t>
        </is>
      </c>
      <c r="E92" s="180" t="inlineStr">
        <is>
          <t>K150799011</t>
        </is>
      </c>
      <c r="F92" s="180" t="inlineStr">
        <is>
          <t>RAMIRO</t>
        </is>
      </c>
      <c r="G92" s="10" t="n"/>
      <c r="H92" s="2" t="n"/>
      <c r="I92" s="13" t="n"/>
      <c r="J92" s="119" t="inlineStr">
        <is>
          <t>Carthago</t>
        </is>
      </c>
      <c r="K92" s="29" t="n"/>
      <c r="L92" s="29" t="n"/>
      <c r="M92" s="29" t="n"/>
      <c r="N92" s="38" t="n"/>
      <c r="O92" s="38" t="n"/>
      <c r="P92" s="39" t="n"/>
      <c r="Q92" s="130" t="n"/>
      <c r="R92" s="130" t="n"/>
      <c r="S92" s="130" t="n"/>
      <c r="T92" s="130" t="n"/>
      <c r="U92" s="130" t="n"/>
      <c r="V92" s="130" t="n"/>
      <c r="W92" s="44" t="n"/>
      <c r="X92" s="67" t="n"/>
      <c r="Y92" s="68" t="n"/>
      <c r="Z92" s="69" t="n"/>
      <c r="AA92" s="80" t="n"/>
      <c r="AB92" s="80" t="n"/>
      <c r="AC92" s="410" t="n"/>
      <c r="AD92" s="102" t="n">
        <v>17</v>
      </c>
      <c r="AE92" s="102" t="n">
        <v>3</v>
      </c>
      <c r="AF92" s="102" t="inlineStr">
        <is>
          <t>one size</t>
        </is>
      </c>
      <c r="AG92" s="412" t="n"/>
      <c r="AH92" s="120" t="n">
        <v>6</v>
      </c>
      <c r="AI92" s="413" t="n"/>
      <c r="AJ92" s="91" t="n"/>
      <c r="AK92" s="414" t="n"/>
      <c r="AL92" s="127" t="inlineStr">
        <is>
          <t>22 NOV 3 PCS PER OPTION</t>
        </is>
      </c>
      <c r="AM92" s="127" t="inlineStr">
        <is>
          <t>6 DEC 13 or 14 PCS PER OPTION</t>
        </is>
      </c>
      <c r="AN92" s="102" t="n"/>
      <c r="AO92" s="102" t="n"/>
      <c r="AP92" s="412" t="n"/>
      <c r="AQ92" s="80" t="n"/>
      <c r="AR92" s="80" t="n"/>
      <c r="AS92" s="410" t="n"/>
      <c r="AT92" s="29" t="n"/>
      <c r="AU92" s="111" t="n"/>
      <c r="AV92" s="111" t="n"/>
      <c r="AW92" s="111" t="n"/>
      <c r="AX92" s="111" t="n"/>
      <c r="AY92" s="111" t="n"/>
    </row>
    <row r="93">
      <c r="A93" s="10" t="n"/>
      <c r="B93" s="11" t="inlineStr">
        <is>
          <t>KOI</t>
        </is>
      </c>
      <c r="C93" s="10" t="n"/>
      <c r="D93" s="14" t="n"/>
      <c r="E93" s="24" t="n"/>
      <c r="F93" s="10" t="n"/>
      <c r="G93" s="10" t="n"/>
      <c r="H93" s="2" t="n"/>
      <c r="I93" s="13" t="n"/>
      <c r="J93" s="29" t="n"/>
      <c r="K93" s="29" t="n"/>
      <c r="L93" s="29" t="n"/>
      <c r="M93" s="29" t="n"/>
      <c r="N93" s="38" t="n"/>
      <c r="O93" s="38" t="n"/>
      <c r="P93" s="39" t="n"/>
      <c r="Q93" s="35" t="n"/>
      <c r="R93" s="35" t="n"/>
      <c r="S93" s="35" t="n"/>
      <c r="T93" s="35" t="n"/>
      <c r="U93" s="35" t="n"/>
      <c r="V93" s="35" t="n"/>
      <c r="W93" s="44" t="n"/>
      <c r="X93" s="67" t="n"/>
      <c r="Y93" s="68" t="n"/>
      <c r="Z93" s="69" t="n"/>
      <c r="AA93" s="80" t="n"/>
      <c r="AB93" s="80" t="n"/>
      <c r="AC93" s="410" t="n"/>
      <c r="AD93" s="102" t="n"/>
      <c r="AE93" s="102" t="n"/>
      <c r="AF93" s="102" t="n"/>
      <c r="AG93" s="412" t="n"/>
      <c r="AH93" s="89" t="n"/>
      <c r="AI93" s="413" t="n"/>
      <c r="AJ93" s="91" t="n"/>
      <c r="AK93" s="414" t="n"/>
      <c r="AL93" s="93" t="n"/>
      <c r="AM93" s="93" t="n"/>
      <c r="AN93" s="102" t="n"/>
      <c r="AO93" s="102" t="n"/>
      <c r="AP93" s="412" t="n"/>
      <c r="AQ93" s="80" t="n"/>
      <c r="AR93" s="80" t="n"/>
      <c r="AS93" s="410" t="n"/>
      <c r="AT93" s="29" t="n"/>
      <c r="AU93" s="111" t="n"/>
      <c r="AV93" s="111" t="n"/>
      <c r="AW93" s="111" t="n"/>
      <c r="AX93" s="111" t="n"/>
      <c r="AY93" s="111" t="n"/>
    </row>
    <row r="94">
      <c r="A94" s="10" t="n"/>
      <c r="B94" s="11" t="inlineStr">
        <is>
          <t>KOI</t>
        </is>
      </c>
      <c r="C94" s="10" t="n"/>
      <c r="D94" s="14" t="n"/>
      <c r="E94" s="24" t="n"/>
      <c r="F94" s="10" t="n"/>
      <c r="G94" s="10" t="n"/>
      <c r="H94" s="2" t="n"/>
      <c r="I94" s="13" t="n"/>
      <c r="J94" s="29" t="n"/>
      <c r="K94" s="29" t="n"/>
      <c r="L94" s="29" t="n"/>
      <c r="M94" s="29" t="n"/>
      <c r="N94" s="38" t="n"/>
      <c r="O94" s="38" t="n"/>
      <c r="P94" s="39" t="n"/>
      <c r="Q94" s="35" t="n"/>
      <c r="R94" s="35" t="n"/>
      <c r="S94" s="35" t="n"/>
      <c r="T94" s="35" t="n"/>
      <c r="U94" s="35" t="n"/>
      <c r="V94" s="35" t="n"/>
      <c r="W94" s="44" t="n"/>
      <c r="X94" s="67" t="n"/>
      <c r="Y94" s="68" t="n"/>
      <c r="Z94" s="69" t="n"/>
      <c r="AA94" s="80" t="n"/>
      <c r="AB94" s="80" t="n"/>
      <c r="AC94" s="410" t="n"/>
      <c r="AD94" s="102" t="n"/>
      <c r="AE94" s="102" t="n"/>
      <c r="AF94" s="102" t="n"/>
      <c r="AG94" s="412" t="n"/>
      <c r="AH94" s="89" t="n"/>
      <c r="AI94" s="413" t="n"/>
      <c r="AJ94" s="91" t="n"/>
      <c r="AK94" s="414" t="n"/>
      <c r="AL94" s="93" t="n"/>
      <c r="AM94" s="93" t="n"/>
      <c r="AN94" s="102" t="n"/>
      <c r="AO94" s="102" t="n"/>
      <c r="AP94" s="412" t="n"/>
      <c r="AQ94" s="80" t="n"/>
      <c r="AR94" s="80" t="n"/>
      <c r="AS94" s="410" t="n"/>
      <c r="AT94" s="29" t="n"/>
      <c r="AU94" s="111" t="n"/>
      <c r="AV94" s="111" t="n"/>
      <c r="AW94" s="111" t="n"/>
      <c r="AX94" s="111" t="n"/>
      <c r="AY94" s="111" t="n"/>
    </row>
    <row customFormat="1" r="95" s="57">
      <c r="A95" s="52" t="n"/>
      <c r="B95" s="53" t="inlineStr">
        <is>
          <t>Gsus</t>
        </is>
      </c>
      <c r="C95" s="52" t="n"/>
      <c r="D95" s="52" t="n"/>
      <c r="E95" s="52" t="n"/>
      <c r="F95" s="52" t="n"/>
      <c r="G95" s="54" t="n"/>
      <c r="H95" s="55" t="n"/>
      <c r="I95" s="54" t="n"/>
      <c r="J95" s="54" t="n"/>
      <c r="K95" s="54" t="n"/>
      <c r="L95" s="54" t="n"/>
      <c r="M95" s="54" t="n"/>
      <c r="N95" s="56" t="n"/>
      <c r="O95" s="54" t="n"/>
      <c r="P95" s="54" t="n"/>
      <c r="Q95" s="54" t="n"/>
      <c r="R95" s="54" t="n"/>
      <c r="S95" s="54" t="n"/>
      <c r="T95" s="54" t="n"/>
      <c r="U95" s="54" t="n"/>
      <c r="V95" s="54" t="n"/>
      <c r="W95" s="54" t="n"/>
      <c r="X95" s="55" t="n"/>
      <c r="Y95" s="55" t="n"/>
      <c r="Z95" s="55" t="n"/>
      <c r="AA95" s="54" t="n"/>
      <c r="AB95" s="54" t="n"/>
      <c r="AC95" s="54" t="n"/>
      <c r="AD95" s="54" t="n"/>
      <c r="AE95" s="54" t="n"/>
      <c r="AF95" s="54" t="n"/>
      <c r="AG95" s="54" t="n"/>
      <c r="AH95" s="54" t="n"/>
      <c r="AI95" s="54" t="n"/>
      <c r="AJ95" s="54" t="n"/>
      <c r="AK95" s="54" t="n"/>
      <c r="AL95" s="54" t="n"/>
      <c r="AM95" s="54" t="n"/>
      <c r="AN95" s="54" t="n"/>
      <c r="AO95" s="54" t="n"/>
      <c r="AP95" s="54" t="n"/>
      <c r="AQ95" s="54" t="n"/>
      <c r="AR95" s="54" t="n"/>
      <c r="AS95" s="54" t="n"/>
      <c r="AT95" s="54" t="n"/>
      <c r="AU95" s="54" t="n"/>
      <c r="AV95" s="54" t="n"/>
      <c r="AW95" s="54" t="n"/>
      <c r="AX95" s="54" t="n"/>
      <c r="AY95" s="54" t="n"/>
    </row>
    <row r="96">
      <c r="A96" s="10" t="n"/>
      <c r="B96" s="16" t="inlineStr">
        <is>
          <t>GSUS</t>
        </is>
      </c>
      <c r="C96" s="10" t="n"/>
      <c r="D96" s="14" t="n"/>
      <c r="E96" s="24" t="n"/>
      <c r="F96" s="10" t="n"/>
      <c r="G96" s="10" t="n"/>
      <c r="H96" s="2" t="n"/>
      <c r="I96" s="13" t="n"/>
      <c r="J96" s="29" t="n"/>
      <c r="K96" s="29" t="n"/>
      <c r="L96" s="29" t="n"/>
      <c r="M96" s="29" t="n"/>
      <c r="N96" s="38" t="n"/>
      <c r="O96" s="38" t="n"/>
      <c r="P96" s="39" t="n"/>
      <c r="Q96" s="35" t="n"/>
      <c r="R96" s="35" t="n"/>
      <c r="S96" s="35" t="n"/>
      <c r="T96" s="35" t="n"/>
      <c r="U96" s="35" t="n"/>
      <c r="V96" s="35" t="n"/>
      <c r="W96" s="44" t="n"/>
      <c r="X96" s="67" t="n"/>
      <c r="Y96" s="68" t="n"/>
      <c r="Z96" s="69" t="n"/>
      <c r="AA96" s="80" t="n"/>
      <c r="AB96" s="80" t="n"/>
      <c r="AC96" s="410" t="n"/>
      <c r="AD96" s="102" t="n"/>
      <c r="AE96" s="102" t="n"/>
      <c r="AF96" s="102" t="n"/>
      <c r="AG96" s="412" t="n"/>
      <c r="AH96" s="89" t="n"/>
      <c r="AI96" s="413" t="n"/>
      <c r="AJ96" s="91" t="n"/>
      <c r="AK96" s="414" t="n"/>
      <c r="AL96" s="93" t="n"/>
      <c r="AM96" s="93" t="n"/>
      <c r="AN96" s="102" t="n"/>
      <c r="AO96" s="102" t="n"/>
      <c r="AP96" s="412" t="n"/>
      <c r="AQ96" s="80" t="n"/>
      <c r="AR96" s="80" t="n"/>
      <c r="AS96" s="410" t="n"/>
      <c r="AT96" s="29" t="n"/>
      <c r="AU96" s="111" t="n"/>
      <c r="AV96" s="111" t="n"/>
      <c r="AW96" s="111" t="n"/>
      <c r="AX96" s="111" t="n"/>
      <c r="AY96" s="111" t="n"/>
    </row>
    <row r="97">
      <c r="A97" s="10" t="n"/>
      <c r="B97" s="16" t="inlineStr">
        <is>
          <t>GSUS</t>
        </is>
      </c>
      <c r="C97" s="10" t="n"/>
      <c r="D97" s="14" t="n"/>
      <c r="E97" s="24" t="n"/>
      <c r="F97" s="10" t="n"/>
      <c r="G97" s="10" t="n"/>
      <c r="H97" s="2" t="n"/>
      <c r="I97" s="13" t="n"/>
      <c r="J97" s="29" t="n"/>
      <c r="K97" s="29" t="n"/>
      <c r="L97" s="29" t="n"/>
      <c r="M97" s="29" t="n"/>
      <c r="N97" s="38" t="n"/>
      <c r="O97" s="38" t="n"/>
      <c r="P97" s="39" t="n"/>
      <c r="Q97" s="35" t="n"/>
      <c r="R97" s="35" t="n"/>
      <c r="S97" s="35" t="n"/>
      <c r="T97" s="35" t="n"/>
      <c r="U97" s="35" t="n"/>
      <c r="V97" s="35" t="n"/>
      <c r="W97" s="44" t="n"/>
      <c r="X97" s="67" t="n"/>
      <c r="Y97" s="68" t="n"/>
      <c r="Z97" s="69" t="n"/>
      <c r="AA97" s="80" t="n"/>
      <c r="AB97" s="80" t="n"/>
      <c r="AC97" s="410" t="n"/>
      <c r="AD97" s="102" t="n"/>
      <c r="AE97" s="102" t="n"/>
      <c r="AF97" s="102" t="n"/>
      <c r="AG97" s="412" t="n"/>
      <c r="AH97" s="89" t="n"/>
      <c r="AI97" s="413" t="n"/>
      <c r="AJ97" s="91" t="n"/>
      <c r="AK97" s="414" t="n"/>
      <c r="AL97" s="93" t="n"/>
      <c r="AM97" s="93" t="n"/>
      <c r="AN97" s="102" t="n"/>
      <c r="AO97" s="102" t="n"/>
      <c r="AP97" s="412" t="n"/>
      <c r="AQ97" s="80" t="n"/>
      <c r="AR97" s="80" t="n"/>
      <c r="AS97" s="410" t="n"/>
      <c r="AT97" s="29" t="n"/>
      <c r="AU97" s="111" t="n"/>
      <c r="AV97" s="111" t="n"/>
      <c r="AW97" s="111" t="n"/>
      <c r="AX97" s="111" t="n"/>
      <c r="AY97" s="111" t="n"/>
    </row>
    <row r="98">
      <c r="A98" s="10" t="n"/>
      <c r="B98" s="16" t="inlineStr">
        <is>
          <t>GSUS</t>
        </is>
      </c>
      <c r="C98" s="10" t="n"/>
      <c r="D98" s="14" t="n"/>
      <c r="E98" s="10" t="n"/>
      <c r="F98" s="10" t="n"/>
      <c r="G98" s="10" t="n"/>
      <c r="H98" s="2" t="n"/>
      <c r="I98" s="13" t="n"/>
      <c r="J98" s="29" t="n"/>
      <c r="K98" s="29" t="n"/>
      <c r="L98" s="29" t="n"/>
      <c r="M98" s="29" t="n"/>
      <c r="N98" s="38" t="n"/>
      <c r="O98" s="38" t="n"/>
      <c r="P98" s="39" t="n"/>
      <c r="Q98" s="35" t="n"/>
      <c r="R98" s="35" t="n"/>
      <c r="S98" s="35" t="n"/>
      <c r="T98" s="35" t="n"/>
      <c r="U98" s="35" t="n"/>
      <c r="V98" s="35" t="n"/>
      <c r="W98" s="44" t="n"/>
      <c r="X98" s="67" t="n"/>
      <c r="Y98" s="68" t="n"/>
      <c r="Z98" s="69" t="n"/>
      <c r="AA98" s="80" t="n"/>
      <c r="AB98" s="80" t="n"/>
      <c r="AC98" s="410" t="n"/>
      <c r="AD98" s="102" t="n"/>
      <c r="AE98" s="102" t="n"/>
      <c r="AF98" s="102" t="n"/>
      <c r="AG98" s="412" t="n"/>
      <c r="AH98" s="89" t="n"/>
      <c r="AI98" s="413" t="n"/>
      <c r="AJ98" s="91" t="n"/>
      <c r="AK98" s="414" t="n"/>
      <c r="AL98" s="93" t="n"/>
      <c r="AM98" s="93" t="n"/>
      <c r="AN98" s="102" t="n"/>
      <c r="AO98" s="102" t="n"/>
      <c r="AP98" s="412" t="n"/>
      <c r="AQ98" s="80" t="n"/>
      <c r="AR98" s="80" t="n"/>
      <c r="AS98" s="410" t="n"/>
      <c r="AT98" s="29" t="n"/>
      <c r="AU98" s="111" t="n"/>
      <c r="AV98" s="111" t="n"/>
      <c r="AW98" s="111" t="n"/>
      <c r="AX98" s="111" t="n"/>
      <c r="AY98" s="111" t="n"/>
    </row>
    <row r="99">
      <c r="A99" s="10" t="n"/>
      <c r="B99" s="16" t="inlineStr">
        <is>
          <t>GSUS</t>
        </is>
      </c>
      <c r="C99" s="10" t="n"/>
      <c r="D99" s="14" t="n"/>
      <c r="E99" s="10" t="n"/>
      <c r="F99" s="10" t="n"/>
      <c r="G99" s="10" t="n"/>
      <c r="H99" s="2" t="n"/>
      <c r="I99" s="13" t="n"/>
      <c r="J99" s="29" t="n"/>
      <c r="K99" s="29" t="n"/>
      <c r="L99" s="29" t="n"/>
      <c r="M99" s="29" t="n"/>
      <c r="N99" s="38" t="n"/>
      <c r="O99" s="38" t="n"/>
      <c r="P99" s="39" t="n"/>
      <c r="Q99" s="35" t="n"/>
      <c r="R99" s="35" t="n"/>
      <c r="S99" s="35" t="n"/>
      <c r="T99" s="35" t="n"/>
      <c r="U99" s="35" t="n"/>
      <c r="V99" s="35" t="n"/>
      <c r="W99" s="44" t="n"/>
      <c r="X99" s="67" t="n"/>
      <c r="Y99" s="68" t="n"/>
      <c r="Z99" s="69" t="n"/>
      <c r="AA99" s="80" t="n"/>
      <c r="AB99" s="80" t="n"/>
      <c r="AC99" s="410" t="n"/>
      <c r="AD99" s="102" t="n"/>
      <c r="AE99" s="102" t="n"/>
      <c r="AF99" s="102" t="n"/>
      <c r="AG99" s="412" t="n"/>
      <c r="AH99" s="89" t="n"/>
      <c r="AI99" s="413" t="n"/>
      <c r="AJ99" s="91" t="n"/>
      <c r="AK99" s="414" t="n"/>
      <c r="AL99" s="93" t="n"/>
      <c r="AM99" s="93" t="n"/>
      <c r="AN99" s="102" t="n"/>
      <c r="AO99" s="102" t="n"/>
      <c r="AP99" s="412" t="n"/>
      <c r="AQ99" s="80" t="n"/>
      <c r="AR99" s="80" t="n"/>
      <c r="AS99" s="410" t="n"/>
      <c r="AT99" s="29" t="n"/>
      <c r="AU99" s="111" t="n"/>
      <c r="AV99" s="111" t="n"/>
      <c r="AW99" s="111" t="n"/>
      <c r="AX99" s="111" t="n"/>
      <c r="AY99" s="111" t="n"/>
    </row>
    <row r="100">
      <c r="A100" s="10" t="n"/>
      <c r="B100" s="16" t="inlineStr">
        <is>
          <t>GSUS</t>
        </is>
      </c>
      <c r="C100" s="10" t="n"/>
      <c r="D100" s="14" t="n"/>
      <c r="E100" s="10" t="n"/>
      <c r="F100" s="10" t="n"/>
      <c r="G100" s="10" t="n"/>
      <c r="H100" s="2" t="n"/>
      <c r="I100" s="13" t="n"/>
      <c r="J100" s="29" t="n"/>
      <c r="K100" s="29" t="n"/>
      <c r="L100" s="29" t="n"/>
      <c r="M100" s="29" t="n"/>
      <c r="N100" s="38" t="n"/>
      <c r="O100" s="38" t="n"/>
      <c r="P100" s="39" t="n"/>
      <c r="Q100" s="35" t="n"/>
      <c r="R100" s="35" t="n"/>
      <c r="S100" s="35" t="n"/>
      <c r="T100" s="35" t="n"/>
      <c r="U100" s="35" t="n"/>
      <c r="V100" s="35" t="n"/>
      <c r="W100" s="44" t="n"/>
      <c r="X100" s="67" t="n"/>
      <c r="Y100" s="68" t="n"/>
      <c r="Z100" s="69" t="n"/>
      <c r="AA100" s="80" t="n"/>
      <c r="AB100" s="80" t="n"/>
      <c r="AC100" s="410" t="n"/>
      <c r="AD100" s="102" t="n"/>
      <c r="AE100" s="102" t="n"/>
      <c r="AF100" s="102" t="n"/>
      <c r="AG100" s="412" t="n"/>
      <c r="AH100" s="89" t="n"/>
      <c r="AI100" s="413" t="n"/>
      <c r="AJ100" s="91" t="n"/>
      <c r="AK100" s="414" t="n"/>
      <c r="AL100" s="93" t="n"/>
      <c r="AM100" s="93" t="n"/>
      <c r="AN100" s="102" t="n"/>
      <c r="AO100" s="102" t="n"/>
      <c r="AP100" s="412" t="n"/>
      <c r="AQ100" s="80" t="n"/>
      <c r="AR100" s="80" t="n"/>
      <c r="AS100" s="410" t="n"/>
      <c r="AT100" s="29" t="n"/>
      <c r="AU100" s="111" t="n"/>
      <c r="AV100" s="111" t="n"/>
      <c r="AW100" s="111" t="n"/>
      <c r="AX100" s="111" t="n"/>
      <c r="AY100" s="111" t="n"/>
    </row>
    <row r="101">
      <c r="A101" s="10" t="n"/>
      <c r="B101" s="16" t="inlineStr">
        <is>
          <t>GSUS</t>
        </is>
      </c>
      <c r="C101" s="10" t="n"/>
      <c r="D101" s="14" t="n"/>
      <c r="E101" s="10" t="n"/>
      <c r="F101" s="10" t="n"/>
      <c r="G101" s="10" t="n"/>
      <c r="H101" s="2" t="n"/>
      <c r="I101" s="13" t="n"/>
      <c r="J101" s="29" t="n"/>
      <c r="K101" s="29" t="n"/>
      <c r="L101" s="29" t="n"/>
      <c r="M101" s="29" t="n"/>
      <c r="N101" s="38" t="n"/>
      <c r="O101" s="38" t="n"/>
      <c r="P101" s="39" t="n"/>
      <c r="Q101" s="35" t="n"/>
      <c r="R101" s="35" t="n"/>
      <c r="S101" s="35" t="n"/>
      <c r="T101" s="35" t="n"/>
      <c r="U101" s="35" t="n"/>
      <c r="V101" s="35" t="n"/>
      <c r="W101" s="44" t="n"/>
      <c r="X101" s="67" t="n"/>
      <c r="Y101" s="68" t="n"/>
      <c r="Z101" s="69" t="n"/>
      <c r="AA101" s="80" t="n"/>
      <c r="AB101" s="80" t="n"/>
      <c r="AC101" s="410" t="n"/>
      <c r="AD101" s="102" t="n"/>
      <c r="AE101" s="102" t="n"/>
      <c r="AF101" s="102" t="n"/>
      <c r="AG101" s="412" t="n"/>
      <c r="AH101" s="89" t="n"/>
      <c r="AI101" s="413" t="n"/>
      <c r="AJ101" s="91" t="n"/>
      <c r="AK101" s="414" t="n"/>
      <c r="AL101" s="93" t="n"/>
      <c r="AM101" s="93" t="n"/>
      <c r="AN101" s="102" t="n"/>
      <c r="AO101" s="102" t="n"/>
      <c r="AP101" s="412" t="n"/>
      <c r="AQ101" s="80" t="n"/>
      <c r="AR101" s="80" t="n"/>
      <c r="AS101" s="410" t="n"/>
      <c r="AT101" s="29" t="n"/>
      <c r="AU101" s="111" t="n"/>
      <c r="AV101" s="111" t="n"/>
      <c r="AW101" s="111" t="n"/>
      <c r="AX101" s="111" t="n"/>
      <c r="AY101" s="111" t="n"/>
    </row>
    <row r="102">
      <c r="A102" s="10" t="n"/>
      <c r="B102" s="16" t="inlineStr">
        <is>
          <t>GSUS</t>
        </is>
      </c>
      <c r="C102" s="10" t="n"/>
      <c r="D102" s="14" t="n"/>
      <c r="E102" s="10" t="n"/>
      <c r="F102" s="10" t="n"/>
      <c r="G102" s="10" t="n"/>
      <c r="H102" s="2" t="n"/>
      <c r="I102" s="13" t="n"/>
      <c r="J102" s="29" t="n"/>
      <c r="K102" s="29" t="n"/>
      <c r="L102" s="29" t="n"/>
      <c r="M102" s="29" t="n"/>
      <c r="N102" s="38" t="n"/>
      <c r="O102" s="38" t="n"/>
      <c r="P102" s="39" t="n"/>
      <c r="Q102" s="35" t="n"/>
      <c r="R102" s="35" t="n"/>
      <c r="S102" s="35" t="n"/>
      <c r="T102" s="35" t="n"/>
      <c r="U102" s="35" t="n"/>
      <c r="V102" s="35" t="n"/>
      <c r="W102" s="44" t="n"/>
      <c r="X102" s="67" t="n"/>
      <c r="Y102" s="68" t="n"/>
      <c r="Z102" s="69" t="n"/>
      <c r="AA102" s="80" t="n"/>
      <c r="AB102" s="80" t="n"/>
      <c r="AC102" s="410" t="n"/>
      <c r="AD102" s="102" t="n"/>
      <c r="AE102" s="102" t="n"/>
      <c r="AF102" s="102" t="n"/>
      <c r="AG102" s="412" t="n"/>
      <c r="AH102" s="89" t="n"/>
      <c r="AI102" s="413" t="n"/>
      <c r="AJ102" s="91" t="n"/>
      <c r="AK102" s="414" t="n"/>
      <c r="AL102" s="93" t="n"/>
      <c r="AM102" s="93" t="n"/>
      <c r="AN102" s="102" t="n"/>
      <c r="AO102" s="102" t="n"/>
      <c r="AP102" s="412" t="n"/>
      <c r="AQ102" s="80" t="n"/>
      <c r="AR102" s="80" t="n"/>
      <c r="AS102" s="410" t="n"/>
      <c r="AT102" s="29" t="n"/>
      <c r="AU102" s="111" t="n"/>
      <c r="AV102" s="111" t="n"/>
      <c r="AW102" s="111" t="n"/>
      <c r="AX102" s="111" t="n"/>
      <c r="AY102" s="111" t="n"/>
    </row>
    <row r="103">
      <c r="A103" s="10" t="n"/>
      <c r="B103" s="16" t="inlineStr">
        <is>
          <t>GSUS</t>
        </is>
      </c>
      <c r="C103" s="10" t="n"/>
      <c r="D103" s="14" t="n"/>
      <c r="E103" s="10" t="n"/>
      <c r="F103" s="10" t="n"/>
      <c r="G103" s="10" t="n"/>
      <c r="H103" s="2" t="n"/>
      <c r="I103" s="13" t="n"/>
      <c r="J103" s="29" t="n"/>
      <c r="K103" s="29" t="n"/>
      <c r="L103" s="29" t="n"/>
      <c r="M103" s="29" t="n"/>
      <c r="N103" s="38" t="n"/>
      <c r="O103" s="38" t="n"/>
      <c r="P103" s="39" t="n"/>
      <c r="Q103" s="35" t="n"/>
      <c r="R103" s="35" t="n"/>
      <c r="S103" s="35" t="n"/>
      <c r="T103" s="35" t="n"/>
      <c r="U103" s="35" t="n"/>
      <c r="V103" s="35" t="n"/>
      <c r="W103" s="44" t="n"/>
      <c r="X103" s="67" t="n"/>
      <c r="Y103" s="68" t="n"/>
      <c r="Z103" s="69" t="n"/>
      <c r="AA103" s="80" t="n"/>
      <c r="AB103" s="80" t="n"/>
      <c r="AC103" s="410" t="n"/>
      <c r="AD103" s="102" t="n"/>
      <c r="AE103" s="102" t="n"/>
      <c r="AF103" s="102" t="n"/>
      <c r="AG103" s="412" t="n"/>
      <c r="AH103" s="89" t="n"/>
      <c r="AI103" s="413" t="n"/>
      <c r="AJ103" s="91" t="n"/>
      <c r="AK103" s="414" t="n"/>
      <c r="AL103" s="93" t="n"/>
      <c r="AM103" s="93" t="n"/>
      <c r="AN103" s="102" t="n"/>
      <c r="AO103" s="102" t="n"/>
      <c r="AP103" s="412" t="n"/>
      <c r="AQ103" s="80" t="n"/>
      <c r="AR103" s="80" t="n"/>
      <c r="AS103" s="410" t="n"/>
      <c r="AT103" s="29" t="n"/>
      <c r="AU103" s="111" t="n"/>
      <c r="AV103" s="111" t="n"/>
      <c r="AW103" s="111" t="n"/>
      <c r="AX103" s="111" t="n"/>
      <c r="AY103" s="111" t="n"/>
    </row>
    <row r="104">
      <c r="A104" s="10" t="n"/>
      <c r="B104" s="16" t="inlineStr">
        <is>
          <t>GSUS</t>
        </is>
      </c>
      <c r="C104" s="10" t="n"/>
      <c r="D104" s="14" t="n"/>
      <c r="E104" s="10" t="n"/>
      <c r="F104" s="10" t="n"/>
      <c r="G104" s="10" t="n"/>
      <c r="H104" s="2" t="n"/>
      <c r="I104" s="13" t="n"/>
      <c r="J104" s="29" t="n"/>
      <c r="K104" s="29" t="n"/>
      <c r="L104" s="29" t="n"/>
      <c r="M104" s="29" t="n"/>
      <c r="N104" s="38" t="n"/>
      <c r="O104" s="38" t="n"/>
      <c r="P104" s="39" t="n"/>
      <c r="Q104" s="35" t="n"/>
      <c r="R104" s="35" t="n"/>
      <c r="S104" s="35" t="n"/>
      <c r="T104" s="35" t="n"/>
      <c r="U104" s="35" t="n"/>
      <c r="V104" s="35" t="n"/>
      <c r="W104" s="44" t="n"/>
      <c r="X104" s="67" t="n"/>
      <c r="Y104" s="68" t="n"/>
      <c r="Z104" s="69" t="n"/>
      <c r="AA104" s="80" t="n"/>
      <c r="AB104" s="80" t="n"/>
      <c r="AC104" s="410" t="n"/>
      <c r="AD104" s="102" t="n"/>
      <c r="AE104" s="102" t="n"/>
      <c r="AF104" s="102" t="n"/>
      <c r="AG104" s="412" t="n"/>
      <c r="AH104" s="89" t="n"/>
      <c r="AI104" s="413" t="n"/>
      <c r="AJ104" s="91" t="n"/>
      <c r="AK104" s="414" t="n"/>
      <c r="AL104" s="93" t="n"/>
      <c r="AM104" s="93" t="n"/>
      <c r="AN104" s="102" t="n"/>
      <c r="AO104" s="102" t="n"/>
      <c r="AP104" s="412" t="n"/>
      <c r="AQ104" s="80" t="n"/>
      <c r="AR104" s="80" t="n"/>
      <c r="AS104" s="410" t="n"/>
      <c r="AT104" s="29" t="n"/>
      <c r="AU104" s="111" t="n"/>
      <c r="AV104" s="111" t="n"/>
      <c r="AW104" s="111" t="n"/>
      <c r="AX104" s="111" t="n"/>
      <c r="AY104" s="111" t="n"/>
    </row>
    <row r="105">
      <c r="A105" s="10" t="n"/>
      <c r="B105" s="16" t="inlineStr">
        <is>
          <t>GSUS</t>
        </is>
      </c>
      <c r="C105" s="10" t="n"/>
      <c r="D105" s="14" t="n"/>
      <c r="E105" s="10" t="n"/>
      <c r="F105" s="10" t="n"/>
      <c r="G105" s="10" t="n"/>
      <c r="H105" s="2" t="n"/>
      <c r="I105" s="13" t="n"/>
      <c r="J105" s="29" t="n"/>
      <c r="K105" s="29" t="n"/>
      <c r="L105" s="29" t="n"/>
      <c r="M105" s="29" t="n"/>
      <c r="N105" s="38" t="n"/>
      <c r="O105" s="38" t="n"/>
      <c r="P105" s="39" t="n"/>
      <c r="Q105" s="35" t="n"/>
      <c r="R105" s="35" t="n"/>
      <c r="S105" s="35" t="n"/>
      <c r="T105" s="35" t="n"/>
      <c r="U105" s="35" t="n"/>
      <c r="V105" s="35" t="n"/>
      <c r="W105" s="44" t="n"/>
      <c r="X105" s="67" t="n"/>
      <c r="Y105" s="68" t="n"/>
      <c r="Z105" s="69" t="n"/>
      <c r="AA105" s="80" t="n"/>
      <c r="AB105" s="80" t="n"/>
      <c r="AC105" s="410" t="n"/>
      <c r="AD105" s="102" t="n"/>
      <c r="AE105" s="102" t="n"/>
      <c r="AF105" s="102" t="n"/>
      <c r="AG105" s="412" t="n"/>
      <c r="AH105" s="89" t="n"/>
      <c r="AI105" s="413" t="n"/>
      <c r="AJ105" s="91" t="n"/>
      <c r="AK105" s="414" t="n"/>
      <c r="AL105" s="93" t="n"/>
      <c r="AM105" s="93" t="n"/>
      <c r="AN105" s="102" t="n"/>
      <c r="AO105" s="102" t="n"/>
      <c r="AP105" s="412" t="n"/>
      <c r="AQ105" s="80" t="n"/>
      <c r="AR105" s="80" t="n"/>
      <c r="AS105" s="410" t="n"/>
      <c r="AT105" s="29" t="n"/>
      <c r="AU105" s="111" t="n"/>
      <c r="AV105" s="111" t="n"/>
      <c r="AW105" s="111" t="n"/>
      <c r="AX105" s="111" t="n"/>
      <c r="AY105" s="111" t="n"/>
    </row>
    <row r="106">
      <c r="A106" s="10" t="n"/>
      <c r="B106" s="16" t="inlineStr">
        <is>
          <t>GSUS</t>
        </is>
      </c>
      <c r="C106" s="10" t="n"/>
      <c r="D106" s="14" t="n"/>
      <c r="E106" s="10" t="n"/>
      <c r="F106" s="10" t="n"/>
      <c r="G106" s="10" t="n"/>
      <c r="H106" s="2" t="n"/>
      <c r="I106" s="13" t="n"/>
      <c r="J106" s="29" t="n"/>
      <c r="K106" s="29" t="n"/>
      <c r="L106" s="29" t="n"/>
      <c r="M106" s="29" t="n"/>
      <c r="N106" s="38" t="n"/>
      <c r="O106" s="38" t="n"/>
      <c r="P106" s="39" t="n"/>
      <c r="Q106" s="35" t="n"/>
      <c r="R106" s="35" t="n"/>
      <c r="S106" s="35" t="n"/>
      <c r="T106" s="35" t="n"/>
      <c r="U106" s="35" t="n"/>
      <c r="V106" s="35" t="n"/>
      <c r="W106" s="44" t="n"/>
      <c r="X106" s="67" t="n"/>
      <c r="Y106" s="68" t="n"/>
      <c r="Z106" s="69" t="n"/>
      <c r="AA106" s="80" t="n"/>
      <c r="AB106" s="80" t="n"/>
      <c r="AC106" s="410" t="n"/>
      <c r="AD106" s="102" t="n"/>
      <c r="AE106" s="102" t="n"/>
      <c r="AF106" s="102" t="n"/>
      <c r="AG106" s="412" t="n"/>
      <c r="AH106" s="89" t="n"/>
      <c r="AI106" s="413" t="n"/>
      <c r="AJ106" s="91" t="n"/>
      <c r="AK106" s="414" t="n"/>
      <c r="AL106" s="93" t="n"/>
      <c r="AM106" s="93" t="n"/>
      <c r="AN106" s="102" t="n"/>
      <c r="AO106" s="102" t="n"/>
      <c r="AP106" s="412" t="n"/>
      <c r="AQ106" s="80" t="n"/>
      <c r="AR106" s="80" t="n"/>
      <c r="AS106" s="410" t="n"/>
      <c r="AT106" s="29" t="n"/>
      <c r="AU106" s="111" t="n"/>
      <c r="AV106" s="111" t="n"/>
      <c r="AW106" s="111" t="n"/>
      <c r="AX106" s="111" t="n"/>
      <c r="AY106" s="111" t="n"/>
    </row>
    <row customFormat="1" r="107" s="51">
      <c r="A107" s="46" t="n"/>
      <c r="B107" s="47" t="inlineStr">
        <is>
          <t>Sissy Boy</t>
        </is>
      </c>
      <c r="C107" s="46" t="n"/>
      <c r="D107" s="46" t="n"/>
      <c r="E107" s="46" t="n"/>
      <c r="F107" s="46" t="n"/>
      <c r="G107" s="48" t="n"/>
      <c r="H107" s="49" t="n"/>
      <c r="I107" s="48" t="n"/>
      <c r="J107" s="48" t="n"/>
      <c r="K107" s="48" t="n"/>
      <c r="L107" s="48" t="n"/>
      <c r="M107" s="48" t="n"/>
      <c r="N107" s="50" t="n"/>
      <c r="O107" s="48" t="n"/>
      <c r="P107" s="48" t="n"/>
      <c r="Q107" s="48" t="n"/>
      <c r="R107" s="48" t="n"/>
      <c r="S107" s="48" t="n"/>
      <c r="T107" s="48" t="n"/>
      <c r="U107" s="48" t="n"/>
      <c r="V107" s="48" t="n"/>
      <c r="W107" s="48" t="n"/>
      <c r="X107" s="49" t="n"/>
      <c r="Y107" s="49" t="n"/>
      <c r="Z107" s="49" t="n"/>
      <c r="AA107" s="48" t="n"/>
      <c r="AB107" s="48" t="n"/>
      <c r="AC107" s="48" t="n"/>
      <c r="AD107" s="48" t="n"/>
      <c r="AE107" s="48" t="n"/>
      <c r="AF107" s="48" t="n"/>
      <c r="AG107" s="48" t="n"/>
      <c r="AH107" s="48" t="n"/>
      <c r="AI107" s="48" t="n"/>
      <c r="AJ107" s="48" t="n"/>
      <c r="AK107" s="48" t="n"/>
      <c r="AL107" s="48" t="n"/>
      <c r="AM107" s="48" t="n"/>
      <c r="AN107" s="48" t="n"/>
      <c r="AO107" s="48" t="n"/>
      <c r="AP107" s="48" t="n"/>
      <c r="AQ107" s="48" t="n"/>
      <c r="AR107" s="48" t="n"/>
      <c r="AS107" s="48" t="n"/>
      <c r="AT107" s="48" t="n"/>
      <c r="AU107" s="48" t="n"/>
      <c r="AV107" s="48" t="n"/>
      <c r="AW107" s="48" t="n"/>
      <c r="AX107" s="48" t="n"/>
      <c r="AY107" s="48" t="n"/>
    </row>
    <row r="108">
      <c r="A108" s="10" t="n"/>
      <c r="B108" s="17" t="inlineStr">
        <is>
          <t>SB</t>
        </is>
      </c>
      <c r="C108" s="10" t="n"/>
      <c r="D108" s="14" t="n"/>
      <c r="E108" s="10" t="n"/>
      <c r="F108" s="10" t="n"/>
      <c r="G108" s="10" t="n"/>
      <c r="H108" s="2" t="n"/>
      <c r="I108" s="13" t="n"/>
      <c r="J108" s="29" t="n"/>
      <c r="K108" s="29" t="n"/>
      <c r="L108" s="29" t="n"/>
      <c r="M108" s="29" t="n"/>
      <c r="N108" s="38" t="n"/>
      <c r="O108" s="38" t="n"/>
      <c r="P108" s="39" t="n"/>
      <c r="Q108" s="35" t="n"/>
      <c r="R108" s="35" t="n"/>
      <c r="S108" s="35" t="n"/>
      <c r="T108" s="35" t="n"/>
      <c r="U108" s="35" t="n"/>
      <c r="V108" s="35" t="n"/>
      <c r="W108" s="44" t="n"/>
      <c r="X108" s="67" t="n"/>
      <c r="Y108" s="68" t="n"/>
      <c r="Z108" s="69" t="n"/>
      <c r="AA108" s="80" t="n"/>
      <c r="AB108" s="80" t="n"/>
      <c r="AC108" s="410" t="n"/>
      <c r="AD108" s="102" t="n"/>
      <c r="AE108" s="102" t="n"/>
      <c r="AF108" s="102" t="n"/>
      <c r="AG108" s="412" t="n"/>
      <c r="AH108" s="89" t="n"/>
      <c r="AI108" s="413" t="n"/>
      <c r="AJ108" s="91" t="n"/>
      <c r="AK108" s="414" t="n"/>
      <c r="AL108" s="93" t="n"/>
      <c r="AM108" s="93" t="n"/>
      <c r="AN108" s="102" t="n"/>
      <c r="AO108" s="102" t="n"/>
      <c r="AP108" s="412" t="n"/>
      <c r="AQ108" s="80" t="n"/>
      <c r="AR108" s="80" t="n"/>
      <c r="AS108" s="410" t="n"/>
      <c r="AT108" s="29" t="n"/>
      <c r="AU108" s="111" t="n"/>
      <c r="AV108" s="111" t="n"/>
      <c r="AW108" s="111" t="n"/>
      <c r="AX108" s="111" t="n"/>
      <c r="AY108" s="111" t="n"/>
    </row>
    <row r="109">
      <c r="A109" s="10" t="n"/>
      <c r="B109" s="17" t="inlineStr">
        <is>
          <t>SB</t>
        </is>
      </c>
      <c r="C109" s="10" t="n"/>
      <c r="D109" s="14" t="n"/>
      <c r="E109" s="10" t="n"/>
      <c r="F109" s="10" t="n"/>
      <c r="G109" s="10" t="n"/>
      <c r="H109" s="2" t="n"/>
      <c r="I109" s="13" t="n"/>
      <c r="J109" s="29" t="n"/>
      <c r="K109" s="29" t="n"/>
      <c r="L109" s="29" t="n"/>
      <c r="M109" s="29" t="n"/>
      <c r="N109" s="38" t="n"/>
      <c r="O109" s="38" t="n"/>
      <c r="P109" s="39" t="n"/>
      <c r="Q109" s="35" t="n"/>
      <c r="R109" s="35" t="n"/>
      <c r="S109" s="35" t="n"/>
      <c r="T109" s="35" t="n"/>
      <c r="U109" s="35" t="n"/>
      <c r="V109" s="35" t="n"/>
      <c r="W109" s="44" t="n"/>
      <c r="X109" s="67" t="n"/>
      <c r="Y109" s="68" t="n"/>
      <c r="Z109" s="69" t="n"/>
      <c r="AA109" s="80" t="n"/>
      <c r="AB109" s="80" t="n"/>
      <c r="AC109" s="410" t="n"/>
      <c r="AD109" s="102" t="n"/>
      <c r="AE109" s="102" t="n"/>
      <c r="AF109" s="102" t="n"/>
      <c r="AG109" s="412" t="n"/>
      <c r="AH109" s="89" t="n"/>
      <c r="AI109" s="413" t="n"/>
      <c r="AJ109" s="91" t="n"/>
      <c r="AK109" s="414" t="n"/>
      <c r="AL109" s="93" t="n"/>
      <c r="AM109" s="93" t="n"/>
      <c r="AN109" s="102" t="n"/>
      <c r="AO109" s="102" t="n"/>
      <c r="AP109" s="412" t="n"/>
      <c r="AQ109" s="80" t="n"/>
      <c r="AR109" s="80" t="n"/>
      <c r="AS109" s="410" t="n"/>
      <c r="AT109" s="29" t="n"/>
      <c r="AU109" s="111" t="n"/>
      <c r="AV109" s="111" t="n"/>
      <c r="AW109" s="111" t="n"/>
      <c r="AX109" s="111" t="n"/>
      <c r="AY109" s="111" t="n"/>
    </row>
    <row r="110">
      <c r="A110" s="10" t="n"/>
      <c r="B110" s="17" t="inlineStr">
        <is>
          <t>SB</t>
        </is>
      </c>
      <c r="C110" s="10" t="n"/>
      <c r="D110" s="14" t="n"/>
      <c r="E110" s="10" t="n"/>
      <c r="F110" s="10" t="n"/>
      <c r="G110" s="10" t="n"/>
      <c r="H110" s="2" t="n"/>
      <c r="I110" s="13" t="n"/>
      <c r="J110" s="30" t="n"/>
      <c r="K110" s="29" t="n"/>
      <c r="L110" s="29" t="n"/>
      <c r="M110" s="29" t="n"/>
      <c r="N110" s="38" t="n"/>
      <c r="O110" s="38" t="n"/>
      <c r="P110" s="39" t="n"/>
      <c r="Q110" s="35" t="n"/>
      <c r="R110" s="35" t="n"/>
      <c r="S110" s="35" t="n"/>
      <c r="T110" s="35" t="n"/>
      <c r="U110" s="35" t="n"/>
      <c r="V110" s="35" t="n"/>
      <c r="W110" s="44" t="n"/>
      <c r="X110" s="67" t="n"/>
      <c r="Y110" s="68" t="n"/>
      <c r="Z110" s="69" t="n"/>
      <c r="AA110" s="80" t="n"/>
      <c r="AB110" s="80" t="n"/>
      <c r="AC110" s="410" t="n"/>
      <c r="AD110" s="102" t="n"/>
      <c r="AE110" s="102" t="n"/>
      <c r="AF110" s="102" t="n"/>
      <c r="AG110" s="412" t="n"/>
      <c r="AH110" s="89" t="n"/>
      <c r="AI110" s="413" t="n"/>
      <c r="AJ110" s="91" t="n"/>
      <c r="AK110" s="414" t="n"/>
      <c r="AL110" s="93" t="n"/>
      <c r="AM110" s="93" t="n"/>
      <c r="AN110" s="102" t="n"/>
      <c r="AO110" s="102" t="n"/>
      <c r="AP110" s="412" t="n"/>
      <c r="AQ110" s="80" t="n"/>
      <c r="AR110" s="80" t="n"/>
      <c r="AS110" s="410" t="n"/>
      <c r="AT110" s="29" t="n"/>
      <c r="AU110" s="111" t="n"/>
      <c r="AV110" s="111" t="n"/>
      <c r="AW110" s="111" t="n"/>
      <c r="AX110" s="111" t="n"/>
      <c r="AY110" s="111" t="n"/>
    </row>
    <row r="111">
      <c r="A111" s="10" t="n"/>
      <c r="B111" s="17" t="inlineStr">
        <is>
          <t>SB</t>
        </is>
      </c>
      <c r="C111" s="10" t="n"/>
      <c r="D111" s="14" t="n"/>
      <c r="E111" s="10" t="n"/>
      <c r="F111" s="10" t="n"/>
      <c r="G111" s="10" t="n"/>
      <c r="H111" s="2" t="n"/>
      <c r="I111" s="13" t="n"/>
      <c r="J111" s="29" t="n"/>
      <c r="K111" s="29" t="n"/>
      <c r="L111" s="29" t="n"/>
      <c r="M111" s="29" t="n"/>
      <c r="N111" s="38" t="n"/>
      <c r="O111" s="38" t="n"/>
      <c r="P111" s="39" t="n"/>
      <c r="Q111" s="35" t="n"/>
      <c r="R111" s="35" t="n"/>
      <c r="S111" s="35" t="n"/>
      <c r="T111" s="35" t="n"/>
      <c r="U111" s="35" t="n"/>
      <c r="V111" s="35" t="n"/>
      <c r="W111" s="44" t="n"/>
      <c r="X111" s="67" t="n"/>
      <c r="Y111" s="68" t="n"/>
      <c r="Z111" s="69" t="n"/>
      <c r="AA111" s="80" t="n"/>
      <c r="AB111" s="80" t="n"/>
      <c r="AC111" s="410" t="n"/>
      <c r="AD111" s="102" t="n"/>
      <c r="AE111" s="102" t="n"/>
      <c r="AF111" s="102" t="n"/>
      <c r="AG111" s="412" t="n"/>
      <c r="AH111" s="89" t="n"/>
      <c r="AI111" s="413" t="n"/>
      <c r="AJ111" s="91" t="n"/>
      <c r="AK111" s="414" t="n"/>
      <c r="AL111" s="93" t="n"/>
      <c r="AM111" s="93" t="n"/>
      <c r="AN111" s="102" t="n"/>
      <c r="AO111" s="102" t="n"/>
      <c r="AP111" s="412" t="n"/>
      <c r="AQ111" s="80" t="n"/>
      <c r="AR111" s="80" t="n"/>
      <c r="AS111" s="410" t="n"/>
      <c r="AT111" s="29" t="n"/>
      <c r="AU111" s="111" t="n"/>
      <c r="AV111" s="111" t="n"/>
      <c r="AW111" s="111" t="n"/>
      <c r="AX111" s="111" t="n"/>
      <c r="AY111" s="111" t="n"/>
    </row>
    <row r="112">
      <c r="A112" s="10" t="n"/>
      <c r="B112" s="17" t="inlineStr">
        <is>
          <t>SB</t>
        </is>
      </c>
      <c r="C112" s="10" t="n"/>
      <c r="D112" s="14" t="n"/>
      <c r="E112" s="10" t="n"/>
      <c r="F112" s="10" t="n"/>
      <c r="G112" s="10" t="n"/>
      <c r="H112" s="2" t="n"/>
      <c r="I112" s="13" t="n"/>
      <c r="J112" s="29" t="n"/>
      <c r="K112" s="29" t="n"/>
      <c r="L112" s="29" t="n"/>
      <c r="M112" s="29" t="n"/>
      <c r="N112" s="38" t="n"/>
      <c r="O112" s="38" t="n"/>
      <c r="P112" s="39" t="n"/>
      <c r="Q112" s="35" t="n"/>
      <c r="R112" s="35" t="n"/>
      <c r="S112" s="35" t="n"/>
      <c r="T112" s="35" t="n"/>
      <c r="U112" s="35" t="n"/>
      <c r="V112" s="35" t="n"/>
      <c r="W112" s="44" t="n"/>
      <c r="X112" s="67" t="n"/>
      <c r="Y112" s="68" t="n"/>
      <c r="Z112" s="69" t="n"/>
      <c r="AA112" s="80" t="n"/>
      <c r="AB112" s="80" t="n"/>
      <c r="AC112" s="410" t="n"/>
      <c r="AD112" s="102" t="n"/>
      <c r="AE112" s="102" t="n"/>
      <c r="AF112" s="102" t="n"/>
      <c r="AG112" s="412" t="n"/>
      <c r="AH112" s="89" t="n"/>
      <c r="AI112" s="413" t="n"/>
      <c r="AJ112" s="91" t="n"/>
      <c r="AK112" s="414" t="n"/>
      <c r="AL112" s="93" t="n"/>
      <c r="AM112" s="93" t="n"/>
      <c r="AN112" s="102" t="n"/>
      <c r="AO112" s="102" t="n"/>
      <c r="AP112" s="412" t="n"/>
      <c r="AQ112" s="80" t="n"/>
      <c r="AR112" s="80" t="n"/>
      <c r="AS112" s="410" t="n"/>
      <c r="AT112" s="29" t="n"/>
      <c r="AU112" s="111" t="n"/>
      <c r="AV112" s="111" t="n"/>
      <c r="AW112" s="111" t="n"/>
      <c r="AX112" s="111" t="n"/>
      <c r="AY112" s="111" t="n"/>
    </row>
    <row r="113">
      <c r="A113" s="10" t="n"/>
      <c r="B113" s="17" t="inlineStr">
        <is>
          <t>SB</t>
        </is>
      </c>
      <c r="C113" s="10" t="n"/>
      <c r="D113" s="14" t="n"/>
      <c r="E113" s="10" t="n"/>
      <c r="F113" s="10" t="n"/>
      <c r="G113" s="10" t="n"/>
      <c r="H113" s="2" t="n"/>
      <c r="I113" s="13" t="n"/>
      <c r="J113" s="29" t="n"/>
      <c r="K113" s="29" t="n"/>
      <c r="L113" s="29" t="n"/>
      <c r="M113" s="29" t="n"/>
      <c r="N113" s="38" t="n"/>
      <c r="O113" s="38" t="n"/>
      <c r="P113" s="39" t="n"/>
      <c r="Q113" s="35" t="n"/>
      <c r="R113" s="35" t="n"/>
      <c r="S113" s="35" t="n"/>
      <c r="T113" s="35" t="n"/>
      <c r="U113" s="35" t="n"/>
      <c r="V113" s="35" t="n"/>
      <c r="W113" s="44" t="n"/>
      <c r="X113" s="67" t="n"/>
      <c r="Y113" s="68" t="n"/>
      <c r="Z113" s="69" t="n"/>
      <c r="AA113" s="80" t="n"/>
      <c r="AB113" s="80" t="n"/>
      <c r="AC113" s="410" t="n"/>
      <c r="AD113" s="102" t="n"/>
      <c r="AE113" s="102" t="n"/>
      <c r="AF113" s="102" t="n"/>
      <c r="AG113" s="412" t="n"/>
      <c r="AH113" s="89" t="n"/>
      <c r="AI113" s="413" t="n"/>
      <c r="AJ113" s="91" t="n"/>
      <c r="AK113" s="414" t="n"/>
      <c r="AL113" s="93" t="n"/>
      <c r="AM113" s="93" t="n"/>
      <c r="AN113" s="102" t="n"/>
      <c r="AO113" s="102" t="n"/>
      <c r="AP113" s="412" t="n"/>
      <c r="AQ113" s="80" t="n"/>
      <c r="AR113" s="80" t="n"/>
      <c r="AS113" s="410" t="n"/>
      <c r="AT113" s="29" t="n"/>
      <c r="AU113" s="111" t="n"/>
      <c r="AV113" s="111" t="n"/>
      <c r="AW113" s="111" t="n"/>
      <c r="AX113" s="111" t="n"/>
      <c r="AY113" s="111" t="n"/>
    </row>
    <row r="114">
      <c r="A114" s="10" t="n"/>
      <c r="B114" s="17" t="inlineStr">
        <is>
          <t>SB</t>
        </is>
      </c>
      <c r="C114" s="10" t="n"/>
      <c r="D114" s="14" t="n"/>
      <c r="E114" s="10" t="n"/>
      <c r="F114" s="10" t="n"/>
      <c r="G114" s="10" t="n"/>
      <c r="H114" s="2" t="n"/>
      <c r="I114" s="13" t="n"/>
      <c r="J114" s="29" t="n"/>
      <c r="K114" s="29" t="n"/>
      <c r="L114" s="29" t="n"/>
      <c r="M114" s="29" t="n"/>
      <c r="N114" s="38" t="n"/>
      <c r="O114" s="38" t="n"/>
      <c r="P114" s="39" t="n"/>
      <c r="Q114" s="35" t="n"/>
      <c r="R114" s="35" t="n"/>
      <c r="S114" s="35" t="n"/>
      <c r="T114" s="35" t="n"/>
      <c r="U114" s="35" t="n"/>
      <c r="V114" s="35" t="n"/>
      <c r="W114" s="44" t="n"/>
      <c r="X114" s="67" t="n"/>
      <c r="Y114" s="68" t="n"/>
      <c r="Z114" s="69" t="n"/>
      <c r="AA114" s="80" t="n"/>
      <c r="AB114" s="80" t="n"/>
      <c r="AC114" s="410" t="n"/>
      <c r="AD114" s="102" t="n"/>
      <c r="AE114" s="102" t="n"/>
      <c r="AF114" s="102" t="n"/>
      <c r="AG114" s="412" t="n"/>
      <c r="AH114" s="89" t="n"/>
      <c r="AI114" s="413" t="n"/>
      <c r="AJ114" s="91" t="n"/>
      <c r="AK114" s="414" t="n"/>
      <c r="AL114" s="93" t="n"/>
      <c r="AM114" s="93" t="n"/>
      <c r="AN114" s="102" t="n"/>
      <c r="AO114" s="102" t="n"/>
      <c r="AP114" s="412" t="n"/>
      <c r="AQ114" s="80" t="n"/>
      <c r="AR114" s="80" t="n"/>
      <c r="AS114" s="410" t="n"/>
      <c r="AT114" s="29" t="n"/>
      <c r="AU114" s="111" t="n"/>
      <c r="AV114" s="111" t="n"/>
      <c r="AW114" s="111" t="n"/>
      <c r="AX114" s="111" t="n"/>
      <c r="AY114" s="111" t="n"/>
    </row>
    <row r="115">
      <c r="A115" s="10" t="n"/>
      <c r="B115" s="17" t="inlineStr">
        <is>
          <t>SB</t>
        </is>
      </c>
      <c r="C115" s="10" t="n"/>
      <c r="D115" s="14" t="n"/>
      <c r="E115" s="10" t="n"/>
      <c r="F115" s="10" t="n"/>
      <c r="G115" s="10" t="n"/>
      <c r="H115" s="2" t="n"/>
      <c r="I115" s="13" t="n"/>
      <c r="J115" s="29" t="n"/>
      <c r="K115" s="29" t="n"/>
      <c r="L115" s="29" t="n"/>
      <c r="M115" s="29" t="n"/>
      <c r="N115" s="38" t="n"/>
      <c r="O115" s="38" t="n"/>
      <c r="P115" s="39" t="n"/>
      <c r="Q115" s="35" t="n"/>
      <c r="R115" s="35" t="n"/>
      <c r="S115" s="35" t="n"/>
      <c r="T115" s="35" t="n"/>
      <c r="U115" s="35" t="n"/>
      <c r="V115" s="35" t="n"/>
      <c r="W115" s="44" t="n"/>
      <c r="X115" s="67" t="n"/>
      <c r="Y115" s="68" t="n"/>
      <c r="Z115" s="69" t="n"/>
      <c r="AA115" s="80" t="n"/>
      <c r="AB115" s="80" t="n"/>
      <c r="AC115" s="410" t="n"/>
      <c r="AD115" s="102" t="n"/>
      <c r="AE115" s="102" t="n"/>
      <c r="AF115" s="102" t="n"/>
      <c r="AG115" s="412" t="n"/>
      <c r="AH115" s="89" t="n"/>
      <c r="AI115" s="413" t="n"/>
      <c r="AJ115" s="91" t="n"/>
      <c r="AK115" s="414" t="n"/>
      <c r="AL115" s="93" t="n"/>
      <c r="AM115" s="93" t="n"/>
      <c r="AN115" s="102" t="n"/>
      <c r="AO115" s="102" t="n"/>
      <c r="AP115" s="412" t="n"/>
      <c r="AQ115" s="80" t="n"/>
      <c r="AR115" s="80" t="n"/>
      <c r="AS115" s="410" t="n"/>
      <c r="AT115" s="29" t="n"/>
      <c r="AU115" s="111" t="n"/>
      <c r="AV115" s="111" t="n"/>
      <c r="AW115" s="111" t="n"/>
      <c r="AX115" s="111" t="n"/>
      <c r="AY115" s="111" t="n"/>
    </row>
    <row r="116">
      <c r="A116" s="10" t="n"/>
      <c r="B116" s="17" t="inlineStr">
        <is>
          <t>SB</t>
        </is>
      </c>
      <c r="C116" s="10" t="n"/>
      <c r="D116" s="14" t="n"/>
      <c r="E116" s="10" t="n"/>
      <c r="F116" s="10" t="n"/>
      <c r="G116" s="10" t="n"/>
      <c r="H116" s="2" t="n"/>
      <c r="I116" s="13" t="n"/>
      <c r="J116" s="29" t="n"/>
      <c r="K116" s="29" t="n"/>
      <c r="L116" s="29" t="n"/>
      <c r="M116" s="29" t="n"/>
      <c r="N116" s="38" t="n"/>
      <c r="O116" s="38" t="n"/>
      <c r="P116" s="39" t="n"/>
      <c r="Q116" s="35" t="n"/>
      <c r="R116" s="35" t="n"/>
      <c r="S116" s="35" t="n"/>
      <c r="T116" s="35" t="n"/>
      <c r="U116" s="35" t="n"/>
      <c r="V116" s="35" t="n"/>
      <c r="W116" s="44" t="n"/>
      <c r="X116" s="67" t="n"/>
      <c r="Y116" s="68" t="n"/>
      <c r="Z116" s="69" t="n"/>
      <c r="AA116" s="80" t="n"/>
      <c r="AB116" s="80" t="n"/>
      <c r="AC116" s="410" t="n"/>
      <c r="AD116" s="102" t="n"/>
      <c r="AE116" s="102" t="n"/>
      <c r="AF116" s="102" t="n"/>
      <c r="AG116" s="412" t="n"/>
      <c r="AH116" s="89" t="n"/>
      <c r="AI116" s="413" t="n"/>
      <c r="AJ116" s="91" t="n"/>
      <c r="AK116" s="414" t="n"/>
      <c r="AL116" s="93" t="n"/>
      <c r="AM116" s="93" t="n"/>
      <c r="AN116" s="102" t="n"/>
      <c r="AO116" s="102" t="n"/>
      <c r="AP116" s="412" t="n"/>
      <c r="AQ116" s="80" t="n"/>
      <c r="AR116" s="80" t="n"/>
      <c r="AS116" s="410" t="n"/>
      <c r="AT116" s="29" t="n"/>
      <c r="AU116" s="111" t="n"/>
      <c r="AV116" s="111" t="n"/>
      <c r="AW116" s="111" t="n"/>
      <c r="AX116" s="111" t="n"/>
      <c r="AY116" s="111" t="n"/>
    </row>
    <row r="117">
      <c r="A117" s="10" t="n"/>
      <c r="B117" s="17" t="inlineStr">
        <is>
          <t>SB</t>
        </is>
      </c>
      <c r="C117" s="10" t="n"/>
      <c r="D117" s="14" t="n"/>
      <c r="E117" s="10" t="n"/>
      <c r="F117" s="10" t="n"/>
      <c r="G117" s="10" t="n"/>
      <c r="H117" s="2" t="n"/>
      <c r="I117" s="13" t="n"/>
      <c r="J117" s="29" t="n"/>
      <c r="K117" s="29" t="n"/>
      <c r="L117" s="29" t="n"/>
      <c r="M117" s="29" t="n"/>
      <c r="N117" s="38" t="n"/>
      <c r="O117" s="38" t="n"/>
      <c r="P117" s="39" t="n"/>
      <c r="Q117" s="35" t="n"/>
      <c r="R117" s="35" t="n"/>
      <c r="S117" s="35" t="n"/>
      <c r="T117" s="35" t="n"/>
      <c r="U117" s="35" t="n"/>
      <c r="V117" s="35" t="n"/>
      <c r="W117" s="44" t="n"/>
      <c r="X117" s="67" t="n"/>
      <c r="Y117" s="68" t="n"/>
      <c r="Z117" s="69" t="n"/>
      <c r="AA117" s="80" t="n"/>
      <c r="AB117" s="80" t="n"/>
      <c r="AC117" s="410" t="n"/>
      <c r="AD117" s="102" t="n"/>
      <c r="AE117" s="102" t="n"/>
      <c r="AF117" s="102" t="n"/>
      <c r="AG117" s="412" t="n"/>
      <c r="AH117" s="89" t="n"/>
      <c r="AI117" s="413" t="n"/>
      <c r="AJ117" s="91" t="n"/>
      <c r="AK117" s="414" t="n"/>
      <c r="AL117" s="93" t="n"/>
      <c r="AM117" s="93" t="n"/>
      <c r="AN117" s="102" t="n"/>
      <c r="AO117" s="102" t="n"/>
      <c r="AP117" s="412" t="n"/>
      <c r="AQ117" s="80" t="n"/>
      <c r="AR117" s="80" t="n"/>
      <c r="AS117" s="410" t="n"/>
      <c r="AT117" s="29" t="n"/>
      <c r="AU117" s="111" t="n"/>
      <c r="AV117" s="111" t="n"/>
      <c r="AW117" s="111" t="n"/>
      <c r="AX117" s="111" t="n"/>
      <c r="AY117" s="111" t="n"/>
    </row>
    <row customHeight="1" ht="13.5" r="118" thickBot="1">
      <c r="A118" s="10" t="n"/>
      <c r="B118" s="17" t="inlineStr">
        <is>
          <t>SB</t>
        </is>
      </c>
      <c r="C118" s="10" t="n"/>
      <c r="D118" s="14" t="n"/>
      <c r="E118" s="10" t="n"/>
      <c r="F118" s="10" t="n"/>
      <c r="G118" s="10" t="n"/>
      <c r="H118" s="2" t="n"/>
      <c r="I118" s="13" t="n"/>
      <c r="J118" s="29" t="n"/>
      <c r="K118" s="29" t="n"/>
      <c r="L118" s="29" t="n"/>
      <c r="M118" s="29" t="n"/>
      <c r="N118" s="40" t="n"/>
      <c r="O118" s="38" t="n"/>
      <c r="P118" s="39" t="n"/>
      <c r="Q118" s="35" t="n"/>
      <c r="R118" s="35" t="n"/>
      <c r="S118" s="35" t="n"/>
      <c r="T118" s="35" t="n"/>
      <c r="U118" s="35" t="n"/>
      <c r="V118" s="35" t="n"/>
      <c r="W118" s="44" t="n"/>
      <c r="X118" s="67" t="n"/>
      <c r="Y118" s="68" t="n"/>
      <c r="Z118" s="69" t="n"/>
      <c r="AA118" s="80" t="n"/>
      <c r="AB118" s="80" t="n"/>
      <c r="AC118" s="410" t="n"/>
      <c r="AD118" s="102" t="n"/>
      <c r="AE118" s="102" t="n"/>
      <c r="AF118" s="102" t="n"/>
      <c r="AG118" s="412" t="n"/>
      <c r="AH118" s="89" t="n"/>
      <c r="AI118" s="413" t="n"/>
      <c r="AJ118" s="91" t="n"/>
      <c r="AK118" s="414" t="n"/>
      <c r="AL118" s="93" t="n"/>
      <c r="AM118" s="93" t="n"/>
      <c r="AN118" s="102" t="n"/>
      <c r="AO118" s="102" t="n"/>
      <c r="AP118" s="412" t="n"/>
      <c r="AQ118" s="80" t="n"/>
      <c r="AR118" s="80" t="n"/>
      <c r="AS118" s="410" t="n"/>
      <c r="AT118" s="29" t="n"/>
      <c r="AU118" s="111" t="n"/>
      <c r="AV118" s="111" t="n"/>
      <c r="AW118" s="111" t="n"/>
      <c r="AX118" s="111" t="n"/>
      <c r="AY118" s="111" t="n"/>
    </row>
    <row customFormat="1" customHeight="1" ht="13.5" r="119" s="115" thickBot="1">
      <c r="A119" s="37" t="n"/>
      <c r="B119" s="37" t="n"/>
      <c r="C119" s="37" t="n"/>
      <c r="D119" s="37" t="n"/>
      <c r="E119" s="37" t="n"/>
      <c r="F119" s="37" t="n"/>
      <c r="G119" s="37" t="n"/>
      <c r="H119" s="37" t="n"/>
      <c r="I119" s="37" t="n"/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  <c r="Z119" s="37" t="n"/>
      <c r="AA119" s="37" t="n"/>
      <c r="AB119" s="37" t="n"/>
      <c r="AC119" s="37" t="n"/>
      <c r="AD119" s="37" t="n"/>
      <c r="AE119" s="37" t="n"/>
      <c r="AF119" s="37" t="n"/>
      <c r="AG119" s="37" t="n"/>
      <c r="AH119" s="37" t="n"/>
      <c r="AI119" s="37" t="n"/>
      <c r="AJ119" s="37" t="n"/>
      <c r="AK119" s="37" t="n"/>
      <c r="AL119" s="37" t="n"/>
      <c r="AM119" s="37" t="n"/>
      <c r="AN119" s="37" t="n"/>
      <c r="AO119" s="37" t="n"/>
      <c r="AP119" s="37" t="n"/>
      <c r="AQ119" s="37" t="n"/>
      <c r="AR119" s="37" t="n"/>
      <c r="AS119" s="37" t="n"/>
      <c r="AT119" s="37" t="n"/>
      <c r="AU119" s="37" t="n"/>
      <c r="AV119" s="37" t="n"/>
      <c r="AW119" s="37" t="n"/>
      <c r="AX119" s="37" t="n"/>
      <c r="AY119" s="37" t="n"/>
    </row>
    <row customFormat="1" customHeight="1" ht="38.25" r="120" s="150">
      <c r="A120" s="18" t="inlineStr">
        <is>
          <t>Y</t>
        </is>
      </c>
      <c r="B120" s="18" t="n"/>
      <c r="C120" s="18" t="inlineStr">
        <is>
          <t>ACC</t>
        </is>
      </c>
      <c r="D120" s="14" t="inlineStr">
        <is>
          <t>MEN</t>
        </is>
      </c>
      <c r="E120" s="19" t="n"/>
      <c r="F120" s="18" t="n"/>
      <c r="G120" s="18" t="n"/>
      <c r="H120" s="20" t="inlineStr">
        <is>
          <t>NON STRETCH</t>
        </is>
      </c>
      <c r="I120" s="13" t="n"/>
      <c r="J120" s="31" t="inlineStr">
        <is>
          <t>Chantuque</t>
        </is>
      </c>
      <c r="K120" s="31" t="n"/>
      <c r="L120" s="31" t="inlineStr">
        <is>
          <t>A2</t>
        </is>
      </c>
      <c r="M120" s="31" t="n">
        <v>4731</v>
      </c>
      <c r="N120" s="116" t="inlineStr">
        <is>
          <t>NEW</t>
        </is>
      </c>
      <c r="O120" s="116" t="inlineStr">
        <is>
          <t>NEW</t>
        </is>
      </c>
      <c r="P120" s="116" t="inlineStr">
        <is>
          <t>NEW</t>
        </is>
      </c>
      <c r="Q120" s="36" t="n"/>
      <c r="R120" s="36" t="n"/>
      <c r="S120" s="36" t="n"/>
      <c r="T120" s="36" t="n"/>
      <c r="U120" s="36" t="n"/>
      <c r="V120" s="36" t="n"/>
      <c r="W120" s="45" t="n"/>
      <c r="X120" s="70" t="n"/>
      <c r="Y120" s="71" t="n"/>
      <c r="Z120" s="72" t="n"/>
      <c r="AA120" s="82" t="n"/>
      <c r="AB120" s="82" t="inlineStr">
        <is>
          <t>26X32 27X34 28X34</t>
        </is>
      </c>
      <c r="AC120" s="441" t="n"/>
      <c r="AD120" s="104" t="n"/>
      <c r="AE120" s="104" t="n"/>
      <c r="AF120" s="104" t="inlineStr">
        <is>
          <t>26X32 27X34 28X34</t>
        </is>
      </c>
      <c r="AG120" s="442" t="n"/>
      <c r="AH120" s="94" t="n"/>
      <c r="AI120" s="443" t="n"/>
      <c r="AJ120" s="96" t="n"/>
      <c r="AK120" s="444" t="n"/>
      <c r="AL120" s="444" t="n"/>
      <c r="AM120" s="444" t="n"/>
      <c r="AN120" s="104" t="n"/>
      <c r="AO120" s="104" t="inlineStr">
        <is>
          <t>26X32 27X34 28X34</t>
        </is>
      </c>
      <c r="AP120" s="442" t="n"/>
      <c r="AQ120" s="82" t="n"/>
      <c r="AR120" s="82" t="inlineStr">
        <is>
          <t>26X32 27X34 28X34</t>
        </is>
      </c>
      <c r="AS120" s="441" t="n"/>
      <c r="AT120" s="31" t="n"/>
      <c r="AU120" s="112" t="n"/>
      <c r="AV120" s="112" t="n"/>
      <c r="AW120" s="112" t="n"/>
      <c r="AX120" s="112" t="n"/>
      <c r="AY120" s="112" t="n"/>
    </row>
    <row customFormat="1" r="121" s="150">
      <c r="A121" s="10" t="inlineStr">
        <is>
          <t>N</t>
        </is>
      </c>
      <c r="B121" s="10" t="n"/>
      <c r="C121" s="10" t="inlineStr">
        <is>
          <t>BOTTOMS</t>
        </is>
      </c>
      <c r="D121" s="22" t="inlineStr">
        <is>
          <t>WOMEN</t>
        </is>
      </c>
      <c r="E121" s="24" t="n"/>
      <c r="F121" s="10" t="n"/>
      <c r="G121" s="10" t="n"/>
      <c r="H121" s="2" t="inlineStr">
        <is>
          <t>STRETCH</t>
        </is>
      </c>
      <c r="I121" s="23" t="n"/>
      <c r="J121" s="29" t="inlineStr">
        <is>
          <t>Carthago</t>
        </is>
      </c>
      <c r="K121" s="29" t="n"/>
      <c r="L121" s="29" t="inlineStr">
        <is>
          <t>Itac</t>
        </is>
      </c>
      <c r="M121" s="29" t="n">
        <v>4720</v>
      </c>
      <c r="N121" s="117" t="inlineStr">
        <is>
          <t>C/O</t>
        </is>
      </c>
      <c r="O121" s="117" t="inlineStr">
        <is>
          <t>C/O</t>
        </is>
      </c>
      <c r="P121" s="117" t="inlineStr">
        <is>
          <t>C/O</t>
        </is>
      </c>
      <c r="Q121" s="35" t="n"/>
      <c r="R121" s="35" t="n"/>
      <c r="S121" s="35" t="n"/>
      <c r="T121" s="35" t="n"/>
      <c r="U121" s="35" t="n"/>
      <c r="V121" s="35" t="n"/>
      <c r="W121" s="44" t="n"/>
      <c r="X121" s="73" t="n"/>
      <c r="Y121" s="74" t="n"/>
      <c r="Z121" s="75" t="n"/>
      <c r="AA121" s="80" t="n"/>
      <c r="AB121" s="80" t="inlineStr">
        <is>
          <t>32 X 32</t>
        </is>
      </c>
      <c r="AC121" s="410" t="n"/>
      <c r="AD121" s="102" t="n"/>
      <c r="AE121" s="102" t="n"/>
      <c r="AF121" s="102" t="inlineStr">
        <is>
          <t>32 X 32</t>
        </is>
      </c>
      <c r="AG121" s="412" t="n"/>
      <c r="AH121" s="89" t="n"/>
      <c r="AI121" s="413" t="n"/>
      <c r="AJ121" s="91" t="n"/>
      <c r="AK121" s="414" t="n"/>
      <c r="AL121" s="414" t="n"/>
      <c r="AM121" s="414" t="n"/>
      <c r="AN121" s="102" t="n"/>
      <c r="AO121" s="102" t="inlineStr">
        <is>
          <t>32 X 32</t>
        </is>
      </c>
      <c r="AP121" s="412" t="n"/>
      <c r="AQ121" s="80" t="n"/>
      <c r="AR121" s="80" t="inlineStr">
        <is>
          <t>32 X 32</t>
        </is>
      </c>
      <c r="AS121" s="410" t="n"/>
      <c r="AT121" s="29" t="n"/>
      <c r="AU121" s="111" t="n"/>
      <c r="AV121" s="111" t="n"/>
      <c r="AW121" s="111" t="n"/>
      <c r="AX121" s="111" t="n"/>
      <c r="AY121" s="111" t="n"/>
    </row>
    <row customFormat="1" customHeight="1" ht="25.5" r="122" s="150">
      <c r="A122" s="10" t="inlineStr">
        <is>
          <t>X</t>
        </is>
      </c>
      <c r="B122" s="10" t="n"/>
      <c r="C122" s="10" t="inlineStr">
        <is>
          <t>TOPS</t>
        </is>
      </c>
      <c r="D122" s="24" t="n"/>
      <c r="E122" s="24" t="n"/>
      <c r="F122" s="10" t="n"/>
      <c r="G122" s="10" t="n"/>
      <c r="H122" s="2" t="inlineStr">
        <is>
          <t>SUPER STRETCH</t>
        </is>
      </c>
      <c r="I122" s="23" t="n"/>
      <c r="J122" s="29" t="inlineStr">
        <is>
          <t>Verge</t>
        </is>
      </c>
      <c r="K122" s="29" t="n"/>
      <c r="L122" s="29" t="inlineStr">
        <is>
          <t>Itac</t>
        </is>
      </c>
      <c r="M122" s="29" t="n">
        <v>4720</v>
      </c>
      <c r="N122" s="117" t="inlineStr">
        <is>
          <t>UPDATE</t>
        </is>
      </c>
      <c r="O122" s="117" t="inlineStr">
        <is>
          <t>UPDATE</t>
        </is>
      </c>
      <c r="P122" s="117" t="inlineStr">
        <is>
          <t>UPDATE</t>
        </is>
      </c>
      <c r="Q122" s="35" t="n"/>
      <c r="R122" s="35" t="n"/>
      <c r="S122" s="35" t="n"/>
      <c r="T122" s="35" t="n"/>
      <c r="U122" s="35" t="n"/>
      <c r="V122" s="35" t="n"/>
      <c r="W122" s="44" t="n"/>
      <c r="X122" s="73" t="n"/>
      <c r="Y122" s="74" t="n"/>
      <c r="Z122" s="75" t="n"/>
      <c r="AA122" s="80" t="n"/>
      <c r="AB122" s="80" t="inlineStr">
        <is>
          <t>32 X 32</t>
        </is>
      </c>
      <c r="AC122" s="410" t="n"/>
      <c r="AD122" s="102" t="n"/>
      <c r="AE122" s="102" t="n"/>
      <c r="AF122" s="102" t="inlineStr">
        <is>
          <t>32 X 32</t>
        </is>
      </c>
      <c r="AG122" s="412" t="n"/>
      <c r="AH122" s="89" t="n"/>
      <c r="AI122" s="413" t="n"/>
      <c r="AJ122" s="91" t="n"/>
      <c r="AK122" s="414" t="n"/>
      <c r="AL122" s="414" t="n"/>
      <c r="AM122" s="414" t="n"/>
      <c r="AN122" s="102" t="n"/>
      <c r="AO122" s="102" t="inlineStr">
        <is>
          <t>32 X 32</t>
        </is>
      </c>
      <c r="AP122" s="412" t="n"/>
      <c r="AQ122" s="80" t="n"/>
      <c r="AR122" s="80" t="inlineStr">
        <is>
          <t>32 X 32</t>
        </is>
      </c>
      <c r="AS122" s="410" t="n"/>
      <c r="AT122" s="29" t="n"/>
      <c r="AU122" s="111" t="n"/>
      <c r="AV122" s="111" t="n"/>
      <c r="AW122" s="111" t="n"/>
      <c r="AX122" s="111" t="n"/>
      <c r="AY122" s="111" t="n"/>
    </row>
    <row customFormat="1" r="123" s="150">
      <c r="A123" s="10" t="n"/>
      <c r="B123" s="10" t="n"/>
      <c r="C123" s="10" t="n"/>
      <c r="D123" s="24" t="n"/>
      <c r="E123" s="24" t="n"/>
      <c r="F123" s="10" t="n"/>
      <c r="G123" s="10" t="n"/>
      <c r="H123" s="2" t="inlineStr">
        <is>
          <t>SELVAGE</t>
        </is>
      </c>
      <c r="I123" s="23" t="n"/>
      <c r="J123" s="29" t="inlineStr">
        <is>
          <t>IndyBlu</t>
        </is>
      </c>
      <c r="K123" s="29" t="n"/>
      <c r="L123" s="29" t="inlineStr">
        <is>
          <t>Itac</t>
        </is>
      </c>
      <c r="M123" s="29" t="n">
        <v>4720</v>
      </c>
      <c r="N123" s="41" t="n"/>
      <c r="O123" s="42" t="n"/>
      <c r="P123" s="41" t="n"/>
      <c r="Q123" s="35" t="n"/>
      <c r="R123" s="35" t="n"/>
      <c r="S123" s="35" t="n"/>
      <c r="T123" s="35" t="n"/>
      <c r="U123" s="35" t="n"/>
      <c r="V123" s="35" t="n"/>
      <c r="W123" s="44" t="n"/>
      <c r="X123" s="73" t="n"/>
      <c r="Y123" s="74" t="n"/>
      <c r="Z123" s="75" t="n"/>
      <c r="AA123" s="80" t="n"/>
      <c r="AB123" s="80" t="inlineStr">
        <is>
          <t>32 X 32</t>
        </is>
      </c>
      <c r="AC123" s="410" t="n"/>
      <c r="AD123" s="102" t="n"/>
      <c r="AE123" s="102" t="n"/>
      <c r="AF123" s="102" t="inlineStr">
        <is>
          <t>32 X 32</t>
        </is>
      </c>
      <c r="AG123" s="412" t="n"/>
      <c r="AH123" s="121" t="n"/>
      <c r="AI123" s="413" t="n"/>
      <c r="AJ123" s="91" t="n"/>
      <c r="AK123" s="414" t="n"/>
      <c r="AL123" s="414" t="n"/>
      <c r="AM123" s="414" t="n"/>
      <c r="AN123" s="102" t="n"/>
      <c r="AO123" s="102" t="inlineStr">
        <is>
          <t>32 X 32</t>
        </is>
      </c>
      <c r="AP123" s="412" t="n"/>
      <c r="AQ123" s="80" t="n"/>
      <c r="AR123" s="80" t="inlineStr">
        <is>
          <t>32 X 32</t>
        </is>
      </c>
      <c r="AS123" s="410" t="n"/>
      <c r="AT123" s="29" t="n"/>
      <c r="AU123" s="111" t="n"/>
      <c r="AV123" s="111" t="n"/>
      <c r="AW123" s="111" t="n"/>
      <c r="AX123" s="111" t="n"/>
      <c r="AY123" s="111" t="n"/>
    </row>
    <row customFormat="1" r="124" s="150">
      <c r="A124" s="10" t="n"/>
      <c r="B124" s="10" t="n"/>
      <c r="C124" s="10" t="n"/>
      <c r="D124" s="24" t="n"/>
      <c r="E124" s="24" t="n"/>
      <c r="F124" s="10" t="n"/>
      <c r="G124" s="10" t="n"/>
      <c r="H124" s="2" t="inlineStr">
        <is>
          <t>RIGID</t>
        </is>
      </c>
      <c r="I124" s="23" t="n"/>
      <c r="J124" s="29" t="inlineStr">
        <is>
          <t>Uni Textiles</t>
        </is>
      </c>
      <c r="K124" s="29" t="n"/>
      <c r="L124" s="29" t="inlineStr">
        <is>
          <t>Itac</t>
        </is>
      </c>
      <c r="M124" s="29" t="n">
        <v>4720</v>
      </c>
      <c r="N124" s="41" t="n"/>
      <c r="O124" s="42" t="n"/>
      <c r="P124" s="41" t="n"/>
      <c r="Q124" s="35" t="n"/>
      <c r="R124" s="35" t="n"/>
      <c r="S124" s="35" t="n"/>
      <c r="T124" s="35" t="n"/>
      <c r="U124" s="35" t="n"/>
      <c r="V124" s="35" t="n"/>
      <c r="W124" s="44" t="n"/>
      <c r="X124" s="73" t="n"/>
      <c r="Y124" s="74" t="n"/>
      <c r="Z124" s="75" t="n"/>
      <c r="AA124" s="80" t="n"/>
      <c r="AB124" s="80" t="inlineStr">
        <is>
          <t>32 X 32</t>
        </is>
      </c>
      <c r="AC124" s="410" t="n"/>
      <c r="AD124" s="102" t="n"/>
      <c r="AE124" s="102" t="n"/>
      <c r="AF124" s="102" t="inlineStr">
        <is>
          <t>32 X 32</t>
        </is>
      </c>
      <c r="AG124" s="412" t="n"/>
      <c r="AH124" s="89" t="n"/>
      <c r="AI124" s="413" t="n"/>
      <c r="AJ124" s="91" t="n"/>
      <c r="AK124" s="414" t="n"/>
      <c r="AL124" s="414" t="n"/>
      <c r="AM124" s="414" t="n"/>
      <c r="AN124" s="102" t="n"/>
      <c r="AO124" s="102" t="inlineStr">
        <is>
          <t>32 X 32</t>
        </is>
      </c>
      <c r="AP124" s="412" t="n"/>
      <c r="AQ124" s="80" t="n"/>
      <c r="AR124" s="80" t="inlineStr">
        <is>
          <t>32 X 32</t>
        </is>
      </c>
      <c r="AS124" s="410" t="n"/>
      <c r="AT124" s="29" t="n"/>
      <c r="AU124" s="111" t="n"/>
      <c r="AV124" s="111" t="n"/>
      <c r="AW124" s="111" t="n"/>
      <c r="AX124" s="111" t="n"/>
      <c r="AY124" s="111" t="n"/>
    </row>
    <row customFormat="1" r="125" s="150">
      <c r="A125" s="10" t="n"/>
      <c r="B125" s="10" t="n"/>
      <c r="C125" s="10" t="n"/>
      <c r="D125" s="24" t="n"/>
      <c r="E125" s="24" t="n"/>
      <c r="F125" s="10" t="n"/>
      <c r="G125" s="10" t="n"/>
      <c r="H125" s="2" t="n"/>
      <c r="I125" s="23" t="n"/>
      <c r="J125" s="29" t="inlineStr">
        <is>
          <t>Salgari</t>
        </is>
      </c>
      <c r="K125" s="29" t="n"/>
      <c r="L125" s="29" t="inlineStr">
        <is>
          <t>DT</t>
        </is>
      </c>
      <c r="M125" s="29" t="n">
        <v>4006</v>
      </c>
      <c r="N125" s="41" t="n"/>
      <c r="O125" s="42" t="n"/>
      <c r="P125" s="41" t="n"/>
      <c r="Q125" s="35" t="n"/>
      <c r="R125" s="35" t="n"/>
      <c r="S125" s="35" t="n"/>
      <c r="T125" s="35" t="n"/>
      <c r="U125" s="35" t="n"/>
      <c r="V125" s="35" t="n"/>
      <c r="W125" s="44" t="n"/>
      <c r="X125" s="73" t="n"/>
      <c r="Y125" s="74" t="n"/>
      <c r="Z125" s="75" t="n"/>
      <c r="AA125" s="80" t="n"/>
      <c r="AB125" s="80" t="n"/>
      <c r="AC125" s="410" t="n"/>
      <c r="AD125" s="102" t="n"/>
      <c r="AE125" s="102" t="n"/>
      <c r="AF125" s="102" t="n"/>
      <c r="AG125" s="412" t="n"/>
      <c r="AH125" s="120" t="n"/>
      <c r="AI125" s="413" t="n"/>
      <c r="AJ125" s="91" t="n"/>
      <c r="AK125" s="414" t="n"/>
      <c r="AL125" s="414" t="n"/>
      <c r="AM125" s="414" t="n"/>
      <c r="AN125" s="102" t="n"/>
      <c r="AO125" s="102" t="n"/>
      <c r="AP125" s="412" t="n"/>
      <c r="AQ125" s="80" t="n"/>
      <c r="AR125" s="80" t="n"/>
      <c r="AS125" s="410" t="n"/>
      <c r="AT125" s="29" t="n"/>
      <c r="AU125" s="111" t="n"/>
      <c r="AV125" s="111" t="n"/>
      <c r="AW125" s="111" t="n"/>
      <c r="AX125" s="111" t="n"/>
      <c r="AY125" s="111" t="n"/>
    </row>
    <row customFormat="1" r="126" s="150">
      <c r="A126" s="10" t="n"/>
      <c r="B126" s="10" t="n"/>
      <c r="C126" s="10" t="n"/>
      <c r="D126" s="24" t="n"/>
      <c r="E126" s="24" t="n"/>
      <c r="F126" s="10" t="n"/>
      <c r="G126" s="10" t="n"/>
      <c r="H126" s="2" t="n"/>
      <c r="I126" s="23" t="n"/>
      <c r="J126" s="29" t="inlineStr">
        <is>
          <t>CCC</t>
        </is>
      </c>
      <c r="K126" s="29" t="n"/>
      <c r="L126" s="29" t="inlineStr">
        <is>
          <t>TD</t>
        </is>
      </c>
      <c r="M126" s="29" t="n"/>
      <c r="N126" s="41" t="n"/>
      <c r="O126" s="42" t="n"/>
      <c r="P126" s="41" t="n"/>
      <c r="Q126" s="35" t="n"/>
      <c r="R126" s="35" t="n"/>
      <c r="S126" s="35" t="n"/>
      <c r="T126" s="35" t="n"/>
      <c r="U126" s="35" t="n"/>
      <c r="V126" s="35" t="n"/>
      <c r="W126" s="44" t="n"/>
      <c r="X126" s="73" t="n"/>
      <c r="Y126" s="74" t="n"/>
      <c r="Z126" s="75" t="n"/>
      <c r="AA126" s="80" t="n"/>
      <c r="AB126" s="80" t="n"/>
      <c r="AC126" s="410" t="n"/>
      <c r="AD126" s="102" t="n"/>
      <c r="AE126" s="102" t="n"/>
      <c r="AF126" s="102" t="n"/>
      <c r="AG126" s="412" t="n"/>
      <c r="AH126" s="89" t="n"/>
      <c r="AI126" s="413" t="n"/>
      <c r="AJ126" s="91" t="n"/>
      <c r="AK126" s="414" t="n"/>
      <c r="AL126" s="414" t="n"/>
      <c r="AM126" s="414" t="n"/>
      <c r="AN126" s="102" t="n"/>
      <c r="AO126" s="102" t="n"/>
      <c r="AP126" s="412" t="n"/>
      <c r="AQ126" s="80" t="n"/>
      <c r="AR126" s="80" t="n"/>
      <c r="AS126" s="410" t="n"/>
      <c r="AT126" s="29" t="n"/>
      <c r="AU126" s="111" t="n"/>
      <c r="AV126" s="111" t="n"/>
      <c r="AW126" s="111" t="n"/>
      <c r="AX126" s="111" t="n"/>
      <c r="AY126" s="111" t="n"/>
    </row>
    <row customFormat="1" r="127" s="150">
      <c r="A127" s="10" t="n"/>
      <c r="B127" s="10" t="n"/>
      <c r="C127" s="10" t="n"/>
      <c r="D127" s="24" t="n"/>
      <c r="E127" s="24" t="n"/>
      <c r="F127" s="10" t="n"/>
      <c r="G127" s="10" t="n"/>
      <c r="H127" s="2" t="n"/>
      <c r="I127" s="23" t="n"/>
      <c r="J127" s="29" t="n"/>
      <c r="K127" s="29" t="n"/>
      <c r="L127" s="29" t="inlineStr">
        <is>
          <t>PD</t>
        </is>
      </c>
      <c r="M127" s="29" t="n"/>
      <c r="N127" s="41" t="n"/>
      <c r="O127" s="42" t="n"/>
      <c r="P127" s="41" t="n"/>
      <c r="Q127" s="35" t="n"/>
      <c r="R127" s="35" t="n"/>
      <c r="S127" s="35" t="n"/>
      <c r="T127" s="35" t="n"/>
      <c r="U127" s="35" t="n"/>
      <c r="V127" s="35" t="n"/>
      <c r="W127" s="44" t="n"/>
      <c r="X127" s="73" t="n"/>
      <c r="Y127" s="74" t="n"/>
      <c r="Z127" s="75" t="n"/>
      <c r="AA127" s="80" t="n"/>
      <c r="AB127" s="80" t="n"/>
      <c r="AC127" s="410" t="n"/>
      <c r="AD127" s="102" t="n"/>
      <c r="AE127" s="102" t="n"/>
      <c r="AF127" s="102" t="n"/>
      <c r="AG127" s="412" t="n"/>
      <c r="AH127" s="120" t="n"/>
      <c r="AI127" s="413" t="n"/>
      <c r="AJ127" s="91" t="n"/>
      <c r="AK127" s="414" t="n"/>
      <c r="AL127" s="414" t="n"/>
      <c r="AM127" s="414" t="n"/>
      <c r="AN127" s="102" t="n"/>
      <c r="AO127" s="102" t="n"/>
      <c r="AP127" s="412" t="n"/>
      <c r="AQ127" s="80" t="n"/>
      <c r="AR127" s="80" t="n"/>
      <c r="AS127" s="410" t="n"/>
      <c r="AT127" s="29" t="n"/>
      <c r="AU127" s="111" t="n"/>
      <c r="AV127" s="111" t="n"/>
      <c r="AW127" s="111" t="n"/>
      <c r="AX127" s="111" t="n"/>
      <c r="AY127" s="111" t="n"/>
    </row>
    <row customFormat="1" r="128" s="150">
      <c r="A128" s="10" t="n"/>
      <c r="B128" s="10" t="n"/>
      <c r="C128" s="10" t="n"/>
      <c r="D128" s="24" t="n"/>
      <c r="E128" s="24" t="n"/>
      <c r="F128" s="10" t="n"/>
      <c r="G128" s="10" t="n"/>
      <c r="H128" s="2" t="n"/>
      <c r="I128" s="23" t="n"/>
      <c r="J128" s="29" t="inlineStr">
        <is>
          <t>Cowboys Belt</t>
        </is>
      </c>
      <c r="K128" s="29" t="n"/>
      <c r="L128" s="29" t="inlineStr">
        <is>
          <t>DV</t>
        </is>
      </c>
      <c r="M128" s="29" t="n">
        <v>4016</v>
      </c>
      <c r="N128" s="41" t="n"/>
      <c r="O128" s="42" t="n"/>
      <c r="P128" s="41" t="n"/>
      <c r="Q128" s="35" t="n"/>
      <c r="R128" s="35" t="n"/>
      <c r="S128" s="35" t="n"/>
      <c r="T128" s="35" t="n"/>
      <c r="U128" s="35" t="n"/>
      <c r="V128" s="35" t="n"/>
      <c r="W128" s="44" t="n"/>
      <c r="X128" s="73" t="n"/>
      <c r="Y128" s="74" t="n"/>
      <c r="Z128" s="75" t="n"/>
      <c r="AA128" s="80" t="n"/>
      <c r="AB128" s="80" t="n"/>
      <c r="AC128" s="410" t="n"/>
      <c r="AD128" s="102" t="n"/>
      <c r="AE128" s="102" t="n"/>
      <c r="AF128" s="102" t="n"/>
      <c r="AG128" s="412" t="n"/>
      <c r="AH128" s="89" t="n"/>
      <c r="AI128" s="413" t="n"/>
      <c r="AJ128" s="91" t="n"/>
      <c r="AK128" s="414" t="n"/>
      <c r="AL128" s="414" t="n"/>
      <c r="AM128" s="414" t="n"/>
      <c r="AN128" s="102" t="n"/>
      <c r="AO128" s="102" t="n"/>
      <c r="AP128" s="412" t="n"/>
      <c r="AQ128" s="80" t="n"/>
      <c r="AR128" s="80" t="n"/>
      <c r="AS128" s="410" t="n"/>
      <c r="AT128" s="29" t="n"/>
      <c r="AU128" s="111" t="n"/>
      <c r="AV128" s="111" t="n"/>
      <c r="AW128" s="111" t="n"/>
      <c r="AX128" s="111" t="n"/>
      <c r="AY128" s="111" t="n"/>
    </row>
    <row customFormat="1" r="129" s="150">
      <c r="A129" s="10" t="n"/>
      <c r="B129" s="10" t="n"/>
      <c r="C129" s="10" t="n"/>
      <c r="D129" s="24" t="n"/>
      <c r="E129" s="24" t="n"/>
      <c r="F129" s="10" t="n"/>
      <c r="G129" s="10" t="n"/>
      <c r="H129" s="2" t="n"/>
      <c r="I129" s="23" t="n"/>
      <c r="J129" s="29" t="inlineStr">
        <is>
          <t>Piovese</t>
        </is>
      </c>
      <c r="K129" s="29" t="n"/>
      <c r="L129" s="29" t="inlineStr">
        <is>
          <t>LM</t>
        </is>
      </c>
      <c r="M129" s="29" t="n">
        <v>4527</v>
      </c>
      <c r="N129" s="41" t="n"/>
      <c r="O129" s="42" t="n"/>
      <c r="P129" s="41" t="n"/>
      <c r="Q129" s="35" t="n"/>
      <c r="R129" s="35" t="n"/>
      <c r="S129" s="35" t="n"/>
      <c r="T129" s="35" t="n"/>
      <c r="U129" s="35" t="n"/>
      <c r="V129" s="35" t="n"/>
      <c r="W129" s="44" t="n"/>
      <c r="X129" s="73" t="n"/>
      <c r="Y129" s="74" t="n"/>
      <c r="Z129" s="75" t="n"/>
      <c r="AA129" s="80" t="n"/>
      <c r="AB129" s="80" t="n"/>
      <c r="AC129" s="410" t="n"/>
      <c r="AD129" s="102" t="n"/>
      <c r="AE129" s="102" t="n"/>
      <c r="AF129" s="102" t="n"/>
      <c r="AG129" s="412" t="n"/>
      <c r="AH129" s="89" t="n"/>
      <c r="AI129" s="413" t="n"/>
      <c r="AJ129" s="91" t="n"/>
      <c r="AK129" s="414" t="n"/>
      <c r="AL129" s="414" t="n"/>
      <c r="AM129" s="414" t="n"/>
      <c r="AN129" s="102" t="n"/>
      <c r="AO129" s="102" t="n"/>
      <c r="AP129" s="412" t="n"/>
      <c r="AQ129" s="80" t="n"/>
      <c r="AR129" s="80" t="n"/>
      <c r="AS129" s="410" t="n"/>
      <c r="AT129" s="29" t="n"/>
      <c r="AU129" s="111" t="n"/>
      <c r="AV129" s="111" t="n"/>
      <c r="AW129" s="111" t="n"/>
      <c r="AX129" s="111" t="n"/>
      <c r="AY129" s="111" t="n"/>
    </row>
    <row customFormat="1" r="130" s="150">
      <c r="A130" s="10" t="n"/>
      <c r="B130" s="10" t="n"/>
      <c r="C130" s="10" t="n"/>
      <c r="D130" s="24" t="n"/>
      <c r="E130" s="24" t="n"/>
      <c r="F130" s="10" t="n"/>
      <c r="G130" s="10" t="n"/>
      <c r="H130" s="2" t="n"/>
      <c r="I130" s="23" t="n"/>
      <c r="J130" s="29" t="inlineStr">
        <is>
          <t>Jaume Estevez</t>
        </is>
      </c>
      <c r="K130" s="29" t="n"/>
      <c r="L130" s="29" t="inlineStr">
        <is>
          <t>NF</t>
        </is>
      </c>
      <c r="M130" s="29" t="n">
        <v>4420</v>
      </c>
      <c r="N130" s="41" t="n"/>
      <c r="O130" s="42" t="n"/>
      <c r="P130" s="41" t="n"/>
      <c r="Q130" s="35" t="n"/>
      <c r="R130" s="35" t="n"/>
      <c r="S130" s="35" t="n"/>
      <c r="T130" s="35" t="n"/>
      <c r="U130" s="35" t="n"/>
      <c r="V130" s="35" t="n"/>
      <c r="W130" s="44" t="n"/>
      <c r="X130" s="73" t="n"/>
      <c r="Y130" s="74" t="n"/>
      <c r="Z130" s="75" t="n"/>
      <c r="AA130" s="80" t="n"/>
      <c r="AB130" s="80" t="n"/>
      <c r="AC130" s="410" t="n"/>
      <c r="AD130" s="102" t="n"/>
      <c r="AE130" s="102" t="n"/>
      <c r="AF130" s="102" t="n"/>
      <c r="AG130" s="412" t="n"/>
      <c r="AH130" s="89" t="n"/>
      <c r="AI130" s="413" t="n"/>
      <c r="AJ130" s="91" t="n"/>
      <c r="AK130" s="414" t="n"/>
      <c r="AL130" s="414" t="n"/>
      <c r="AM130" s="414" t="n"/>
      <c r="AN130" s="102" t="n"/>
      <c r="AO130" s="102" t="n"/>
      <c r="AP130" s="412" t="n"/>
      <c r="AQ130" s="80" t="n"/>
      <c r="AR130" s="80" t="n"/>
      <c r="AS130" s="410" t="n"/>
      <c r="AT130" s="29" t="n"/>
      <c r="AU130" s="111" t="n"/>
      <c r="AV130" s="111" t="n"/>
      <c r="AW130" s="111" t="n"/>
      <c r="AX130" s="111" t="n"/>
      <c r="AY130" s="111" t="n"/>
    </row>
    <row customFormat="1" r="131" s="150">
      <c r="A131" s="10" t="n"/>
      <c r="B131" s="10" t="n"/>
      <c r="C131" s="10" t="n"/>
      <c r="D131" s="24" t="n"/>
      <c r="E131" s="24" t="n"/>
      <c r="F131" s="10" t="n"/>
      <c r="G131" s="10" t="n"/>
      <c r="H131" s="2" t="n"/>
      <c r="I131" s="23" t="n"/>
      <c r="J131" s="29" t="n"/>
      <c r="K131" s="29" t="n"/>
      <c r="L131" s="29" t="inlineStr">
        <is>
          <t>MT</t>
        </is>
      </c>
      <c r="M131" s="29" t="n"/>
      <c r="N131" s="41" t="n"/>
      <c r="O131" s="42" t="n"/>
      <c r="P131" s="41" t="n"/>
      <c r="Q131" s="35" t="n"/>
      <c r="R131" s="35" t="n"/>
      <c r="S131" s="35" t="n"/>
      <c r="T131" s="35" t="n"/>
      <c r="U131" s="35" t="n"/>
      <c r="V131" s="35" t="n"/>
      <c r="W131" s="44" t="n"/>
      <c r="X131" s="73" t="n"/>
      <c r="Y131" s="74" t="n"/>
      <c r="Z131" s="75" t="n"/>
      <c r="AA131" s="80" t="n"/>
      <c r="AB131" s="80" t="n"/>
      <c r="AC131" s="410" t="n"/>
      <c r="AD131" s="102" t="n"/>
      <c r="AE131" s="102" t="n"/>
      <c r="AF131" s="102" t="n"/>
      <c r="AG131" s="412" t="n"/>
      <c r="AH131" s="89" t="n"/>
      <c r="AI131" s="413" t="n"/>
      <c r="AJ131" s="91" t="n"/>
      <c r="AK131" s="414" t="n"/>
      <c r="AL131" s="414" t="n"/>
      <c r="AM131" s="414" t="n"/>
      <c r="AN131" s="102" t="n"/>
      <c r="AO131" s="102" t="n"/>
      <c r="AP131" s="412" t="n"/>
      <c r="AQ131" s="80" t="n"/>
      <c r="AR131" s="80" t="n"/>
      <c r="AS131" s="410" t="n"/>
      <c r="AT131" s="29" t="n"/>
      <c r="AU131" s="111" t="n"/>
      <c r="AV131" s="111" t="n"/>
      <c r="AW131" s="111" t="n"/>
      <c r="AX131" s="111" t="n"/>
      <c r="AY131" s="111" t="n"/>
    </row>
    <row customFormat="1" r="132" s="150">
      <c r="A132" s="10" t="n"/>
      <c r="B132" s="10" t="n"/>
      <c r="C132" s="10" t="n"/>
      <c r="D132" s="24" t="n"/>
      <c r="E132" s="24" t="n"/>
      <c r="F132" s="10" t="n"/>
      <c r="G132" s="10" t="n"/>
      <c r="H132" s="2" t="n"/>
      <c r="I132" s="23" t="n"/>
      <c r="J132" s="29" t="n"/>
      <c r="K132" s="29" t="n"/>
      <c r="L132" s="29" t="inlineStr">
        <is>
          <t>Saab</t>
        </is>
      </c>
      <c r="M132" s="29" t="n"/>
      <c r="N132" s="41" t="n"/>
      <c r="O132" s="42" t="n"/>
      <c r="P132" s="41" t="n"/>
      <c r="Q132" s="35" t="n"/>
      <c r="R132" s="35" t="n"/>
      <c r="S132" s="35" t="n"/>
      <c r="T132" s="35" t="n"/>
      <c r="U132" s="35" t="n"/>
      <c r="V132" s="35" t="n"/>
      <c r="W132" s="44" t="n"/>
      <c r="X132" s="73" t="n"/>
      <c r="Y132" s="74" t="n"/>
      <c r="Z132" s="75" t="n"/>
      <c r="AA132" s="80" t="n"/>
      <c r="AB132" s="80" t="n"/>
      <c r="AC132" s="410" t="n"/>
      <c r="AD132" s="102" t="n"/>
      <c r="AE132" s="102" t="n"/>
      <c r="AF132" s="102" t="n"/>
      <c r="AG132" s="412" t="n"/>
      <c r="AH132" s="89" t="n"/>
      <c r="AI132" s="413" t="n"/>
      <c r="AJ132" s="91" t="n"/>
      <c r="AK132" s="414" t="n"/>
      <c r="AL132" s="414" t="n"/>
      <c r="AM132" s="414" t="n"/>
      <c r="AN132" s="102" t="n"/>
      <c r="AO132" s="102" t="n"/>
      <c r="AP132" s="412" t="n"/>
      <c r="AQ132" s="80" t="n"/>
      <c r="AR132" s="80" t="n"/>
      <c r="AS132" s="410" t="n"/>
      <c r="AT132" s="29" t="n"/>
      <c r="AU132" s="111" t="n"/>
      <c r="AV132" s="111" t="n"/>
      <c r="AW132" s="111" t="n"/>
      <c r="AX132" s="111" t="n"/>
      <c r="AY132" s="111" t="n"/>
    </row>
    <row customFormat="1" r="133" s="150">
      <c r="A133" s="10" t="n"/>
      <c r="B133" s="10" t="n"/>
      <c r="C133" s="10" t="n"/>
      <c r="D133" s="24" t="n"/>
      <c r="E133" s="24" t="n"/>
      <c r="F133" s="10" t="n"/>
      <c r="G133" s="10" t="n"/>
      <c r="H133" s="2" t="n"/>
      <c r="I133" s="23" t="n"/>
      <c r="J133" s="29" t="n"/>
      <c r="K133" s="29" t="n"/>
      <c r="L133" s="29" t="inlineStr">
        <is>
          <t>SSI</t>
        </is>
      </c>
      <c r="M133" s="29" t="n">
        <v>4833</v>
      </c>
      <c r="N133" s="41" t="n"/>
      <c r="O133" s="42" t="n"/>
      <c r="P133" s="41" t="n"/>
      <c r="Q133" s="35" t="n"/>
      <c r="R133" s="35" t="n"/>
      <c r="S133" s="35" t="n"/>
      <c r="T133" s="35" t="n"/>
      <c r="U133" s="35" t="n"/>
      <c r="V133" s="35" t="n"/>
      <c r="W133" s="44" t="n"/>
      <c r="X133" s="73" t="n"/>
      <c r="Y133" s="74" t="n"/>
      <c r="Z133" s="75" t="n"/>
      <c r="AA133" s="80" t="n"/>
      <c r="AB133" s="80" t="n"/>
      <c r="AC133" s="410" t="n"/>
      <c r="AD133" s="102" t="n"/>
      <c r="AE133" s="102" t="n"/>
      <c r="AF133" s="102" t="n"/>
      <c r="AG133" s="412" t="n"/>
      <c r="AH133" s="89" t="n"/>
      <c r="AI133" s="413" t="n"/>
      <c r="AJ133" s="91" t="n"/>
      <c r="AK133" s="414" t="n"/>
      <c r="AL133" s="414" t="n"/>
      <c r="AM133" s="414" t="n"/>
      <c r="AN133" s="102" t="n"/>
      <c r="AO133" s="102" t="n"/>
      <c r="AP133" s="412" t="n"/>
      <c r="AQ133" s="80" t="n"/>
      <c r="AR133" s="80" t="n"/>
      <c r="AS133" s="410" t="n"/>
      <c r="AT133" s="29" t="n"/>
      <c r="AU133" s="111" t="n"/>
      <c r="AV133" s="111" t="n"/>
      <c r="AW133" s="111" t="n"/>
      <c r="AX133" s="111" t="n"/>
      <c r="AY133" s="111" t="n"/>
    </row>
  </sheetData>
  <autoFilter ref="A2:AZ118"/>
  <mergeCells count="6">
    <mergeCell ref="AH1:AM1"/>
    <mergeCell ref="B1:H1"/>
    <mergeCell ref="J1:M1"/>
    <mergeCell ref="N1:P1"/>
    <mergeCell ref="Q1:V1"/>
    <mergeCell ref="AD1:AG1"/>
  </mergeCells>
  <dataValidations count="9">
    <dataValidation allowBlank="0" showErrorMessage="1" showInputMessage="1" sqref="H5:H43" type="list">
      <formula1>$H$137:$H$150</formula1>
    </dataValidation>
    <dataValidation allowBlank="0" showErrorMessage="1" showInputMessage="1" sqref="N5:P43" type="list">
      <formula1>$O$137:$O$139</formula1>
    </dataValidation>
    <dataValidation allowBlank="0" showErrorMessage="1" showInputMessage="1" sqref="L5:L43" type="list">
      <formula1>$L$137:$L$150</formula1>
    </dataValidation>
    <dataValidation allowBlank="0" showErrorMessage="1" showInputMessage="1" sqref="J5:J43" type="list">
      <formula1>$J$137:$J$150</formula1>
    </dataValidation>
    <dataValidation allowBlank="0" showErrorMessage="1" showInputMessage="1" sqref="H96:H106 H108:H118 H4 H44:H94" type="list">
      <formula1>$H$120:$H$133</formula1>
    </dataValidation>
    <dataValidation allowBlank="0" showErrorMessage="1" showInputMessage="1" sqref="N108:N117 N44:P94 N4:P4 N96:P106 O108:P118" type="list">
      <formula1>$O$120:$O$122</formula1>
    </dataValidation>
    <dataValidation allowBlank="0" showErrorMessage="1" showInputMessage="1" sqref="L96:L106 L44:L94 L4 L108:L118" type="list">
      <formula1>$L$120:$L$133</formula1>
    </dataValidation>
    <dataValidation allowBlank="0" showErrorMessage="1" showInputMessage="1" sqref="J96:J106 J108:J118 J4 J44:J94" type="list">
      <formula1>$J$120:$J$133</formula1>
    </dataValidation>
    <dataValidation allowBlank="0" showErrorMessage="1" showInputMessage="1" sqref="J133 J120:J124 AI133" type="list">
      <formula1>#REF!</formula1>
    </dataValidation>
  </dataValidations>
  <printOptions horizontalCentered="1"/>
  <pageMargins bottom="0" footer="0" header="0" left="0" right="0" top="0"/>
  <pageSetup orientation="landscape" paperSize="9" scale="29"/>
  <headerFooter>
    <oddHeader>&amp;C&amp;F-&amp;A&amp;R&amp;P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heijn6</dc:creator>
  <dcterms:created xsi:type="dcterms:W3CDTF">2013-05-27T13:34:43Z</dcterms:created>
  <dcterms:modified xsi:type="dcterms:W3CDTF">2016-12-23T11:27:37Z</dcterms:modified>
  <cp:lastModifiedBy>Bart Opten</cp:lastModifiedBy>
  <cp:lastPrinted>2015-03-02T13:38:14Z</cp:lastPrinted>
</cp:coreProperties>
</file>