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Git\math\"/>
    </mc:Choice>
  </mc:AlternateContent>
  <bookViews>
    <workbookView xWindow="0" yWindow="0" windowWidth="1635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8" i="1" l="1"/>
  <c r="Q56" i="1" l="1"/>
  <c r="P56" i="1"/>
  <c r="O56" i="1"/>
  <c r="Q55" i="1"/>
  <c r="O55" i="1"/>
  <c r="P55" i="1"/>
  <c r="O54" i="1"/>
  <c r="Q54" i="1"/>
  <c r="O53" i="1"/>
  <c r="B26" i="1" l="1"/>
  <c r="B28" i="1"/>
  <c r="M56" i="1"/>
  <c r="M55" i="1"/>
  <c r="M54" i="1"/>
  <c r="M50" i="1"/>
  <c r="M51" i="1"/>
  <c r="M52" i="1"/>
  <c r="M53" i="1"/>
  <c r="M49" i="1"/>
  <c r="P43" i="1"/>
  <c r="Q43" i="1"/>
  <c r="R43" i="1"/>
  <c r="O43" i="1"/>
  <c r="N43" i="1"/>
  <c r="P42" i="1"/>
  <c r="Q42" i="1"/>
  <c r="R42" i="1"/>
  <c r="O42" i="1"/>
  <c r="N42" i="1"/>
  <c r="P41" i="1"/>
  <c r="Q41" i="1"/>
  <c r="R41" i="1"/>
  <c r="O41" i="1"/>
  <c r="N41" i="1"/>
  <c r="N40" i="1"/>
  <c r="P40" i="1"/>
  <c r="Q40" i="1"/>
  <c r="R40" i="1"/>
  <c r="O40" i="1"/>
  <c r="P6" i="1"/>
  <c r="O6" i="1"/>
  <c r="N6" i="1"/>
  <c r="Q5" i="1"/>
  <c r="O5" i="1"/>
  <c r="N5" i="1"/>
  <c r="Q4" i="1"/>
  <c r="P4" i="1"/>
  <c r="N4" i="1"/>
  <c r="Q3" i="1"/>
  <c r="P3" i="1"/>
  <c r="O3" i="1"/>
  <c r="R6" i="1"/>
  <c r="O22" i="1" s="1"/>
  <c r="R5" i="1"/>
  <c r="O21" i="1" s="1"/>
  <c r="R4" i="1"/>
  <c r="O20" i="1" s="1"/>
  <c r="R3" i="1"/>
  <c r="O19" i="1" s="1"/>
  <c r="G25" i="1"/>
  <c r="C27" i="1"/>
  <c r="C28" i="1"/>
  <c r="C29" i="1"/>
  <c r="C26" i="1"/>
  <c r="B27" i="1"/>
  <c r="B29" i="1"/>
  <c r="A18" i="1" a="1"/>
  <c r="A18" i="1" s="1"/>
  <c r="A27" i="1"/>
  <c r="A28" i="1"/>
  <c r="A29" i="1"/>
  <c r="A26" i="1"/>
  <c r="U53" i="1" l="1"/>
  <c r="U55" i="1"/>
  <c r="U51" i="1"/>
  <c r="U50" i="1"/>
  <c r="U54" i="1"/>
  <c r="U52" i="1"/>
  <c r="U56" i="1"/>
  <c r="U49" i="1"/>
  <c r="T49" i="1"/>
  <c r="T54" i="1"/>
  <c r="T50" i="1"/>
  <c r="T52" i="1"/>
  <c r="T53" i="1"/>
  <c r="T51" i="1"/>
  <c r="T56" i="1"/>
  <c r="T48" i="1"/>
  <c r="T55" i="1"/>
  <c r="S51" i="1"/>
  <c r="S49" i="1"/>
  <c r="S52" i="1"/>
  <c r="A30" i="1"/>
  <c r="S48" i="1"/>
  <c r="S50" i="1"/>
  <c r="S56" i="1"/>
  <c r="S55" i="1"/>
  <c r="S53" i="1"/>
  <c r="S54" i="1"/>
  <c r="R52" i="1"/>
  <c r="R53" i="1"/>
  <c r="R49" i="1"/>
  <c r="R51" i="1"/>
  <c r="R48" i="1"/>
  <c r="R54" i="1"/>
  <c r="R55" i="1"/>
  <c r="R56" i="1"/>
  <c r="R50" i="1"/>
  <c r="B30" i="1"/>
  <c r="G29" i="1" s="1"/>
  <c r="O32" i="1"/>
  <c r="C30" i="1"/>
  <c r="G26" i="1" s="1"/>
  <c r="O23" i="1"/>
  <c r="N9" i="1"/>
  <c r="O31" i="1"/>
  <c r="N11" i="1"/>
  <c r="O33" i="1"/>
  <c r="N10" i="1"/>
  <c r="N12" i="1"/>
  <c r="O34" i="1"/>
  <c r="D21" i="1"/>
  <c r="C19" i="1"/>
  <c r="B21" i="1"/>
  <c r="A19" i="1"/>
  <c r="D20" i="1"/>
  <c r="C18" i="1"/>
  <c r="B20" i="1"/>
  <c r="B18" i="1"/>
  <c r="D19" i="1"/>
  <c r="C21" i="1"/>
  <c r="B19" i="1"/>
  <c r="A21" i="1"/>
  <c r="D18" i="1"/>
  <c r="C20" i="1"/>
  <c r="A20" i="1"/>
  <c r="G30" i="1" l="1"/>
  <c r="P34" i="1"/>
  <c r="P31" i="1"/>
  <c r="P32" i="1"/>
  <c r="N13" i="1"/>
  <c r="N27" i="1" s="1"/>
  <c r="O27" i="1" s="1"/>
  <c r="P33" i="1"/>
  <c r="Q31" i="1" l="1"/>
  <c r="Q32" i="1"/>
  <c r="Q34" i="1"/>
  <c r="Q33" i="1"/>
</calcChain>
</file>

<file path=xl/sharedStrings.xml><?xml version="1.0" encoding="utf-8"?>
<sst xmlns="http://schemas.openxmlformats.org/spreadsheetml/2006/main" count="61" uniqueCount="40">
  <si>
    <t>Матрица А</t>
  </si>
  <si>
    <t>вектор Б</t>
  </si>
  <si>
    <t>х4</t>
  </si>
  <si>
    <t>х3</t>
  </si>
  <si>
    <t>х2</t>
  </si>
  <si>
    <t>х1</t>
  </si>
  <si>
    <t>Решение методом Гауса</t>
  </si>
  <si>
    <t>Обратная матрица</t>
  </si>
  <si>
    <t>Нормы</t>
  </si>
  <si>
    <t>А</t>
  </si>
  <si>
    <t>обр А</t>
  </si>
  <si>
    <t>b</t>
  </si>
  <si>
    <t>Обратная матрица без ссылки</t>
  </si>
  <si>
    <t>Погрешности вектора b</t>
  </si>
  <si>
    <t>абс</t>
  </si>
  <si>
    <t>отн</t>
  </si>
  <si>
    <t>Погрешности решения</t>
  </si>
  <si>
    <t>матрица B</t>
  </si>
  <si>
    <t>x1</t>
  </si>
  <si>
    <t>x2</t>
  </si>
  <si>
    <t>x3</t>
  </si>
  <si>
    <t>x4</t>
  </si>
  <si>
    <t>вектор с</t>
  </si>
  <si>
    <t>Норма В</t>
  </si>
  <si>
    <t>&lt; 1</t>
  </si>
  <si>
    <t>Начальное приближение</t>
  </si>
  <si>
    <t>х0</t>
  </si>
  <si>
    <t>k</t>
  </si>
  <si>
    <t>метод простых итераций</t>
  </si>
  <si>
    <t>меод релаксации</t>
  </si>
  <si>
    <t>Невязки</t>
  </si>
  <si>
    <t>R1</t>
  </si>
  <si>
    <t>R2</t>
  </si>
  <si>
    <t>R3</t>
  </si>
  <si>
    <t>R4</t>
  </si>
  <si>
    <t>Итерации</t>
  </si>
  <si>
    <t>0.0721</t>
  </si>
  <si>
    <t>0.2</t>
  </si>
  <si>
    <t>0.0183</t>
  </si>
  <si>
    <t>0.0964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</si>
</sst>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2" fontId="0" fillId="0" borderId="0" xfId="0" applyNumberForma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85724</xdr:colOff>
      <xdr:row>6</xdr:row>
      <xdr:rowOff>107349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B5F694C-559B-4CAA-8B87-992E5A7A1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81724" cy="1250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1"/>
  <sheetViews>
    <sheetView tabSelected="1" topLeftCell="G1" workbookViewId="0">
      <selection activeCell="N13" sqref="N13"/>
    </sheetView>
  </sheetViews>
  <sheetFormatPr defaultRowHeight="15" x14ac:dyDescent="0.25"/>
  <cols>
    <col min="13" max="13" width="8.28515625" customWidth="1"/>
    <col min="18" max="18" width="9.140625" customWidth="1"/>
  </cols>
  <sheetData>
    <row r="2" spans="1:18" x14ac:dyDescent="0.25">
      <c r="N2" t="s">
        <v>17</v>
      </c>
      <c r="R2" t="s">
        <v>22</v>
      </c>
    </row>
    <row r="3" spans="1:18" x14ac:dyDescent="0.25">
      <c r="M3" t="s">
        <v>18</v>
      </c>
      <c r="N3" s="3">
        <v>0</v>
      </c>
      <c r="O3" s="3">
        <f>-B11/$A$11</f>
        <v>-0.14333669016448472</v>
      </c>
      <c r="P3" s="3">
        <f>-C11/$A$11</f>
        <v>-0.13628734474655926</v>
      </c>
      <c r="Q3" s="3">
        <f>-D11/$A$11</f>
        <v>-0.11681772406847934</v>
      </c>
      <c r="R3" s="3">
        <f t="shared" ref="R3" si="0">E11/$A$11</f>
        <v>0.1144679422625042</v>
      </c>
    </row>
    <row r="4" spans="1:18" x14ac:dyDescent="0.25">
      <c r="M4" t="s">
        <v>19</v>
      </c>
      <c r="N4" s="3">
        <f>-A12/$B$12</f>
        <v>-6.9096431283219448E-2</v>
      </c>
      <c r="O4" s="3">
        <v>0</v>
      </c>
      <c r="P4" s="3">
        <f>-C12/$B$12</f>
        <v>-5.4922804353328268E-2</v>
      </c>
      <c r="Q4" s="3">
        <f>-D12/$B$12</f>
        <v>-8.2763857251328773E-2</v>
      </c>
      <c r="R4" s="3">
        <f t="shared" ref="R4" si="1">E12/$B$12</f>
        <v>0.21361680587193116</v>
      </c>
    </row>
    <row r="5" spans="1:18" x14ac:dyDescent="0.25">
      <c r="M5" t="s">
        <v>20</v>
      </c>
      <c r="N5" s="3">
        <f>-A13/$C$13</f>
        <v>-0.11060869565217392</v>
      </c>
      <c r="O5" s="3">
        <f>-B13/$C$13</f>
        <v>-6.8521739130434786E-2</v>
      </c>
      <c r="P5" s="3">
        <v>0</v>
      </c>
      <c r="Q5" s="3">
        <f>-D13/$C$13</f>
        <v>-5.7739130434782612E-2</v>
      </c>
      <c r="R5" s="3">
        <f t="shared" ref="R5" si="2">E13/$C$13</f>
        <v>4.5565217391304348E-2</v>
      </c>
    </row>
    <row r="6" spans="1:18" x14ac:dyDescent="0.25">
      <c r="M6" t="s">
        <v>21</v>
      </c>
      <c r="N6" s="3">
        <f>-A14/$D14</f>
        <v>-6.6849816849816848E-2</v>
      </c>
      <c r="O6" s="3">
        <f>-B14/$D14</f>
        <v>-7.0512820512820526E-2</v>
      </c>
      <c r="P6" s="3">
        <f>-C14/$D14</f>
        <v>-5.7081807081807087E-2</v>
      </c>
      <c r="Q6" s="3">
        <v>0</v>
      </c>
      <c r="R6" s="3">
        <f t="shared" ref="R6" si="3">E14/$D14</f>
        <v>0.1163003663003663</v>
      </c>
    </row>
    <row r="8" spans="1:18" x14ac:dyDescent="0.25">
      <c r="N8" t="s">
        <v>23</v>
      </c>
    </row>
    <row r="9" spans="1:18" x14ac:dyDescent="0.25">
      <c r="N9" s="3">
        <f>ABS(N3)+ABS(O3)+ABS(P3)+ABS(Q3)</f>
        <v>0.39644175897952333</v>
      </c>
    </row>
    <row r="10" spans="1:18" ht="15.75" thickBot="1" x14ac:dyDescent="0.3">
      <c r="A10" s="13" t="s">
        <v>0</v>
      </c>
      <c r="B10" s="13"/>
      <c r="C10" s="13"/>
      <c r="D10" s="13"/>
      <c r="E10" s="1" t="s">
        <v>1</v>
      </c>
      <c r="H10" s="13" t="s">
        <v>6</v>
      </c>
      <c r="I10" s="13"/>
      <c r="J10" s="13"/>
      <c r="N10" s="3">
        <f t="shared" ref="N10:N12" si="4">ABS(N4)+ABS(O4)+ABS(P4)+ABS(Q4)</f>
        <v>0.2067830928878765</v>
      </c>
    </row>
    <row r="11" spans="1:18" ht="15.75" thickBot="1" x14ac:dyDescent="0.3">
      <c r="A11" s="6">
        <v>2.9790000000000001</v>
      </c>
      <c r="B11" s="6">
        <v>0.42699999999999999</v>
      </c>
      <c r="C11" s="6">
        <v>0.40600000000000003</v>
      </c>
      <c r="D11" s="6">
        <v>0.34799999999999998</v>
      </c>
      <c r="E11" s="6">
        <v>0.34100000000000003</v>
      </c>
      <c r="H11" s="1" t="s">
        <v>2</v>
      </c>
      <c r="I11" s="13" t="s">
        <v>39</v>
      </c>
      <c r="J11" s="13"/>
      <c r="K11" s="8"/>
      <c r="N11" s="3">
        <f t="shared" si="4"/>
        <v>0.23686956521739133</v>
      </c>
    </row>
    <row r="12" spans="1:18" ht="15.75" thickBot="1" x14ac:dyDescent="0.3">
      <c r="A12" s="6">
        <v>0.27300000000000002</v>
      </c>
      <c r="B12" s="6">
        <v>3.9510000000000001</v>
      </c>
      <c r="C12" s="6">
        <v>0.217</v>
      </c>
      <c r="D12" s="6">
        <v>0.32700000000000001</v>
      </c>
      <c r="E12" s="6">
        <v>0.84399999999999997</v>
      </c>
      <c r="H12" s="1" t="s">
        <v>3</v>
      </c>
      <c r="I12" s="13" t="s">
        <v>38</v>
      </c>
      <c r="J12" s="13"/>
      <c r="K12" s="8"/>
      <c r="N12" s="3">
        <f t="shared" si="4"/>
        <v>0.19444444444444448</v>
      </c>
    </row>
    <row r="13" spans="1:18" ht="15.75" thickBot="1" x14ac:dyDescent="0.3">
      <c r="A13" s="6">
        <v>0.318</v>
      </c>
      <c r="B13" s="6">
        <v>0.19700000000000001</v>
      </c>
      <c r="C13" s="6">
        <v>2.875</v>
      </c>
      <c r="D13" s="6">
        <v>0.16600000000000001</v>
      </c>
      <c r="E13" s="6">
        <v>0.13100000000000001</v>
      </c>
      <c r="H13" s="1" t="s">
        <v>4</v>
      </c>
      <c r="I13" s="13" t="s">
        <v>37</v>
      </c>
      <c r="J13" s="13"/>
      <c r="K13" s="8"/>
      <c r="N13" s="4">
        <f>MAX(N9:N12)</f>
        <v>0.39644175897952333</v>
      </c>
      <c r="O13" t="s">
        <v>24</v>
      </c>
    </row>
    <row r="14" spans="1:18" ht="15.75" thickBot="1" x14ac:dyDescent="0.3">
      <c r="A14" s="6">
        <v>0.219</v>
      </c>
      <c r="B14" s="7">
        <v>0.23100000000000001</v>
      </c>
      <c r="C14" s="6">
        <v>0.187</v>
      </c>
      <c r="D14" s="6">
        <v>3.2759999999999998</v>
      </c>
      <c r="E14" s="6">
        <v>0.38100000000000001</v>
      </c>
      <c r="H14" s="1" t="s">
        <v>5</v>
      </c>
      <c r="I14" s="13" t="s">
        <v>36</v>
      </c>
      <c r="J14" s="13"/>
      <c r="K14" s="8"/>
    </row>
    <row r="17" spans="1:17" x14ac:dyDescent="0.25">
      <c r="A17" t="s">
        <v>7</v>
      </c>
      <c r="F17" t="s">
        <v>12</v>
      </c>
      <c r="N17" t="s">
        <v>25</v>
      </c>
    </row>
    <row r="18" spans="1:17" x14ac:dyDescent="0.25">
      <c r="A18">
        <f t="array" ref="A18:D21">MINVERSE(A11:D14)</f>
        <v>0.34575590111112037</v>
      </c>
      <c r="B18">
        <v>-3.3337523211731182E-2</v>
      </c>
      <c r="C18">
        <v>-4.4283924087158116E-2</v>
      </c>
      <c r="D18">
        <v>-3.1157067184971163E-2</v>
      </c>
      <c r="F18">
        <v>0.34575590111112037</v>
      </c>
      <c r="G18">
        <v>-3.3337523211731182E-2</v>
      </c>
      <c r="H18">
        <v>-4.4283924087158116E-2</v>
      </c>
      <c r="I18">
        <v>-3.1157067184971163E-2</v>
      </c>
      <c r="N18" t="s">
        <v>26</v>
      </c>
      <c r="O18" t="s">
        <v>5</v>
      </c>
    </row>
    <row r="19" spans="1:17" x14ac:dyDescent="0.25">
      <c r="A19">
        <v>-2.03030036263201E-2</v>
      </c>
      <c r="B19">
        <v>0.25737778789474502</v>
      </c>
      <c r="C19">
        <v>-1.5078258940053092E-2</v>
      </c>
      <c r="D19">
        <v>-2.2769871915620701E-2</v>
      </c>
      <c r="F19">
        <v>-2.03030036263201E-2</v>
      </c>
      <c r="G19">
        <v>0.25737778789474502</v>
      </c>
      <c r="H19">
        <v>-1.5078258940053092E-2</v>
      </c>
      <c r="I19">
        <v>-2.2769871915620701E-2</v>
      </c>
      <c r="N19" s="5">
        <v>0</v>
      </c>
      <c r="O19" s="3">
        <f>R3</f>
        <v>0.1144679422625042</v>
      </c>
    </row>
    <row r="20" spans="1:17" x14ac:dyDescent="0.25">
      <c r="A20">
        <v>-3.5718228777211612E-2</v>
      </c>
      <c r="B20">
        <v>-1.3072441603701022E-2</v>
      </c>
      <c r="C20">
        <v>0.3546941645399117</v>
      </c>
      <c r="D20">
        <v>-1.2873809308530363E-2</v>
      </c>
      <c r="F20">
        <v>-3.5718228777211612E-2</v>
      </c>
      <c r="G20">
        <v>-1.3072441603701022E-2</v>
      </c>
      <c r="H20">
        <v>0.3546941645399117</v>
      </c>
      <c r="I20">
        <v>-1.2873809308530363E-2</v>
      </c>
      <c r="N20" s="5">
        <v>0</v>
      </c>
      <c r="O20" s="3">
        <f t="shared" ref="O20:O22" si="5">R4</f>
        <v>0.21361680587193116</v>
      </c>
    </row>
    <row r="21" spans="1:17" x14ac:dyDescent="0.25">
      <c r="A21">
        <v>-1.9643235569083279E-2</v>
      </c>
      <c r="B21">
        <v>-1.5173627851167545E-2</v>
      </c>
      <c r="C21">
        <v>-1.6223001092406472E-2</v>
      </c>
      <c r="D21">
        <v>0.30967357767604159</v>
      </c>
      <c r="F21">
        <v>-1.9643235569083279E-2</v>
      </c>
      <c r="G21">
        <v>-1.5173627851167545E-2</v>
      </c>
      <c r="H21">
        <v>-1.6223001092406472E-2</v>
      </c>
      <c r="I21">
        <v>0.30967357767604159</v>
      </c>
      <c r="N21" s="5">
        <v>0</v>
      </c>
      <c r="O21" s="3">
        <f t="shared" si="5"/>
        <v>4.5565217391304348E-2</v>
      </c>
    </row>
    <row r="22" spans="1:17" x14ac:dyDescent="0.25">
      <c r="N22" s="5">
        <v>0</v>
      </c>
      <c r="O22" s="3">
        <f t="shared" si="5"/>
        <v>0.1163003663003663</v>
      </c>
    </row>
    <row r="23" spans="1:17" x14ac:dyDescent="0.25">
      <c r="O23" s="4">
        <f>MAX(O19:O22)</f>
        <v>0.21361680587193116</v>
      </c>
    </row>
    <row r="24" spans="1:17" x14ac:dyDescent="0.25">
      <c r="A24" t="s">
        <v>8</v>
      </c>
      <c r="F24" t="s">
        <v>13</v>
      </c>
    </row>
    <row r="25" spans="1:17" x14ac:dyDescent="0.25">
      <c r="A25" t="s">
        <v>9</v>
      </c>
      <c r="B25" t="s">
        <v>10</v>
      </c>
      <c r="C25" t="s">
        <v>11</v>
      </c>
      <c r="F25" t="s">
        <v>14</v>
      </c>
      <c r="G25">
        <f>0.001</f>
        <v>1E-3</v>
      </c>
    </row>
    <row r="26" spans="1:17" x14ac:dyDescent="0.25">
      <c r="A26">
        <f>ABS(A11)+ABS(B11)+ABS(C11)+ABS(D11)</f>
        <v>4.16</v>
      </c>
      <c r="B26">
        <f>ABS(F18)+ABS(G18)+ABS(H18)+ABS(I18)</f>
        <v>0.45453441559498081</v>
      </c>
      <c r="C26">
        <f>ABS(E11)</f>
        <v>0.34100000000000003</v>
      </c>
      <c r="F26" t="s">
        <v>15</v>
      </c>
      <c r="G26">
        <f>G25/C30</f>
        <v>1.1848341232227489E-3</v>
      </c>
    </row>
    <row r="27" spans="1:17" x14ac:dyDescent="0.25">
      <c r="A27">
        <f t="shared" ref="A27:A29" si="6">ABS(A12)+ABS(B12)+ABS(C12)+ABS(D12)</f>
        <v>4.7679999999999998</v>
      </c>
      <c r="B27">
        <f t="shared" ref="B27:B29" si="7">ABS(F19)+ABS(G19)+ABS(H19)+ABS(I19)</f>
        <v>0.31552892237673891</v>
      </c>
      <c r="C27">
        <f t="shared" ref="C27:C29" si="8">ABS(E12)</f>
        <v>0.84399999999999997</v>
      </c>
      <c r="M27" t="s">
        <v>27</v>
      </c>
      <c r="N27">
        <f>LN((0.01*(1-N13))/O23)/LN(O23)</f>
        <v>2.3105579738438147</v>
      </c>
      <c r="O27" s="2">
        <f>ROUNDUP(N27,0)</f>
        <v>3</v>
      </c>
    </row>
    <row r="28" spans="1:17" x14ac:dyDescent="0.25">
      <c r="A28">
        <f t="shared" si="6"/>
        <v>3.556</v>
      </c>
      <c r="B28">
        <f t="shared" si="7"/>
        <v>0.4163586442293547</v>
      </c>
      <c r="C28">
        <f t="shared" si="8"/>
        <v>0.13100000000000001</v>
      </c>
      <c r="F28" t="s">
        <v>16</v>
      </c>
    </row>
    <row r="29" spans="1:17" x14ac:dyDescent="0.25">
      <c r="A29">
        <f t="shared" si="6"/>
        <v>3.9129999999999998</v>
      </c>
      <c r="B29">
        <f t="shared" si="7"/>
        <v>0.36071344218869889</v>
      </c>
      <c r="C29">
        <f t="shared" si="8"/>
        <v>0.38100000000000001</v>
      </c>
      <c r="F29" t="s">
        <v>14</v>
      </c>
      <c r="G29">
        <f>B30*G25</f>
        <v>4.5453441559498083E-4</v>
      </c>
      <c r="N29" t="s">
        <v>28</v>
      </c>
    </row>
    <row r="30" spans="1:17" x14ac:dyDescent="0.25">
      <c r="A30" s="2">
        <f>MAX(A26:A29)</f>
        <v>4.7679999999999998</v>
      </c>
      <c r="B30" s="2">
        <f t="shared" ref="B30:C30" si="9">MAX(B26:B29)</f>
        <v>0.45453441559498081</v>
      </c>
      <c r="C30" s="2">
        <f t="shared" si="9"/>
        <v>0.84399999999999997</v>
      </c>
      <c r="F30" t="s">
        <v>15</v>
      </c>
      <c r="G30">
        <f>A30*B30*G26</f>
        <v>2.5677963193801762E-3</v>
      </c>
      <c r="M30" t="s">
        <v>27</v>
      </c>
      <c r="N30">
        <v>0</v>
      </c>
      <c r="O30">
        <v>1</v>
      </c>
      <c r="P30">
        <v>2</v>
      </c>
      <c r="Q30">
        <v>3</v>
      </c>
    </row>
    <row r="31" spans="1:17" x14ac:dyDescent="0.25">
      <c r="M31" t="s">
        <v>18</v>
      </c>
      <c r="N31" s="5">
        <v>0</v>
      </c>
      <c r="O31">
        <f>$N3*N$31+$O3*N$32+$P3*N$33+$Q3*N$34+$R3</f>
        <v>0.1144679422625042</v>
      </c>
      <c r="P31">
        <f>$N3*O$31+$O3*O$32+$P3*O$33+$Q3*O$34+$R3</f>
        <v>6.405290975471245E-2</v>
      </c>
      <c r="Q31">
        <f>$N3*P$31+$O3*P$32+$P3*P$33+$Q3*P$34+$R3</f>
        <v>7.4517963473877263E-2</v>
      </c>
    </row>
    <row r="32" spans="1:17" x14ac:dyDescent="0.25">
      <c r="M32" t="s">
        <v>19</v>
      </c>
      <c r="N32" s="5">
        <v>0</v>
      </c>
      <c r="O32">
        <f t="shared" ref="O32:Q34" si="10">$N4*N$31+$O4*N$32+$P4*N$33+$Q4*N$34+$R4</f>
        <v>0.21361680587193116</v>
      </c>
      <c r="P32">
        <f t="shared" si="10"/>
        <v>0.19357944313039827</v>
      </c>
      <c r="Q32">
        <f t="shared" si="10"/>
        <v>0.20102630142461914</v>
      </c>
    </row>
    <row r="33" spans="13:22" x14ac:dyDescent="0.25">
      <c r="M33" t="s">
        <v>20</v>
      </c>
      <c r="N33" s="5">
        <v>0</v>
      </c>
      <c r="O33">
        <f t="shared" si="10"/>
        <v>4.5565217391304348E-2</v>
      </c>
      <c r="P33">
        <f t="shared" si="10"/>
        <v>1.1551590538397362E-2</v>
      </c>
      <c r="Q33">
        <f t="shared" si="10"/>
        <v>1.9962640444650247E-2</v>
      </c>
    </row>
    <row r="34" spans="13:22" x14ac:dyDescent="0.25">
      <c r="M34" t="s">
        <v>21</v>
      </c>
      <c r="N34" s="5">
        <v>0</v>
      </c>
      <c r="O34">
        <f t="shared" si="10"/>
        <v>0.1163003663003663</v>
      </c>
      <c r="P34">
        <f t="shared" si="10"/>
        <v>9.0984536885201944E-2</v>
      </c>
      <c r="Q34">
        <f t="shared" si="10"/>
        <v>9.7709222823539582E-2</v>
      </c>
    </row>
    <row r="37" spans="13:22" x14ac:dyDescent="0.25">
      <c r="N37" s="5"/>
      <c r="O37" s="5"/>
      <c r="P37" s="5"/>
      <c r="Q37" s="5"/>
      <c r="R37" s="5"/>
      <c r="S37" s="5"/>
    </row>
    <row r="38" spans="13:22" x14ac:dyDescent="0.25">
      <c r="N38" s="5" t="s">
        <v>29</v>
      </c>
      <c r="Q38" s="9"/>
    </row>
    <row r="39" spans="13:22" x14ac:dyDescent="0.25">
      <c r="M39" s="3" t="s">
        <v>30</v>
      </c>
      <c r="N39" s="3"/>
      <c r="O39" s="3"/>
      <c r="P39" s="3"/>
      <c r="Q39" s="10"/>
      <c r="R39" s="3"/>
    </row>
    <row r="40" spans="13:22" x14ac:dyDescent="0.25">
      <c r="M40" s="3" t="s">
        <v>31</v>
      </c>
      <c r="N40" s="3">
        <f>E11/$A$11</f>
        <v>0.1144679422625042</v>
      </c>
      <c r="O40" s="3">
        <f>-A11/$A$11</f>
        <v>-1</v>
      </c>
      <c r="P40" s="3">
        <f t="shared" ref="P40:R40" si="11">-B11/$A$11</f>
        <v>-0.14333669016448472</v>
      </c>
      <c r="Q40" s="3">
        <f t="shared" si="11"/>
        <v>-0.13628734474655926</v>
      </c>
      <c r="R40" s="3">
        <f t="shared" si="11"/>
        <v>-0.11681772406847934</v>
      </c>
    </row>
    <row r="41" spans="13:22" x14ac:dyDescent="0.25">
      <c r="M41" s="3" t="s">
        <v>32</v>
      </c>
      <c r="N41" s="3">
        <f>E12/$B$12</f>
        <v>0.21361680587193116</v>
      </c>
      <c r="O41" s="3">
        <f>-A12/$B$12</f>
        <v>-6.9096431283219448E-2</v>
      </c>
      <c r="P41" s="3">
        <f t="shared" ref="P41:R41" si="12">-B12/$B$12</f>
        <v>-1</v>
      </c>
      <c r="Q41" s="3">
        <f t="shared" si="12"/>
        <v>-5.4922804353328268E-2</v>
      </c>
      <c r="R41" s="3">
        <f t="shared" si="12"/>
        <v>-8.2763857251328773E-2</v>
      </c>
    </row>
    <row r="42" spans="13:22" x14ac:dyDescent="0.25">
      <c r="M42" s="3" t="s">
        <v>33</v>
      </c>
      <c r="N42" s="3">
        <f>E13/$C$13</f>
        <v>4.5565217391304348E-2</v>
      </c>
      <c r="O42" s="3">
        <f>-A13/$C$13</f>
        <v>-0.11060869565217392</v>
      </c>
      <c r="P42" s="3">
        <f t="shared" ref="P42:R42" si="13">-B13/$C$13</f>
        <v>-6.8521739130434786E-2</v>
      </c>
      <c r="Q42" s="3">
        <f t="shared" si="13"/>
        <v>-1</v>
      </c>
      <c r="R42" s="3">
        <f t="shared" si="13"/>
        <v>-5.7739130434782612E-2</v>
      </c>
    </row>
    <row r="43" spans="13:22" x14ac:dyDescent="0.25">
      <c r="M43" s="3" t="s">
        <v>34</v>
      </c>
      <c r="N43" s="3">
        <f>E14/$D$14</f>
        <v>0.1163003663003663</v>
      </c>
      <c r="O43" s="3">
        <f>-A14/$D$14</f>
        <v>-6.6849816849816848E-2</v>
      </c>
      <c r="P43" s="3">
        <f t="shared" ref="P43:R43" si="14">-B14/$D$14</f>
        <v>-7.0512820512820526E-2</v>
      </c>
      <c r="Q43" s="3">
        <f t="shared" si="14"/>
        <v>-5.7081807081807087E-2</v>
      </c>
      <c r="R43" s="3">
        <f t="shared" si="14"/>
        <v>-1</v>
      </c>
    </row>
    <row r="45" spans="13:22" x14ac:dyDescent="0.25"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3:22" x14ac:dyDescent="0.25">
      <c r="M46" s="3"/>
      <c r="N46" s="3" t="s">
        <v>35</v>
      </c>
      <c r="O46" s="3"/>
      <c r="P46" s="3"/>
      <c r="Q46" s="3"/>
      <c r="R46" s="3"/>
      <c r="S46" s="3"/>
      <c r="T46" s="3"/>
      <c r="U46" s="3"/>
      <c r="V46" s="3"/>
    </row>
    <row r="47" spans="13:22" x14ac:dyDescent="0.25">
      <c r="M47" s="11" t="s">
        <v>27</v>
      </c>
      <c r="N47" s="11" t="s">
        <v>18</v>
      </c>
      <c r="O47" s="11" t="s">
        <v>19</v>
      </c>
      <c r="P47" s="11" t="s">
        <v>20</v>
      </c>
      <c r="Q47" s="11" t="s">
        <v>21</v>
      </c>
      <c r="R47" s="11" t="s">
        <v>31</v>
      </c>
      <c r="S47" s="11" t="s">
        <v>32</v>
      </c>
      <c r="T47" s="11" t="s">
        <v>33</v>
      </c>
      <c r="U47" s="11" t="s">
        <v>34</v>
      </c>
      <c r="V47" s="3"/>
    </row>
    <row r="48" spans="13:22" x14ac:dyDescent="0.25">
      <c r="M48" s="12">
        <v>0</v>
      </c>
      <c r="N48" s="3">
        <v>0</v>
      </c>
      <c r="O48" s="3">
        <v>0</v>
      </c>
      <c r="P48" s="3">
        <v>0</v>
      </c>
      <c r="Q48" s="3">
        <v>0</v>
      </c>
      <c r="R48" s="3">
        <f t="shared" ref="R48:R56" si="15">$N$40+$O$40*N48+$P$40*O48+$Q$40*P48+$R$40*Q48</f>
        <v>0.1144679422625042</v>
      </c>
      <c r="S48" s="3">
        <f t="shared" ref="S48:S56" si="16">$N$41+$O$41*N48+$P$41*O48+$Q$41*P48+$R$41*Q48</f>
        <v>0.21361680587193116</v>
      </c>
      <c r="T48" s="3">
        <f t="shared" ref="T48:T56" si="17">$N$42+$O$42*N48+$P$42*O48+$Q$42*P48+$R$42*Q48</f>
        <v>4.5565217391304348E-2</v>
      </c>
      <c r="U48" s="3">
        <f t="shared" ref="U48:U56" si="18">$N$43+$O$43*N48+$P$43*O48+$Q$43*P48+$R$43*Q48</f>
        <v>0.1163003663003663</v>
      </c>
      <c r="V48" s="3"/>
    </row>
    <row r="49" spans="13:22" x14ac:dyDescent="0.25">
      <c r="M49" s="12">
        <f>M48+1</f>
        <v>1</v>
      </c>
      <c r="N49" s="3">
        <v>0</v>
      </c>
      <c r="O49" s="3">
        <v>0.21361680587193116</v>
      </c>
      <c r="P49" s="3">
        <v>0</v>
      </c>
      <c r="Q49" s="3">
        <v>0</v>
      </c>
      <c r="R49" s="3">
        <f t="shared" si="15"/>
        <v>8.3848816345312327E-2</v>
      </c>
      <c r="S49" s="3">
        <f t="shared" si="16"/>
        <v>0</v>
      </c>
      <c r="T49" s="3">
        <f t="shared" si="17"/>
        <v>3.0927822345471152E-2</v>
      </c>
      <c r="U49" s="3">
        <f t="shared" si="18"/>
        <v>0.10123764280939679</v>
      </c>
      <c r="V49" s="3"/>
    </row>
    <row r="50" spans="13:22" x14ac:dyDescent="0.25">
      <c r="M50" s="12">
        <f t="shared" ref="M50:M53" si="19">M49+1</f>
        <v>2</v>
      </c>
      <c r="N50" s="3">
        <v>0</v>
      </c>
      <c r="O50" s="3">
        <v>0.21361680587193116</v>
      </c>
      <c r="P50" s="3">
        <v>0</v>
      </c>
      <c r="Q50" s="3">
        <v>0.10123764280939679</v>
      </c>
      <c r="R50" s="3">
        <f t="shared" si="15"/>
        <v>7.2022465322260948E-2</v>
      </c>
      <c r="S50" s="3">
        <f t="shared" si="16"/>
        <v>-8.3788178179379259E-3</v>
      </c>
      <c r="T50" s="3">
        <f t="shared" si="17"/>
        <v>2.508244888238946E-2</v>
      </c>
      <c r="U50" s="3">
        <f t="shared" si="18"/>
        <v>0</v>
      </c>
      <c r="V50" s="3"/>
    </row>
    <row r="51" spans="13:22" x14ac:dyDescent="0.25">
      <c r="M51" s="12">
        <f t="shared" si="19"/>
        <v>3</v>
      </c>
      <c r="N51" s="3">
        <v>7.2022465322260948E-2</v>
      </c>
      <c r="O51" s="3">
        <v>0.21361680587193116</v>
      </c>
      <c r="P51" s="3">
        <v>0</v>
      </c>
      <c r="Q51" s="3">
        <v>0.10123764280939679</v>
      </c>
      <c r="R51" s="3">
        <f t="shared" si="15"/>
        <v>0</v>
      </c>
      <c r="S51" s="3">
        <f t="shared" si="16"/>
        <v>-1.3355313143925577E-2</v>
      </c>
      <c r="T51" s="3">
        <f t="shared" si="17"/>
        <v>1.711613793544025E-2</v>
      </c>
      <c r="U51" s="3">
        <f t="shared" si="18"/>
        <v>-4.8146886158654256E-3</v>
      </c>
      <c r="V51" s="3"/>
    </row>
    <row r="52" spans="13:22" x14ac:dyDescent="0.25">
      <c r="M52" s="12">
        <f t="shared" si="19"/>
        <v>4</v>
      </c>
      <c r="N52" s="3">
        <v>7.2022465322260948E-2</v>
      </c>
      <c r="O52" s="3">
        <v>0.21361680587193116</v>
      </c>
      <c r="P52" s="3">
        <v>1.711613793544025E-2</v>
      </c>
      <c r="Q52" s="3">
        <v>0.10123764280939679</v>
      </c>
      <c r="R52" s="3">
        <f t="shared" si="15"/>
        <v>-2.3327129915370164E-3</v>
      </c>
      <c r="S52" s="3">
        <f t="shared" si="16"/>
        <v>-1.4295379439038341E-2</v>
      </c>
      <c r="T52" s="3">
        <f t="shared" si="17"/>
        <v>0</v>
      </c>
      <c r="U52" s="3">
        <f t="shared" si="18"/>
        <v>-5.7917086994818262E-3</v>
      </c>
      <c r="V52" s="3"/>
    </row>
    <row r="53" spans="13:22" x14ac:dyDescent="0.25">
      <c r="M53" s="12">
        <f t="shared" si="19"/>
        <v>5</v>
      </c>
      <c r="N53" s="3">
        <v>7.2022465322260948E-2</v>
      </c>
      <c r="O53" s="3">
        <f>$O$52+-0.0142953794390383</f>
        <v>0.19932142643289286</v>
      </c>
      <c r="P53" s="3">
        <v>1.711613793544025E-2</v>
      </c>
      <c r="Q53" s="3">
        <v>0.10123764280939679</v>
      </c>
      <c r="R53" s="3">
        <f t="shared" si="15"/>
        <v>-2.8366061809983675E-4</v>
      </c>
      <c r="S53" s="3">
        <f t="shared" si="16"/>
        <v>-3.9898639947466563E-17</v>
      </c>
      <c r="T53" s="3">
        <f t="shared" si="17"/>
        <v>9.7954426069236152E-4</v>
      </c>
      <c r="U53" s="3">
        <f t="shared" si="18"/>
        <v>-4.783701174934249E-3</v>
      </c>
      <c r="V53" s="3"/>
    </row>
    <row r="54" spans="13:22" x14ac:dyDescent="0.25">
      <c r="M54" s="12">
        <f>M53+1</f>
        <v>6</v>
      </c>
      <c r="N54" s="3">
        <v>7.2022465322260948E-2</v>
      </c>
      <c r="O54" s="3">
        <f>$O$52+-0.0142953794390383</f>
        <v>0.19932142643289286</v>
      </c>
      <c r="P54" s="3">
        <v>1.711613793544025E-2</v>
      </c>
      <c r="Q54" s="3">
        <f>$Q$53+-0.00478370117493425</f>
        <v>9.6453941634462539E-2</v>
      </c>
      <c r="R54" s="3">
        <f t="shared" si="15"/>
        <v>2.7516046577969258E-4</v>
      </c>
      <c r="S54" s="3">
        <f t="shared" si="16"/>
        <v>3.9591756117523212E-4</v>
      </c>
      <c r="T54" s="3">
        <f t="shared" si="17"/>
        <v>1.2557510067929128E-3</v>
      </c>
      <c r="U54" s="3">
        <f t="shared" si="18"/>
        <v>0</v>
      </c>
      <c r="V54" s="3"/>
    </row>
    <row r="55" spans="13:22" x14ac:dyDescent="0.25">
      <c r="M55" s="12">
        <f>M54+1</f>
        <v>7</v>
      </c>
      <c r="N55" s="3">
        <v>7.2022465322260948E-2</v>
      </c>
      <c r="O55" s="3">
        <f>$O$52+-0.0142953794390383</f>
        <v>0.19932142643289286</v>
      </c>
      <c r="P55" s="3">
        <f>$P$54+0.00125575100679291</f>
        <v>1.8371888942233159E-2</v>
      </c>
      <c r="Q55" s="3">
        <f>$Q$53+-0.00478370117493425</f>
        <v>9.6453941634462539E-2</v>
      </c>
      <c r="R55" s="3">
        <f t="shared" si="15"/>
        <v>1.0401749540106878E-4</v>
      </c>
      <c r="S55" s="3">
        <f t="shared" si="16"/>
        <v>3.2694819431265155E-4</v>
      </c>
      <c r="T55" s="3">
        <f t="shared" si="17"/>
        <v>0</v>
      </c>
      <c r="U55" s="3">
        <f t="shared" si="18"/>
        <v>-7.1680536712540044E-5</v>
      </c>
      <c r="V55" s="3"/>
    </row>
    <row r="56" spans="13:22" x14ac:dyDescent="0.25">
      <c r="M56" s="12">
        <f>M55+1</f>
        <v>8</v>
      </c>
      <c r="N56" s="3">
        <v>7.2022465322260948E-2</v>
      </c>
      <c r="O56" s="3">
        <f>$O$55+0.000326948194312652</f>
        <v>0.1996483746272055</v>
      </c>
      <c r="P56" s="3">
        <f>$P$54+0.00125575100679291</f>
        <v>1.8371888942233159E-2</v>
      </c>
      <c r="Q56" s="3">
        <f>$Q$53+-0.00478370117493425</f>
        <v>9.6453941634462539E-2</v>
      </c>
      <c r="R56" s="3">
        <f t="shared" si="15"/>
        <v>5.7153823373040646E-5</v>
      </c>
      <c r="S56" s="3">
        <f t="shared" si="16"/>
        <v>0</v>
      </c>
      <c r="T56" s="3">
        <f t="shared" si="17"/>
        <v>-2.2403058879853083E-5</v>
      </c>
      <c r="U56" s="3">
        <f t="shared" si="18"/>
        <v>-9.4734576055091613E-5</v>
      </c>
      <c r="V56" s="3"/>
    </row>
    <row r="57" spans="13:22" x14ac:dyDescent="0.25"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3:22" x14ac:dyDescent="0.25">
      <c r="M58" s="3"/>
      <c r="N58" s="3"/>
      <c r="O58" s="3"/>
      <c r="P58" s="3"/>
      <c r="Q58" s="3"/>
      <c r="R58" s="3"/>
      <c r="S58" s="3"/>
      <c r="T58" s="3"/>
      <c r="U58" s="3"/>
      <c r="V58" s="3"/>
    </row>
    <row r="60" spans="13:22" x14ac:dyDescent="0.25">
      <c r="N60" s="4" t="s">
        <v>18</v>
      </c>
      <c r="O60" s="4" t="s">
        <v>19</v>
      </c>
      <c r="P60" s="4" t="s">
        <v>20</v>
      </c>
      <c r="Q60" s="4" t="s">
        <v>21</v>
      </c>
    </row>
    <row r="61" spans="13:22" x14ac:dyDescent="0.25">
      <c r="N61" s="4">
        <v>7.2022465322260948E-2</v>
      </c>
      <c r="O61" s="4">
        <v>0.1996483746272055</v>
      </c>
      <c r="P61" s="4">
        <v>1.8371888942233159E-2</v>
      </c>
      <c r="Q61" s="4">
        <v>9.6453941634462539E-2</v>
      </c>
    </row>
  </sheetData>
  <mergeCells count="6">
    <mergeCell ref="A10:D10"/>
    <mergeCell ref="H10:J10"/>
    <mergeCell ref="I14:J14"/>
    <mergeCell ref="I13:J13"/>
    <mergeCell ref="I12:J12"/>
    <mergeCell ref="I11:J11"/>
  </mergeCells>
  <phoneticPr fontId="2" type="noConversion"/>
  <pageMargins left="0.7" right="0.7" top="0.75" bottom="0.75" header="0.3" footer="0.3"/>
  <pageSetup paperSize="9" orientation="portrait" r:id="rId1"/>
  <ignoredErrors>
    <ignoredError sqref="N4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Пользователь Windows</cp:lastModifiedBy>
  <dcterms:created xsi:type="dcterms:W3CDTF">2022-10-02T13:35:44Z</dcterms:created>
  <dcterms:modified xsi:type="dcterms:W3CDTF">2022-10-16T21:32:10Z</dcterms:modified>
</cp:coreProperties>
</file>