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800" windowHeight="16180" tabRatio="500"/>
  </bookViews>
  <sheets>
    <sheet name="Change with Epochlength" sheetId="1" r:id="rId1"/>
    <sheet name="Change with ngram len" sheetId="2" r:id="rId2"/>
    <sheet name="Extension" sheetId="3" r:id="rId3"/>
    <sheet name="Unlimited Buffer" sheetId="4" r:id="rId4"/>
    <sheet name="Change with kappa" sheetId="5" r:id="rId5"/>
    <sheet name="Buffer Size" sheetId="6" r:id="rId6"/>
    <sheet name="Maximal Itemsets" sheetId="7" r:id="rId7"/>
    <sheet name="len2+ 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2" l="1"/>
  <c r="U6" i="7"/>
  <c r="U7" i="7"/>
  <c r="U8" i="7"/>
  <c r="U9" i="7"/>
  <c r="U5" i="7"/>
  <c r="I49" i="3"/>
  <c r="I50" i="3"/>
  <c r="I51" i="3"/>
  <c r="I52" i="3"/>
  <c r="H92" i="1"/>
  <c r="H93" i="1"/>
  <c r="H95" i="1"/>
  <c r="H96" i="1"/>
  <c r="H91" i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B2" i="6"/>
  <c r="K3" i="4"/>
  <c r="K2" i="4"/>
  <c r="I48" i="3"/>
  <c r="I31" i="3"/>
  <c r="I32" i="3"/>
  <c r="I33" i="3"/>
  <c r="I34" i="3"/>
  <c r="I35" i="3"/>
  <c r="C34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35" i="1"/>
  <c r="C36" i="1"/>
  <c r="C37" i="1"/>
  <c r="F3" i="1"/>
  <c r="F4" i="1"/>
  <c r="F5" i="1"/>
  <c r="F7" i="1"/>
  <c r="F8" i="1"/>
  <c r="F9" i="1"/>
  <c r="F2" i="1"/>
  <c r="J5" i="2"/>
</calcChain>
</file>

<file path=xl/sharedStrings.xml><?xml version="1.0" encoding="utf-8"?>
<sst xmlns="http://schemas.openxmlformats.org/spreadsheetml/2006/main" count="300" uniqueCount="126">
  <si>
    <t>MinSupp</t>
  </si>
  <si>
    <t>&gt;10 = 2e-4</t>
  </si>
  <si>
    <t>StdDev</t>
  </si>
  <si>
    <t>Upper CI Band</t>
  </si>
  <si>
    <t>Lower CI Band</t>
  </si>
  <si>
    <t>N</t>
  </si>
  <si>
    <t>Epoch in Hrs</t>
  </si>
  <si>
    <t>Avg Support</t>
  </si>
  <si>
    <t>epoch len</t>
  </si>
  <si>
    <t>Support</t>
  </si>
  <si>
    <t>&gt;10</t>
  </si>
  <si>
    <t>Ngram Len</t>
  </si>
  <si>
    <t>Stdev</t>
  </si>
  <si>
    <t>Lower CI band</t>
  </si>
  <si>
    <t>Upper CI band</t>
  </si>
  <si>
    <t>Avg. Distinct Terms</t>
  </si>
  <si>
    <t>Erro</t>
  </si>
  <si>
    <t>5 min</t>
  </si>
  <si>
    <t>15 min</t>
  </si>
  <si>
    <t>1 hr</t>
  </si>
  <si>
    <t>8 hr</t>
  </si>
  <si>
    <t>1 day</t>
  </si>
  <si>
    <t>1 week</t>
  </si>
  <si>
    <t>4 weeks</t>
  </si>
  <si>
    <t>Avg Tweets Volume</t>
  </si>
  <si>
    <t xml:space="preserve">[/home/yaboulna/fim_out/lcm_closed_cikm/4wk+1wk_ngram5-relsupp10_oct-nov-dec/, /home/yaboulna/fim_out/lcm_closed_cikm/15min+7.5min_ngram5-relsupp10_oct-nov-dec/,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</si>
  <si>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</t>
  </si>
  <si>
    <t xml:space="preserve"> [/home/yaboulna/fim_out/lcm_closed_cikm/4wk+1wk_ngram5-relsupp10_oct-nov-dec/, /home/yaboulna/fim_out/lcm_closed_cikm/5min+2.5min_ngram5-relsupp10_oct-nov-dec/,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</si>
  <si>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 xml:space="preserve"> [/home/yaboulna/fim_out/lcm_closed_cikm/4wk+1wk_ngram5-relsupp10_oct-nov-dec/, /home/yaboulna/fim_out/lcm_closed_cikm/fg_1day+12hr_ngram5-relsupp10_oct-nov-dec/,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</si>
  <si>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/home/yaboulna/fim_out/lcm_closed_cikm/fg_1wk+.5wk_ngram5-relsupp10_oct-nov-dec/,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</si>
  <si>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>Mean Time Filtering in Millis</t>
  </si>
  <si>
    <t xml:space="preserve"> [/home/yaboulna/fim_out/lcm_closed_cikm/4wk+1wk_ngram5-relsupp10_oct-nov-dec/, /home/yaboulna/fim_out/lcm_closed_cikm/15min+7.5min_ngram5-relsupp10_oct-nov-dec/,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</si>
  <si>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[/home/yaboulna/fim_out/lcm_closed_cikm/4wk+1wk_ngram5-relsupp10_oct-nov-dec/, /home/yaboulna/fim_out/lcm_closed_cikm/5min+2.5min_ngram5-relsupp10_oct-nov-dec/,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</si>
  <si>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 xml:space="preserve"> [/home/yaboulna/fim_out/lcm_closed_cikm/4wk+1wk_ngram5-relsupp10_oct-nov-dec/, /home/yaboulna/fim_out/lcm_closed_cikm/8hr+4hr_ngram5-relsupp10_oct-nov-dec/,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  </t>
  </si>
  <si>
    <t>Mean Total Itemsets</t>
  </si>
  <si>
    <t>Mean Len 2 + Itemsets</t>
  </si>
  <si>
    <t>Mean KLD+ Itemsets</t>
  </si>
  <si>
    <t>Mean High Confidence Itemsets</t>
  </si>
  <si>
    <t>Mean Strongly Closed Itemsets</t>
  </si>
  <si>
    <t>Mean Time Filtering Per KLD+ Itemset</t>
  </si>
  <si>
    <t>Mean Time Filtering Per Itemset (TODO: Get from NFLKld)</t>
  </si>
  <si>
    <t>15min</t>
  </si>
  <si>
    <t>1hr</t>
  </si>
  <si>
    <t>8hr</t>
  </si>
  <si>
    <t>1day</t>
  </si>
  <si>
    <t>1week</t>
  </si>
  <si>
    <t xml:space="preserve">[/home/yaboulna/fim_out/lcm_closed_cikm/1wk+.5wk_ngram5-relsupp10_oct-nov-dec/, /home/yaboulna/fim_out/lcm_closed_cikm/1hr+30min_ngram5-relsupp10_oct-nov-dec/, BG1wkN5S+10_ULBuff_conf0.25_KLD0.0,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</si>
  <si>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[/home/yaboulna/fim_out/lcm_closed_cikm/1wk+.5wk_ngram5-relsupp10_oct-nov-dec/, /home/yaboulna/fim_out/lcm_closed_cikm/8hr+4hr_ngram5-relsupp10_oct-nov-dec, BG1wkN5S+10_ULBuff_conf0.25_KLD0.0,  ITEMSET_SIMILARITY_JACCARD_GOOD_THRESHOLD=0.8 ITEMSET_SIMILARITY_COSINE_GOOD_THRESHOLD=0.66 ITEMSET_SIMILARITY_PROMISING_THRESHOLD=0.33 ITEMSET_SIMILARITY_PPJOIN_MIN_LENGTH=3 ITEMSET_SIMILARITY_BAD_THRESHOLD=0.1 CONFIDENCE_HIGH_THRESHOLD=0.25]    </t>
  </si>
  <si>
    <t>Mean Runtime in millis for filtering with unlimited buffer</t>
  </si>
  <si>
    <t>Mean time for filtering per KLD+ itemset with unlimited buffer</t>
  </si>
  <si>
    <t>Unlimited Buffer Mean Number of Strongly Closed Itemset</t>
  </si>
  <si>
    <t>Buff 1000 Number</t>
  </si>
  <si>
    <t>Unlimited Buff Mean Count of High Confidence</t>
  </si>
  <si>
    <t xml:space="preserve">[/home/yaboulna/fim_out/lcm_closed_cikm/4wk+1wk_ngram5-relsupp10_oct-nov-dec/, /home/yaboulna/fim_out/lcm_closed_cikm/1hr+30min_ngram5-relsupp10_oct-nov-dec/, BG4wkN5S+10__conf0.05_KLD0.0_Buff1000,  ITEMSET_SIMILARITY_JACCARD_GOOD_THRESHOLD=0.8 ITEMSET_SIMILARITY_COSINE_GOOD_THRESHOLD=0.66 ITEMSET_SIMILARITY_PROMISING_THRESHOLD=0.33 ITEMSET_SIMILARITY_PPJOIN_MIN_LENGTH=3 ITEMSET_SIMILARITY_BAD_THRESHOLD=0.1 CONFIDENCE_HIGH_THRESHOLD=0.05] </t>
  </si>
  <si>
    <t xml:space="preserve"> [/home/yaboulna/fim_out/lcm_closed_cikm/4wk+1wk_ngram5-relsupp10_oct-nov-dec/, /home/yaboulna/fim_out/lcm_closed_cikm/1hr+30min_ngram5-relsupp10_oct-nov-dec/, BG4wkN5S+10__conf0.1_KLD0.0_Buff1000,  ITEMSET_SIMILARITY_JACCARD_GOOD_THRESHOLD=0.8 ITEMSET_SIMILARITY_COSINE_GOOD_THRESHOLD=0.66 ITEMSET_SIMILARITY_PROMISING_THRESHOLD=0.33 ITEMSET_SIMILARITY_PPJOIN_MIN_LENGTH=3 ITEMSET_SIMILARITY_BAD_THRESHOLD=0.1 CONFIDENCE_HIGH_THRESHOLD=0.1]  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</si>
  <si>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</si>
  <si>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/home/yaboulna/fim_out/lcm_closed_cikm/1hr+30min_ngram5-relsupp10_oct-nov-dec/, BG4wkN5S+10__conf0.5_KLD0.0_Buff1000,  ITEMSET_SIMILARITY_JACCARD_GOOD_THRESHOLD=0.8 ITEMSET_SIMILARITY_COSINE_GOOD_THRESHOLD=0.66 ITEMSET_SIMILARITY_PROMISING_THRESHOLD=0.33 ITEMSET_SIMILARITY_PPJOIN_MIN_LENGTH=3 ITEMSET_SIMILARITY_BAD_THRESHOLD=0.1 CONFIDENCE_HIGH_THRESHOLD=0.5]   </t>
  </si>
  <si>
    <t xml:space="preserve"> [/home/yaboulna/fim_out/lcm_closed_cikm/4wk+1wk_ngram5-relsupp10_oct-nov-dec/, /home/yaboulna/fim_out/lcm_closed_cikm/1hr+30min_ngram5-relsupp10_oct-nov-dec/, BG4wkN5S+10__conf0.75_KLD0.0_Buff1000,  ITEMSET_SIMILARITY_JACCARD_GOOD_THRESHOLD=0.8 ITEMSET_SIMILARITY_COSINE_GOOD_THRESHOLD=0.66 ITEMSET_SIMILARITY_PROMISING_THRESHOLD=0.33 ITEMSET_SIMILARITY_PPJOIN_MIN_LENGTH=3 ITEMSET_SIMILARITY_BAD_THRESHOLD=0.1 CONFIDENCE_HIGH_THRESHOLD=0.75] </t>
  </si>
  <si>
    <t xml:space="preserve"> [/home/yaboulna/fim_out/lcm_closed_cikm/4wk+1wk_ngram5-relsupp10_oct-nov-dec/, /home/yaboulna/fim_out/lcm_closed_cikm/1hr+30min_ngram5-relsupp10_oct-nov-dec/, BG4wkN5S+10__conf0.95_KLD0.0_Buff1000,  ITEMSET_SIMILARITY_JACCARD_GOOD_THRESHOLD=0.8 ITEMSET_SIMILARITY_COSINE_GOOD_THRESHOLD=0.66 ITEMSET_SIMILARITY_PROMISING_THRESHOLD=0.33 ITEMSET_SIMILARITY_PPJOIN_MIN_LENGTH=3 ITEMSET_SIMILARITY_BAD_THRESHOLD=0.1 CONFIDENCE_HIGH_THRESHOLD=0.95] </t>
  </si>
  <si>
    <t xml:space="preserve"> [/home/yaboulna/fim_out/lcm_closed_cikm/4wk+1wk_ngram5-relsupp10_oct-nov-dec/, /home/yaboulna/fim_out/lcm_closed_cikm/1hr+30min_ngram5-relsupp10_oct-nov-dec/, BG4wkN5S+10__conf0.9_KLD0.0_Buff1000,  ITEMSET_SIMILARITY_JACCARD_GOOD_THRESHOLD=0.8 ITEMSET_SIMILARITY_COSINE_GOOD_THRESHOLD=0.66 ITEMSET_SIMILARITY_PROMISING_THRESHOLD=0.33 ITEMSET_SIMILARITY_PPJOIN_MIN_LENGTH=3 ITEMSET_SIMILARITY_BAD_THRESHOLD=0.1 CONFIDENCE_HIGH_THRESHOLD=0.9]   </t>
  </si>
  <si>
    <t>Mean Number of Strongly Closed</t>
  </si>
  <si>
    <t>Kappa</t>
  </si>
  <si>
    <t xml:space="preserve">[/home/yaboulna/fim_out/lcm_closed_cikm/4wk+1wk_ngram5-relsupp10_oct-nov-dec/, /home/yaboulna/fim_out/lcm_closed_cikm/1hr+30min_ngram5-relsupp10_oct-nov-dec/, BG4wkN5S+10__conf0.0010_KLD0.0_Buff1000,  ITEMSET_SIMILARITY_JACCARD_GOOD_THRESHOLD=0.8 ITEMSET_SIMILARITY_COSINE_GOOD_THRESHOLD=0.66 ITEMSET_SIMILARITY_PROMISING_THRESHOLD=0.33 ITEMSET_SIMILARITY_PPJOIN_MIN_LENGTH=3 ITEMSET_SIMILARITY_BAD_THRESHOLD=0.1 CONFIDENCE_HIGH_THRESHOLD=0.0010] </t>
  </si>
  <si>
    <t xml:space="preserve"> [/home/yaboulna/fim_out/lcm_closed_cikm/4wk+1wk_ngram5-relsupp10_oct-nov-dec/, /home/yaboulna/fim_out/lcm_closed_cikm/1hr+30min_ngram5-relsupp10_oct-nov-dec/, BG4wkN5S+10__conf0.05_KLD0.0_Buff1000,  ITEMSET_SIMILARITY_JACCARD_GOOD_THRESHOLD=0.8 ITEMSET_SIMILARITY_COSINE_GOOD_THRESHOLD=0.66 ITEMSET_SIMILARITY_PROMISING_THRESHOLD=0.33 ITEMSET_SIMILARITY_PPJOIN_MIN_LENGTH=3 ITEMSET_SIMILARITY_BAD_THRESHOLD=0.1 CONFIDENCE_HIGH_THRESHOLD=0.05]     </t>
  </si>
  <si>
    <t xml:space="preserve"> [/home/yaboulna/fim_out/lcm_closed_cikm/4wk+1wk_ngram5-relsupp10_oct-nov-dec/, /home/yaboulna/fim_out/lcm_closed_cikm/1hr+30min_ngram5-relsupp10_oct-nov-dec/, BG4wkN5S+10__conf0.1_KLD0.0_Buff1000,  ITEMSET_SIMILARITY_JACCARD_GOOD_THRESHOLD=0.8 ITEMSET_SIMILARITY_COSINE_GOOD_THRESHOLD=0.66 ITEMSET_SIMILARITY_PROMISING_THRESHOLD=0.33 ITEMSET_SIMILARITY_PPJOIN_MIN_LENGTH=3 ITEMSET_SIMILARITY_BAD_THRESHOLD=0.1 CONFIDENCE_HIGH_THRESHOLD=0.1]      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</si>
  <si>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 </t>
  </si>
  <si>
    <t xml:space="preserve"> [/home/yaboulna/fim_out/lcm_closed_cikm/4wk+1wk_ngram5-relsupp10_oct-nov-dec/, /home/yaboulna/fim_out/lcm_closed_cikm/1hr+30min_ngram5-relsupp10_oct-nov-dec/, BG4wkN5S+10__conf0.5_KLD0.0_Buff1000,  ITEMSET_SIMILARITY_JACCARD_GOOD_THRESHOLD=0.8 ITEMSET_SIMILARITY_COSINE_GOOD_THRESHOLD=0.66 ITEMSET_SIMILARITY_PROMISING_THRESHOLD=0.33 ITEMSET_SIMILARITY_PPJOIN_MIN_LENGTH=3 ITEMSET_SIMILARITY_BAD_THRESHOLD=0.1 CONFIDENCE_HIGH_THRESHOLD=0.5]       </t>
  </si>
  <si>
    <t xml:space="preserve"> [/home/yaboulna/fim_out/lcm_closed_cikm/4wk+1wk_ngram5-relsupp10_oct-nov-dec/, /home/yaboulna/fim_out/lcm_closed_cikm/1hr+30min_ngram5-relsupp10_oct-nov-dec/, BG4wkN5S+10__conf0.75_KLD0.0_Buff1000,  ITEMSET_SIMILARITY_JACCARD_GOOD_THRESHOLD=0.8 ITEMSET_SIMILARITY_COSINE_GOOD_THRESHOLD=0.66 ITEMSET_SIMILARITY_PROMISING_THRESHOLD=0.33 ITEMSET_SIMILARITY_PPJOIN_MIN_LENGTH=3 ITEMSET_SIMILARITY_BAD_THRESHOLD=0.1 CONFIDENCE_HIGH_THRESHOLD=0.75]     </t>
  </si>
  <si>
    <t xml:space="preserve"> [/home/yaboulna/fim_out/lcm_closed_cikm/4wk+1wk_ngram5-relsupp10_oct-nov-dec/, /home/yaboulna/fim_out/lcm_closed_cikm/1hr+30min_ngram5-relsupp10_oct-nov-dec/, BG4wkN5S+10__conf0.95_KLD0.0_Buff1000,  ITEMSET_SIMILARITY_JACCARD_GOOD_THRESHOLD=0.8 ITEMSET_SIMILARITY_COSINE_GOOD_THRESHOLD=0.66 ITEMSET_SIMILARITY_PROMISING_THRESHOLD=0.33 ITEMSET_SIMILARITY_PPJOIN_MIN_LENGTH=3 ITEMSET_SIMILARITY_BAD_THRESHOLD=0.1 CONFIDENCE_HIGH_THRESHOLD=0.95]     </t>
  </si>
  <si>
    <t xml:space="preserve"> [/home/yaboulna/fim_out/lcm_closed_cikm/4wk+1wk_ngram5-relsupp10_oct-nov-dec/, /home/yaboulna/fim_out/lcm_closed_cikm/1hr+30min_ngram5-relsupp10_oct-nov-dec/, BG4wkN5S+10__conf0.9999_KLD0.0_Buff1000,  ITEMSET_SIMILARITY_JACCARD_GOOD_THRESHOLD=0.8 ITEMSET_SIMILARITY_COSINE_GOOD_THRESHOLD=0.66 ITEMSET_SIMILARITY_PROMISING_THRESHOLD=0.33 ITEMSET_SIMILARITY_PPJOIN_MIN_LENGTH=3 ITEMSET_SIMILARITY_BAD_THRESHOLD=0.1 CONFIDENCE_HIGH_THRESHOLD=0.9999] </t>
  </si>
  <si>
    <t xml:space="preserve"> [/home/yaboulna/fim_out/lcm_closed_cikm/4wk+1wk_ngram5-relsupp10_oct-nov-dec/, /home/yaboulna/fim_out/lcm_closed_cikm/1hr+30min_ngram5-relsupp10_oct-nov-dec/, BG4wkN5S+10__conf0.99_KLD0.0_Buff1000,  ITEMSET_SIMILARITY_JACCARD_GOOD_THRESHOLD=0.8 ITEMSET_SIMILARITY_COSINE_GOOD_THRESHOLD=0.66 ITEMSET_SIMILARITY_PROMISING_THRESHOLD=0.33 ITEMSET_SIMILARITY_PPJOIN_MIN_LENGTH=3 ITEMSET_SIMILARITY_BAD_THRESHOLD=0.1 CONFIDENCE_HIGH_THRESHOLD=0.99]     </t>
  </si>
  <si>
    <t xml:space="preserve"> [/home/yaboulna/fim_out/lcm_closed_cikm/4wk+1wk_ngram5-relsupp10_oct-nov-dec/, /home/yaboulna/fim_out/lcm_closed_cikm/1hr+30min_ngram5-relsupp10_oct-nov-dec/, BG4wkN5S+10__conf0.9_KLD0.0_Buff1000,  ITEMSET_SIMILARITY_JACCARD_GOOD_THRESHOLD=0.8 ITEMSET_SIMILARITY_COSINE_GOOD_THRESHOLD=0.66 ITEMSET_SIMILARITY_PROMISING_THRESHOLD=0.33 ITEMSET_SIMILARITY_PPJOIN_MIN_LENGTH=3 ITEMSET_SIMILARITY_BAD_THRESHOLD=0.1 CONFIDENCE_HIGH_THRESHOLD=0.9]       </t>
  </si>
  <si>
    <t>Diff</t>
  </si>
  <si>
    <t>log(b+1)\a</t>
  </si>
  <si>
    <t>Ngram 5</t>
  </si>
  <si>
    <t>Supp &gt;10</t>
  </si>
  <si>
    <t>Millis Mining</t>
  </si>
  <si>
    <t xml:space="preserve">[1349085600, 1357038000, file:///home/yaboulna/fim_out/lcm_closed_cikm/fpzhu-max_1wk+.5wk_ngram5-relsupp10_oct-nov-dec, 604800/302400, /home/yaboulna/fimi/fp-zhu/fim_maximal, &gt;10, 5] </t>
  </si>
  <si>
    <t xml:space="preserve"> [1351764000, 1354273200, file:///home/yaboulna/fim_out/lcm_closed_cikm/fpzhu-max_15min+15min_ngram5-relsupp10_nov, 900/900, /home/yaboulna/fimi/fp-zhu/fim_maximal, &gt;10, 5]            </t>
  </si>
  <si>
    <t xml:space="preserve"> [1351764000, 1354273200, file:///home/yaboulna/fim_out/lcm_closed_cikm/fpzhu-max_1day+1day_ngram5-relsupp10_nov, 86400/86400, /home/yaboulna/fimi/fp-zhu/fim_maximal, &gt;10, 5]          </t>
  </si>
  <si>
    <t xml:space="preserve"> [1351764000, 1354273200, file:///home/yaboulna/fim_out/lcm_closed_cikm/fpzhu-max_1hr+1hr_ngram5-relsupp10_nov, 3600/3600, /home/yaboulna/fimi/fp-zhu/fim_maximal, &gt;10, 5]              </t>
  </si>
  <si>
    <t xml:space="preserve"> [1351764000, 1354273200, file:///home/yaboulna/fim_out/lcm_closed_cikm/fpzhu-max_8hr+8hr_ngram5-relsupp10_nov, 28800/28800, /home/yaboulna/fimi/fp-zhu/fim_maximal, &gt;10, 5]            </t>
  </si>
  <si>
    <t>1wk</t>
  </si>
  <si>
    <t>Mean Wall Clock Runtime</t>
  </si>
  <si>
    <t>LCM</t>
  </si>
  <si>
    <t>Filtering</t>
  </si>
  <si>
    <t>LCM+Filtering</t>
  </si>
  <si>
    <t>FP-Zhu</t>
  </si>
  <si>
    <t>16hr</t>
  </si>
  <si>
    <t>Number of Itemsets</t>
  </si>
  <si>
    <t>Maximal Itemsets Count</t>
  </si>
  <si>
    <t>Distinct Terms</t>
  </si>
  <si>
    <t>DistinctTerms</t>
  </si>
  <si>
    <t>Len2+Max</t>
  </si>
  <si>
    <t xml:space="preserve">[/home/yaboulna/fim_out/lcm_closed_cikm_len2+/4wk+1wk_ngram5-relsupp10_oct-nov-dec/, /home/yaboulna/fim_out/lcm_closed_cikm_len2+/1hr+30min_ngram5-relsupp10_oct29-nov-dec/, BG4wkn5s10_ULBuff__conf0.1_KLD0.0,  ITEMSET_SIMILARITY_JACCARD_GOOD_THRESHOLD=0.8 ITEMSET_SIMILARITY_COSINE_GOOD_THRESHOLD=0.66 ITEMSET_SIMILARITY_PROMISING_THRESHOLD=0.33 ITEMSET_SIMILARITY_PPJOIN_MIN_LENGTH=3 ITEMSET_SIMILARITY_BAD_THRESHOLD=0.1 CONFIDENCE_HIGH_THRESHOLD=0.1]   </t>
  </si>
  <si>
    <t xml:space="preserve"> [/home/yaboulna/fim_out/lcm_closed_cikm_len2+/4wk+1wk_ngram5-relsupp10_oct-nov-dec/, /home/yaboulna/fim_out/lcm_closed_cikm_len2+/1hr+30min_ngram5-relsupp10_oct29-nov-dec/, BG4wkn5s10_ULBuff__conf0.25_KLD0.0,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</si>
  <si>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[/home/yaboulna/fim_out/lcm_closed_cikm_len2+/4wk+1wk_ngram5-relsupp10_oct-nov-dec/, /home/yaboulna/fim_out/lcm_closed_cikm_len2+/1hr+30min_ngram5-relsupp10_oct29-nov-dec/, BG4wkn5s10_ULBuff__conf0.5_KLD0.0,  ITEMSET_SIMILARITY_JACCARD_GOOD_THRESHOLD=0.8 ITEMSET_SIMILARITY_COSINE_GOOD_THRESHOLD=0.66 ITEMSET_SIMILARITY_PROMISING_THRESHOLD=0.33 ITEMSET_SIMILARITY_PPJOIN_MIN_LENGTH=3 ITEMSET_SIMILARITY_BAD_THRESHOLD=0.1 CONFIDENCE_HIGH_THRESHOLD=0.5]   </t>
  </si>
  <si>
    <t xml:space="preserve"> [/home/yaboulna/fim_out/lcm_closed_cikm_len2+/4wk+1wk_ngram5-relsupp10_oct-nov-dec/, /home/yaboulna/fim_out/lcm_closed_cikm_len2+/1hr+30min_ngram5-relsupp10_oct29-nov-dec/, BG4wkn5s10_ULBuff__conf0.75_KLD0.0,  ITEMSET_SIMILARITY_JACCARD_GOOD_THRESHOLD=0.8 ITEMSET_SIMILARITY_COSINE_GOOD_THRESHOLD=0.66 ITEMSET_SIMILARITY_PROMISING_THRESHOLD=0.33 ITEMSET_SIMILARITY_PPJOIN_MIN_LENGTH=3 ITEMSET_SIMILARITY_BAD_THRESHOLD=0.1 CONFIDENCE_HIGH_THRESHOLD=0.75] </t>
  </si>
  <si>
    <t xml:space="preserve"> [/home/yaboulna/fim_out/lcm_closed_cikm_len2+/4wk+1wk_ngram5-relsupp10_oct-nov-dec/, /home/yaboulna/fim_out/lcm_closed_cikm_len2+/1hr+30min_ngram5-relsupp10_oct29-nov-dec/, BG4wkn5s10_ULBuff__conf0.9_KLD0.0,  ITEMSET_SIMILARITY_JACCARD_GOOD_THRESHOLD=0.8 ITEMSET_SIMILARITY_COSINE_GOOD_THRESHOLD=0.66 ITEMSET_SIMILARITY_PROMISING_THRESHOLD=0.33 ITEMSET_SIMILARITY_PPJOIN_MIN_LENGTH=3 ITEMSET_SIMILARITY_BAD_THRESHOLD=0.1 CONFIDENCE_HIGH_THRESHOLD=0.9]   </t>
  </si>
  <si>
    <t>Total Itemsets</t>
  </si>
  <si>
    <t>Len2+ Itemsets</t>
  </si>
  <si>
    <t>UnalliedItemsets</t>
  </si>
  <si>
    <t xml:space="preserve"> [/home/yaboulna/fim_out/lcm_closed_cikm_len2+/4wk+1wk_ngram5-relsupp10_oct-nov-dec/, /home/yaboulna/fim_out/lcm_closed_cikm_len2+/1hr+30min_ngram5-relsupp10_oct29-nov-dec/, BG4wkn5s10_ULBuff__conf0.1_KLD0.0,  ITEMSET_SIMILARITY_JACCARD_GOOD_THRESHOLD=0.8 ITEMSET_SIMILARITY_COSINE_GOOD_THRESHOLD=0.66 ITEMSET_SIMILARITY_PROMISING_THRESHOLD=0.33 ITEMSET_SIMILARITY_PPJOIN_MIN_LENGTH=3 ITEMSET_SIMILARITY_BAD_THRESHOLD=0.1 CONFIDENCE_HIGH_THRESHOLD=0.1]   </t>
  </si>
  <si>
    <t>UnalliedUnmaximal</t>
  </si>
  <si>
    <t>AlliedLowConf</t>
  </si>
  <si>
    <t>Overconf</t>
  </si>
  <si>
    <t>TweetsSkipped</t>
  </si>
  <si>
    <t>TweetsNet</t>
  </si>
  <si>
    <t>ItemsetsCount</t>
  </si>
  <si>
    <t>Timestamp</t>
  </si>
  <si>
    <t>TweetsVolume</t>
  </si>
  <si>
    <t>WallMillisMining</t>
  </si>
  <si>
    <t>[1349085600, 1357038000, file:///home/yaboulna/fim_out/lcm_closed_cikm/1hr+30min_ngram5-relsupp10_oct-nov-dec, 3600/1800, /home/yaboulna/fimi/lcm53/lcm CfI, &gt;10, 5]</t>
  </si>
  <si>
    <t>[1351764000, 1354273200, file:///home/yaboulna/fim_out/lcm_closed_cikm/bg_1hr+1hr_ngram1-relsupp10_nov, 3600/3600, /home/yaboulna/fimi/lcm53/lcm Cf, &gt;10, 1]</t>
  </si>
  <si>
    <t>[1351764000, 1354273200, file:///home/yaboulna/fim_out/lcm_closed_cikm/bg_1hr+1hr_ngram4-relsupp10_nov, 3600/3600, /home/yaboulna/fimi/lcm53/lcm Cf, &gt;10, 4]</t>
  </si>
  <si>
    <t>[1351764000, 1354273200, file:///home/yaboulna/fim_out/lcm_closed_cikm/bg_1hr+1hr_ngram2-relsupp10_nov, 3600/3600, /home/yaboulna/fimi/lcm53/lcm Cf, &gt;10, 2]</t>
  </si>
  <si>
    <t>[1351764000, 1354273200, file:///home/yaboulna/fim_out/lcm_closed_cikm/bg_1hr+1hr_ngram3-relsupp10_nov, 3600/3600, /home/yaboulna/fimi/lcm53/lcm Cf, &gt;10, 3]</t>
  </si>
  <si>
    <t>Runtime in Milliseconds</t>
  </si>
  <si>
    <t>Mean number of iItemsets</t>
  </si>
  <si>
    <t>Mean number of distinct terms</t>
  </si>
  <si>
    <t xml:space="preserve">[1351504800, 1354359600, file:///home/yaboulna/fim_out/lcm_closed_cikm/bg_1hr+1hr_ngram5-relsupp10_oct29-nov, 3600/3600, /home/yaboulna/fimi/lcm53/lcm Cf, &gt;10, 5] </t>
  </si>
  <si>
    <t xml:space="preserve"> select args, count(*), round(cast(avg(value) as numeric), 2), stddev(value),  (1.96 * stddev(value) / count(*)) as err from perf_mon where args like '%bg_1hr%&gt;10, 5]' and key='WallMillisMining' group by args;</t>
  </si>
  <si>
    <t>Wall clock runtime</t>
  </si>
  <si>
    <t xml:space="preserve">[1351504800, 1357038000, file:///home/yaboulna/fim_out/lcm_closed_cikm_len2+/16hr+8hr_ngram5-relsupp10_oct29-nov-dec, 57600/28800, /home/yaboulna/fimi/lcm53/lcm CfI, &gt;10, 5]          </t>
  </si>
  <si>
    <t>16 hr</t>
  </si>
  <si>
    <t xml:space="preserve">[1351504800, 1357038000, file:///home/yaboulna/fim_out/lcm_closed_cikm_len2+/max_16hr+8hr_ngram5-relsupp10_oct29-nov-dec, 57600/28800, /home/yaboulna/fimi/fp-zhu/fim_maximal, &gt;10, 5]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</si>
</sst>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11" fontId="0" fillId="0" borderId="0" xfId="0" applyNumberFormat="1"/>
    <xf numFmtId="2" fontId="0" fillId="0" borderId="0" xfId="0" applyNumberFormat="1"/>
  </cellXfs>
  <cellStyles count="2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Epochlength'!$D$1</c:f>
              <c:strCache>
                <c:ptCount val="1"/>
                <c:pt idx="0">
                  <c:v>Wall clock runtime</c:v>
                </c:pt>
              </c:strCache>
            </c:strRef>
          </c:tx>
          <c:invertIfNegative val="0"/>
          <c:cat>
            <c:strRef>
              <c:f>'Change with Epochlength'!$B$2:$B$9</c:f>
              <c:strCache>
                <c:ptCount val="8"/>
                <c:pt idx="0">
                  <c:v>5 min</c:v>
                </c:pt>
                <c:pt idx="1">
                  <c:v>15 min</c:v>
                </c:pt>
                <c:pt idx="2">
                  <c:v>1 hr</c:v>
                </c:pt>
                <c:pt idx="3">
                  <c:v>8 hr</c:v>
                </c:pt>
                <c:pt idx="4">
                  <c:v>16 hr</c:v>
                </c:pt>
                <c:pt idx="5">
                  <c:v>1 day</c:v>
                </c:pt>
                <c:pt idx="6">
                  <c:v>1 week</c:v>
                </c:pt>
                <c:pt idx="7">
                  <c:v>4 weeks</c:v>
                </c:pt>
              </c:strCache>
            </c:strRef>
          </c:cat>
          <c:val>
            <c:numRef>
              <c:f>'Change with Epochlength'!$D$2:$D$9</c:f>
              <c:numCache>
                <c:formatCode>General</c:formatCode>
                <c:ptCount val="8"/>
                <c:pt idx="0">
                  <c:v>72.92</c:v>
                </c:pt>
                <c:pt idx="1">
                  <c:v>165.24</c:v>
                </c:pt>
                <c:pt idx="2">
                  <c:v>489.85</c:v>
                </c:pt>
                <c:pt idx="3">
                  <c:v>3924.68</c:v>
                </c:pt>
                <c:pt idx="4">
                  <c:v>8606.360000000001</c:v>
                </c:pt>
                <c:pt idx="5">
                  <c:v>12693.22</c:v>
                </c:pt>
                <c:pt idx="6">
                  <c:v>166043.04</c:v>
                </c:pt>
                <c:pt idx="7">
                  <c:v>635074.79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156344"/>
        <c:axId val="-2130162360"/>
      </c:barChart>
      <c:catAx>
        <c:axId val="-213015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162360"/>
        <c:crosses val="autoZero"/>
        <c:auto val="1"/>
        <c:lblAlgn val="ctr"/>
        <c:lblOffset val="100"/>
        <c:noMultiLvlLbl val="0"/>
      </c:catAx>
      <c:valAx>
        <c:axId val="-2130162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Time in Milliseconds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01563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len'!$D$1</c:f>
              <c:strCache>
                <c:ptCount val="1"/>
                <c:pt idx="0">
                  <c:v>Mean number of distinct terms</c:v>
                </c:pt>
              </c:strCache>
            </c:strRef>
          </c:tx>
          <c:invertIfNegative val="0"/>
          <c:val>
            <c:numRef>
              <c:f>'Change with ngram len'!$D$2:$D$6</c:f>
              <c:numCache>
                <c:formatCode>General</c:formatCode>
                <c:ptCount val="5"/>
                <c:pt idx="0">
                  <c:v>185906.04</c:v>
                </c:pt>
                <c:pt idx="1">
                  <c:v>557687.0</c:v>
                </c:pt>
                <c:pt idx="2">
                  <c:v>589020.37</c:v>
                </c:pt>
                <c:pt idx="3">
                  <c:v>589129.14</c:v>
                </c:pt>
                <c:pt idx="4">
                  <c:v>569848.16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26459032"/>
        <c:axId val="2126462008"/>
      </c:barChart>
      <c:catAx>
        <c:axId val="2126459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6462008"/>
        <c:crosses val="autoZero"/>
        <c:auto val="1"/>
        <c:lblAlgn val="ctr"/>
        <c:lblOffset val="100"/>
        <c:noMultiLvlLbl val="0"/>
      </c:catAx>
      <c:valAx>
        <c:axId val="2126462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2645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len'!$N$1</c:f>
              <c:strCache>
                <c:ptCount val="1"/>
                <c:pt idx="0">
                  <c:v>Mean number of distinct terms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len'!$N$2:$N$6</c:f>
              <c:numCache>
                <c:formatCode>General</c:formatCode>
                <c:ptCount val="5"/>
                <c:pt idx="0">
                  <c:v>185.906</c:v>
                </c:pt>
                <c:pt idx="1">
                  <c:v>557.687</c:v>
                </c:pt>
                <c:pt idx="2">
                  <c:v>589.02</c:v>
                </c:pt>
                <c:pt idx="3">
                  <c:v>589.129</c:v>
                </c:pt>
                <c:pt idx="4">
                  <c:v>569.848</c:v>
                </c:pt>
              </c:numCache>
            </c:numRef>
          </c:val>
        </c:ser>
        <c:ser>
          <c:idx val="1"/>
          <c:order val="1"/>
          <c:tx>
            <c:strRef>
              <c:f>'Change with ngram len'!$J$1</c:f>
              <c:strCache>
                <c:ptCount val="1"/>
                <c:pt idx="0">
                  <c:v>Mean number of iItemsets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len'!$J$2:$J$6</c:f>
              <c:numCache>
                <c:formatCode>General</c:formatCode>
                <c:ptCount val="5"/>
                <c:pt idx="0">
                  <c:v>61505.16</c:v>
                </c:pt>
                <c:pt idx="1">
                  <c:v>6981.76</c:v>
                </c:pt>
                <c:pt idx="2">
                  <c:v>6292.86</c:v>
                </c:pt>
                <c:pt idx="3" formatCode="0.00">
                  <c:v>6260.393113342898</c:v>
                </c:pt>
                <c:pt idx="4" formatCode="0.00">
                  <c:v>6146.53856975381</c:v>
                </c:pt>
              </c:numCache>
            </c:numRef>
          </c:val>
        </c:ser>
        <c:ser>
          <c:idx val="2"/>
          <c:order val="2"/>
          <c:tx>
            <c:strRef>
              <c:f>'Change with ngram len'!$R$1</c:f>
              <c:strCache>
                <c:ptCount val="1"/>
                <c:pt idx="0">
                  <c:v>Runtime in Milliseconds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len'!$R$2:$R$8</c:f>
              <c:numCache>
                <c:formatCode>General</c:formatCode>
                <c:ptCount val="7"/>
                <c:pt idx="0">
                  <c:v>1302.1</c:v>
                </c:pt>
                <c:pt idx="1">
                  <c:v>607.49</c:v>
                </c:pt>
                <c:pt idx="2">
                  <c:v>577.15</c:v>
                </c:pt>
                <c:pt idx="3">
                  <c:v>445.51</c:v>
                </c:pt>
                <c:pt idx="4">
                  <c:v>369.48</c:v>
                </c:pt>
                <c:pt idx="6">
                  <c:v>489.85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493992"/>
        <c:axId val="-2126490904"/>
      </c:barChart>
      <c:catAx>
        <c:axId val="-212649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490904"/>
        <c:crosses val="autoZero"/>
        <c:auto val="1"/>
        <c:lblAlgn val="ctr"/>
        <c:lblOffset val="100"/>
        <c:noMultiLvlLbl val="0"/>
      </c:catAx>
      <c:valAx>
        <c:axId val="-212649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49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len'!$R$1</c:f>
              <c:strCache>
                <c:ptCount val="1"/>
                <c:pt idx="0">
                  <c:v>Runtime in Milliseconds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len'!$R$2:$R$6</c:f>
              <c:numCache>
                <c:formatCode>General</c:formatCode>
                <c:ptCount val="5"/>
                <c:pt idx="0">
                  <c:v>1302.1</c:v>
                </c:pt>
                <c:pt idx="1">
                  <c:v>607.49</c:v>
                </c:pt>
                <c:pt idx="2">
                  <c:v>577.15</c:v>
                </c:pt>
                <c:pt idx="3">
                  <c:v>445.51</c:v>
                </c:pt>
                <c:pt idx="4">
                  <c:v>369.48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113928040"/>
        <c:axId val="-2113062056"/>
      </c:barChart>
      <c:catAx>
        <c:axId val="-211392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13062056"/>
        <c:crosses val="autoZero"/>
        <c:auto val="1"/>
        <c:lblAlgn val="ctr"/>
        <c:lblOffset val="100"/>
        <c:noMultiLvlLbl val="0"/>
      </c:catAx>
      <c:valAx>
        <c:axId val="-21130620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11392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Extension!$D$3</c:f>
              <c:strCache>
                <c:ptCount val="1"/>
                <c:pt idx="0">
                  <c:v>Mean Total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Extension!$D$4:$D$8</c:f>
              <c:numCache>
                <c:formatCode>General</c:formatCode>
                <c:ptCount val="5"/>
                <c:pt idx="0">
                  <c:v>11846.9684</c:v>
                </c:pt>
                <c:pt idx="1">
                  <c:v>6146.5386</c:v>
                </c:pt>
                <c:pt idx="2">
                  <c:v>5683.5339</c:v>
                </c:pt>
                <c:pt idx="3">
                  <c:v>5669.9565</c:v>
                </c:pt>
                <c:pt idx="4">
                  <c:v>5535.6111</c:v>
                </c:pt>
              </c:numCache>
            </c:numRef>
          </c:val>
        </c:ser>
        <c:ser>
          <c:idx val="1"/>
          <c:order val="1"/>
          <c:tx>
            <c:strRef>
              <c:f>Extension!$K$3</c:f>
              <c:strCache>
                <c:ptCount val="1"/>
                <c:pt idx="0">
                  <c:v>Mean Len 2 +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Extension!$K$4:$K$8</c:f>
              <c:numCache>
                <c:formatCode>General</c:formatCode>
                <c:ptCount val="5"/>
                <c:pt idx="0">
                  <c:v>6194.7102</c:v>
                </c:pt>
                <c:pt idx="1">
                  <c:v>2439.1653</c:v>
                </c:pt>
                <c:pt idx="2">
                  <c:v>2137.878</c:v>
                </c:pt>
                <c:pt idx="3">
                  <c:v>2118.9293</c:v>
                </c:pt>
                <c:pt idx="4">
                  <c:v>2065.2778</c:v>
                </c:pt>
              </c:numCache>
            </c:numRef>
          </c:val>
        </c:ser>
        <c:ser>
          <c:idx val="2"/>
          <c:order val="2"/>
          <c:tx>
            <c:strRef>
              <c:f>Extension!$D$12</c:f>
              <c:strCache>
                <c:ptCount val="1"/>
                <c:pt idx="0">
                  <c:v>Maximal Itemsets Count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Extension!$D$13:$D$17</c:f>
              <c:numCache>
                <c:formatCode>General</c:formatCode>
                <c:ptCount val="5"/>
                <c:pt idx="0">
                  <c:v>10193.3824</c:v>
                </c:pt>
                <c:pt idx="1">
                  <c:v>5539.2927</c:v>
                </c:pt>
                <c:pt idx="2">
                  <c:v>5303.5682</c:v>
                </c:pt>
                <c:pt idx="3">
                  <c:v>5287.3667</c:v>
                </c:pt>
                <c:pt idx="4">
                  <c:v>5153.8462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893096"/>
        <c:axId val="2125890104"/>
      </c:barChart>
      <c:catAx>
        <c:axId val="212589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90104"/>
        <c:crosses val="autoZero"/>
        <c:auto val="1"/>
        <c:lblAlgn val="ctr"/>
        <c:lblOffset val="100"/>
        <c:noMultiLvlLbl val="0"/>
      </c:catAx>
      <c:valAx>
        <c:axId val="212589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9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Extension!$K$3</c:f>
              <c:strCache>
                <c:ptCount val="1"/>
                <c:pt idx="0">
                  <c:v>Mean Len 2 +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Extension!$K$5:$K$8</c:f>
              <c:numCache>
                <c:formatCode>General</c:formatCode>
                <c:ptCount val="4"/>
                <c:pt idx="0">
                  <c:v>2439.1653</c:v>
                </c:pt>
                <c:pt idx="1">
                  <c:v>2137.878</c:v>
                </c:pt>
                <c:pt idx="2">
                  <c:v>2118.9293</c:v>
                </c:pt>
                <c:pt idx="3">
                  <c:v>2065.2778</c:v>
                </c:pt>
              </c:numCache>
            </c:numRef>
          </c:val>
        </c:ser>
        <c:ser>
          <c:idx val="1"/>
          <c:order val="1"/>
          <c:tx>
            <c:strRef>
              <c:f>Extension!$R$3</c:f>
              <c:strCache>
                <c:ptCount val="1"/>
                <c:pt idx="0">
                  <c:v>Mean KLD+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Extension!$R$5:$R$8</c:f>
              <c:numCache>
                <c:formatCode>General</c:formatCode>
                <c:ptCount val="4"/>
                <c:pt idx="0">
                  <c:v>1638.2985</c:v>
                </c:pt>
                <c:pt idx="1">
                  <c:v>1342.1982</c:v>
                </c:pt>
                <c:pt idx="2">
                  <c:v>975.7446</c:v>
                </c:pt>
                <c:pt idx="3">
                  <c:v>1025.5556</c:v>
                </c:pt>
              </c:numCache>
            </c:numRef>
          </c:val>
        </c:ser>
        <c:ser>
          <c:idx val="2"/>
          <c:order val="2"/>
          <c:tx>
            <c:strRef>
              <c:f>Extension!$Y$3</c:f>
              <c:strCache>
                <c:ptCount val="1"/>
                <c:pt idx="0">
                  <c:v>Mean High Confidence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Extension!$Y$5:$Y$8</c:f>
              <c:numCache>
                <c:formatCode>General</c:formatCode>
                <c:ptCount val="4"/>
                <c:pt idx="0">
                  <c:v>291.4739</c:v>
                </c:pt>
                <c:pt idx="1">
                  <c:v>251.5371</c:v>
                </c:pt>
                <c:pt idx="2">
                  <c:v>227.2663</c:v>
                </c:pt>
                <c:pt idx="3">
                  <c:v>245.3333</c:v>
                </c:pt>
              </c:numCache>
            </c:numRef>
          </c:val>
        </c:ser>
        <c:ser>
          <c:idx val="3"/>
          <c:order val="3"/>
          <c:tx>
            <c:strRef>
              <c:f>Extension!$AF$3</c:f>
              <c:strCache>
                <c:ptCount val="1"/>
                <c:pt idx="0">
                  <c:v>Mean Strongly Closed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Extension!$AF$5:$AF$8</c:f>
              <c:numCache>
                <c:formatCode>General</c:formatCode>
                <c:ptCount val="4"/>
                <c:pt idx="0">
                  <c:v>164.9714</c:v>
                </c:pt>
                <c:pt idx="1">
                  <c:v>120.2688</c:v>
                </c:pt>
                <c:pt idx="2">
                  <c:v>90.5924</c:v>
                </c:pt>
                <c:pt idx="3">
                  <c:v>72.2222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852264"/>
        <c:axId val="2125849128"/>
      </c:barChart>
      <c:catAx>
        <c:axId val="2125852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5849128"/>
        <c:crosses val="autoZero"/>
        <c:auto val="1"/>
        <c:lblAlgn val="ctr"/>
        <c:lblOffset val="100"/>
        <c:noMultiLvlLbl val="0"/>
      </c:catAx>
      <c:valAx>
        <c:axId val="212584912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58522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Milliseconds for Filtering Per KLD+ Itemset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Extension!$I$30</c:f>
              <c:strCache>
                <c:ptCount val="1"/>
                <c:pt idx="0">
                  <c:v>Mean Time Filtering Per KLD+ Itemset</c:v>
                </c:pt>
              </c:strCache>
            </c:strRef>
          </c:tx>
          <c:marker>
            <c:symbol val="none"/>
          </c:marker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Extension!$I$31:$I$35</c:f>
              <c:numCache>
                <c:formatCode>General</c:formatCode>
                <c:ptCount val="5"/>
                <c:pt idx="0">
                  <c:v>1.2132745449427</c:v>
                </c:pt>
                <c:pt idx="1">
                  <c:v>1.076099990325328</c:v>
                </c:pt>
                <c:pt idx="2">
                  <c:v>1.156459455838936</c:v>
                </c:pt>
                <c:pt idx="3">
                  <c:v>1.461982674564635</c:v>
                </c:pt>
                <c:pt idx="4">
                  <c:v>3.161971715624194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20088"/>
        <c:axId val="2125817128"/>
      </c:lineChart>
      <c:catAx>
        <c:axId val="212582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17128"/>
        <c:crosses val="autoZero"/>
        <c:auto val="1"/>
        <c:lblAlgn val="ctr"/>
        <c:lblOffset val="100"/>
        <c:noMultiLvlLbl val="0"/>
      </c:catAx>
      <c:valAx>
        <c:axId val="212581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2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Extension!$I$47</c:f>
              <c:strCache>
                <c:ptCount val="1"/>
                <c:pt idx="0">
                  <c:v>Mean Time Filtering Per Itemset (TODO: Get from NFLKld)</c:v>
                </c:pt>
              </c:strCache>
            </c:strRef>
          </c:tx>
          <c:marker>
            <c:symbol val="none"/>
          </c:marker>
          <c:val>
            <c:numRef>
              <c:f>Extension!$I$48:$I$52</c:f>
              <c:numCache>
                <c:formatCode>General</c:formatCode>
                <c:ptCount val="5"/>
                <c:pt idx="0">
                  <c:v>0.541064058210875</c:v>
                </c:pt>
                <c:pt idx="1">
                  <c:v>0.286823709201143</c:v>
                </c:pt>
                <c:pt idx="2">
                  <c:v>0.273104344464278</c:v>
                </c:pt>
                <c:pt idx="3">
                  <c:v>0.251593058959094</c:v>
                </c:pt>
                <c:pt idx="4">
                  <c:v>0.585803038078307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91832"/>
        <c:axId val="2125788872"/>
      </c:lineChart>
      <c:catAx>
        <c:axId val="212579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88872"/>
        <c:crosses val="autoZero"/>
        <c:auto val="1"/>
        <c:lblAlgn val="ctr"/>
        <c:lblOffset val="100"/>
        <c:noMultiLvlLbl val="0"/>
      </c:catAx>
      <c:valAx>
        <c:axId val="2125788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791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'Unlimited Buffer'!$D$1</c:f>
              <c:strCache>
                <c:ptCount val="1"/>
                <c:pt idx="0">
                  <c:v>Mean Runtime in millis for filtering with unlimited buffer</c:v>
                </c:pt>
              </c:strCache>
            </c:strRef>
          </c:tx>
          <c:marker>
            <c:symbol val="none"/>
          </c:marker>
          <c:val>
            <c:numRef>
              <c:f>'Unlimited Buffer'!$D$2:$D$3</c:f>
              <c:numCache>
                <c:formatCode>General</c:formatCode>
                <c:ptCount val="2"/>
                <c:pt idx="0">
                  <c:v>6031.3848</c:v>
                </c:pt>
                <c:pt idx="1">
                  <c:v>4678.0776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52008"/>
        <c:axId val="2125749048"/>
      </c:lineChart>
      <c:catAx>
        <c:axId val="212575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49048"/>
        <c:crosses val="autoZero"/>
        <c:auto val="1"/>
        <c:lblAlgn val="ctr"/>
        <c:lblOffset val="100"/>
        <c:noMultiLvlLbl val="0"/>
      </c:catAx>
      <c:valAx>
        <c:axId val="212574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752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'Unlimited Buffer'!$K$1</c:f>
              <c:strCache>
                <c:ptCount val="1"/>
                <c:pt idx="0">
                  <c:v>Mean time for filtering per KLD+ itemset with unlimited buffer</c:v>
                </c:pt>
              </c:strCache>
            </c:strRef>
          </c:tx>
          <c:marker>
            <c:symbol val="none"/>
          </c:marker>
          <c:val>
            <c:numRef>
              <c:f>'Unlimited Buffer'!$K$2:$K$3</c:f>
              <c:numCache>
                <c:formatCode>General</c:formatCode>
                <c:ptCount val="2"/>
                <c:pt idx="0">
                  <c:v>3.681493207739615</c:v>
                </c:pt>
                <c:pt idx="1">
                  <c:v>3.485385094392169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22408"/>
        <c:axId val="2125719448"/>
      </c:lineChart>
      <c:catAx>
        <c:axId val="212572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19448"/>
        <c:crosses val="autoZero"/>
        <c:auto val="1"/>
        <c:lblAlgn val="ctr"/>
        <c:lblOffset val="100"/>
        <c:noMultiLvlLbl val="0"/>
      </c:catAx>
      <c:valAx>
        <c:axId val="212571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72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'Unlimited Buffer'!$R$1</c:f>
              <c:strCache>
                <c:ptCount val="1"/>
                <c:pt idx="0">
                  <c:v>Buff 1000 Number</c:v>
                </c:pt>
              </c:strCache>
            </c:strRef>
          </c:tx>
          <c:invertIfNegative val="0"/>
          <c:val>
            <c:numRef>
              <c:f>'Unlimited Buffer'!$R$2:$R$5</c:f>
              <c:numCache>
                <c:formatCode>General</c:formatCode>
                <c:ptCount val="4"/>
                <c:pt idx="0">
                  <c:v>164.9714</c:v>
                </c:pt>
                <c:pt idx="1">
                  <c:v>120.2688</c:v>
                </c:pt>
              </c:numCache>
            </c:numRef>
          </c:val>
        </c:ser>
        <c:ser>
          <c:idx val="1"/>
          <c:order val="1"/>
          <c:tx>
            <c:strRef>
              <c:f>'Unlimited Buffer'!$U$1</c:f>
              <c:strCache>
                <c:ptCount val="1"/>
                <c:pt idx="0">
                  <c:v>Unlimited Buffer Mean Number of Strongly Closed Itemset</c:v>
                </c:pt>
              </c:strCache>
            </c:strRef>
          </c:tx>
          <c:invertIfNegative val="0"/>
          <c:val>
            <c:numRef>
              <c:f>'Unlimited Buffer'!$U$2:$U$5</c:f>
              <c:numCache>
                <c:formatCode>General</c:formatCode>
                <c:ptCount val="4"/>
                <c:pt idx="0">
                  <c:v>299.3889</c:v>
                </c:pt>
                <c:pt idx="1">
                  <c:v>228.9076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690008"/>
        <c:axId val="2125687016"/>
      </c:barChart>
      <c:catAx>
        <c:axId val="212569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87016"/>
        <c:crosses val="autoZero"/>
        <c:auto val="1"/>
        <c:lblAlgn val="ctr"/>
        <c:lblOffset val="100"/>
        <c:noMultiLvlLbl val="0"/>
      </c:catAx>
      <c:valAx>
        <c:axId val="2125687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90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Epochlength'!$P$1</c:f>
              <c:strCache>
                <c:ptCount val="1"/>
                <c:pt idx="0">
                  <c:v>Avg. Distinct Terms</c:v>
                </c:pt>
              </c:strCache>
            </c:strRef>
          </c:tx>
          <c:invertIfNegative val="0"/>
          <c:val>
            <c:numRef>
              <c:f>'Change with Epochlength'!$P$2:$P$9</c:f>
              <c:numCache>
                <c:formatCode>General</c:formatCode>
                <c:ptCount val="8"/>
                <c:pt idx="0">
                  <c:v>71970.5784444999</c:v>
                </c:pt>
                <c:pt idx="1">
                  <c:v>181224.929266636</c:v>
                </c:pt>
                <c:pt idx="2">
                  <c:v>569848.162516976</c:v>
                </c:pt>
                <c:pt idx="3">
                  <c:v>3.08354324231465E6</c:v>
                </c:pt>
                <c:pt idx="5">
                  <c:v>7.49974681081081E6</c:v>
                </c:pt>
                <c:pt idx="6">
                  <c:v>3.36463622666667E7</c:v>
                </c:pt>
                <c:pt idx="7">
                  <c:v>9.49602949E7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089992"/>
        <c:axId val="-2130086984"/>
      </c:barChart>
      <c:catAx>
        <c:axId val="-2130089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0086984"/>
        <c:crosses val="autoZero"/>
        <c:auto val="1"/>
        <c:lblAlgn val="ctr"/>
        <c:lblOffset val="100"/>
        <c:noMultiLvlLbl val="0"/>
      </c:catAx>
      <c:valAx>
        <c:axId val="-213008698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300899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'Unlimited Buffer'!$Z$1</c:f>
              <c:strCache>
                <c:ptCount val="1"/>
                <c:pt idx="0">
                  <c:v>Mean High Confidence Itemsets</c:v>
                </c:pt>
              </c:strCache>
            </c:strRef>
          </c:tx>
          <c:invertIfNegative val="0"/>
          <c:val>
            <c:numRef>
              <c:f>'Unlimited Buffer'!$Z$2:$Z$8</c:f>
              <c:numCache>
                <c:formatCode>General</c:formatCode>
                <c:ptCount val="7"/>
                <c:pt idx="0">
                  <c:v>291.4739</c:v>
                </c:pt>
                <c:pt idx="1">
                  <c:v>251.5371</c:v>
                </c:pt>
              </c:numCache>
            </c:numRef>
          </c:val>
        </c:ser>
        <c:ser>
          <c:idx val="1"/>
          <c:order val="1"/>
          <c:tx>
            <c:strRef>
              <c:f>'Unlimited Buffer'!$AC$1</c:f>
              <c:strCache>
                <c:ptCount val="1"/>
                <c:pt idx="0">
                  <c:v>Unlimited Buff Mean Count of High Confidence</c:v>
                </c:pt>
              </c:strCache>
            </c:strRef>
          </c:tx>
          <c:invertIfNegative val="0"/>
          <c:val>
            <c:numRef>
              <c:f>'Unlimited Buffer'!$AC$2:$AC$8</c:f>
              <c:numCache>
                <c:formatCode>General</c:formatCode>
                <c:ptCount val="7"/>
                <c:pt idx="0">
                  <c:v>531.6505</c:v>
                </c:pt>
                <c:pt idx="1">
                  <c:v>442.719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659912"/>
        <c:axId val="2125656920"/>
      </c:barChart>
      <c:catAx>
        <c:axId val="212565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56920"/>
        <c:crosses val="autoZero"/>
        <c:auto val="1"/>
        <c:lblAlgn val="ctr"/>
        <c:lblOffset val="100"/>
        <c:noMultiLvlLbl val="0"/>
      </c:catAx>
      <c:valAx>
        <c:axId val="212565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59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'Change with kappa'!$E$2</c:f>
              <c:strCache>
                <c:ptCount val="1"/>
                <c:pt idx="0">
                  <c:v>Mean Number of Strongly Closed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'Change with kappa'!$B$3:$B$10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0.95</c:v>
                </c:pt>
              </c:numCache>
            </c:numRef>
          </c:cat>
          <c:val>
            <c:numRef>
              <c:f>'Change with kappa'!$E$3:$E$10</c:f>
              <c:numCache>
                <c:formatCode>General</c:formatCode>
                <c:ptCount val="8"/>
                <c:pt idx="0">
                  <c:v>168.3673</c:v>
                </c:pt>
                <c:pt idx="1">
                  <c:v>168.4126</c:v>
                </c:pt>
                <c:pt idx="2">
                  <c:v>164.9714</c:v>
                </c:pt>
                <c:pt idx="3">
                  <c:v>147.9059</c:v>
                </c:pt>
                <c:pt idx="4">
                  <c:v>111.4707</c:v>
                </c:pt>
                <c:pt idx="5">
                  <c:v>67.2622</c:v>
                </c:pt>
                <c:pt idx="6">
                  <c:v>41.5868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25618712"/>
        <c:axId val="2125613368"/>
      </c:lineChart>
      <c:catAx>
        <c:axId val="212561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Kappa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5613368"/>
        <c:crosses val="autoZero"/>
        <c:auto val="1"/>
        <c:lblAlgn val="ctr"/>
        <c:lblOffset val="100"/>
        <c:noMultiLvlLbl val="0"/>
      </c:catAx>
      <c:valAx>
        <c:axId val="2125613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18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'Maximal Itemsets'!$D$2:$D$3</c:f>
              <c:strCache>
                <c:ptCount val="1"/>
                <c:pt idx="0">
                  <c:v>Ngram 5 Supp &gt;10</c:v>
                </c:pt>
              </c:strCache>
            </c:strRef>
          </c:tx>
          <c:invertIfNegative val="0"/>
          <c:val>
            <c:numRef>
              <c:f>'Maximal Itemsets'!$D$4:$D$9</c:f>
              <c:numCache>
                <c:formatCode>General</c:formatCode>
                <c:ptCount val="6"/>
                <c:pt idx="0">
                  <c:v>0.0</c:v>
                </c:pt>
                <c:pt idx="1">
                  <c:v>1583.4785</c:v>
                </c:pt>
                <c:pt idx="2">
                  <c:v>2390.0705</c:v>
                </c:pt>
                <c:pt idx="3">
                  <c:v>22162.1795</c:v>
                </c:pt>
                <c:pt idx="4">
                  <c:v>86286.6761</c:v>
                </c:pt>
                <c:pt idx="5">
                  <c:v>868539.8725000001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825528"/>
        <c:axId val="-2129822520"/>
      </c:barChart>
      <c:catAx>
        <c:axId val="-212982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822520"/>
        <c:crosses val="autoZero"/>
        <c:auto val="1"/>
        <c:lblAlgn val="ctr"/>
        <c:lblOffset val="100"/>
        <c:noMultiLvlLbl val="0"/>
      </c:catAx>
      <c:valAx>
        <c:axId val="-2129822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2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Avg Millis Mining</c:v>
          </c:tx>
          <c:spPr>
            <a:ln w="6350"/>
          </c:spPr>
          <c:marker>
            <c:symbol val="none"/>
          </c:marker>
          <c:cat>
            <c:numRef>
              <c:f>'Change with Epochlength'!$C$36:$C$57</c:f>
              <c:numCache>
                <c:formatCode>General</c:formatCode>
                <c:ptCount val="22"/>
                <c:pt idx="0">
                  <c:v>1.0</c:v>
                </c:pt>
                <c:pt idx="1">
                  <c:v>8.0</c:v>
                </c:pt>
                <c:pt idx="2">
                  <c:v>16.0</c:v>
                </c:pt>
                <c:pt idx="3">
                  <c:v>24.0</c:v>
                </c:pt>
                <c:pt idx="4">
                  <c:v>32.0</c:v>
                </c:pt>
                <c:pt idx="5">
                  <c:v>40.0</c:v>
                </c:pt>
                <c:pt idx="6">
                  <c:v>48.0</c:v>
                </c:pt>
                <c:pt idx="7">
                  <c:v>56.0</c:v>
                </c:pt>
                <c:pt idx="8">
                  <c:v>64.0</c:v>
                </c:pt>
                <c:pt idx="9">
                  <c:v>72.0</c:v>
                </c:pt>
                <c:pt idx="10">
                  <c:v>80.0</c:v>
                </c:pt>
                <c:pt idx="11">
                  <c:v>88.0</c:v>
                </c:pt>
                <c:pt idx="12">
                  <c:v>96.0</c:v>
                </c:pt>
                <c:pt idx="13">
                  <c:v>104.0</c:v>
                </c:pt>
                <c:pt idx="14">
                  <c:v>112.0</c:v>
                </c:pt>
                <c:pt idx="15">
                  <c:v>120.0</c:v>
                </c:pt>
                <c:pt idx="16">
                  <c:v>128.0</c:v>
                </c:pt>
                <c:pt idx="17">
                  <c:v>136.0</c:v>
                </c:pt>
                <c:pt idx="18">
                  <c:v>144.0</c:v>
                </c:pt>
                <c:pt idx="19">
                  <c:v>152.0</c:v>
                </c:pt>
                <c:pt idx="20">
                  <c:v>160.0</c:v>
                </c:pt>
                <c:pt idx="21">
                  <c:v>168.0</c:v>
                </c:pt>
              </c:numCache>
            </c:numRef>
          </c:cat>
          <c:val>
            <c:numRef>
              <c:f>'Change with Epochlength'!$D$36:$D$57</c:f>
              <c:numCache>
                <c:formatCode>General</c:formatCode>
                <c:ptCount val="22"/>
                <c:pt idx="0">
                  <c:v>489.8512239</c:v>
                </c:pt>
                <c:pt idx="1">
                  <c:v>3924.682131</c:v>
                </c:pt>
                <c:pt idx="2">
                  <c:v>8606.360000000001</c:v>
                </c:pt>
                <c:pt idx="3">
                  <c:v>12693.21671</c:v>
                </c:pt>
                <c:pt idx="21">
                  <c:v>166043.038536024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130049752"/>
        <c:axId val="-2130044360"/>
      </c:lineChart>
      <c:catAx>
        <c:axId val="-213004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 span in Hours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0044360"/>
        <c:crosses val="autoZero"/>
        <c:auto val="1"/>
        <c:lblAlgn val="ctr"/>
        <c:lblOffset val="100"/>
        <c:noMultiLvlLbl val="0"/>
      </c:catAx>
      <c:valAx>
        <c:axId val="-2130044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30049752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Epochlength'!$I$1</c:f>
              <c:strCache>
                <c:ptCount val="1"/>
                <c:pt idx="0">
                  <c:v>Avg Support</c:v>
                </c:pt>
              </c:strCache>
            </c:strRef>
          </c:tx>
          <c:invertIfNegative val="0"/>
          <c:val>
            <c:numRef>
              <c:f>'Change with Epochlength'!$I$2:$I$9</c:f>
              <c:numCache>
                <c:formatCode>General</c:formatCode>
                <c:ptCount val="8"/>
                <c:pt idx="0">
                  <c:v>4.3858</c:v>
                </c:pt>
                <c:pt idx="1">
                  <c:v>7.1318</c:v>
                </c:pt>
                <c:pt idx="2">
                  <c:v>19.52738</c:v>
                </c:pt>
                <c:pt idx="3">
                  <c:v>158.8553</c:v>
                </c:pt>
                <c:pt idx="5">
                  <c:v>476.954</c:v>
                </c:pt>
                <c:pt idx="6">
                  <c:v>3336.4634</c:v>
                </c:pt>
                <c:pt idx="7">
                  <c:v>13410.1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0023640"/>
        <c:axId val="-2130020632"/>
      </c:barChart>
      <c:catAx>
        <c:axId val="-2130023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0020632"/>
        <c:crosses val="autoZero"/>
        <c:auto val="1"/>
        <c:lblAlgn val="ctr"/>
        <c:lblOffset val="100"/>
        <c:noMultiLvlLbl val="0"/>
      </c:catAx>
      <c:valAx>
        <c:axId val="-213002063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300236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Tweets Volume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Epochlength'!$H$1</c:f>
              <c:strCache>
                <c:ptCount val="1"/>
                <c:pt idx="0">
                  <c:v>Avg Tweets Volume</c:v>
                </c:pt>
              </c:strCache>
            </c:strRef>
          </c:tx>
          <c:invertIfNegative val="0"/>
          <c:val>
            <c:numRef>
              <c:f>'Change with Epochlength'!$H$2:$H$9</c:f>
              <c:numCache>
                <c:formatCode>General</c:formatCode>
                <c:ptCount val="8"/>
                <c:pt idx="0">
                  <c:v>9311.3487</c:v>
                </c:pt>
                <c:pt idx="1">
                  <c:v>27748.3283</c:v>
                </c:pt>
                <c:pt idx="2">
                  <c:v>110994.4103</c:v>
                </c:pt>
                <c:pt idx="3">
                  <c:v>887997.1609</c:v>
                </c:pt>
                <c:pt idx="5">
                  <c:v>2.6646958E6</c:v>
                </c:pt>
                <c:pt idx="6">
                  <c:v>1.84375102E7</c:v>
                </c:pt>
                <c:pt idx="7">
                  <c:v>7.46542102E7</c:v>
                </c:pt>
              </c:numCache>
            </c:numRef>
          </c:val>
        </c:ser>
        <c:ser>
          <c:idx val="1"/>
          <c:order val="1"/>
          <c:tx>
            <c:strRef>
              <c:f>'Change with Epochlength'!$I$1</c:f>
              <c:strCache>
                <c:ptCount val="1"/>
                <c:pt idx="0">
                  <c:v>Avg Support</c:v>
                </c:pt>
              </c:strCache>
            </c:strRef>
          </c:tx>
          <c:invertIfNegative val="0"/>
          <c:val>
            <c:numRef>
              <c:f>'Change with Epochlength'!$I$2:$I$9</c:f>
              <c:numCache>
                <c:formatCode>General</c:formatCode>
                <c:ptCount val="8"/>
                <c:pt idx="0">
                  <c:v>4.3858</c:v>
                </c:pt>
                <c:pt idx="1">
                  <c:v>7.1318</c:v>
                </c:pt>
                <c:pt idx="2">
                  <c:v>19.52738</c:v>
                </c:pt>
                <c:pt idx="3">
                  <c:v>158.8553</c:v>
                </c:pt>
                <c:pt idx="5">
                  <c:v>476.954</c:v>
                </c:pt>
                <c:pt idx="6">
                  <c:v>3336.4634</c:v>
                </c:pt>
                <c:pt idx="7">
                  <c:v>13410.1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-2129985096"/>
        <c:axId val="-2129982120"/>
      </c:barChart>
      <c:catAx>
        <c:axId val="-2129985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9982120"/>
        <c:crosses val="autoZero"/>
        <c:auto val="1"/>
        <c:lblAlgn val="ctr"/>
        <c:lblOffset val="100"/>
        <c:noMultiLvlLbl val="0"/>
      </c:catAx>
      <c:valAx>
        <c:axId val="-2129982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99850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Epochlength'!$C$1</c:f>
              <c:strCache>
                <c:ptCount val="1"/>
                <c:pt idx="0">
                  <c:v>Mean Time Filtering in Millis</c:v>
                </c:pt>
              </c:strCache>
            </c:strRef>
          </c:tx>
          <c:invertIfNegative val="0"/>
          <c:val>
            <c:numRef>
              <c:f>'Change with Epochlength'!$C$2:$C$7</c:f>
              <c:numCache>
                <c:formatCode>General</c:formatCode>
                <c:ptCount val="6"/>
                <c:pt idx="0">
                  <c:v>1512.0237</c:v>
                </c:pt>
                <c:pt idx="1">
                  <c:v>6409.9688</c:v>
                </c:pt>
                <c:pt idx="2">
                  <c:v>1762.973</c:v>
                </c:pt>
                <c:pt idx="3">
                  <c:v>1552.1978</c:v>
                </c:pt>
                <c:pt idx="5">
                  <c:v>1426.5217</c:v>
                </c:pt>
              </c:numCache>
            </c:numRef>
          </c:val>
        </c:ser>
        <c:ser>
          <c:idx val="1"/>
          <c:order val="1"/>
          <c:tx>
            <c:strRef>
              <c:f>'Change with Epochlength'!$D$1</c:f>
              <c:strCache>
                <c:ptCount val="1"/>
                <c:pt idx="0">
                  <c:v>Wall clock runtime</c:v>
                </c:pt>
              </c:strCache>
            </c:strRef>
          </c:tx>
          <c:invertIfNegative val="0"/>
          <c:val>
            <c:numRef>
              <c:f>'Change with Epochlength'!$D$2:$D$7</c:f>
              <c:numCache>
                <c:formatCode>General</c:formatCode>
                <c:ptCount val="6"/>
                <c:pt idx="0">
                  <c:v>72.92</c:v>
                </c:pt>
                <c:pt idx="1">
                  <c:v>165.24</c:v>
                </c:pt>
                <c:pt idx="2">
                  <c:v>489.85</c:v>
                </c:pt>
                <c:pt idx="3">
                  <c:v>3924.68</c:v>
                </c:pt>
                <c:pt idx="4">
                  <c:v>8606.360000000001</c:v>
                </c:pt>
                <c:pt idx="5">
                  <c:v>12693.22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9950392"/>
        <c:axId val="-2129947416"/>
      </c:barChart>
      <c:catAx>
        <c:axId val="-212995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947416"/>
        <c:crosses val="autoZero"/>
        <c:auto val="1"/>
        <c:lblAlgn val="ctr"/>
        <c:lblOffset val="100"/>
        <c:noMultiLvlLbl val="0"/>
      </c:catAx>
      <c:valAx>
        <c:axId val="-2129947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95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'Change with Epochlength'!$F$90</c:f>
              <c:strCache>
                <c:ptCount val="1"/>
                <c:pt idx="0">
                  <c:v>Filtering</c:v>
                </c:pt>
              </c:strCache>
            </c:strRef>
          </c:tx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Epochlength'!$F$91:$F$96</c:f>
              <c:numCache>
                <c:formatCode>General</c:formatCode>
                <c:ptCount val="6"/>
                <c:pt idx="0">
                  <c:v>6409.9688</c:v>
                </c:pt>
                <c:pt idx="1">
                  <c:v>1762.973</c:v>
                </c:pt>
                <c:pt idx="2">
                  <c:v>1552.1978</c:v>
                </c:pt>
                <c:pt idx="4">
                  <c:v>1426.5217</c:v>
                </c:pt>
                <c:pt idx="5">
                  <c:v>3242.7778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'Change with Epochlength'!$G$90</c:f>
              <c:strCache>
                <c:ptCount val="1"/>
                <c:pt idx="0">
                  <c:v>LCM</c:v>
                </c:pt>
              </c:strCache>
            </c:strRef>
          </c:tx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Epochlength'!$G$91:$G$96</c:f>
              <c:numCache>
                <c:formatCode>General</c:formatCode>
                <c:ptCount val="6"/>
                <c:pt idx="0">
                  <c:v>165.23778944777</c:v>
                </c:pt>
                <c:pt idx="1">
                  <c:v>489.851223918062</c:v>
                </c:pt>
                <c:pt idx="2">
                  <c:v>3924.68213097107</c:v>
                </c:pt>
                <c:pt idx="4">
                  <c:v>12693.2167072295</c:v>
                </c:pt>
                <c:pt idx="5">
                  <c:v>166043.038536024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'Change with Epochlength'!$I$90</c:f>
              <c:strCache>
                <c:ptCount val="1"/>
                <c:pt idx="0">
                  <c:v>FP-Zhu</c:v>
                </c:pt>
              </c:strCache>
            </c:strRef>
          </c:tx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Epochlength'!$I$91:$I$96</c:f>
              <c:numCache>
                <c:formatCode>General</c:formatCode>
                <c:ptCount val="6"/>
                <c:pt idx="0">
                  <c:v>1583.4785</c:v>
                </c:pt>
                <c:pt idx="1">
                  <c:v>2390.0705</c:v>
                </c:pt>
                <c:pt idx="2">
                  <c:v>22162.1795</c:v>
                </c:pt>
                <c:pt idx="3">
                  <c:v>50074.05</c:v>
                </c:pt>
                <c:pt idx="4">
                  <c:v>86286.6761</c:v>
                </c:pt>
                <c:pt idx="5">
                  <c:v>868539.8725000001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914968"/>
        <c:axId val="-2129911992"/>
      </c:lineChart>
      <c:catAx>
        <c:axId val="-212991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911992"/>
        <c:crosses val="autoZero"/>
        <c:auto val="1"/>
        <c:lblAlgn val="ctr"/>
        <c:lblOffset val="100"/>
        <c:noMultiLvlLbl val="0"/>
      </c:catAx>
      <c:valAx>
        <c:axId val="-212991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9149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Frequent Itemsets Mining</a:t>
            </a:r>
            <a:r>
              <a:rPr lang="en-US" sz="1800" b="1" i="0" u="none" strike="noStrike" baseline="0"/>
              <a:t> </a:t>
            </a:r>
            <a:r>
              <a:rPr lang="en-US"/>
              <a:t>Wall</a:t>
            </a:r>
            <a:r>
              <a:rPr lang="en-US" baseline="0"/>
              <a:t> Clock Runtime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'Change with Epochlength'!$G$90</c:f>
              <c:strCache>
                <c:ptCount val="1"/>
                <c:pt idx="0">
                  <c:v>LCM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Epochlength'!$G$91:$G$95</c:f>
              <c:numCache>
                <c:formatCode>General</c:formatCode>
                <c:ptCount val="5"/>
                <c:pt idx="0">
                  <c:v>165.23778944777</c:v>
                </c:pt>
                <c:pt idx="1">
                  <c:v>489.851223918062</c:v>
                </c:pt>
                <c:pt idx="2">
                  <c:v>3924.68213097107</c:v>
                </c:pt>
                <c:pt idx="4">
                  <c:v>12693.2167072295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'Change with Epochlength'!$H$90</c:f>
              <c:strCache>
                <c:ptCount val="1"/>
                <c:pt idx="0">
                  <c:v>LCM+Filtering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Epochlength'!$H$91:$H$95</c:f>
              <c:numCache>
                <c:formatCode>General</c:formatCode>
                <c:ptCount val="5"/>
                <c:pt idx="0">
                  <c:v>6575.20658944777</c:v>
                </c:pt>
                <c:pt idx="1">
                  <c:v>2252.824223918062</c:v>
                </c:pt>
                <c:pt idx="2">
                  <c:v>5476.87993097107</c:v>
                </c:pt>
                <c:pt idx="4">
                  <c:v>14119.7384072295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'Change with Epochlength'!$I$90</c:f>
              <c:strCache>
                <c:ptCount val="1"/>
                <c:pt idx="0">
                  <c:v>FP-Zhu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Epochlength'!$I$91:$I$95</c:f>
              <c:numCache>
                <c:formatCode>General</c:formatCode>
                <c:ptCount val="5"/>
                <c:pt idx="0">
                  <c:v>1583.4785</c:v>
                </c:pt>
                <c:pt idx="1">
                  <c:v>2390.0705</c:v>
                </c:pt>
                <c:pt idx="2">
                  <c:v>22162.1795</c:v>
                </c:pt>
                <c:pt idx="3">
                  <c:v>50074.05</c:v>
                </c:pt>
                <c:pt idx="4">
                  <c:v>86286.6761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876376"/>
        <c:axId val="-2129873400"/>
      </c:lineChart>
      <c:catAx>
        <c:axId val="-2129876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9873400"/>
        <c:crosses val="autoZero"/>
        <c:auto val="1"/>
        <c:lblAlgn val="ctr"/>
        <c:lblOffset val="100"/>
        <c:noMultiLvlLbl val="0"/>
      </c:catAx>
      <c:valAx>
        <c:axId val="-2129873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Millis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9876376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len'!$J$1</c:f>
              <c:strCache>
                <c:ptCount val="1"/>
                <c:pt idx="0">
                  <c:v>Mean number of iItemsets</c:v>
                </c:pt>
              </c:strCache>
            </c:strRef>
          </c:tx>
          <c:invertIfNegative val="0"/>
          <c:val>
            <c:numRef>
              <c:f>'Change with ngram len'!$J$2:$J$6</c:f>
              <c:numCache>
                <c:formatCode>General</c:formatCode>
                <c:ptCount val="5"/>
                <c:pt idx="0">
                  <c:v>61505.16</c:v>
                </c:pt>
                <c:pt idx="1">
                  <c:v>6981.76</c:v>
                </c:pt>
                <c:pt idx="2">
                  <c:v>6292.86</c:v>
                </c:pt>
                <c:pt idx="3" formatCode="0.00">
                  <c:v>6260.393113342898</c:v>
                </c:pt>
                <c:pt idx="4" formatCode="0.00">
                  <c:v>6146.53856975381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26422216"/>
        <c:axId val="2126420440"/>
      </c:barChart>
      <c:catAx>
        <c:axId val="2126422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6420440"/>
        <c:crosses val="autoZero"/>
        <c:auto val="1"/>
        <c:lblAlgn val="ctr"/>
        <c:lblOffset val="100"/>
        <c:noMultiLvlLbl val="0"/>
      </c:catAx>
      <c:valAx>
        <c:axId val="2126420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2642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12</xdr:row>
      <xdr:rowOff>25400</xdr:rowOff>
    </xdr:from>
    <xdr:to>
      <xdr:col>7</xdr:col>
      <xdr:colOff>520700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12</xdr:row>
      <xdr:rowOff>88900</xdr:rowOff>
    </xdr:from>
    <xdr:to>
      <xdr:col>23</xdr:col>
      <xdr:colOff>508000</xdr:colOff>
      <xdr:row>31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673100</xdr:colOff>
      <xdr:row>16</xdr:row>
      <xdr:rowOff>114300</xdr:rowOff>
    </xdr:from>
    <xdr:to>
      <xdr:col>5</xdr:col>
      <xdr:colOff>711200</xdr:colOff>
      <xdr:row>26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762000</xdr:colOff>
      <xdr:row>12</xdr:row>
      <xdr:rowOff>25400</xdr:rowOff>
    </xdr:from>
    <xdr:to>
      <xdr:col>14</xdr:col>
      <xdr:colOff>609600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647700</xdr:colOff>
      <xdr:row>44</xdr:row>
      <xdr:rowOff>38100</xdr:rowOff>
    </xdr:from>
    <xdr:to>
      <xdr:col>16</xdr:col>
      <xdr:colOff>381000</xdr:colOff>
      <xdr:row>64</xdr:row>
      <xdr:rowOff>165100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508000</xdr:colOff>
      <xdr:row>66</xdr:row>
      <xdr:rowOff>0</xdr:rowOff>
    </xdr:from>
    <xdr:to>
      <xdr:col>16</xdr:col>
      <xdr:colOff>304800</xdr:colOff>
      <xdr:row>84</xdr:row>
      <xdr:rowOff>152400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660400</xdr:colOff>
      <xdr:row>97</xdr:row>
      <xdr:rowOff>82550</xdr:rowOff>
    </xdr:from>
    <xdr:to>
      <xdr:col>4</xdr:col>
      <xdr:colOff>431800</xdr:colOff>
      <xdr:row>111</xdr:row>
      <xdr:rowOff>158750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673100</xdr:colOff>
      <xdr:row>97</xdr:row>
      <xdr:rowOff>95250</xdr:rowOff>
    </xdr:from>
    <xdr:to>
      <xdr:col>15</xdr:col>
      <xdr:colOff>711200</xdr:colOff>
      <xdr:row>118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25401</xdr:colOff>
      <xdr:row>17</xdr:row>
      <xdr:rowOff>63500</xdr:rowOff>
    </xdr:from>
    <xdr:to>
      <xdr:col>8</xdr:col>
      <xdr:colOff>450400</xdr:colOff>
      <xdr:row>26</xdr:row>
      <xdr:rowOff>148998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25401</xdr:colOff>
      <xdr:row>17</xdr:row>
      <xdr:rowOff>177800</xdr:rowOff>
    </xdr:from>
    <xdr:to>
      <xdr:col>4</xdr:col>
      <xdr:colOff>145600</xdr:colOff>
      <xdr:row>27</xdr:row>
      <xdr:rowOff>72800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254000</xdr:colOff>
      <xdr:row>30</xdr:row>
      <xdr:rowOff>50800</xdr:rowOff>
    </xdr:from>
    <xdr:to>
      <xdr:col>14</xdr:col>
      <xdr:colOff>698500</xdr:colOff>
      <xdr:row>44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546100</xdr:colOff>
      <xdr:row>12</xdr:row>
      <xdr:rowOff>50800</xdr:rowOff>
    </xdr:from>
    <xdr:to>
      <xdr:col>17</xdr:col>
      <xdr:colOff>19100</xdr:colOff>
      <xdr:row>21</xdr:row>
      <xdr:rowOff>136300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11</xdr:row>
      <xdr:rowOff>25400</xdr:rowOff>
    </xdr:from>
    <xdr:to>
      <xdr:col>16</xdr:col>
      <xdr:colOff>546100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11</xdr:row>
      <xdr:rowOff>114300</xdr:rowOff>
    </xdr:from>
    <xdr:to>
      <xdr:col>27</xdr:col>
      <xdr:colOff>406400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457200</xdr:colOff>
      <xdr:row>25</xdr:row>
      <xdr:rowOff>50800</xdr:rowOff>
    </xdr:from>
    <xdr:to>
      <xdr:col>18</xdr:col>
      <xdr:colOff>177800</xdr:colOff>
      <xdr:row>43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495300</xdr:colOff>
      <xdr:row>46</xdr:row>
      <xdr:rowOff>0</xdr:rowOff>
    </xdr:from>
    <xdr:to>
      <xdr:col>17</xdr:col>
      <xdr:colOff>114300</xdr:colOff>
      <xdr:row>60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12</xdr:row>
      <xdr:rowOff>50800</xdr:rowOff>
    </xdr:from>
    <xdr:to>
      <xdr:col>7</xdr:col>
      <xdr:colOff>279400</xdr:colOff>
      <xdr:row>26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723900</xdr:colOff>
      <xdr:row>11</xdr:row>
      <xdr:rowOff>139700</xdr:rowOff>
    </xdr:from>
    <xdr:to>
      <xdr:col>17</xdr:col>
      <xdr:colOff>114300</xdr:colOff>
      <xdr:row>26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660400</xdr:colOff>
      <xdr:row>11</xdr:row>
      <xdr:rowOff>177800</xdr:rowOff>
    </xdr:from>
    <xdr:to>
      <xdr:col>24</xdr:col>
      <xdr:colOff>279400</xdr:colOff>
      <xdr:row>26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469900</xdr:colOff>
      <xdr:row>10</xdr:row>
      <xdr:rowOff>152400</xdr:rowOff>
    </xdr:from>
    <xdr:to>
      <xdr:col>32</xdr:col>
      <xdr:colOff>88900</xdr:colOff>
      <xdr:row>25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13</xdr:row>
      <xdr:rowOff>38100</xdr:rowOff>
    </xdr:from>
    <xdr:to>
      <xdr:col>7</xdr:col>
      <xdr:colOff>622300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11</xdr:row>
      <xdr:rowOff>158750</xdr:rowOff>
    </xdr:from>
    <xdr:to>
      <xdr:col>6</xdr:col>
      <xdr:colOff>762000</xdr:colOff>
      <xdr:row>26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tabSelected="1" workbookViewId="0">
      <selection activeCell="H94" sqref="H94"/>
    </sheetView>
  </sheetViews>
  <sheetFormatPr baseColWidth="10" defaultRowHeight="15" x14ac:dyDescent="0"/>
  <cols>
    <col min="2" max="2" width="13" customWidth="1"/>
    <col min="3" max="3" width="21" customWidth="1"/>
    <col min="4" max="4" width="18.1640625" customWidth="1"/>
    <col min="6" max="6" width="14.5" customWidth="1"/>
  </cols>
  <sheetData>
    <row r="1" spans="1:19">
      <c r="A1" t="s">
        <v>0</v>
      </c>
      <c r="B1" t="s">
        <v>6</v>
      </c>
      <c r="C1" s="1" t="s">
        <v>30</v>
      </c>
      <c r="D1" t="s">
        <v>122</v>
      </c>
      <c r="E1" t="s">
        <v>2</v>
      </c>
      <c r="F1" t="s">
        <v>16</v>
      </c>
      <c r="G1" t="s">
        <v>5</v>
      </c>
      <c r="H1" t="s">
        <v>24</v>
      </c>
      <c r="I1" t="s">
        <v>7</v>
      </c>
      <c r="J1" t="s">
        <v>2</v>
      </c>
      <c r="K1" t="s">
        <v>5</v>
      </c>
      <c r="L1" t="s">
        <v>3</v>
      </c>
      <c r="M1" t="s">
        <v>4</v>
      </c>
      <c r="O1" t="s">
        <v>5</v>
      </c>
      <c r="P1" t="s">
        <v>15</v>
      </c>
    </row>
    <row r="2" spans="1:19">
      <c r="A2" t="s">
        <v>1</v>
      </c>
      <c r="B2" t="s">
        <v>17</v>
      </c>
      <c r="C2">
        <v>1512.0237</v>
      </c>
      <c r="D2">
        <v>72.92</v>
      </c>
      <c r="E2">
        <v>359.26363005089399</v>
      </c>
      <c r="F2">
        <f t="shared" ref="F2:F9" si="0">1.96*E2/G2</f>
        <v>1.6379546752727427E-2</v>
      </c>
      <c r="G2">
        <v>42990</v>
      </c>
      <c r="H2">
        <v>9311.3487000000005</v>
      </c>
      <c r="I2">
        <v>4.3857999999999997</v>
      </c>
      <c r="J2">
        <v>4.8387867439330501</v>
      </c>
      <c r="K2">
        <v>43380</v>
      </c>
      <c r="L2">
        <v>4.3860646385896302</v>
      </c>
      <c r="M2">
        <v>4.3856273853845504</v>
      </c>
      <c r="O2">
        <v>44063</v>
      </c>
      <c r="P2">
        <v>71970.578444499901</v>
      </c>
      <c r="Q2">
        <v>17617.280430442301</v>
      </c>
      <c r="R2">
        <v>71969.794796776303</v>
      </c>
      <c r="S2">
        <v>71971.362092223499</v>
      </c>
    </row>
    <row r="3" spans="1:19">
      <c r="B3" t="s">
        <v>18</v>
      </c>
      <c r="C3">
        <v>6409.9687999999996</v>
      </c>
      <c r="D3">
        <v>165.24</v>
      </c>
      <c r="E3">
        <v>492.91101657370399</v>
      </c>
      <c r="F3">
        <f t="shared" si="0"/>
        <v>5.46687184520405E-2</v>
      </c>
      <c r="G3">
        <v>17672</v>
      </c>
      <c r="H3">
        <v>27748.328300000001</v>
      </c>
      <c r="I3">
        <v>7.1318000000000001</v>
      </c>
      <c r="J3">
        <v>7.6961156546449603</v>
      </c>
      <c r="K3">
        <v>17672</v>
      </c>
      <c r="L3">
        <v>7.1327005651133497</v>
      </c>
      <c r="M3">
        <v>7.1309934140627496</v>
      </c>
      <c r="O3">
        <v>17672</v>
      </c>
      <c r="P3">
        <v>181224.929266636</v>
      </c>
      <c r="Q3">
        <v>50032.516820777702</v>
      </c>
      <c r="R3">
        <v>181219.38016449899</v>
      </c>
      <c r="S3">
        <v>181230.478368774</v>
      </c>
    </row>
    <row r="4" spans="1:19">
      <c r="B4" t="s">
        <v>19</v>
      </c>
      <c r="C4">
        <v>1762.973</v>
      </c>
      <c r="D4">
        <v>489.85</v>
      </c>
      <c r="E4">
        <v>786.935533612276</v>
      </c>
      <c r="F4">
        <f t="shared" si="0"/>
        <v>0.34911580938887748</v>
      </c>
      <c r="G4">
        <v>4418</v>
      </c>
      <c r="H4">
        <v>110994.4103</v>
      </c>
      <c r="I4">
        <v>19.527380000000001</v>
      </c>
      <c r="J4">
        <v>5.6611586883426996</v>
      </c>
      <c r="K4">
        <v>4418</v>
      </c>
      <c r="L4">
        <v>19.529899472844999</v>
      </c>
      <c r="M4">
        <v>19.524876443859402</v>
      </c>
      <c r="O4">
        <v>4418</v>
      </c>
      <c r="P4">
        <v>569848.16251697601</v>
      </c>
      <c r="Q4">
        <v>151586.72571426499</v>
      </c>
      <c r="R4">
        <v>569780.91263413301</v>
      </c>
      <c r="S4">
        <v>569915.412399819</v>
      </c>
    </row>
    <row r="5" spans="1:19">
      <c r="B5" t="s">
        <v>20</v>
      </c>
      <c r="C5">
        <v>1552.1977999999999</v>
      </c>
      <c r="D5">
        <v>3924.68</v>
      </c>
      <c r="E5">
        <v>1521.31462762654</v>
      </c>
      <c r="F5">
        <f t="shared" si="0"/>
        <v>5.3920012118409009</v>
      </c>
      <c r="G5">
        <v>553</v>
      </c>
      <c r="H5">
        <v>887997.16090000002</v>
      </c>
      <c r="I5">
        <v>158.8553</v>
      </c>
      <c r="J5">
        <v>39.316636104464102</v>
      </c>
      <c r="K5">
        <v>553</v>
      </c>
      <c r="L5">
        <v>158.99468464152801</v>
      </c>
      <c r="M5">
        <v>158.71598443623</v>
      </c>
      <c r="O5">
        <v>553</v>
      </c>
      <c r="P5">
        <v>3083543.2423146502</v>
      </c>
      <c r="Q5">
        <v>650848.16781737295</v>
      </c>
      <c r="R5">
        <v>3081236.43868188</v>
      </c>
      <c r="S5">
        <v>3085850.0459474199</v>
      </c>
    </row>
    <row r="6" spans="1:19">
      <c r="A6" t="s">
        <v>123</v>
      </c>
      <c r="B6" t="s">
        <v>124</v>
      </c>
      <c r="D6">
        <v>8606.36</v>
      </c>
      <c r="E6">
        <v>2582.8536187414002</v>
      </c>
      <c r="F6">
        <v>26.230016024520001</v>
      </c>
    </row>
    <row r="7" spans="1:19">
      <c r="B7" t="s">
        <v>21</v>
      </c>
      <c r="C7">
        <v>1426.5217</v>
      </c>
      <c r="D7">
        <v>12693.22</v>
      </c>
      <c r="E7">
        <v>4250.6487382266796</v>
      </c>
      <c r="F7">
        <f t="shared" si="0"/>
        <v>27.31564435057145</v>
      </c>
      <c r="G7">
        <v>305</v>
      </c>
      <c r="H7">
        <v>2664695.7999999998</v>
      </c>
      <c r="I7" s="1">
        <v>476.95400000000001</v>
      </c>
      <c r="J7">
        <v>68.864076585716703</v>
      </c>
      <c r="K7">
        <v>305</v>
      </c>
      <c r="L7">
        <v>477.39663472166598</v>
      </c>
      <c r="M7">
        <v>476.51156199964601</v>
      </c>
      <c r="O7">
        <v>185</v>
      </c>
      <c r="P7">
        <v>7499746.81081081</v>
      </c>
      <c r="Q7">
        <v>1171877.30432764</v>
      </c>
      <c r="R7">
        <v>7487331.2458568504</v>
      </c>
      <c r="S7">
        <v>7512162.3757647704</v>
      </c>
    </row>
    <row r="8" spans="1:19">
      <c r="B8" t="s">
        <v>22</v>
      </c>
      <c r="C8">
        <v>3242.7777999999998</v>
      </c>
      <c r="D8">
        <v>166043.04</v>
      </c>
      <c r="E8">
        <v>61021.062936321301</v>
      </c>
      <c r="F8">
        <f t="shared" si="0"/>
        <v>2917.1044720777986</v>
      </c>
      <c r="G8">
        <v>41</v>
      </c>
      <c r="H8">
        <v>18437510.199999999</v>
      </c>
      <c r="I8">
        <v>3336.4634000000001</v>
      </c>
      <c r="J8">
        <v>251.03606290341801</v>
      </c>
      <c r="K8">
        <v>41</v>
      </c>
      <c r="L8">
        <v>3348.4641630070901</v>
      </c>
      <c r="M8">
        <v>3324.4626662612</v>
      </c>
      <c r="O8">
        <v>15</v>
      </c>
      <c r="P8">
        <v>33646362.266666703</v>
      </c>
      <c r="Q8">
        <v>1171786.97335306</v>
      </c>
      <c r="R8">
        <v>33493248.768815201</v>
      </c>
      <c r="S8">
        <v>33799475.764518097</v>
      </c>
    </row>
    <row r="9" spans="1:19">
      <c r="B9" t="s">
        <v>23</v>
      </c>
      <c r="D9">
        <v>635074.79</v>
      </c>
      <c r="E9">
        <v>171717.60344923401</v>
      </c>
      <c r="F9">
        <f t="shared" si="0"/>
        <v>33656.65027604987</v>
      </c>
      <c r="G9">
        <v>10</v>
      </c>
      <c r="H9">
        <v>74654210.200000003</v>
      </c>
      <c r="I9">
        <v>13410.1</v>
      </c>
      <c r="J9">
        <v>376.52606520369602</v>
      </c>
      <c r="K9">
        <v>10</v>
      </c>
      <c r="L9">
        <v>13483.8991087799</v>
      </c>
      <c r="M9">
        <v>13336.3008912201</v>
      </c>
      <c r="O9">
        <v>10</v>
      </c>
      <c r="P9">
        <v>94960294.900000006</v>
      </c>
      <c r="Q9">
        <v>1854540.6462349601</v>
      </c>
      <c r="R9">
        <v>94596804.933338001</v>
      </c>
      <c r="S9">
        <v>95323784.8666621</v>
      </c>
    </row>
    <row r="33" spans="2:12">
      <c r="E33" t="s">
        <v>30</v>
      </c>
    </row>
    <row r="34" spans="2:12">
      <c r="B34">
        <v>300</v>
      </c>
      <c r="C34">
        <f>B34/3600</f>
        <v>8.3333333333333329E-2</v>
      </c>
      <c r="D34" s="1">
        <v>72.923075979999993</v>
      </c>
      <c r="E34">
        <v>1662.2942</v>
      </c>
      <c r="I34" t="s">
        <v>24</v>
      </c>
    </row>
    <row r="35" spans="2:12">
      <c r="B35">
        <v>900</v>
      </c>
      <c r="C35">
        <f t="shared" ref="C35:C39" si="1">B35/3600</f>
        <v>0.25</v>
      </c>
      <c r="D35" s="1">
        <v>165.2377894</v>
      </c>
      <c r="E35">
        <v>7019.4350000000004</v>
      </c>
      <c r="H35">
        <v>44063</v>
      </c>
      <c r="I35">
        <v>9311.3487506524707</v>
      </c>
      <c r="J35">
        <v>2336.7182062635202</v>
      </c>
      <c r="K35">
        <v>9311.2448093029507</v>
      </c>
      <c r="L35">
        <v>9311.4526920019998</v>
      </c>
    </row>
    <row r="36" spans="2:12">
      <c r="B36">
        <v>3600</v>
      </c>
      <c r="C36">
        <f t="shared" si="1"/>
        <v>1</v>
      </c>
      <c r="D36" s="1">
        <v>489.85122389999998</v>
      </c>
      <c r="E36">
        <v>1762.973</v>
      </c>
      <c r="H36">
        <v>17672</v>
      </c>
      <c r="I36">
        <v>27748.328315980099</v>
      </c>
      <c r="J36">
        <v>8021.8856394166396</v>
      </c>
      <c r="K36">
        <v>27747.4386093338</v>
      </c>
      <c r="L36">
        <v>27749.218022626399</v>
      </c>
    </row>
    <row r="37" spans="2:12">
      <c r="B37">
        <v>28800</v>
      </c>
      <c r="C37">
        <f t="shared" si="1"/>
        <v>8</v>
      </c>
      <c r="D37" s="1">
        <v>3924.682131</v>
      </c>
      <c r="E37">
        <v>6062.125</v>
      </c>
      <c r="H37">
        <v>4418</v>
      </c>
      <c r="I37">
        <v>110994.410366682</v>
      </c>
      <c r="J37">
        <v>31769.6453590848</v>
      </c>
      <c r="K37">
        <v>110980.316092145</v>
      </c>
      <c r="L37">
        <v>111008.504641219</v>
      </c>
    </row>
    <row r="38" spans="2:12">
      <c r="C38">
        <v>16</v>
      </c>
      <c r="D38">
        <v>8606.36</v>
      </c>
      <c r="H38">
        <v>553</v>
      </c>
      <c r="I38">
        <v>887997.160940325</v>
      </c>
      <c r="J38">
        <v>205533.12966613501</v>
      </c>
      <c r="K38">
        <v>887268.68908834399</v>
      </c>
      <c r="L38">
        <v>888725.63279230695</v>
      </c>
    </row>
    <row r="39" spans="2:12">
      <c r="B39">
        <v>86400</v>
      </c>
      <c r="C39">
        <f t="shared" si="1"/>
        <v>24</v>
      </c>
      <c r="D39" s="1">
        <v>12693.216710000001</v>
      </c>
      <c r="E39">
        <v>1426.5217</v>
      </c>
      <c r="H39">
        <v>185</v>
      </c>
      <c r="I39">
        <v>2664695.7999999998</v>
      </c>
      <c r="J39">
        <v>450348.83846423402</v>
      </c>
      <c r="K39">
        <v>2659924.5366303199</v>
      </c>
      <c r="L39">
        <v>2669467.0633696802</v>
      </c>
    </row>
    <row r="40" spans="2:12">
      <c r="C40">
        <f>C39+8</f>
        <v>32</v>
      </c>
      <c r="H40">
        <v>15</v>
      </c>
      <c r="I40">
        <v>18437510.199999999</v>
      </c>
      <c r="J40">
        <v>874753.14862742799</v>
      </c>
      <c r="K40">
        <v>18323209.121912699</v>
      </c>
      <c r="L40">
        <v>18551811.278087299</v>
      </c>
    </row>
    <row r="41" spans="2:12">
      <c r="C41">
        <f t="shared" ref="C41:C57" si="2">C40+8</f>
        <v>40</v>
      </c>
      <c r="H41">
        <v>10</v>
      </c>
      <c r="I41">
        <v>74654210.200000003</v>
      </c>
      <c r="J41">
        <v>2231284.86810969</v>
      </c>
      <c r="K41">
        <v>74216878.365850493</v>
      </c>
      <c r="L41">
        <v>75091542.034149498</v>
      </c>
    </row>
    <row r="42" spans="2:12">
      <c r="C42">
        <f t="shared" si="2"/>
        <v>48</v>
      </c>
    </row>
    <row r="43" spans="2:12">
      <c r="C43">
        <f t="shared" si="2"/>
        <v>56</v>
      </c>
    </row>
    <row r="44" spans="2:12">
      <c r="C44">
        <f t="shared" si="2"/>
        <v>64</v>
      </c>
    </row>
    <row r="45" spans="2:12">
      <c r="C45">
        <f t="shared" si="2"/>
        <v>72</v>
      </c>
    </row>
    <row r="46" spans="2:12">
      <c r="C46">
        <f t="shared" si="2"/>
        <v>80</v>
      </c>
    </row>
    <row r="47" spans="2:12">
      <c r="C47">
        <f t="shared" si="2"/>
        <v>88</v>
      </c>
    </row>
    <row r="48" spans="2:12">
      <c r="C48">
        <f t="shared" si="2"/>
        <v>96</v>
      </c>
    </row>
    <row r="49" spans="3:5">
      <c r="C49">
        <f t="shared" si="2"/>
        <v>104</v>
      </c>
    </row>
    <row r="50" spans="3:5">
      <c r="C50">
        <f t="shared" si="2"/>
        <v>112</v>
      </c>
    </row>
    <row r="51" spans="3:5">
      <c r="C51">
        <f t="shared" si="2"/>
        <v>120</v>
      </c>
    </row>
    <row r="52" spans="3:5">
      <c r="C52">
        <f t="shared" si="2"/>
        <v>128</v>
      </c>
    </row>
    <row r="53" spans="3:5">
      <c r="C53">
        <f t="shared" si="2"/>
        <v>136</v>
      </c>
    </row>
    <row r="54" spans="3:5">
      <c r="C54">
        <f t="shared" si="2"/>
        <v>144</v>
      </c>
    </row>
    <row r="55" spans="3:5">
      <c r="C55">
        <f t="shared" si="2"/>
        <v>152</v>
      </c>
    </row>
    <row r="56" spans="3:5">
      <c r="C56">
        <f t="shared" si="2"/>
        <v>160</v>
      </c>
    </row>
    <row r="57" spans="3:5">
      <c r="C57">
        <f t="shared" si="2"/>
        <v>168</v>
      </c>
      <c r="D57">
        <v>166043.03853602399</v>
      </c>
      <c r="E57">
        <v>3242.7777999999998</v>
      </c>
    </row>
    <row r="66" spans="2:7">
      <c r="D66" t="s">
        <v>30</v>
      </c>
    </row>
    <row r="67" spans="2:7">
      <c r="B67" t="s">
        <v>27</v>
      </c>
      <c r="C67">
        <v>3805</v>
      </c>
      <c r="D67">
        <v>1512.0237</v>
      </c>
      <c r="E67">
        <v>971.68682911074995</v>
      </c>
      <c r="F67">
        <v>1511.5231258383601</v>
      </c>
      <c r="G67">
        <v>1512.5241803377301</v>
      </c>
    </row>
    <row r="68" spans="2:7">
      <c r="B68" t="s">
        <v>25</v>
      </c>
      <c r="C68">
        <v>1282</v>
      </c>
      <c r="D68">
        <v>6409.9687999999996</v>
      </c>
      <c r="E68">
        <v>5123.8223679853099</v>
      </c>
      <c r="F68">
        <v>6402.1351857712598</v>
      </c>
      <c r="G68">
        <v>6417.8024117326404</v>
      </c>
    </row>
    <row r="69" spans="2:7">
      <c r="B69" t="s">
        <v>26</v>
      </c>
      <c r="C69">
        <v>4265</v>
      </c>
      <c r="D69">
        <v>1762.973</v>
      </c>
      <c r="E69">
        <v>803.388243193123</v>
      </c>
      <c r="F69">
        <v>1762.6038356490801</v>
      </c>
      <c r="G69">
        <v>1763.3422370355599</v>
      </c>
    </row>
    <row r="70" spans="2:7">
      <c r="B70" t="s">
        <v>33</v>
      </c>
      <c r="C70">
        <v>364</v>
      </c>
      <c r="D70">
        <v>1552.1977999999999</v>
      </c>
      <c r="E70">
        <v>997.73274901270895</v>
      </c>
      <c r="F70">
        <v>1546.8253950877299</v>
      </c>
      <c r="G70">
        <v>1557.5702093078701</v>
      </c>
    </row>
    <row r="71" spans="2:7">
      <c r="B71" t="s">
        <v>28</v>
      </c>
      <c r="C71">
        <v>184</v>
      </c>
      <c r="D71">
        <v>1426.5217</v>
      </c>
      <c r="E71">
        <v>1963.46851276452</v>
      </c>
      <c r="F71">
        <v>1405.60653105968</v>
      </c>
      <c r="G71">
        <v>1447.4369472011899</v>
      </c>
    </row>
    <row r="72" spans="2:7">
      <c r="B72" t="s">
        <v>29</v>
      </c>
      <c r="C72">
        <v>18</v>
      </c>
      <c r="D72">
        <v>3242.7777999999998</v>
      </c>
      <c r="E72">
        <v>3902.5931131154298</v>
      </c>
      <c r="F72">
        <v>2817.8287499052099</v>
      </c>
      <c r="G72">
        <v>3667.7268056503499</v>
      </c>
    </row>
    <row r="90" spans="5:14">
      <c r="F90" t="s">
        <v>85</v>
      </c>
      <c r="G90" t="s">
        <v>84</v>
      </c>
      <c r="H90" t="s">
        <v>86</v>
      </c>
      <c r="I90" t="s">
        <v>87</v>
      </c>
    </row>
    <row r="91" spans="5:14">
      <c r="E91" t="s">
        <v>18</v>
      </c>
      <c r="F91">
        <v>6409.9687999999996</v>
      </c>
      <c r="G91">
        <v>165.23778944777001</v>
      </c>
      <c r="H91">
        <f>F91+G91</f>
        <v>6575.2065894477701</v>
      </c>
      <c r="I91">
        <v>1583.4784999999999</v>
      </c>
    </row>
    <row r="92" spans="5:14">
      <c r="E92" t="s">
        <v>19</v>
      </c>
      <c r="F92">
        <v>1762.973</v>
      </c>
      <c r="G92">
        <v>489.85122391806198</v>
      </c>
      <c r="H92">
        <f t="shared" ref="H92:H96" si="3">F92+G92</f>
        <v>2252.8242239180618</v>
      </c>
      <c r="I92">
        <v>2390.0704999999998</v>
      </c>
    </row>
    <row r="93" spans="5:14">
      <c r="E93" t="s">
        <v>20</v>
      </c>
      <c r="F93">
        <v>1552.1977999999999</v>
      </c>
      <c r="G93">
        <v>3924.6821309710699</v>
      </c>
      <c r="H93">
        <f t="shared" si="3"/>
        <v>5476.8799309710703</v>
      </c>
      <c r="I93">
        <v>22162.179499999998</v>
      </c>
    </row>
    <row r="94" spans="5:14">
      <c r="E94" t="s">
        <v>88</v>
      </c>
      <c r="I94">
        <v>50074.05</v>
      </c>
      <c r="J94" t="s">
        <v>125</v>
      </c>
      <c r="K94">
        <v>191</v>
      </c>
      <c r="L94">
        <v>50074.05</v>
      </c>
      <c r="M94">
        <v>10067.9771846607</v>
      </c>
      <c r="N94">
        <v>103.31536796824599</v>
      </c>
    </row>
    <row r="95" spans="5:14">
      <c r="E95" t="s">
        <v>21</v>
      </c>
      <c r="F95">
        <v>1426.5217</v>
      </c>
      <c r="G95">
        <v>12693.2167072295</v>
      </c>
      <c r="H95">
        <f t="shared" si="3"/>
        <v>14119.738407229499</v>
      </c>
      <c r="I95">
        <v>86286.676099999997</v>
      </c>
    </row>
    <row r="96" spans="5:14">
      <c r="E96" t="s">
        <v>22</v>
      </c>
      <c r="F96">
        <v>3242.7777999999998</v>
      </c>
      <c r="G96">
        <v>166043.03853602399</v>
      </c>
      <c r="H96">
        <f t="shared" si="3"/>
        <v>169285.816336024</v>
      </c>
      <c r="I96">
        <v>868539.87250000006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F1" workbookViewId="0">
      <selection activeCell="O9" sqref="O9"/>
    </sheetView>
  </sheetViews>
  <sheetFormatPr baseColWidth="10" defaultRowHeight="15" x14ac:dyDescent="0"/>
  <cols>
    <col min="2" max="2" width="10.83203125" customWidth="1"/>
    <col min="4" max="4" width="24" customWidth="1"/>
    <col min="7" max="7" width="20" customWidth="1"/>
    <col min="9" max="9" width="13.5" bestFit="1" customWidth="1"/>
  </cols>
  <sheetData>
    <row r="1" spans="1:20">
      <c r="A1" t="s">
        <v>8</v>
      </c>
      <c r="B1" t="s">
        <v>11</v>
      </c>
      <c r="C1" t="s">
        <v>5</v>
      </c>
      <c r="D1" t="s">
        <v>119</v>
      </c>
      <c r="E1" t="s">
        <v>12</v>
      </c>
      <c r="F1" t="s">
        <v>13</v>
      </c>
      <c r="G1" t="s">
        <v>14</v>
      </c>
      <c r="H1" t="s">
        <v>11</v>
      </c>
      <c r="I1" t="s">
        <v>5</v>
      </c>
      <c r="J1" t="s">
        <v>118</v>
      </c>
      <c r="K1" t="s">
        <v>12</v>
      </c>
      <c r="L1" t="s">
        <v>13</v>
      </c>
      <c r="M1" t="s">
        <v>14</v>
      </c>
      <c r="N1" t="s">
        <v>119</v>
      </c>
      <c r="R1" t="s">
        <v>117</v>
      </c>
    </row>
    <row r="2" spans="1:20">
      <c r="A2">
        <v>3600</v>
      </c>
      <c r="B2">
        <v>1</v>
      </c>
      <c r="C2">
        <v>697</v>
      </c>
      <c r="D2">
        <v>185906.04</v>
      </c>
      <c r="E2">
        <v>30212.533124056099</v>
      </c>
      <c r="F2">
        <v>185821.08814214799</v>
      </c>
      <c r="G2">
        <v>185991.006549388</v>
      </c>
      <c r="H2">
        <v>1</v>
      </c>
      <c r="I2">
        <v>697</v>
      </c>
      <c r="J2">
        <v>61505.16</v>
      </c>
      <c r="K2">
        <v>13106.913402203199</v>
      </c>
      <c r="L2">
        <v>61468.297632326699</v>
      </c>
      <c r="M2">
        <v>61542.012267242899</v>
      </c>
      <c r="N2">
        <v>185.90600000000001</v>
      </c>
      <c r="O2" t="s">
        <v>113</v>
      </c>
      <c r="P2" t="s">
        <v>111</v>
      </c>
      <c r="Q2">
        <v>697</v>
      </c>
      <c r="R2">
        <v>1302.0999999999999</v>
      </c>
      <c r="S2">
        <v>1085.8462686391899</v>
      </c>
      <c r="T2">
        <v>3.0534557912952698</v>
      </c>
    </row>
    <row r="3" spans="1:20">
      <c r="A3" t="s">
        <v>9</v>
      </c>
      <c r="B3">
        <v>2</v>
      </c>
      <c r="C3">
        <v>697</v>
      </c>
      <c r="D3">
        <v>557687</v>
      </c>
      <c r="E3">
        <v>100593.445636848</v>
      </c>
      <c r="F3">
        <v>557404.127469945</v>
      </c>
      <c r="G3">
        <v>557969.87539949501</v>
      </c>
      <c r="H3">
        <v>2</v>
      </c>
      <c r="I3">
        <v>685</v>
      </c>
      <c r="J3">
        <v>6981.76</v>
      </c>
      <c r="K3">
        <v>585.172302168633</v>
      </c>
      <c r="L3">
        <v>6980.0818427558397</v>
      </c>
      <c r="M3">
        <v>6983.4305660032896</v>
      </c>
      <c r="N3">
        <v>557.68700000000001</v>
      </c>
      <c r="O3" t="s">
        <v>115</v>
      </c>
      <c r="P3" t="s">
        <v>111</v>
      </c>
      <c r="Q3">
        <v>697</v>
      </c>
      <c r="R3">
        <v>607.49</v>
      </c>
      <c r="S3">
        <v>1363.9542754398201</v>
      </c>
      <c r="T3">
        <v>3.8355098706772401</v>
      </c>
    </row>
    <row r="4" spans="1:20">
      <c r="A4" t="s">
        <v>10</v>
      </c>
      <c r="B4">
        <v>3</v>
      </c>
      <c r="C4">
        <v>697</v>
      </c>
      <c r="D4">
        <v>589020.37</v>
      </c>
      <c r="E4">
        <v>108742.133485342</v>
      </c>
      <c r="F4">
        <v>588714.58453137602</v>
      </c>
      <c r="G4">
        <v>589326.16152314399</v>
      </c>
      <c r="H4">
        <v>3</v>
      </c>
      <c r="I4">
        <v>697</v>
      </c>
      <c r="J4">
        <v>6292.86</v>
      </c>
      <c r="K4">
        <v>340.25846852836298</v>
      </c>
      <c r="L4">
        <v>6291.8939647082998</v>
      </c>
      <c r="M4">
        <v>6293.8076134839503</v>
      </c>
      <c r="N4">
        <v>589.02</v>
      </c>
      <c r="O4" t="s">
        <v>116</v>
      </c>
      <c r="P4" t="s">
        <v>111</v>
      </c>
      <c r="Q4">
        <v>697</v>
      </c>
      <c r="R4">
        <v>577.15</v>
      </c>
      <c r="S4">
        <v>1276.43662844707</v>
      </c>
      <c r="T4">
        <v>3.5894057270534501</v>
      </c>
    </row>
    <row r="5" spans="1:20">
      <c r="B5">
        <v>4</v>
      </c>
      <c r="C5">
        <v>697</v>
      </c>
      <c r="D5">
        <v>589129.14</v>
      </c>
      <c r="E5">
        <v>108818.468100659</v>
      </c>
      <c r="F5">
        <v>588823.13458037702</v>
      </c>
      <c r="G5">
        <v>589435.14088590699</v>
      </c>
      <c r="H5">
        <v>4</v>
      </c>
      <c r="I5">
        <v>697</v>
      </c>
      <c r="J5" s="3">
        <f>K5/I5</f>
        <v>6260.3931133428978</v>
      </c>
      <c r="K5">
        <v>4363494</v>
      </c>
      <c r="N5">
        <v>589.12900000000002</v>
      </c>
      <c r="O5" t="s">
        <v>114</v>
      </c>
      <c r="P5" t="s">
        <v>111</v>
      </c>
      <c r="Q5">
        <v>697</v>
      </c>
      <c r="R5">
        <v>445.51</v>
      </c>
      <c r="S5">
        <v>404.09486588419003</v>
      </c>
      <c r="T5">
        <v>1.13633563433718</v>
      </c>
    </row>
    <row r="6" spans="1:20">
      <c r="B6">
        <v>5</v>
      </c>
      <c r="C6">
        <v>4418</v>
      </c>
      <c r="D6">
        <v>569848.16</v>
      </c>
      <c r="E6">
        <v>151586.72571426499</v>
      </c>
      <c r="F6">
        <v>569780.91263413301</v>
      </c>
      <c r="G6">
        <v>569915.412399819</v>
      </c>
      <c r="H6">
        <v>5</v>
      </c>
      <c r="I6">
        <v>4265</v>
      </c>
      <c r="J6" s="3">
        <f>6146.53856975381</f>
        <v>6146.5385697538104</v>
      </c>
      <c r="K6">
        <v>729.75836807477503</v>
      </c>
      <c r="L6">
        <v>6146.2032060020101</v>
      </c>
      <c r="M6">
        <v>6146.8739335056098</v>
      </c>
      <c r="N6">
        <v>569.84799999999996</v>
      </c>
      <c r="O6" t="s">
        <v>120</v>
      </c>
      <c r="P6" t="s">
        <v>111</v>
      </c>
      <c r="Q6">
        <v>793</v>
      </c>
      <c r="R6">
        <v>369.48</v>
      </c>
      <c r="S6">
        <v>112.216082329005</v>
      </c>
      <c r="T6">
        <v>0.27735626906034</v>
      </c>
    </row>
    <row r="7" spans="1:20">
      <c r="O7" t="s">
        <v>121</v>
      </c>
    </row>
    <row r="8" spans="1:20">
      <c r="O8" t="s">
        <v>112</v>
      </c>
      <c r="Q8">
        <v>4418</v>
      </c>
      <c r="R8">
        <v>489.85</v>
      </c>
      <c r="S8">
        <v>786.935533612276</v>
      </c>
      <c r="T8">
        <v>0.34911580938887699</v>
      </c>
    </row>
    <row r="34" spans="2:7">
      <c r="B34" t="s">
        <v>112</v>
      </c>
      <c r="C34" t="s">
        <v>92</v>
      </c>
      <c r="D34">
        <v>4418</v>
      </c>
      <c r="E34">
        <v>569848.16</v>
      </c>
      <c r="F34">
        <v>151586.72571426499</v>
      </c>
      <c r="G34">
        <v>67.249882842906203</v>
      </c>
    </row>
    <row r="35" spans="2:7">
      <c r="B35" t="s">
        <v>113</v>
      </c>
      <c r="C35" t="s">
        <v>92</v>
      </c>
      <c r="D35">
        <v>697</v>
      </c>
      <c r="E35">
        <v>185906.05</v>
      </c>
      <c r="F35">
        <v>30212.533124056099</v>
      </c>
      <c r="G35">
        <v>84.959203620014193</v>
      </c>
    </row>
    <row r="36" spans="2:7">
      <c r="B36" t="s">
        <v>114</v>
      </c>
      <c r="C36" t="s">
        <v>92</v>
      </c>
      <c r="D36">
        <v>697</v>
      </c>
      <c r="E36">
        <v>589129.14</v>
      </c>
      <c r="F36">
        <v>108818.468100659</v>
      </c>
      <c r="G36">
        <v>306.00315276512401</v>
      </c>
    </row>
    <row r="37" spans="2:7">
      <c r="B37" t="s">
        <v>115</v>
      </c>
      <c r="C37" t="s">
        <v>92</v>
      </c>
      <c r="D37">
        <v>697</v>
      </c>
      <c r="E37">
        <v>557687</v>
      </c>
      <c r="F37">
        <v>100593.445636848</v>
      </c>
      <c r="G37">
        <v>282.87396477506599</v>
      </c>
    </row>
    <row r="38" spans="2:7">
      <c r="B38" t="s">
        <v>116</v>
      </c>
      <c r="C38" t="s">
        <v>92</v>
      </c>
      <c r="D38">
        <v>697</v>
      </c>
      <c r="E38">
        <v>589020.37</v>
      </c>
      <c r="F38">
        <v>108742.133485342</v>
      </c>
      <c r="G38">
        <v>305.78849588417597</v>
      </c>
    </row>
    <row r="39" spans="2:7">
      <c r="B39" t="s">
        <v>115</v>
      </c>
      <c r="C39" t="s">
        <v>108</v>
      </c>
      <c r="D39">
        <v>697</v>
      </c>
      <c r="E39">
        <v>6983.3</v>
      </c>
      <c r="F39">
        <v>583.70063960778702</v>
      </c>
      <c r="G39">
        <v>1.64139634667326</v>
      </c>
    </row>
    <row r="40" spans="2:7">
      <c r="B40" t="s">
        <v>113</v>
      </c>
      <c r="C40" t="s">
        <v>108</v>
      </c>
      <c r="D40">
        <v>697</v>
      </c>
      <c r="E40">
        <v>61505.15</v>
      </c>
      <c r="F40">
        <v>13106.913402203199</v>
      </c>
      <c r="G40">
        <v>36.8573174581323</v>
      </c>
    </row>
    <row r="41" spans="2:7">
      <c r="B41" t="s">
        <v>116</v>
      </c>
      <c r="C41" t="s">
        <v>108</v>
      </c>
      <c r="D41">
        <v>697</v>
      </c>
      <c r="E41">
        <v>6292.85</v>
      </c>
      <c r="F41">
        <v>340.25846852836298</v>
      </c>
      <c r="G41">
        <v>0.95682438782724799</v>
      </c>
    </row>
    <row r="42" spans="2:7">
      <c r="B42" t="s">
        <v>116</v>
      </c>
      <c r="C42" t="s">
        <v>9</v>
      </c>
      <c r="D42">
        <v>697</v>
      </c>
      <c r="E42">
        <v>20.12</v>
      </c>
      <c r="F42">
        <v>4.8995866296700497</v>
      </c>
      <c r="G42">
        <v>1.37778906659301E-2</v>
      </c>
    </row>
    <row r="43" spans="2:7">
      <c r="B43" t="s">
        <v>114</v>
      </c>
      <c r="C43" t="s">
        <v>9</v>
      </c>
      <c r="D43">
        <v>697</v>
      </c>
      <c r="E43">
        <v>20.12</v>
      </c>
      <c r="F43">
        <v>4.8995866296700497</v>
      </c>
      <c r="G43">
        <v>1.37778906659301E-2</v>
      </c>
    </row>
    <row r="44" spans="2:7">
      <c r="B44" t="s">
        <v>115</v>
      </c>
      <c r="C44" t="s">
        <v>9</v>
      </c>
      <c r="D44">
        <v>697</v>
      </c>
      <c r="E44">
        <v>20.12</v>
      </c>
      <c r="F44">
        <v>4.8995866296700497</v>
      </c>
      <c r="G44">
        <v>1.37778906659301E-2</v>
      </c>
    </row>
    <row r="45" spans="2:7">
      <c r="B45" t="s">
        <v>112</v>
      </c>
      <c r="C45" t="s">
        <v>9</v>
      </c>
      <c r="D45">
        <v>4418</v>
      </c>
      <c r="E45">
        <v>19.53</v>
      </c>
      <c r="F45">
        <v>5.6611586883426996</v>
      </c>
      <c r="G45">
        <v>2.51151449279124E-3</v>
      </c>
    </row>
    <row r="46" spans="2:7">
      <c r="B46" t="s">
        <v>113</v>
      </c>
      <c r="C46" t="s">
        <v>9</v>
      </c>
      <c r="D46">
        <v>697</v>
      </c>
      <c r="E46">
        <v>20.12</v>
      </c>
      <c r="F46">
        <v>4.8995866296700497</v>
      </c>
      <c r="G46">
        <v>1.37778906659301E-2</v>
      </c>
    </row>
    <row r="47" spans="2:7">
      <c r="B47" t="s">
        <v>116</v>
      </c>
      <c r="C47" t="s">
        <v>109</v>
      </c>
      <c r="D47">
        <v>697</v>
      </c>
      <c r="E47">
        <v>1366704953008.8</v>
      </c>
      <c r="F47">
        <v>6082969.0713838898</v>
      </c>
      <c r="G47">
        <v>17105.623213647701</v>
      </c>
    </row>
    <row r="48" spans="2:7">
      <c r="B48" t="s">
        <v>112</v>
      </c>
      <c r="C48" t="s">
        <v>109</v>
      </c>
      <c r="D48">
        <v>4418</v>
      </c>
      <c r="E48">
        <v>1366559785186.4099</v>
      </c>
      <c r="F48">
        <v>23983788.1295821</v>
      </c>
      <c r="G48">
        <v>10640.1595142555</v>
      </c>
    </row>
    <row r="49" spans="2:7">
      <c r="B49" t="s">
        <v>113</v>
      </c>
      <c r="C49" t="s">
        <v>109</v>
      </c>
      <c r="D49">
        <v>697</v>
      </c>
      <c r="E49">
        <v>1366704611784.75</v>
      </c>
      <c r="F49">
        <v>5833052.2664556503</v>
      </c>
      <c r="G49">
        <v>16402.8442500044</v>
      </c>
    </row>
    <row r="50" spans="2:7">
      <c r="B50" t="s">
        <v>115</v>
      </c>
      <c r="C50" t="s">
        <v>109</v>
      </c>
      <c r="D50">
        <v>697</v>
      </c>
      <c r="E50">
        <v>1366705834825.1101</v>
      </c>
      <c r="F50">
        <v>6490827.9266444296</v>
      </c>
      <c r="G50">
        <v>18252.5433805209</v>
      </c>
    </row>
    <row r="51" spans="2:7">
      <c r="B51" t="s">
        <v>114</v>
      </c>
      <c r="C51" t="s">
        <v>109</v>
      </c>
      <c r="D51">
        <v>697</v>
      </c>
      <c r="E51">
        <v>1366689148195.02</v>
      </c>
      <c r="F51">
        <v>4381084.5789303798</v>
      </c>
      <c r="G51">
        <v>12319.8361186564</v>
      </c>
    </row>
    <row r="52" spans="2:7">
      <c r="B52" t="s">
        <v>112</v>
      </c>
      <c r="C52" t="s">
        <v>107</v>
      </c>
      <c r="D52">
        <v>4418</v>
      </c>
      <c r="E52">
        <v>108282.88</v>
      </c>
      <c r="F52">
        <v>31050.973845322402</v>
      </c>
      <c r="G52">
        <v>13.775443353742</v>
      </c>
    </row>
    <row r="53" spans="2:7">
      <c r="B53" t="s">
        <v>116</v>
      </c>
      <c r="C53" t="s">
        <v>107</v>
      </c>
      <c r="D53">
        <v>697</v>
      </c>
      <c r="E53">
        <v>111883.3</v>
      </c>
      <c r="F53">
        <v>23597.594605497299</v>
      </c>
      <c r="G53">
        <v>66.357654844727094</v>
      </c>
    </row>
    <row r="54" spans="2:7">
      <c r="B54" t="s">
        <v>115</v>
      </c>
      <c r="C54" t="s">
        <v>107</v>
      </c>
      <c r="D54">
        <v>697</v>
      </c>
      <c r="E54">
        <v>112113.54</v>
      </c>
      <c r="F54">
        <v>23592.333451406401</v>
      </c>
      <c r="G54">
        <v>66.342860207685206</v>
      </c>
    </row>
    <row r="55" spans="2:7">
      <c r="B55" t="s">
        <v>114</v>
      </c>
      <c r="C55" t="s">
        <v>107</v>
      </c>
      <c r="D55">
        <v>697</v>
      </c>
      <c r="E55">
        <v>111836.95</v>
      </c>
      <c r="F55">
        <v>23597.618816895101</v>
      </c>
      <c r="G55">
        <v>66.357722928428203</v>
      </c>
    </row>
    <row r="56" spans="2:7">
      <c r="B56" t="s">
        <v>113</v>
      </c>
      <c r="C56" t="s">
        <v>107</v>
      </c>
      <c r="D56">
        <v>697</v>
      </c>
      <c r="E56">
        <v>112330.02</v>
      </c>
      <c r="F56">
        <v>23602.4284708345</v>
      </c>
      <c r="G56">
        <v>66.371247923724098</v>
      </c>
    </row>
    <row r="57" spans="2:7">
      <c r="B57" t="s">
        <v>115</v>
      </c>
      <c r="C57" t="s">
        <v>106</v>
      </c>
      <c r="D57">
        <v>697</v>
      </c>
      <c r="E57">
        <v>3268.56</v>
      </c>
      <c r="F57">
        <v>878.84838921789606</v>
      </c>
      <c r="G57">
        <v>2.4713670629369799</v>
      </c>
    </row>
    <row r="58" spans="2:7">
      <c r="B58" t="s">
        <v>112</v>
      </c>
      <c r="C58" t="s">
        <v>106</v>
      </c>
      <c r="D58">
        <v>4418</v>
      </c>
      <c r="E58">
        <v>2711.53</v>
      </c>
      <c r="F58">
        <v>977.72942189049604</v>
      </c>
      <c r="G58">
        <v>0.43375954434254699</v>
      </c>
    </row>
    <row r="59" spans="2:7">
      <c r="B59" t="s">
        <v>114</v>
      </c>
      <c r="C59" t="s">
        <v>106</v>
      </c>
      <c r="D59">
        <v>697</v>
      </c>
      <c r="E59">
        <v>2855.75</v>
      </c>
      <c r="F59">
        <v>809.66877235262302</v>
      </c>
      <c r="G59">
        <v>2.2768304071895802</v>
      </c>
    </row>
    <row r="60" spans="2:7">
      <c r="B60" t="s">
        <v>113</v>
      </c>
      <c r="C60" t="s">
        <v>106</v>
      </c>
      <c r="D60">
        <v>697</v>
      </c>
      <c r="E60">
        <v>7116.72</v>
      </c>
      <c r="F60">
        <v>1563.6058591854301</v>
      </c>
      <c r="G60">
        <v>4.3969404361598903</v>
      </c>
    </row>
    <row r="61" spans="2:7">
      <c r="B61" t="s">
        <v>116</v>
      </c>
      <c r="C61" t="s">
        <v>106</v>
      </c>
      <c r="D61">
        <v>697</v>
      </c>
      <c r="E61">
        <v>2865.19</v>
      </c>
      <c r="F61">
        <v>812.278312597786</v>
      </c>
      <c r="G61">
        <v>2.2841685691415501</v>
      </c>
    </row>
    <row r="62" spans="2:7">
      <c r="B62" t="s">
        <v>115</v>
      </c>
      <c r="C62" t="s">
        <v>110</v>
      </c>
      <c r="D62">
        <v>697</v>
      </c>
      <c r="E62">
        <v>115382.1</v>
      </c>
      <c r="F62">
        <v>24144.1509271096</v>
      </c>
      <c r="G62">
        <v>67.894599450695495</v>
      </c>
    </row>
    <row r="63" spans="2:7">
      <c r="B63" t="s">
        <v>116</v>
      </c>
      <c r="C63" t="s">
        <v>110</v>
      </c>
      <c r="D63">
        <v>697</v>
      </c>
      <c r="E63">
        <v>114748.48</v>
      </c>
      <c r="F63">
        <v>24085.468040141601</v>
      </c>
      <c r="G63">
        <v>67.729580141574601</v>
      </c>
    </row>
    <row r="64" spans="2:7">
      <c r="B64" t="s">
        <v>113</v>
      </c>
      <c r="C64" t="s">
        <v>110</v>
      </c>
      <c r="D64">
        <v>697</v>
      </c>
      <c r="E64">
        <v>119446.74</v>
      </c>
      <c r="F64">
        <v>24284.8306194078</v>
      </c>
      <c r="G64">
        <v>68.290198011534201</v>
      </c>
    </row>
    <row r="65" spans="2:7">
      <c r="B65" t="s">
        <v>114</v>
      </c>
      <c r="C65" t="s">
        <v>110</v>
      </c>
      <c r="D65">
        <v>697</v>
      </c>
      <c r="E65">
        <v>114692.7</v>
      </c>
      <c r="F65">
        <v>24084.661474798198</v>
      </c>
      <c r="G65">
        <v>67.727312038169998</v>
      </c>
    </row>
    <row r="66" spans="2:7">
      <c r="B66" t="s">
        <v>112</v>
      </c>
      <c r="C66" t="s">
        <v>110</v>
      </c>
      <c r="D66">
        <v>4418</v>
      </c>
      <c r="E66">
        <v>110994.41</v>
      </c>
      <c r="F66">
        <v>31769.6453590848</v>
      </c>
      <c r="G66">
        <v>14.094274536850699</v>
      </c>
    </row>
    <row r="67" spans="2:7">
      <c r="B67" t="s">
        <v>116</v>
      </c>
      <c r="C67" t="s">
        <v>111</v>
      </c>
      <c r="D67">
        <v>697</v>
      </c>
      <c r="E67">
        <v>577.15</v>
      </c>
      <c r="F67">
        <v>1276.43662844707</v>
      </c>
      <c r="G67">
        <v>3.5894057270534501</v>
      </c>
    </row>
    <row r="68" spans="2:7">
      <c r="B68" t="s">
        <v>112</v>
      </c>
      <c r="C68" t="s">
        <v>111</v>
      </c>
      <c r="D68">
        <v>4418</v>
      </c>
      <c r="E68">
        <v>489.85</v>
      </c>
      <c r="F68">
        <v>786.935533612276</v>
      </c>
      <c r="G68">
        <v>0.34911580938887699</v>
      </c>
    </row>
    <row r="69" spans="2:7">
      <c r="B69" t="s">
        <v>114</v>
      </c>
      <c r="C69" t="s">
        <v>111</v>
      </c>
      <c r="D69">
        <v>697</v>
      </c>
      <c r="E69">
        <v>445.51</v>
      </c>
      <c r="F69">
        <v>404.09486588419003</v>
      </c>
      <c r="G69">
        <v>1.13633563433718</v>
      </c>
    </row>
    <row r="70" spans="2:7">
      <c r="B70" t="s">
        <v>113</v>
      </c>
      <c r="C70" t="s">
        <v>111</v>
      </c>
      <c r="D70">
        <v>697</v>
      </c>
      <c r="E70">
        <v>1302.0999999999999</v>
      </c>
      <c r="F70">
        <v>1085.8462686391899</v>
      </c>
      <c r="G70">
        <v>3.0534557912952698</v>
      </c>
    </row>
    <row r="71" spans="2:7">
      <c r="B71" t="s">
        <v>115</v>
      </c>
      <c r="C71" t="s">
        <v>111</v>
      </c>
      <c r="D71">
        <v>697</v>
      </c>
      <c r="E71">
        <v>607.49</v>
      </c>
      <c r="F71">
        <v>1363.9542754398201</v>
      </c>
      <c r="G71">
        <v>3.8355098706772401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52"/>
  <sheetViews>
    <sheetView topLeftCell="I9" workbookViewId="0">
      <selection activeCell="D12" sqref="D12:D17"/>
    </sheetView>
  </sheetViews>
  <sheetFormatPr baseColWidth="10" defaultRowHeight="15" x14ac:dyDescent="0"/>
  <cols>
    <col min="4" max="4" width="24.33203125" customWidth="1"/>
  </cols>
  <sheetData>
    <row r="2" spans="1:35">
      <c r="A2" s="1"/>
      <c r="B2" s="1" t="s">
        <v>32</v>
      </c>
      <c r="C2" s="1">
        <v>3416</v>
      </c>
      <c r="D2" s="1">
        <v>3994.6887999999999</v>
      </c>
      <c r="E2" s="1">
        <v>1876.8233600000001</v>
      </c>
      <c r="F2" s="1">
        <v>3993.6119509999999</v>
      </c>
      <c r="G2" s="1">
        <v>3995.7656830000001</v>
      </c>
      <c r="H2" s="1"/>
      <c r="I2" s="1" t="s">
        <v>32</v>
      </c>
      <c r="J2" s="1">
        <v>3636</v>
      </c>
      <c r="K2" s="1">
        <v>1686.6474000000001</v>
      </c>
      <c r="L2" s="1">
        <v>975.33194179999998</v>
      </c>
      <c r="M2" s="1">
        <v>1686.121658</v>
      </c>
      <c r="N2" s="1">
        <v>1687.1731709999999</v>
      </c>
      <c r="O2" s="1"/>
      <c r="P2" s="1" t="s">
        <v>27</v>
      </c>
      <c r="Q2" s="1">
        <v>3719</v>
      </c>
      <c r="R2" s="1">
        <v>1363.3118999999999</v>
      </c>
      <c r="S2" s="1">
        <v>810.97118839999996</v>
      </c>
      <c r="T2" s="1">
        <v>1362.884511</v>
      </c>
      <c r="U2" s="1">
        <v>1363.739313</v>
      </c>
      <c r="V2" s="1"/>
      <c r="W2" s="1" t="s">
        <v>27</v>
      </c>
      <c r="X2" s="1">
        <v>3741</v>
      </c>
      <c r="Y2" s="1">
        <v>222.6421</v>
      </c>
      <c r="Z2" s="1">
        <v>136.9825214</v>
      </c>
      <c r="AA2" s="1">
        <v>222.57030589999999</v>
      </c>
      <c r="AB2" s="1">
        <v>222.71384280000001</v>
      </c>
      <c r="AC2" s="1"/>
      <c r="AD2" s="1" t="s">
        <v>27</v>
      </c>
      <c r="AE2" s="1">
        <v>3762</v>
      </c>
      <c r="AF2" s="1">
        <v>143.85429999999999</v>
      </c>
      <c r="AG2" s="1">
        <v>79.466246830000003</v>
      </c>
      <c r="AH2" s="1">
        <v>143.8129309</v>
      </c>
      <c r="AI2" s="1">
        <v>143.89573469999999</v>
      </c>
    </row>
    <row r="3" spans="1:35">
      <c r="D3" t="s">
        <v>34</v>
      </c>
      <c r="K3" t="s">
        <v>35</v>
      </c>
      <c r="R3" t="s">
        <v>36</v>
      </c>
      <c r="Y3" t="s">
        <v>37</v>
      </c>
      <c r="AF3" t="s">
        <v>38</v>
      </c>
    </row>
    <row r="4" spans="1:35">
      <c r="B4" t="s">
        <v>31</v>
      </c>
      <c r="C4">
        <v>1171</v>
      </c>
      <c r="D4">
        <v>11846.9684</v>
      </c>
      <c r="E4">
        <v>7699.2814233376903</v>
      </c>
      <c r="F4">
        <v>11834.081476012199</v>
      </c>
      <c r="G4">
        <v>11859.855330136401</v>
      </c>
      <c r="I4" t="s">
        <v>31</v>
      </c>
      <c r="J4">
        <v>1225</v>
      </c>
      <c r="K4">
        <v>6194.7102000000004</v>
      </c>
      <c r="L4">
        <v>4538.10573894135</v>
      </c>
      <c r="M4">
        <v>6187.4492348993299</v>
      </c>
      <c r="N4">
        <v>6201.9711732639398</v>
      </c>
      <c r="P4" t="s">
        <v>25</v>
      </c>
      <c r="Q4">
        <v>1252</v>
      </c>
      <c r="R4">
        <v>5283.1972999999998</v>
      </c>
      <c r="S4">
        <v>4091.35140392124</v>
      </c>
      <c r="T4">
        <v>5276.7922933293203</v>
      </c>
      <c r="U4">
        <v>5289.6022753607704</v>
      </c>
      <c r="W4" t="s">
        <v>25</v>
      </c>
      <c r="X4">
        <v>1260</v>
      </c>
      <c r="Y4">
        <v>877.4683</v>
      </c>
      <c r="Z4">
        <v>717.63931002504</v>
      </c>
      <c r="AA4">
        <v>876.35192615265896</v>
      </c>
      <c r="AB4">
        <v>878.58458178384899</v>
      </c>
      <c r="AD4" t="s">
        <v>25</v>
      </c>
      <c r="AE4">
        <v>1268</v>
      </c>
      <c r="AF4">
        <v>548.35019999999997</v>
      </c>
      <c r="AG4">
        <v>435.83438609111897</v>
      </c>
      <c r="AH4">
        <v>547.67647050730397</v>
      </c>
      <c r="AI4">
        <v>549.02384495010904</v>
      </c>
    </row>
    <row r="5" spans="1:35">
      <c r="B5" t="s">
        <v>26</v>
      </c>
      <c r="C5">
        <v>4265</v>
      </c>
      <c r="D5">
        <v>6146.5385999999999</v>
      </c>
      <c r="E5">
        <v>729.75836807477503</v>
      </c>
      <c r="F5">
        <v>6146.2032060020101</v>
      </c>
      <c r="G5">
        <v>6146.8739335056098</v>
      </c>
      <c r="I5" t="s">
        <v>26</v>
      </c>
      <c r="J5">
        <v>4265</v>
      </c>
      <c r="K5">
        <v>2439.1653000000001</v>
      </c>
      <c r="L5">
        <v>569.50334186381497</v>
      </c>
      <c r="M5">
        <v>2438.9035811137001</v>
      </c>
      <c r="N5">
        <v>2439.4270167761001</v>
      </c>
      <c r="P5" t="s">
        <v>26</v>
      </c>
      <c r="Q5">
        <v>4265</v>
      </c>
      <c r="R5">
        <v>1638.2985000000001</v>
      </c>
      <c r="S5">
        <v>697.40316277220495</v>
      </c>
      <c r="T5">
        <v>1637.97798119601</v>
      </c>
      <c r="U5">
        <v>1638.6189707383401</v>
      </c>
      <c r="W5" t="s">
        <v>26</v>
      </c>
      <c r="X5">
        <v>4265</v>
      </c>
      <c r="Y5">
        <v>291.47390000000001</v>
      </c>
      <c r="Z5">
        <v>115.21941029280001</v>
      </c>
      <c r="AA5">
        <v>291.42090737533999</v>
      </c>
      <c r="AB5">
        <v>291.52680657542197</v>
      </c>
      <c r="AD5" t="s">
        <v>26</v>
      </c>
      <c r="AE5">
        <v>4265</v>
      </c>
      <c r="AF5">
        <v>164.97139999999999</v>
      </c>
      <c r="AG5">
        <v>49.697826381491403</v>
      </c>
      <c r="AH5">
        <v>164.94855621577801</v>
      </c>
      <c r="AI5">
        <v>164.99423393662599</v>
      </c>
    </row>
    <row r="6" spans="1:35">
      <c r="B6" t="s">
        <v>33</v>
      </c>
      <c r="C6">
        <v>221</v>
      </c>
      <c r="D6">
        <v>5683.5339000000004</v>
      </c>
      <c r="E6">
        <v>254.200913697978</v>
      </c>
      <c r="F6">
        <v>5681.2794851092804</v>
      </c>
      <c r="G6">
        <v>5685.7883881938797</v>
      </c>
      <c r="I6" t="s">
        <v>33</v>
      </c>
      <c r="J6">
        <v>287</v>
      </c>
      <c r="K6">
        <v>2137.8780000000002</v>
      </c>
      <c r="L6">
        <v>319.36718860868598</v>
      </c>
      <c r="M6">
        <v>2135.6970045655999</v>
      </c>
      <c r="N6">
        <v>2140.0590929953801</v>
      </c>
      <c r="P6" t="s">
        <v>33</v>
      </c>
      <c r="Q6">
        <v>328</v>
      </c>
      <c r="R6">
        <v>1342.1982</v>
      </c>
      <c r="S6">
        <v>601.66036859708004</v>
      </c>
      <c r="T6">
        <v>1338.60288316326</v>
      </c>
      <c r="U6">
        <v>1345.79345830015</v>
      </c>
      <c r="W6" t="s">
        <v>33</v>
      </c>
      <c r="X6">
        <v>337</v>
      </c>
      <c r="Y6">
        <v>251.53710000000001</v>
      </c>
      <c r="Z6">
        <v>134.98811440569099</v>
      </c>
      <c r="AA6">
        <v>250.75199791028101</v>
      </c>
      <c r="AB6">
        <v>252.32218606597999</v>
      </c>
      <c r="AD6" t="s">
        <v>33</v>
      </c>
      <c r="AE6">
        <v>346</v>
      </c>
      <c r="AF6">
        <v>120.2688</v>
      </c>
      <c r="AG6">
        <v>25.122540424145399</v>
      </c>
      <c r="AH6">
        <v>120.12647347043</v>
      </c>
      <c r="AI6">
        <v>120.411098783906</v>
      </c>
    </row>
    <row r="7" spans="1:35">
      <c r="B7" t="s">
        <v>28</v>
      </c>
      <c r="C7">
        <v>184</v>
      </c>
      <c r="D7">
        <v>5669.9565000000002</v>
      </c>
      <c r="E7">
        <v>204.72873765743901</v>
      </c>
      <c r="F7">
        <v>5667.7757156206098</v>
      </c>
      <c r="G7">
        <v>5672.1373278576502</v>
      </c>
      <c r="I7" t="s">
        <v>28</v>
      </c>
      <c r="J7">
        <v>184</v>
      </c>
      <c r="K7">
        <v>2118.9292999999998</v>
      </c>
      <c r="L7">
        <v>159.40250598851699</v>
      </c>
      <c r="M7">
        <v>2117.2313646101202</v>
      </c>
      <c r="N7">
        <v>2120.6273310420502</v>
      </c>
      <c r="P7" t="s">
        <v>28</v>
      </c>
      <c r="Q7">
        <v>184</v>
      </c>
      <c r="R7">
        <v>975.74459999999999</v>
      </c>
      <c r="S7">
        <v>331.75959920444001</v>
      </c>
      <c r="T7">
        <v>972.210604269344</v>
      </c>
      <c r="U7">
        <v>979.27852616543896</v>
      </c>
      <c r="W7" t="s">
        <v>28</v>
      </c>
      <c r="X7">
        <v>184</v>
      </c>
      <c r="Y7">
        <v>227.2663</v>
      </c>
      <c r="Z7">
        <v>115.31458400665601</v>
      </c>
      <c r="AA7">
        <v>226.03795334427701</v>
      </c>
      <c r="AB7">
        <v>228.494655351375</v>
      </c>
      <c r="AD7" t="s">
        <v>28</v>
      </c>
      <c r="AE7">
        <v>184</v>
      </c>
      <c r="AF7">
        <v>90.592399999999998</v>
      </c>
      <c r="AG7">
        <v>23.210185881992501</v>
      </c>
      <c r="AH7">
        <v>90.345152367778795</v>
      </c>
      <c r="AI7">
        <v>90.839630240916904</v>
      </c>
    </row>
    <row r="8" spans="1:35">
      <c r="B8" t="s">
        <v>29</v>
      </c>
      <c r="C8">
        <v>18</v>
      </c>
      <c r="D8">
        <v>5535.6111000000001</v>
      </c>
      <c r="E8">
        <v>153.76572665197699</v>
      </c>
      <c r="F8">
        <v>5518.8677319867802</v>
      </c>
      <c r="G8">
        <v>5552.3544902354397</v>
      </c>
      <c r="I8" t="s">
        <v>29</v>
      </c>
      <c r="J8">
        <v>18</v>
      </c>
      <c r="K8">
        <v>2065.2777999999998</v>
      </c>
      <c r="L8">
        <v>146.37293447803901</v>
      </c>
      <c r="M8">
        <v>2049.3393915790598</v>
      </c>
      <c r="N8">
        <v>2081.2161639765</v>
      </c>
      <c r="P8" t="s">
        <v>29</v>
      </c>
      <c r="Q8">
        <v>18</v>
      </c>
      <c r="R8">
        <v>1025.5555999999999</v>
      </c>
      <c r="S8">
        <v>285.00634094539902</v>
      </c>
      <c r="T8">
        <v>994.52153176372303</v>
      </c>
      <c r="U8">
        <v>1056.5895793473901</v>
      </c>
      <c r="W8" t="s">
        <v>29</v>
      </c>
      <c r="X8">
        <v>18</v>
      </c>
      <c r="Y8">
        <v>245.33330000000001</v>
      </c>
      <c r="Z8">
        <v>137.74059165052</v>
      </c>
      <c r="AA8">
        <v>230.33491335361001</v>
      </c>
      <c r="AB8">
        <v>260.33175331305699</v>
      </c>
      <c r="AD8" t="s">
        <v>29</v>
      </c>
      <c r="AE8">
        <v>18</v>
      </c>
      <c r="AF8">
        <v>72.222200000000001</v>
      </c>
      <c r="AG8">
        <v>17.062361589373701</v>
      </c>
      <c r="AH8">
        <v>70.364320626934898</v>
      </c>
      <c r="AI8">
        <v>74.080123817509602</v>
      </c>
    </row>
    <row r="12" spans="1:35">
      <c r="D12" t="s">
        <v>90</v>
      </c>
    </row>
    <row r="13" spans="1:35">
      <c r="B13" t="s">
        <v>41</v>
      </c>
      <c r="D13">
        <v>10193.3824</v>
      </c>
    </row>
    <row r="14" spans="1:35">
      <c r="B14" t="s">
        <v>42</v>
      </c>
      <c r="D14">
        <v>5539.2927</v>
      </c>
    </row>
    <row r="15" spans="1:35">
      <c r="B15" t="s">
        <v>43</v>
      </c>
      <c r="D15">
        <v>5303.5681999999997</v>
      </c>
    </row>
    <row r="16" spans="1:35">
      <c r="B16" t="s">
        <v>44</v>
      </c>
      <c r="D16">
        <v>5287.3666999999996</v>
      </c>
    </row>
    <row r="17" spans="2:9">
      <c r="B17" t="s">
        <v>45</v>
      </c>
      <c r="D17">
        <v>5153.8462</v>
      </c>
    </row>
    <row r="30" spans="2:9">
      <c r="D30" t="s">
        <v>30</v>
      </c>
      <c r="I30" t="s">
        <v>39</v>
      </c>
    </row>
    <row r="31" spans="2:9">
      <c r="B31" t="s">
        <v>27</v>
      </c>
      <c r="C31">
        <v>3805</v>
      </c>
      <c r="D31">
        <v>1512.0237</v>
      </c>
      <c r="E31">
        <v>971.68682911074995</v>
      </c>
      <c r="F31">
        <v>1511.5231258383601</v>
      </c>
      <c r="G31">
        <v>1512.5241803377301</v>
      </c>
      <c r="I31">
        <f>D32/R4</f>
        <v>1.2132745449426998</v>
      </c>
    </row>
    <row r="32" spans="2:9">
      <c r="B32" t="s">
        <v>25</v>
      </c>
      <c r="C32">
        <v>1282</v>
      </c>
      <c r="D32">
        <v>6409.9687999999996</v>
      </c>
      <c r="E32">
        <v>5123.8223679853099</v>
      </c>
      <c r="F32">
        <v>6402.1351857712598</v>
      </c>
      <c r="G32">
        <v>6417.8024117326404</v>
      </c>
      <c r="I32">
        <f>D33/R5</f>
        <v>1.0760999903253283</v>
      </c>
    </row>
    <row r="33" spans="2:9">
      <c r="B33" t="s">
        <v>26</v>
      </c>
      <c r="C33">
        <v>4265</v>
      </c>
      <c r="D33">
        <v>1762.973</v>
      </c>
      <c r="E33">
        <v>803.388243193123</v>
      </c>
      <c r="F33">
        <v>1762.6038356490801</v>
      </c>
      <c r="G33">
        <v>1763.3422370355599</v>
      </c>
      <c r="I33">
        <f>D34/R6</f>
        <v>1.1564594558389363</v>
      </c>
    </row>
    <row r="34" spans="2:9">
      <c r="B34" t="s">
        <v>33</v>
      </c>
      <c r="C34">
        <v>364</v>
      </c>
      <c r="D34">
        <v>1552.1977999999999</v>
      </c>
      <c r="E34">
        <v>997.73274901270895</v>
      </c>
      <c r="F34">
        <v>1546.8253950877299</v>
      </c>
      <c r="G34">
        <v>1557.5702093078701</v>
      </c>
      <c r="I34">
        <f>D35/R7</f>
        <v>1.4619826745646352</v>
      </c>
    </row>
    <row r="35" spans="2:9">
      <c r="B35" t="s">
        <v>28</v>
      </c>
      <c r="C35">
        <v>184</v>
      </c>
      <c r="D35">
        <v>1426.5217</v>
      </c>
      <c r="E35">
        <v>1963.46851276452</v>
      </c>
      <c r="F35">
        <v>1405.60653105968</v>
      </c>
      <c r="G35">
        <v>1447.4369472011899</v>
      </c>
      <c r="I35">
        <f>D36/R8</f>
        <v>3.1619717156241944</v>
      </c>
    </row>
    <row r="36" spans="2:9">
      <c r="B36" t="s">
        <v>29</v>
      </c>
      <c r="C36">
        <v>18</v>
      </c>
      <c r="D36">
        <v>3242.7777999999998</v>
      </c>
      <c r="E36">
        <v>3902.5931131154298</v>
      </c>
      <c r="F36">
        <v>2817.8287499052099</v>
      </c>
      <c r="G36">
        <v>3667.7268056503499</v>
      </c>
    </row>
    <row r="47" spans="2:9">
      <c r="I47" t="s">
        <v>40</v>
      </c>
    </row>
    <row r="48" spans="2:9">
      <c r="I48">
        <f>D32/D4</f>
        <v>0.54106405821087522</v>
      </c>
    </row>
    <row r="49" spans="9:9">
      <c r="I49">
        <f>D33/D5</f>
        <v>0.28682370920114292</v>
      </c>
    </row>
    <row r="50" spans="9:9">
      <c r="I50">
        <f>D34/D6</f>
        <v>0.27310434446427773</v>
      </c>
    </row>
    <row r="51" spans="9:9">
      <c r="I51">
        <f>D35/D7</f>
        <v>0.25159305895909428</v>
      </c>
    </row>
    <row r="52" spans="9:9">
      <c r="I52">
        <f>D36/D8</f>
        <v>0.58580303807830714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topLeftCell="R1" workbookViewId="0">
      <selection activeCell="Z1" activeCellId="1" sqref="AC1:AC1048576 Z1:Z1048576"/>
    </sheetView>
  </sheetViews>
  <sheetFormatPr baseColWidth="10" defaultRowHeight="15" x14ac:dyDescent="0"/>
  <cols>
    <col min="17" max="17" width="11" customWidth="1"/>
  </cols>
  <sheetData>
    <row r="1" spans="1:32">
      <c r="D1" t="s">
        <v>48</v>
      </c>
      <c r="K1" t="s">
        <v>49</v>
      </c>
      <c r="R1" t="s">
        <v>51</v>
      </c>
      <c r="U1" t="s">
        <v>50</v>
      </c>
      <c r="Z1" t="s">
        <v>37</v>
      </c>
      <c r="AC1" t="s">
        <v>52</v>
      </c>
    </row>
    <row r="2" spans="1:32">
      <c r="B2" t="s">
        <v>46</v>
      </c>
      <c r="C2">
        <v>3654</v>
      </c>
      <c r="D2">
        <v>6031.3847999999998</v>
      </c>
      <c r="E2">
        <v>3710.5385240205901</v>
      </c>
      <c r="F2">
        <v>6029.3944566209402</v>
      </c>
      <c r="G2">
        <v>6033.3751109762097</v>
      </c>
      <c r="K2">
        <f>D2/Extension!R5</f>
        <v>3.681493207739615</v>
      </c>
      <c r="R2" s="1">
        <v>164.97139999999999</v>
      </c>
      <c r="S2" t="s">
        <v>46</v>
      </c>
      <c r="T2">
        <v>3654</v>
      </c>
      <c r="U2">
        <v>299.38889999999998</v>
      </c>
      <c r="V2">
        <v>91.519631638967496</v>
      </c>
      <c r="W2">
        <v>299.33979789873803</v>
      </c>
      <c r="X2">
        <v>299.43797987903997</v>
      </c>
      <c r="Z2">
        <v>291.47390000000001</v>
      </c>
      <c r="AA2" t="s">
        <v>46</v>
      </c>
      <c r="AB2">
        <v>3654</v>
      </c>
      <c r="AC2">
        <v>531.65049999999997</v>
      </c>
      <c r="AD2">
        <v>185.79488579543701</v>
      </c>
      <c r="AE2">
        <v>531.55085988610904</v>
      </c>
      <c r="AF2">
        <v>531.75018007010397</v>
      </c>
    </row>
    <row r="3" spans="1:32">
      <c r="B3" t="s">
        <v>47</v>
      </c>
      <c r="C3">
        <v>541</v>
      </c>
      <c r="D3">
        <v>4678.0775999999996</v>
      </c>
      <c r="E3">
        <v>2662.4178654482598</v>
      </c>
      <c r="F3">
        <v>4668.4319057000403</v>
      </c>
      <c r="G3">
        <v>4687.72336232214</v>
      </c>
      <c r="K3">
        <f>D3/Extension!R6</f>
        <v>3.4853850943921691</v>
      </c>
      <c r="R3" s="1">
        <v>120.2688</v>
      </c>
      <c r="S3" t="s">
        <v>47</v>
      </c>
      <c r="T3">
        <v>541</v>
      </c>
      <c r="U3">
        <v>228.9076</v>
      </c>
      <c r="V3">
        <v>74.426043068965697</v>
      </c>
      <c r="W3">
        <v>228.63793891975001</v>
      </c>
      <c r="X3">
        <v>229.17721819670101</v>
      </c>
      <c r="Z3">
        <v>251.53710000000001</v>
      </c>
      <c r="AA3" t="s">
        <v>47</v>
      </c>
      <c r="AB3">
        <v>541</v>
      </c>
      <c r="AC3">
        <v>442.71899999999999</v>
      </c>
      <c r="AD3">
        <v>185.79005123216999</v>
      </c>
      <c r="AE3">
        <v>442.04593622843799</v>
      </c>
      <c r="AF3">
        <v>443.392141405573</v>
      </c>
    </row>
    <row r="4" spans="1:32">
      <c r="R4" s="1"/>
    </row>
    <row r="5" spans="1:32">
      <c r="R5" s="1"/>
    </row>
    <row r="6" spans="1:32">
      <c r="A6">
        <v>1</v>
      </c>
      <c r="B6" t="s">
        <v>42</v>
      </c>
    </row>
    <row r="7" spans="1:32">
      <c r="A7">
        <v>2</v>
      </c>
      <c r="B7" t="s">
        <v>43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J2" sqref="J2:P12"/>
    </sheetView>
  </sheetViews>
  <sheetFormatPr baseColWidth="10" defaultRowHeight="15" x14ac:dyDescent="0"/>
  <sheetData>
    <row r="2" spans="2:16">
      <c r="B2" t="s">
        <v>61</v>
      </c>
      <c r="E2" t="s">
        <v>60</v>
      </c>
    </row>
    <row r="3" spans="2:16">
      <c r="B3">
        <v>0.05</v>
      </c>
      <c r="C3" t="s">
        <v>53</v>
      </c>
      <c r="D3">
        <v>3994</v>
      </c>
      <c r="E3">
        <v>168.3673</v>
      </c>
      <c r="F3">
        <v>58.548355097938</v>
      </c>
      <c r="G3">
        <v>168.33856915974201</v>
      </c>
      <c r="H3">
        <v>168.39603274311301</v>
      </c>
      <c r="K3" t="s">
        <v>62</v>
      </c>
      <c r="L3">
        <v>13</v>
      </c>
      <c r="M3">
        <v>292.4615</v>
      </c>
      <c r="N3">
        <v>64.042453868007698</v>
      </c>
      <c r="O3">
        <v>282.80590695528502</v>
      </c>
      <c r="P3">
        <v>302.11716996779199</v>
      </c>
    </row>
    <row r="4" spans="2:16">
      <c r="B4">
        <v>0.1</v>
      </c>
      <c r="C4" t="s">
        <v>54</v>
      </c>
      <c r="D4">
        <v>4355</v>
      </c>
      <c r="E4">
        <v>168.4126</v>
      </c>
      <c r="F4">
        <v>55.6114000430142</v>
      </c>
      <c r="G4">
        <v>168.387600839475</v>
      </c>
      <c r="H4">
        <v>168.43765748429001</v>
      </c>
      <c r="K4" t="s">
        <v>63</v>
      </c>
      <c r="L4">
        <v>4121</v>
      </c>
      <c r="M4">
        <v>301.88499999999999</v>
      </c>
      <c r="N4">
        <v>126.77022203273501</v>
      </c>
      <c r="O4">
        <v>301.82468584441102</v>
      </c>
      <c r="P4">
        <v>301.94527290346599</v>
      </c>
    </row>
    <row r="5" spans="2:16">
      <c r="B5">
        <v>0.25</v>
      </c>
      <c r="C5" t="s">
        <v>55</v>
      </c>
      <c r="D5">
        <v>4265</v>
      </c>
      <c r="E5">
        <v>164.97139999999999</v>
      </c>
      <c r="F5">
        <v>49.697826381491403</v>
      </c>
      <c r="G5">
        <v>164.94855621577801</v>
      </c>
      <c r="H5">
        <v>164.99423393662599</v>
      </c>
      <c r="K5" t="s">
        <v>64</v>
      </c>
      <c r="L5">
        <v>4355</v>
      </c>
      <c r="M5">
        <v>299.32220000000001</v>
      </c>
      <c r="N5">
        <v>122.6684821071</v>
      </c>
      <c r="O5">
        <v>299.26695057980902</v>
      </c>
      <c r="P5">
        <v>299.37736629734297</v>
      </c>
    </row>
    <row r="6" spans="2:16">
      <c r="B6">
        <v>0.5</v>
      </c>
      <c r="C6" t="s">
        <v>56</v>
      </c>
      <c r="D6">
        <v>4368</v>
      </c>
      <c r="E6">
        <v>147.9059</v>
      </c>
      <c r="F6">
        <v>40.536109438960999</v>
      </c>
      <c r="G6">
        <v>147.88771731353</v>
      </c>
      <c r="H6">
        <v>147.92409587328299</v>
      </c>
      <c r="K6" t="s">
        <v>65</v>
      </c>
      <c r="L6">
        <v>4265</v>
      </c>
      <c r="M6">
        <v>291.47390000000001</v>
      </c>
      <c r="N6">
        <v>115.21941029280001</v>
      </c>
      <c r="O6">
        <v>291.42090737533999</v>
      </c>
      <c r="P6">
        <v>291.52680657542197</v>
      </c>
    </row>
    <row r="7" spans="2:16">
      <c r="B7">
        <v>0.75</v>
      </c>
      <c r="C7" t="s">
        <v>57</v>
      </c>
      <c r="D7">
        <v>4366</v>
      </c>
      <c r="E7">
        <v>111.47069999999999</v>
      </c>
      <c r="F7">
        <v>31.463434466787302</v>
      </c>
      <c r="G7">
        <v>111.456557871838</v>
      </c>
      <c r="H7">
        <v>111.48480722206899</v>
      </c>
      <c r="K7" t="s">
        <v>66</v>
      </c>
      <c r="L7">
        <v>4368</v>
      </c>
      <c r="M7">
        <v>253.7628</v>
      </c>
      <c r="N7">
        <v>95.542961995709106</v>
      </c>
      <c r="O7">
        <v>253.71994867089899</v>
      </c>
      <c r="P7">
        <v>253.80569235474201</v>
      </c>
    </row>
    <row r="8" spans="2:16">
      <c r="B8">
        <v>0.9</v>
      </c>
      <c r="C8" t="s">
        <v>59</v>
      </c>
      <c r="D8">
        <v>4340</v>
      </c>
      <c r="E8">
        <v>67.262200000000007</v>
      </c>
      <c r="F8">
        <v>20.003408345008101</v>
      </c>
      <c r="G8">
        <v>67.253178184249705</v>
      </c>
      <c r="H8">
        <v>67.271245778883895</v>
      </c>
      <c r="K8" t="s">
        <v>67</v>
      </c>
      <c r="L8">
        <v>4366</v>
      </c>
      <c r="M8">
        <v>184.99539999999999</v>
      </c>
      <c r="N8">
        <v>70.161090877843804</v>
      </c>
      <c r="O8">
        <v>184.96392218549701</v>
      </c>
      <c r="P8">
        <v>185.02691611042599</v>
      </c>
    </row>
    <row r="9" spans="2:16">
      <c r="B9">
        <v>0.95</v>
      </c>
      <c r="C9" t="s">
        <v>58</v>
      </c>
      <c r="D9">
        <v>3986</v>
      </c>
      <c r="E9">
        <v>41.586799999999997</v>
      </c>
      <c r="F9">
        <v>18.1862831503785</v>
      </c>
      <c r="G9">
        <v>41.577861235580798</v>
      </c>
      <c r="H9">
        <v>41.595746391112598</v>
      </c>
      <c r="K9" t="s">
        <v>68</v>
      </c>
      <c r="L9">
        <v>4113</v>
      </c>
      <c r="M9">
        <v>54.530299999999997</v>
      </c>
      <c r="N9">
        <v>36.4840808037087</v>
      </c>
      <c r="O9">
        <v>54.512883832147999</v>
      </c>
      <c r="P9">
        <v>54.547655919857803</v>
      </c>
    </row>
    <row r="10" spans="2:16">
      <c r="K10" t="s">
        <v>69</v>
      </c>
      <c r="L10">
        <v>20</v>
      </c>
      <c r="M10">
        <v>8.15</v>
      </c>
      <c r="N10">
        <v>4.4988302573236201</v>
      </c>
      <c r="O10">
        <v>7.7091146347822797</v>
      </c>
      <c r="P10">
        <v>8.5908853652177193</v>
      </c>
    </row>
    <row r="11" spans="2:16">
      <c r="K11" t="s">
        <v>70</v>
      </c>
      <c r="L11">
        <v>22</v>
      </c>
      <c r="M11">
        <v>9.5</v>
      </c>
      <c r="N11">
        <v>4.4266508892432501</v>
      </c>
      <c r="O11">
        <v>9.1056256480492408</v>
      </c>
      <c r="P11">
        <v>9.8943743519507592</v>
      </c>
    </row>
    <row r="12" spans="2:16">
      <c r="K12" t="s">
        <v>71</v>
      </c>
      <c r="L12">
        <v>4340</v>
      </c>
      <c r="M12">
        <v>99.668000000000006</v>
      </c>
      <c r="N12">
        <v>48.653708474000503</v>
      </c>
      <c r="O12">
        <v>99.645999707693804</v>
      </c>
      <c r="P12">
        <v>99.689944992767096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A10" sqref="A10:XFD10"/>
    </sheetView>
  </sheetViews>
  <sheetFormatPr baseColWidth="10" defaultRowHeight="15" x14ac:dyDescent="0"/>
  <sheetData>
    <row r="1" spans="1:21">
      <c r="A1" t="s">
        <v>73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 t="s">
        <v>72</v>
      </c>
    </row>
    <row r="2" spans="1:21">
      <c r="A2">
        <v>2</v>
      </c>
      <c r="B2">
        <f>IF(B$1&lt;$A2,B$1*COMBIN($A2,B$1),0)</f>
        <v>2</v>
      </c>
      <c r="C2">
        <f t="shared" ref="C2:T16" si="0">IF(C$1&lt;$A2,C$1*COMBIN($A2,C$1),0)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>SUM(B2:T2)</f>
        <v>2</v>
      </c>
    </row>
    <row r="3" spans="1:21">
      <c r="A3">
        <v>3</v>
      </c>
      <c r="B3">
        <f t="shared" ref="B3:Q19" si="1">IF(B$1&lt;$A3,B$1*COMBIN($A3,B$1),0)</f>
        <v>3</v>
      </c>
      <c r="C3">
        <f t="shared" si="0"/>
        <v>6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ref="U3:U19" si="2">SUM(B3:T3)</f>
        <v>9</v>
      </c>
    </row>
    <row r="4" spans="1:21">
      <c r="A4">
        <v>4</v>
      </c>
      <c r="B4">
        <f t="shared" si="1"/>
        <v>4</v>
      </c>
      <c r="C4">
        <f t="shared" si="0"/>
        <v>12</v>
      </c>
      <c r="D4">
        <f t="shared" si="0"/>
        <v>12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2"/>
        <v>28</v>
      </c>
    </row>
    <row r="5" spans="1:21">
      <c r="A5">
        <v>5</v>
      </c>
      <c r="B5">
        <f t="shared" si="1"/>
        <v>5</v>
      </c>
      <c r="C5">
        <f t="shared" si="0"/>
        <v>20</v>
      </c>
      <c r="D5">
        <f t="shared" si="0"/>
        <v>30</v>
      </c>
      <c r="E5">
        <f t="shared" si="0"/>
        <v>20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2"/>
        <v>75</v>
      </c>
    </row>
    <row r="6" spans="1:21">
      <c r="A6">
        <v>6</v>
      </c>
      <c r="B6">
        <f t="shared" si="1"/>
        <v>6</v>
      </c>
      <c r="C6">
        <f t="shared" si="0"/>
        <v>30</v>
      </c>
      <c r="D6">
        <f t="shared" si="0"/>
        <v>60</v>
      </c>
      <c r="E6">
        <f t="shared" si="0"/>
        <v>60</v>
      </c>
      <c r="F6">
        <f t="shared" si="0"/>
        <v>30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2"/>
        <v>186</v>
      </c>
    </row>
    <row r="7" spans="1:21">
      <c r="A7">
        <v>7</v>
      </c>
      <c r="B7">
        <f t="shared" si="1"/>
        <v>7</v>
      </c>
      <c r="C7">
        <f t="shared" si="0"/>
        <v>42</v>
      </c>
      <c r="D7">
        <f t="shared" si="0"/>
        <v>105</v>
      </c>
      <c r="E7">
        <f t="shared" si="0"/>
        <v>140</v>
      </c>
      <c r="F7">
        <f t="shared" si="0"/>
        <v>105</v>
      </c>
      <c r="G7">
        <f t="shared" si="0"/>
        <v>42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2"/>
        <v>441</v>
      </c>
    </row>
    <row r="8" spans="1:21">
      <c r="A8">
        <v>8</v>
      </c>
      <c r="B8">
        <f t="shared" si="1"/>
        <v>8</v>
      </c>
      <c r="C8">
        <f t="shared" si="0"/>
        <v>56</v>
      </c>
      <c r="D8">
        <f t="shared" si="0"/>
        <v>168</v>
      </c>
      <c r="E8">
        <f t="shared" si="0"/>
        <v>280</v>
      </c>
      <c r="F8">
        <f t="shared" si="0"/>
        <v>280</v>
      </c>
      <c r="G8">
        <f t="shared" si="0"/>
        <v>168</v>
      </c>
      <c r="H8">
        <f t="shared" si="0"/>
        <v>56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2"/>
        <v>1016</v>
      </c>
    </row>
    <row r="9" spans="1:21">
      <c r="A9">
        <v>9</v>
      </c>
      <c r="B9">
        <f t="shared" si="1"/>
        <v>9</v>
      </c>
      <c r="C9">
        <f t="shared" si="0"/>
        <v>72</v>
      </c>
      <c r="D9">
        <f t="shared" si="0"/>
        <v>251.99999999999994</v>
      </c>
      <c r="E9">
        <f t="shared" si="0"/>
        <v>504</v>
      </c>
      <c r="F9">
        <f t="shared" si="0"/>
        <v>630</v>
      </c>
      <c r="G9">
        <f t="shared" si="0"/>
        <v>503.99999999999989</v>
      </c>
      <c r="H9">
        <f t="shared" si="0"/>
        <v>252</v>
      </c>
      <c r="I9">
        <f t="shared" si="0"/>
        <v>72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2"/>
        <v>2295</v>
      </c>
    </row>
    <row r="10" spans="1:21">
      <c r="A10">
        <v>10</v>
      </c>
      <c r="B10">
        <f t="shared" si="1"/>
        <v>10</v>
      </c>
      <c r="C10">
        <f t="shared" si="0"/>
        <v>90</v>
      </c>
      <c r="D10">
        <f t="shared" si="0"/>
        <v>360</v>
      </c>
      <c r="E10">
        <f t="shared" si="0"/>
        <v>839.99999999999989</v>
      </c>
      <c r="F10">
        <f t="shared" si="0"/>
        <v>1260</v>
      </c>
      <c r="G10">
        <f t="shared" si="0"/>
        <v>1259.9999999999998</v>
      </c>
      <c r="H10">
        <f t="shared" si="0"/>
        <v>840</v>
      </c>
      <c r="I10">
        <f t="shared" si="0"/>
        <v>360</v>
      </c>
      <c r="J10">
        <f t="shared" si="0"/>
        <v>90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2"/>
        <v>5110</v>
      </c>
    </row>
    <row r="11" spans="1:21">
      <c r="A11">
        <v>11</v>
      </c>
      <c r="B11">
        <f t="shared" si="1"/>
        <v>11</v>
      </c>
      <c r="C11">
        <f t="shared" si="0"/>
        <v>110</v>
      </c>
      <c r="D11">
        <f t="shared" si="0"/>
        <v>495</v>
      </c>
      <c r="E11">
        <f t="shared" si="0"/>
        <v>1320</v>
      </c>
      <c r="F11">
        <f t="shared" si="0"/>
        <v>2309.9999999999995</v>
      </c>
      <c r="G11">
        <f t="shared" si="0"/>
        <v>2771.9999999999995</v>
      </c>
      <c r="H11">
        <f t="shared" si="0"/>
        <v>2310</v>
      </c>
      <c r="I11">
        <f t="shared" si="0"/>
        <v>1320</v>
      </c>
      <c r="J11">
        <f t="shared" si="0"/>
        <v>495</v>
      </c>
      <c r="K11">
        <f t="shared" si="0"/>
        <v>110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2"/>
        <v>11253</v>
      </c>
    </row>
    <row r="12" spans="1:21">
      <c r="A12">
        <v>12</v>
      </c>
      <c r="B12">
        <f t="shared" si="1"/>
        <v>12</v>
      </c>
      <c r="C12">
        <f t="shared" si="0"/>
        <v>132</v>
      </c>
      <c r="D12">
        <f t="shared" si="0"/>
        <v>660</v>
      </c>
      <c r="E12">
        <f t="shared" si="0"/>
        <v>1980</v>
      </c>
      <c r="F12">
        <f t="shared" si="0"/>
        <v>3960</v>
      </c>
      <c r="G12">
        <f t="shared" si="0"/>
        <v>5543.9999999999982</v>
      </c>
      <c r="H12">
        <f t="shared" si="0"/>
        <v>5544</v>
      </c>
      <c r="I12">
        <f t="shared" si="0"/>
        <v>3960</v>
      </c>
      <c r="J12">
        <f t="shared" si="0"/>
        <v>1980</v>
      </c>
      <c r="K12">
        <f t="shared" si="0"/>
        <v>660</v>
      </c>
      <c r="L12">
        <f t="shared" si="0"/>
        <v>132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2"/>
        <v>24564</v>
      </c>
    </row>
    <row r="13" spans="1:21">
      <c r="A13">
        <v>13</v>
      </c>
      <c r="B13">
        <f t="shared" si="1"/>
        <v>13</v>
      </c>
      <c r="C13">
        <f t="shared" si="0"/>
        <v>156</v>
      </c>
      <c r="D13">
        <f t="shared" si="0"/>
        <v>858</v>
      </c>
      <c r="E13">
        <f t="shared" si="0"/>
        <v>2860</v>
      </c>
      <c r="F13">
        <f t="shared" si="0"/>
        <v>6435</v>
      </c>
      <c r="G13">
        <f t="shared" si="0"/>
        <v>10296</v>
      </c>
      <c r="H13">
        <f t="shared" si="0"/>
        <v>12012</v>
      </c>
      <c r="I13">
        <f t="shared" si="0"/>
        <v>10296</v>
      </c>
      <c r="J13">
        <f t="shared" si="0"/>
        <v>6435</v>
      </c>
      <c r="K13">
        <f t="shared" si="0"/>
        <v>2860</v>
      </c>
      <c r="L13">
        <f t="shared" si="0"/>
        <v>858</v>
      </c>
      <c r="M13">
        <f t="shared" si="0"/>
        <v>156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2"/>
        <v>53235</v>
      </c>
    </row>
    <row r="14" spans="1:21">
      <c r="A14">
        <v>14</v>
      </c>
      <c r="B14">
        <f t="shared" si="1"/>
        <v>14</v>
      </c>
      <c r="C14">
        <f t="shared" si="0"/>
        <v>182</v>
      </c>
      <c r="D14">
        <f t="shared" si="0"/>
        <v>1092</v>
      </c>
      <c r="E14">
        <f t="shared" si="0"/>
        <v>4004</v>
      </c>
      <c r="F14">
        <f t="shared" si="0"/>
        <v>10010</v>
      </c>
      <c r="G14">
        <f t="shared" si="0"/>
        <v>18017.999999999996</v>
      </c>
      <c r="H14">
        <f t="shared" si="0"/>
        <v>24024</v>
      </c>
      <c r="I14">
        <f t="shared" si="0"/>
        <v>24023.999999999996</v>
      </c>
      <c r="J14">
        <f t="shared" si="0"/>
        <v>18018</v>
      </c>
      <c r="K14">
        <f t="shared" si="0"/>
        <v>10010</v>
      </c>
      <c r="L14">
        <f t="shared" si="0"/>
        <v>4004</v>
      </c>
      <c r="M14">
        <f t="shared" si="0"/>
        <v>1092</v>
      </c>
      <c r="N14">
        <f t="shared" si="0"/>
        <v>182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2"/>
        <v>114674</v>
      </c>
    </row>
    <row r="15" spans="1:21">
      <c r="A15">
        <v>15</v>
      </c>
      <c r="B15">
        <f t="shared" si="1"/>
        <v>15</v>
      </c>
      <c r="C15">
        <f t="shared" si="0"/>
        <v>210</v>
      </c>
      <c r="D15">
        <f t="shared" si="0"/>
        <v>1365.0000000000002</v>
      </c>
      <c r="E15">
        <f t="shared" si="0"/>
        <v>5460</v>
      </c>
      <c r="F15">
        <f t="shared" si="0"/>
        <v>15015</v>
      </c>
      <c r="G15">
        <f t="shared" si="0"/>
        <v>30030</v>
      </c>
      <c r="H15">
        <f t="shared" si="0"/>
        <v>45044.999999999993</v>
      </c>
      <c r="I15">
        <f t="shared" si="0"/>
        <v>51479.999999999993</v>
      </c>
      <c r="J15">
        <f t="shared" si="0"/>
        <v>45045</v>
      </c>
      <c r="K15">
        <f t="shared" si="0"/>
        <v>30030</v>
      </c>
      <c r="L15">
        <f t="shared" si="0"/>
        <v>15015</v>
      </c>
      <c r="M15">
        <f t="shared" si="0"/>
        <v>5460.0000000000009</v>
      </c>
      <c r="N15">
        <f t="shared" si="0"/>
        <v>1365</v>
      </c>
      <c r="O15">
        <f t="shared" si="0"/>
        <v>210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2"/>
        <v>245745</v>
      </c>
    </row>
    <row r="16" spans="1:21">
      <c r="A16">
        <v>16</v>
      </c>
      <c r="B16">
        <f t="shared" si="1"/>
        <v>16</v>
      </c>
      <c r="C16">
        <f t="shared" si="0"/>
        <v>240</v>
      </c>
      <c r="D16">
        <f t="shared" si="0"/>
        <v>1680</v>
      </c>
      <c r="E16">
        <f t="shared" si="0"/>
        <v>7280.0000000000009</v>
      </c>
      <c r="F16">
        <f t="shared" ref="F16:T19" si="3">IF(F$1&lt;$A16,F$1*COMBIN($A16,F$1),0)</f>
        <v>21840</v>
      </c>
      <c r="G16">
        <f t="shared" si="3"/>
        <v>48048</v>
      </c>
      <c r="H16">
        <f t="shared" si="3"/>
        <v>80080</v>
      </c>
      <c r="I16">
        <f t="shared" si="3"/>
        <v>102959.99999999999</v>
      </c>
      <c r="J16">
        <f t="shared" si="3"/>
        <v>102960</v>
      </c>
      <c r="K16">
        <f t="shared" si="3"/>
        <v>80080</v>
      </c>
      <c r="L16">
        <f t="shared" si="3"/>
        <v>48048</v>
      </c>
      <c r="M16">
        <f t="shared" si="3"/>
        <v>21840.000000000004</v>
      </c>
      <c r="N16">
        <f t="shared" si="3"/>
        <v>7280</v>
      </c>
      <c r="O16">
        <f t="shared" si="3"/>
        <v>1680</v>
      </c>
      <c r="P16">
        <f t="shared" si="3"/>
        <v>240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2"/>
        <v>524272</v>
      </c>
    </row>
    <row r="17" spans="1:21">
      <c r="A17">
        <v>17</v>
      </c>
      <c r="B17">
        <f t="shared" si="1"/>
        <v>17</v>
      </c>
      <c r="C17">
        <f t="shared" si="1"/>
        <v>272</v>
      </c>
      <c r="D17">
        <f t="shared" si="1"/>
        <v>2040</v>
      </c>
      <c r="E17">
        <f t="shared" si="1"/>
        <v>9520</v>
      </c>
      <c r="F17">
        <f t="shared" si="1"/>
        <v>30940.000000000004</v>
      </c>
      <c r="G17">
        <f t="shared" si="1"/>
        <v>74256</v>
      </c>
      <c r="H17">
        <f t="shared" si="1"/>
        <v>136136</v>
      </c>
      <c r="I17">
        <f t="shared" si="1"/>
        <v>194480</v>
      </c>
      <c r="J17">
        <f t="shared" si="1"/>
        <v>218790</v>
      </c>
      <c r="K17">
        <f t="shared" si="1"/>
        <v>194480</v>
      </c>
      <c r="L17">
        <f t="shared" si="1"/>
        <v>136136</v>
      </c>
      <c r="M17">
        <f t="shared" si="1"/>
        <v>74256.000000000015</v>
      </c>
      <c r="N17">
        <f t="shared" si="1"/>
        <v>30940</v>
      </c>
      <c r="O17">
        <f t="shared" si="1"/>
        <v>9520</v>
      </c>
      <c r="P17">
        <f t="shared" si="1"/>
        <v>2040</v>
      </c>
      <c r="Q17">
        <f t="shared" si="1"/>
        <v>272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si="2"/>
        <v>1114095</v>
      </c>
    </row>
    <row r="18" spans="1:21">
      <c r="A18">
        <v>18</v>
      </c>
      <c r="B18">
        <f t="shared" si="1"/>
        <v>18</v>
      </c>
      <c r="C18">
        <f t="shared" si="1"/>
        <v>306</v>
      </c>
      <c r="D18">
        <f t="shared" si="1"/>
        <v>2448</v>
      </c>
      <c r="E18">
        <f t="shared" si="1"/>
        <v>12240</v>
      </c>
      <c r="F18">
        <f t="shared" si="1"/>
        <v>42840</v>
      </c>
      <c r="G18">
        <f t="shared" si="1"/>
        <v>111384.00000000003</v>
      </c>
      <c r="H18">
        <f t="shared" si="1"/>
        <v>222767.99999999997</v>
      </c>
      <c r="I18">
        <f t="shared" si="1"/>
        <v>350064</v>
      </c>
      <c r="J18">
        <f t="shared" si="1"/>
        <v>437579.99999999994</v>
      </c>
      <c r="K18">
        <f t="shared" si="1"/>
        <v>437580</v>
      </c>
      <c r="L18">
        <f t="shared" si="1"/>
        <v>350063.99999999994</v>
      </c>
      <c r="M18">
        <f t="shared" si="1"/>
        <v>222768.00000000006</v>
      </c>
      <c r="N18">
        <f t="shared" si="1"/>
        <v>111384</v>
      </c>
      <c r="O18">
        <f t="shared" si="1"/>
        <v>42840</v>
      </c>
      <c r="P18">
        <f t="shared" si="1"/>
        <v>12240</v>
      </c>
      <c r="Q18">
        <f t="shared" si="1"/>
        <v>2448</v>
      </c>
      <c r="R18">
        <f t="shared" si="3"/>
        <v>306</v>
      </c>
      <c r="S18">
        <f t="shared" si="3"/>
        <v>0</v>
      </c>
      <c r="T18">
        <f t="shared" si="3"/>
        <v>0</v>
      </c>
      <c r="U18">
        <f t="shared" si="2"/>
        <v>2359278</v>
      </c>
    </row>
    <row r="19" spans="1:21">
      <c r="A19">
        <v>19</v>
      </c>
      <c r="B19">
        <f t="shared" si="1"/>
        <v>19</v>
      </c>
      <c r="C19">
        <f t="shared" si="1"/>
        <v>342</v>
      </c>
      <c r="D19">
        <f t="shared" si="1"/>
        <v>2907</v>
      </c>
      <c r="E19">
        <f t="shared" si="1"/>
        <v>15504</v>
      </c>
      <c r="F19">
        <f t="shared" si="1"/>
        <v>58140</v>
      </c>
      <c r="G19">
        <f t="shared" si="1"/>
        <v>162792</v>
      </c>
      <c r="H19">
        <f t="shared" si="1"/>
        <v>352716.00000000006</v>
      </c>
      <c r="I19">
        <f t="shared" si="1"/>
        <v>604655.99999999988</v>
      </c>
      <c r="J19">
        <f t="shared" si="1"/>
        <v>831402</v>
      </c>
      <c r="K19">
        <f t="shared" si="1"/>
        <v>923780</v>
      </c>
      <c r="L19">
        <f t="shared" si="1"/>
        <v>831401.99999999988</v>
      </c>
      <c r="M19">
        <f t="shared" si="1"/>
        <v>604656.00000000012</v>
      </c>
      <c r="N19">
        <f t="shared" si="1"/>
        <v>352716</v>
      </c>
      <c r="O19">
        <f t="shared" si="1"/>
        <v>162792</v>
      </c>
      <c r="P19">
        <f t="shared" si="1"/>
        <v>58140</v>
      </c>
      <c r="Q19">
        <f t="shared" si="1"/>
        <v>15504</v>
      </c>
      <c r="R19">
        <f t="shared" si="3"/>
        <v>2907</v>
      </c>
      <c r="S19">
        <f t="shared" si="3"/>
        <v>342</v>
      </c>
      <c r="T19">
        <f t="shared" si="3"/>
        <v>0</v>
      </c>
      <c r="U19">
        <f t="shared" si="2"/>
        <v>4980717</v>
      </c>
    </row>
    <row r="20" spans="1:21">
      <c r="A20">
        <v>20</v>
      </c>
    </row>
    <row r="21" spans="1:21">
      <c r="A21">
        <v>21</v>
      </c>
    </row>
    <row r="22" spans="1:21">
      <c r="A22">
        <v>22</v>
      </c>
    </row>
    <row r="23" spans="1:21">
      <c r="A23">
        <v>23</v>
      </c>
    </row>
    <row r="24" spans="1:21">
      <c r="A24">
        <v>24</v>
      </c>
    </row>
    <row r="25" spans="1:21">
      <c r="A25">
        <v>25</v>
      </c>
    </row>
    <row r="26" spans="1:21">
      <c r="A26">
        <v>26</v>
      </c>
    </row>
    <row r="27" spans="1:21">
      <c r="A27">
        <v>27</v>
      </c>
    </row>
    <row r="28" spans="1:21">
      <c r="A28">
        <v>28</v>
      </c>
    </row>
    <row r="29" spans="1:21">
      <c r="A29">
        <v>29</v>
      </c>
    </row>
    <row r="30" spans="1:21">
      <c r="A30">
        <v>30</v>
      </c>
    </row>
    <row r="31" spans="1:21">
      <c r="A31">
        <v>31</v>
      </c>
    </row>
    <row r="32" spans="1:21">
      <c r="A32">
        <v>32</v>
      </c>
    </row>
    <row r="33" spans="1:1">
      <c r="A33">
        <v>33</v>
      </c>
    </row>
    <row r="34" spans="1:1">
      <c r="A34">
        <v>34</v>
      </c>
    </row>
    <row r="35" spans="1:1">
      <c r="A35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"/>
  <sheetViews>
    <sheetView workbookViewId="0">
      <selection activeCell="K4" sqref="K4:K9"/>
    </sheetView>
  </sheetViews>
  <sheetFormatPr baseColWidth="10" defaultRowHeight="15" x14ac:dyDescent="0"/>
  <cols>
    <col min="17" max="17" width="13.6640625" customWidth="1"/>
  </cols>
  <sheetData>
    <row r="2" spans="1:21">
      <c r="A2" t="s">
        <v>74</v>
      </c>
    </row>
    <row r="3" spans="1:21">
      <c r="A3" t="s">
        <v>75</v>
      </c>
    </row>
    <row r="4" spans="1:21">
      <c r="B4" t="s">
        <v>76</v>
      </c>
      <c r="D4" t="s">
        <v>83</v>
      </c>
      <c r="I4" t="s">
        <v>89</v>
      </c>
      <c r="K4" t="s">
        <v>90</v>
      </c>
      <c r="O4" t="s">
        <v>91</v>
      </c>
      <c r="Q4" t="s">
        <v>92</v>
      </c>
      <c r="U4" t="s">
        <v>93</v>
      </c>
    </row>
    <row r="5" spans="1:21">
      <c r="A5" t="s">
        <v>41</v>
      </c>
      <c r="B5" t="s">
        <v>78</v>
      </c>
      <c r="C5">
        <v>2788</v>
      </c>
      <c r="D5">
        <v>1583.4784999999999</v>
      </c>
      <c r="E5">
        <v>1244.65369587279</v>
      </c>
      <c r="F5">
        <v>0.87500761976709396</v>
      </c>
      <c r="I5" t="s">
        <v>78</v>
      </c>
      <c r="J5">
        <v>2788</v>
      </c>
      <c r="K5">
        <v>10193.3824</v>
      </c>
      <c r="L5">
        <v>6334.8580548956998</v>
      </c>
      <c r="M5">
        <v>4.4534870113327001</v>
      </c>
      <c r="O5" t="s">
        <v>78</v>
      </c>
      <c r="P5">
        <v>2788</v>
      </c>
      <c r="Q5">
        <v>187594.443</v>
      </c>
      <c r="R5">
        <v>37147.507060503602</v>
      </c>
      <c r="S5">
        <v>26.1151771300527</v>
      </c>
      <c r="U5">
        <f>K5-Q5</f>
        <v>-177401.0606</v>
      </c>
    </row>
    <row r="6" spans="1:21">
      <c r="A6" t="s">
        <v>42</v>
      </c>
      <c r="B6" t="s">
        <v>80</v>
      </c>
      <c r="C6">
        <v>697</v>
      </c>
      <c r="D6">
        <v>2390.0704999999998</v>
      </c>
      <c r="E6">
        <v>774.33463187814596</v>
      </c>
      <c r="F6">
        <v>2.1774689791695301</v>
      </c>
      <c r="I6" t="s">
        <v>80</v>
      </c>
      <c r="J6">
        <v>697</v>
      </c>
      <c r="K6">
        <v>5539.2927</v>
      </c>
      <c r="L6">
        <v>249.95049019147399</v>
      </c>
      <c r="M6">
        <v>0.70287368834331299</v>
      </c>
      <c r="O6" t="s">
        <v>80</v>
      </c>
      <c r="P6">
        <v>697</v>
      </c>
      <c r="Q6">
        <v>588992.13060000003</v>
      </c>
      <c r="R6">
        <v>108819.42521666099</v>
      </c>
      <c r="S6">
        <v>306.005844224756</v>
      </c>
      <c r="U6">
        <f t="shared" ref="U6:U9" si="0">K6-Q6</f>
        <v>-583452.83790000004</v>
      </c>
    </row>
    <row r="7" spans="1:21">
      <c r="A7" t="s">
        <v>43</v>
      </c>
      <c r="B7" t="s">
        <v>81</v>
      </c>
      <c r="C7">
        <v>88</v>
      </c>
      <c r="D7">
        <v>22162.179499999998</v>
      </c>
      <c r="E7">
        <v>4094.0475528059301</v>
      </c>
      <c r="F7">
        <v>91.185604585222904</v>
      </c>
      <c r="I7" t="s">
        <v>81</v>
      </c>
      <c r="J7">
        <v>88</v>
      </c>
      <c r="K7">
        <v>5303.5681999999997</v>
      </c>
      <c r="L7">
        <v>173.00473685991</v>
      </c>
      <c r="M7">
        <v>3.8532873209707099</v>
      </c>
      <c r="O7" t="s">
        <v>81</v>
      </c>
      <c r="P7">
        <v>88</v>
      </c>
      <c r="Q7">
        <v>3188628.6135999998</v>
      </c>
      <c r="R7">
        <v>327490.68919527601</v>
      </c>
      <c r="S7">
        <v>7294.1108048038705</v>
      </c>
      <c r="U7">
        <f t="shared" si="0"/>
        <v>-3183325.0453999997</v>
      </c>
    </row>
    <row r="8" spans="1:21">
      <c r="A8" t="s">
        <v>44</v>
      </c>
      <c r="B8" t="s">
        <v>79</v>
      </c>
      <c r="C8">
        <v>30</v>
      </c>
      <c r="D8">
        <v>86286.676099999997</v>
      </c>
      <c r="E8">
        <v>7169.5839686777899</v>
      </c>
      <c r="F8">
        <v>468.412819286949</v>
      </c>
      <c r="I8" t="s">
        <v>79</v>
      </c>
      <c r="J8">
        <v>30</v>
      </c>
      <c r="K8">
        <v>5287.3666999999996</v>
      </c>
      <c r="L8">
        <v>79.548936720319105</v>
      </c>
      <c r="M8">
        <v>5.1971971990608496</v>
      </c>
      <c r="O8" t="s">
        <v>79</v>
      </c>
      <c r="P8">
        <v>30</v>
      </c>
      <c r="Q8">
        <v>7725277</v>
      </c>
      <c r="R8">
        <v>147499.8556717</v>
      </c>
      <c r="S8">
        <v>9636.6572372177507</v>
      </c>
      <c r="U8">
        <f t="shared" si="0"/>
        <v>-7719989.6332999999</v>
      </c>
    </row>
    <row r="9" spans="1:21">
      <c r="A9" t="s">
        <v>82</v>
      </c>
      <c r="B9" t="s">
        <v>77</v>
      </c>
      <c r="C9">
        <v>26</v>
      </c>
      <c r="D9">
        <v>868539.87250000006</v>
      </c>
      <c r="E9">
        <v>115796.716857882</v>
      </c>
      <c r="F9">
        <v>8729.2909631326202</v>
      </c>
      <c r="I9" t="s">
        <v>77</v>
      </c>
      <c r="J9">
        <v>26</v>
      </c>
      <c r="K9">
        <v>5153.8462</v>
      </c>
      <c r="L9">
        <v>39.667308764464799</v>
      </c>
      <c r="M9">
        <v>2.9903048145519602</v>
      </c>
      <c r="O9" t="s">
        <v>77</v>
      </c>
      <c r="P9">
        <v>26</v>
      </c>
      <c r="Q9">
        <v>33840609.538500004</v>
      </c>
      <c r="R9">
        <v>2290293.01255072</v>
      </c>
      <c r="S9">
        <v>172652.857869208</v>
      </c>
      <c r="U9">
        <f t="shared" si="0"/>
        <v>-33835455.692300007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"/>
  <sheetViews>
    <sheetView topLeftCell="R1" workbookViewId="0">
      <selection activeCell="AC2" sqref="AC2"/>
    </sheetView>
  </sheetViews>
  <sheetFormatPr baseColWidth="10" defaultRowHeight="15" x14ac:dyDescent="0"/>
  <cols>
    <col min="2" max="2" width="26" customWidth="1"/>
  </cols>
  <sheetData>
    <row r="1" spans="2:31">
      <c r="D1" t="s">
        <v>99</v>
      </c>
      <c r="I1" t="s">
        <v>100</v>
      </c>
      <c r="N1" t="s">
        <v>101</v>
      </c>
      <c r="S1" t="s">
        <v>103</v>
      </c>
      <c r="X1" t="s">
        <v>104</v>
      </c>
      <c r="AC1" t="s">
        <v>105</v>
      </c>
    </row>
    <row r="2" spans="2:31">
      <c r="B2" t="s">
        <v>94</v>
      </c>
      <c r="C2">
        <v>5493</v>
      </c>
      <c r="D2">
        <v>453.13560000000001</v>
      </c>
      <c r="E2">
        <v>254.081484124631</v>
      </c>
      <c r="F2">
        <v>9.0660788072870493E-2</v>
      </c>
      <c r="G2" t="s">
        <v>94</v>
      </c>
      <c r="H2">
        <v>5493</v>
      </c>
      <c r="I2">
        <v>414.58510000000001</v>
      </c>
      <c r="J2">
        <v>242.36668475713401</v>
      </c>
      <c r="K2">
        <v>8.6480739509190399E-2</v>
      </c>
      <c r="L2" t="s">
        <v>102</v>
      </c>
      <c r="M2">
        <v>5493</v>
      </c>
      <c r="N2">
        <v>218.95580000000001</v>
      </c>
      <c r="O2">
        <v>150.71085401117099</v>
      </c>
      <c r="P2">
        <v>5.37763105519561E-2</v>
      </c>
      <c r="Q2" t="s">
        <v>94</v>
      </c>
      <c r="R2">
        <v>5493</v>
      </c>
      <c r="S2">
        <v>62.298200000000001</v>
      </c>
      <c r="T2">
        <v>169.966822065624</v>
      </c>
      <c r="U2">
        <v>6.0647182095143602E-2</v>
      </c>
      <c r="V2" t="s">
        <v>94</v>
      </c>
      <c r="W2">
        <v>5493</v>
      </c>
      <c r="X2">
        <v>7.6E-3</v>
      </c>
      <c r="Y2">
        <v>9.8863593897049795E-2</v>
      </c>
      <c r="Z2" s="2">
        <v>3.5276286917571E-5</v>
      </c>
      <c r="AA2" t="s">
        <v>94</v>
      </c>
      <c r="AB2">
        <v>5493</v>
      </c>
      <c r="AC2">
        <v>11.068099999999999</v>
      </c>
      <c r="AD2">
        <v>9.2205371765951405</v>
      </c>
      <c r="AE2">
        <v>3.2900514957448501E-3</v>
      </c>
    </row>
    <row r="3" spans="2:31">
      <c r="B3" t="s">
        <v>95</v>
      </c>
      <c r="C3">
        <v>5494</v>
      </c>
      <c r="D3">
        <v>453.09230000000002</v>
      </c>
      <c r="E3">
        <v>254.078668562427</v>
      </c>
      <c r="F3">
        <v>9.0643281831517597E-2</v>
      </c>
      <c r="G3" t="s">
        <v>95</v>
      </c>
      <c r="H3">
        <v>5494</v>
      </c>
      <c r="I3">
        <v>414.54419999999999</v>
      </c>
      <c r="J3">
        <v>242.36356290365899</v>
      </c>
      <c r="K3">
        <v>8.6463884836398094E-2</v>
      </c>
      <c r="L3" t="s">
        <v>95</v>
      </c>
      <c r="M3">
        <v>5494</v>
      </c>
      <c r="N3">
        <v>221.40610000000001</v>
      </c>
      <c r="O3">
        <v>153.98913279726</v>
      </c>
      <c r="P3">
        <v>5.4936057568734903E-2</v>
      </c>
      <c r="Q3" t="s">
        <v>95</v>
      </c>
      <c r="R3">
        <v>5494</v>
      </c>
      <c r="S3">
        <v>64.399900000000002</v>
      </c>
      <c r="T3">
        <v>171.232450357201</v>
      </c>
      <c r="U3">
        <v>6.1087659756118198E-2</v>
      </c>
      <c r="V3" t="s">
        <v>95</v>
      </c>
      <c r="W3">
        <v>5494</v>
      </c>
      <c r="X3">
        <v>0.23119999999999999</v>
      </c>
      <c r="Y3">
        <v>0.75852160948926495</v>
      </c>
      <c r="Z3">
        <v>2.7060472417163398E-4</v>
      </c>
      <c r="AA3" t="s">
        <v>95</v>
      </c>
      <c r="AB3">
        <v>5494</v>
      </c>
      <c r="AC3">
        <v>10.2224</v>
      </c>
      <c r="AD3">
        <v>8.4908813416389304</v>
      </c>
      <c r="AE3">
        <v>3.0291458736098099E-3</v>
      </c>
    </row>
    <row r="4" spans="2:31">
      <c r="B4" t="s">
        <v>96</v>
      </c>
      <c r="C4">
        <v>5497</v>
      </c>
      <c r="D4">
        <v>452.96420000000001</v>
      </c>
      <c r="E4">
        <v>254.06864335239899</v>
      </c>
      <c r="F4">
        <v>9.0590238488394106E-2</v>
      </c>
      <c r="G4" t="s">
        <v>96</v>
      </c>
      <c r="H4">
        <v>5497</v>
      </c>
      <c r="I4">
        <v>414.42329999999998</v>
      </c>
      <c r="J4">
        <v>242.352812491148</v>
      </c>
      <c r="K4">
        <v>8.6412863831662801E-2</v>
      </c>
      <c r="L4" t="s">
        <v>96</v>
      </c>
      <c r="M4">
        <v>5497</v>
      </c>
      <c r="N4">
        <v>233.39080000000001</v>
      </c>
      <c r="O4">
        <v>165.514261145023</v>
      </c>
      <c r="P4">
        <v>5.9015454219437102E-2</v>
      </c>
      <c r="Q4" t="s">
        <v>96</v>
      </c>
      <c r="R4">
        <v>5497</v>
      </c>
      <c r="S4">
        <v>70.368899999999996</v>
      </c>
      <c r="T4">
        <v>179.51413168321599</v>
      </c>
      <c r="U4">
        <v>6.40072217753508E-2</v>
      </c>
      <c r="V4" t="s">
        <v>96</v>
      </c>
      <c r="W4">
        <v>5497</v>
      </c>
      <c r="X4">
        <v>2.6454</v>
      </c>
      <c r="Y4">
        <v>3.5142662137080398</v>
      </c>
      <c r="Z4">
        <v>1.2530401635196899E-3</v>
      </c>
      <c r="AA4" t="s">
        <v>96</v>
      </c>
      <c r="AB4">
        <v>5497</v>
      </c>
      <c r="AC4">
        <v>8.2417999999999996</v>
      </c>
      <c r="AD4">
        <v>6.52196057934517</v>
      </c>
      <c r="AE4">
        <v>2.3254580199229698E-3</v>
      </c>
    </row>
    <row r="5" spans="2:31">
      <c r="B5" t="s">
        <v>97</v>
      </c>
      <c r="C5">
        <v>5499</v>
      </c>
      <c r="D5">
        <v>452.89249999999998</v>
      </c>
      <c r="E5">
        <v>254.050212110399</v>
      </c>
      <c r="F5">
        <v>9.0550721174100998E-2</v>
      </c>
      <c r="G5" t="s">
        <v>97</v>
      </c>
      <c r="H5">
        <v>5499</v>
      </c>
      <c r="I5">
        <v>414.35210000000001</v>
      </c>
      <c r="J5">
        <v>242.33753146551101</v>
      </c>
      <c r="K5">
        <v>8.6375988665648704E-2</v>
      </c>
      <c r="L5" t="s">
        <v>97</v>
      </c>
      <c r="M5">
        <v>5499</v>
      </c>
      <c r="N5">
        <v>251.57679999999999</v>
      </c>
      <c r="O5">
        <v>180.01475035982699</v>
      </c>
      <c r="P5">
        <v>6.4162376924033704E-2</v>
      </c>
      <c r="Q5" t="s">
        <v>97</v>
      </c>
      <c r="R5">
        <v>5499</v>
      </c>
      <c r="S5">
        <v>85.188199999999995</v>
      </c>
      <c r="T5">
        <v>205.07358792276</v>
      </c>
      <c r="U5">
        <v>7.3094059343264101E-2</v>
      </c>
      <c r="V5" t="s">
        <v>97</v>
      </c>
      <c r="W5">
        <v>5499</v>
      </c>
      <c r="X5">
        <v>6.4408000000000003</v>
      </c>
      <c r="Y5">
        <v>6.0966730369827298</v>
      </c>
      <c r="Z5">
        <v>2.17302766911914E-3</v>
      </c>
      <c r="AA5" t="s">
        <v>97</v>
      </c>
      <c r="AB5">
        <v>5499</v>
      </c>
      <c r="AC5">
        <v>5.5377000000000001</v>
      </c>
      <c r="AD5">
        <v>4.7611354067553302</v>
      </c>
      <c r="AE5">
        <v>1.69700407296608E-3</v>
      </c>
    </row>
    <row r="6" spans="2:31">
      <c r="B6" t="s">
        <v>98</v>
      </c>
      <c r="C6">
        <v>5501</v>
      </c>
      <c r="D6">
        <v>452.83620000000002</v>
      </c>
      <c r="E6">
        <v>254.02120936025301</v>
      </c>
      <c r="F6">
        <v>9.0507465978203194E-2</v>
      </c>
      <c r="G6" t="s">
        <v>98</v>
      </c>
      <c r="H6">
        <v>5501</v>
      </c>
      <c r="I6">
        <v>414.29579999999999</v>
      </c>
      <c r="J6">
        <v>242.31153568431901</v>
      </c>
      <c r="K6">
        <v>8.6335322657928495E-2</v>
      </c>
      <c r="L6" t="s">
        <v>98</v>
      </c>
      <c r="M6">
        <v>5501</v>
      </c>
      <c r="N6">
        <v>280.46230000000003</v>
      </c>
      <c r="O6">
        <v>200.10317766911001</v>
      </c>
      <c r="P6">
        <v>7.1296533036076207E-2</v>
      </c>
      <c r="Q6" t="s">
        <v>98</v>
      </c>
      <c r="R6">
        <v>5501</v>
      </c>
      <c r="S6">
        <v>105.5454</v>
      </c>
      <c r="T6">
        <v>257.04659143779202</v>
      </c>
      <c r="U6">
        <v>9.1585406147622797E-2</v>
      </c>
      <c r="V6" t="s">
        <v>98</v>
      </c>
      <c r="W6">
        <v>5501</v>
      </c>
      <c r="X6">
        <v>9.4448000000000008</v>
      </c>
      <c r="Y6">
        <v>8.3314355999940108</v>
      </c>
      <c r="Z6">
        <v>2.9684809627319102E-3</v>
      </c>
      <c r="AA6" t="s">
        <v>98</v>
      </c>
      <c r="AB6">
        <v>5501</v>
      </c>
      <c r="AC6">
        <v>3.0030999999999999</v>
      </c>
      <c r="AD6">
        <v>3.1939985616236699</v>
      </c>
      <c r="AE6">
        <v>1.13801802959142E-3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Change with Epochlength</vt:lpstr>
      <vt:lpstr>Change with ngram len</vt:lpstr>
      <vt:lpstr>Extension</vt:lpstr>
      <vt:lpstr>Unlimited Buffer</vt:lpstr>
      <vt:lpstr>Change with kappa</vt:lpstr>
      <vt:lpstr>Buffer Size</vt:lpstr>
      <vt:lpstr>Maximal Itemsets</vt:lpstr>
      <vt:lpstr>len2+ 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Younos Aboulnaga</dc:creator>
  <cp:lastModifiedBy>Younos Aboulnaga</cp:lastModifiedBy>
  <cp:lastPrinted>2013-04-28T21:58:39Z</cp:lastPrinted>
  <dcterms:created xsi:type="dcterms:W3CDTF">2013-04-23T03:35:34Z</dcterms:created>
  <dcterms:modified xsi:type="dcterms:W3CDTF">2013-04-29T20:04:15Z</dcterms:modified>
</cp:coreProperties>
</file>