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atrobeuni.sharepoint.com/teams/O365-OnlineParentingSR/Shared Documents/General/ONLINE PARENTING SR/"/>
    </mc:Choice>
  </mc:AlternateContent>
  <xr:revisionPtr revIDLastSave="0" documentId="8_{63139E54-54C8-4B28-9D25-58140888C2C4}" xr6:coauthVersionLast="47" xr6:coauthVersionMax="47" xr10:uidLastSave="{00000000-0000-0000-0000-000000000000}"/>
  <bookViews>
    <workbookView xWindow="-105" yWindow="0" windowWidth="26010" windowHeight="20985" firstSheet="6" activeTab="6" xr2:uid="{00000000-000D-0000-FFFF-FFFF00000000}"/>
  </bookViews>
  <sheets>
    <sheet name="Study Statistics (original)" sheetId="1" r:id="rId1"/>
    <sheet name="Removed Studies (not between)" sheetId="3" r:id="rId2"/>
    <sheet name="Removed Studies (small outcome)" sheetId="5" r:id="rId3"/>
    <sheet name="Removed Studies (no Cohens d)" sheetId="7" r:id="rId4"/>
    <sheet name="Removed Studies (2 ints)" sheetId="8" r:id="rId5"/>
    <sheet name="Studies to Check" sheetId="2" r:id="rId6"/>
    <sheet name="Study Statistics" sheetId="4" r:id="rId7"/>
    <sheet name="Calculators" sheetId="6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94" i="4" l="1"/>
  <c r="W94" i="4"/>
  <c r="V94" i="4"/>
  <c r="U94" i="4"/>
  <c r="J10" i="6"/>
  <c r="J9" i="6"/>
  <c r="X92" i="4"/>
  <c r="W92" i="4"/>
  <c r="X91" i="4"/>
  <c r="W91" i="4"/>
  <c r="V92" i="4"/>
  <c r="U92" i="4"/>
  <c r="V91" i="4"/>
  <c r="U91" i="4"/>
  <c r="X90" i="4"/>
  <c r="W90" i="4"/>
  <c r="V90" i="4"/>
  <c r="U90" i="4"/>
  <c r="X89" i="4"/>
  <c r="W89" i="4"/>
  <c r="V89" i="4"/>
  <c r="U89" i="4"/>
  <c r="X88" i="4"/>
  <c r="W88" i="4"/>
  <c r="V88" i="4"/>
  <c r="U88" i="4"/>
  <c r="X87" i="4"/>
  <c r="W87" i="4"/>
  <c r="V87" i="4"/>
  <c r="U87" i="4"/>
  <c r="U86" i="4"/>
  <c r="V86" i="4"/>
  <c r="W86" i="4"/>
  <c r="X86" i="4"/>
  <c r="X85" i="4"/>
  <c r="W85" i="4"/>
  <c r="V85" i="4"/>
  <c r="U85" i="4"/>
  <c r="X93" i="4"/>
  <c r="V93" i="4"/>
  <c r="W93" i="4"/>
  <c r="U93" i="4"/>
  <c r="W15" i="6"/>
  <c r="W16" i="6"/>
  <c r="W17" i="6"/>
  <c r="W12" i="6"/>
  <c r="W13" i="6"/>
  <c r="W14" i="6"/>
  <c r="W9" i="6"/>
  <c r="W10" i="6"/>
  <c r="W11" i="6"/>
  <c r="W6" i="6"/>
  <c r="W7" i="6"/>
  <c r="W8" i="6"/>
  <c r="W4" i="6"/>
  <c r="W5" i="6"/>
  <c r="W3" i="6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2" i="4"/>
  <c r="S36" i="6"/>
  <c r="S37" i="6"/>
  <c r="S38" i="6"/>
  <c r="S33" i="6"/>
  <c r="S34" i="6"/>
  <c r="S35" i="6"/>
  <c r="S30" i="6"/>
  <c r="S31" i="6"/>
  <c r="S32" i="6"/>
  <c r="S27" i="6"/>
  <c r="S28" i="6"/>
  <c r="S29" i="6"/>
  <c r="S15" i="6"/>
  <c r="S16" i="6"/>
  <c r="S17" i="6"/>
  <c r="S18" i="6"/>
  <c r="S19" i="6"/>
  <c r="S20" i="6"/>
  <c r="S21" i="6"/>
  <c r="S22" i="6"/>
  <c r="S23" i="6"/>
  <c r="S24" i="6"/>
  <c r="S25" i="6"/>
  <c r="S26" i="6"/>
  <c r="S9" i="6"/>
  <c r="S10" i="6"/>
  <c r="S11" i="6"/>
  <c r="S12" i="6"/>
  <c r="S13" i="6"/>
  <c r="S14" i="6"/>
  <c r="S4" i="6"/>
  <c r="S5" i="6"/>
  <c r="S6" i="6"/>
  <c r="S7" i="6"/>
  <c r="S8" i="6"/>
  <c r="S3" i="6"/>
  <c r="N4" i="6"/>
  <c r="N5" i="6"/>
  <c r="N6" i="6"/>
  <c r="N7" i="6"/>
  <c r="N3" i="6"/>
  <c r="J4" i="6"/>
  <c r="J5" i="6"/>
  <c r="J6" i="6"/>
  <c r="J7" i="6"/>
  <c r="J8" i="6"/>
  <c r="J3" i="6"/>
  <c r="D11" i="6"/>
  <c r="D12" i="6"/>
  <c r="D13" i="6"/>
  <c r="D14" i="6"/>
  <c r="D15" i="6"/>
  <c r="D16" i="6"/>
  <c r="D17" i="6"/>
  <c r="D18" i="6"/>
  <c r="D10" i="6"/>
  <c r="D9" i="6"/>
  <c r="D8" i="6"/>
  <c r="D7" i="6"/>
  <c r="D4" i="6"/>
  <c r="D5" i="6"/>
  <c r="D6" i="6"/>
  <c r="D3" i="6"/>
</calcChain>
</file>

<file path=xl/sharedStrings.xml><?xml version="1.0" encoding="utf-8"?>
<sst xmlns="http://schemas.openxmlformats.org/spreadsheetml/2006/main" count="2076" uniqueCount="466">
  <si>
    <t>study</t>
  </si>
  <si>
    <t>publication_state</t>
  </si>
  <si>
    <t>outcome_original</t>
  </si>
  <si>
    <t>outcome</t>
  </si>
  <si>
    <t>collection_format</t>
  </si>
  <si>
    <t>within_between</t>
  </si>
  <si>
    <t>d</t>
  </si>
  <si>
    <t>r</t>
  </si>
  <si>
    <t>F</t>
  </si>
  <si>
    <t>p</t>
  </si>
  <si>
    <t>Partial η2</t>
  </si>
  <si>
    <t>Any other effect size</t>
  </si>
  <si>
    <t>Pre/post effects (e.g., M(SD), M(SE), M diff)</t>
  </si>
  <si>
    <t>Intervention length</t>
  </si>
  <si>
    <t>Total PRE (Int &amp; Con) N</t>
  </si>
  <si>
    <t>Control pre N</t>
  </si>
  <si>
    <t>Control post N</t>
  </si>
  <si>
    <t>Treatment pre N</t>
  </si>
  <si>
    <t>Treatment post N</t>
  </si>
  <si>
    <t>Effect direction</t>
  </si>
  <si>
    <t>Comments for Brad</t>
  </si>
  <si>
    <t>Jiao (2019)</t>
  </si>
  <si>
    <t>P</t>
  </si>
  <si>
    <t>Anxiety</t>
  </si>
  <si>
    <t>Group difference</t>
  </si>
  <si>
    <t>Between</t>
  </si>
  <si>
    <t>1-month: 1.0
3-month: 0.227
6-month: 0.358</t>
  </si>
  <si>
    <t>M diff (95% CI), p-value
1-month: -0.5(-1.84 to 0.85), 1.0
3-month: -0.97 (-2.27 to 0.34), 0.227
6-month: -0.82(-2.10 to 0.45), 0.358
M (SD)
1-month web: 3.39 (7.68)
3-month web: 1.91 (6.62)
6-month web: 3.40 (6.94)
1-month cont.: 3.88 (8.15)
3-month cont.: 2.88 (7.16)
6-month cont.: 4.22 (7.45)</t>
  </si>
  <si>
    <t>4 wks</t>
  </si>
  <si>
    <t>1mnth: 64; 3mnths: 60; 6mnths: 63</t>
  </si>
  <si>
    <t>1mnth: 64; 3mnths: 56; 6mnths: 61</t>
  </si>
  <si>
    <t>No change</t>
  </si>
  <si>
    <t>ITT - use pre N
Q for Brad: Isn't the mean diff sufficient? We also can't use the F and p-value associated with the mean (SD) because it aggregates the web and home groups.
I've also included the means and SD anyway</t>
  </si>
  <si>
    <t>Jareethum, (2008)</t>
  </si>
  <si>
    <t>Antenatal Anxiety</t>
  </si>
  <si>
    <t>Intervention M(SD)=2.78 (2.06)
Control M(SD): 4.93 (2.89)</t>
  </si>
  <si>
    <t>12 wks</t>
  </si>
  <si>
    <t>Decline</t>
  </si>
  <si>
    <t>Yes, these are just post scores. For the N, the post N's were used for descriptives.</t>
  </si>
  <si>
    <t>Perinatal Anxiety</t>
  </si>
  <si>
    <t>Intervention M(SD)=4.78 (2.45)
Control M(SD): 5.79(2.60)</t>
  </si>
  <si>
    <t>No difference</t>
  </si>
  <si>
    <t>Lennard, (2021)</t>
  </si>
  <si>
    <t>8 wks</t>
  </si>
  <si>
    <t>ITT - use pre N</t>
  </si>
  <si>
    <t>Shorey (2019a)</t>
  </si>
  <si>
    <t>Postnatal anxiety</t>
  </si>
  <si>
    <t>f/u 1: 0.37,
f/u 2:  0.07,
f/u 3:  &lt;0.001</t>
  </si>
  <si>
    <t>OR at f/u 1: 0.11 (−0.14-0.36)
 f/u 2: -3.30 (-8.17 - 1.57)
 f/u 3: -0.71(-1.01 - -0.42)
M(SD): baseline (control 67.46(17.2), int 68.23(17.8)), 2 days (control 66.47(19.2), int 68.29(18.1)), 1 month (control 64.34(21.9), int 66.97(17.8)), 3 month (control 61.28(16.7), int 62.29(18.2))</t>
  </si>
  <si>
    <t>T2 (2 days postpartum): 106
T3 (1mnth PP): 94
T4 (3mnth PP): 88</t>
  </si>
  <si>
    <t>T2: no diff
T3: No diff
T4: Int decline</t>
  </si>
  <si>
    <t>Baggett (2010)</t>
  </si>
  <si>
    <t>Maternal depression - Postpartum</t>
  </si>
  <si>
    <t>Depression</t>
  </si>
  <si>
    <t>η2=.07</t>
  </si>
  <si>
    <t>10 x 90 min sessions</t>
  </si>
  <si>
    <t>Use post N</t>
  </si>
  <si>
    <t>Huang (2021)</t>
  </si>
  <si>
    <t>Postpartum depression</t>
  </si>
  <si>
    <t>T1 (M diff=3.11, p=0.003), &amp; T2 (M diff=2.50, p= 0.005)</t>
  </si>
  <si>
    <t>3 mnths</t>
  </si>
  <si>
    <t>T1: 20
T2: 18</t>
  </si>
  <si>
    <t>Use post N. Paper is in the teams folder and also available free online.</t>
  </si>
  <si>
    <t>Depression - postnatal</t>
  </si>
  <si>
    <t>1-month: 1.0
3-month: 0.044
6-month: 1.0</t>
  </si>
  <si>
    <t xml:space="preserve">M diff (95% CI), p-value
1-month: -0.41(-2.15 to 1.34), 1.0 
3-month: -1.82 (-3.61 to -0.04), 0.044
6-month: -0.72(-2.69 to 1.24), 1.0 </t>
  </si>
  <si>
    <t>Decline at 3-month only</t>
  </si>
  <si>
    <t>This row should not be included since we only want to look at web-based interventions</t>
  </si>
  <si>
    <t>M diff (95% CI), p-value
1-month: -0.41(-2.15 to 1.34), 1.0
3-month: -1.82 (-3.61 to -0.04), 0.044
6-month: -0.72(-2.69 to 1.24), 1.0
M (SD)
1-month web: 4.73 (9.94)
3-month web: 2.51 (9.01)
6-month web: 4.34 (10.71)
1-month cont.: 5.14 (10.55)
3-month cont.: 4.33 (9.76)
6-month cont.: 5.06 (11.49)</t>
  </si>
  <si>
    <t>Lennard (2021)</t>
  </si>
  <si>
    <t>8wks</t>
  </si>
  <si>
    <t>Matvienko-Sikar (2017)</t>
  </si>
  <si>
    <t>&lt;.002</t>
  </si>
  <si>
    <t>3wks</t>
  </si>
  <si>
    <t>T2 (1.5wk): 13
T3 (3wk): 12</t>
  </si>
  <si>
    <t>T2: 30, T3: 24</t>
  </si>
  <si>
    <t>Salonen (2014)</t>
  </si>
  <si>
    <t>Depressive symptoms - postnatal</t>
  </si>
  <si>
    <t>p-value at 4 data points: 0.488, 0.384, 0.372, 0.763</t>
  </si>
  <si>
    <t>M diff at 4 data points: Intention to Treat model: 0.20, −0.30, −0.31, −0.11</t>
  </si>
  <si>
    <t>12mnths</t>
  </si>
  <si>
    <t>T2 (6wk): 218
T3 (6mnth): 208
T4: 12mnth: 174</t>
  </si>
  <si>
    <t>T2 (6wk): 294
T3 (6mnth): 293
T4: 12mnth: 249</t>
  </si>
  <si>
    <t>Shorey (2017)</t>
  </si>
  <si>
    <t>Postnatal Depression</t>
  </si>
  <si>
    <t>Change pre to follow-up</t>
  </si>
  <si>
    <t>M diff=-0.33, CI: -1.21 - 0.53, t=-1.44</t>
  </si>
  <si>
    <t>4wks</t>
  </si>
  <si>
    <t>f/u 1: 0.69,
f/u 2:  &lt;.001,
f/u 3:  &lt;.001</t>
  </si>
  <si>
    <t>OR (95% CI): at f/u 1: −0.05 (−0.33-0.22), f/u 2:−3.40(−3.97 to −3.22), f/u 3: −0.91(−1.34 to −0.49)
M(SD): baseline (control 6.02(4.1), int 6.39(4.1)), 2 days (control 5.96(4.6), int 6.09(3.8)), 1 month (control 4.76(4.9), int 5.65(4.2)), 3 month (control 4.16(4.3), int 5.37(4.1))</t>
  </si>
  <si>
    <t>T2 (2 days postpartum[PP]): 104
T3 (1mnth PP): 100
T4 (3mnth PP): 98</t>
  </si>
  <si>
    <t>f/u 1: No diff
f/u 2: Int lower 
f/u 3: Int lower</t>
  </si>
  <si>
    <t>Breitenstein (2021)</t>
  </si>
  <si>
    <t>Parenting stress Parent stress index- short form subscale -parent distress)</t>
  </si>
  <si>
    <t>Stress</t>
  </si>
  <si>
    <t>Initial treatment effect:est=0.69;SE=0.84;p=.416;d=0.08.
Maintenance over time 3 mnths: Est=-0.02;SE=0.11;p=.832;d=-0.02</t>
  </si>
  <si>
    <t>12wks</t>
  </si>
  <si>
    <t>3mnth: 135
6mnth: 134
12mnth: 132</t>
  </si>
  <si>
    <t>3mnth: 120
6mnth: 129
12mnth: 124</t>
  </si>
  <si>
    <t>Parenting stress Parent stress index- short form subscale -parent child dysfunctional interaction)</t>
  </si>
  <si>
    <t>Initial treatment effect:est=-.28,SE=0.56,p=.618;d=-0.05
Maintenance over time 3 mnths:est=0.03, SE=0.08, p=.688,d=0.04</t>
  </si>
  <si>
    <t>Parenting stress Parent stress index- short form subscale -difficult child)</t>
  </si>
  <si>
    <t>Initial treatment effect: est=-0.39,SE=0.60,p=.519,d=-0.05
Maintenance over time 3 mnths:est=0.03,SE=0.08,p=.724,d=0.03</t>
  </si>
  <si>
    <t>Ehrensaft (2016)</t>
  </si>
  <si>
    <t>Parenting stress</t>
  </si>
  <si>
    <t>Intent-to-treat: Beta=−.20; B=−7.01; SEB=5.08; p=.18; Complier Average Causal Effect: Beta=−.30; B=−12.73; SEB=9.72; p=.20.</t>
  </si>
  <si>
    <t>8-12wks</t>
  </si>
  <si>
    <t>Includes both ITT and non-ITT results, so use pre for ITT and post N for the other</t>
  </si>
  <si>
    <t>Parental distress</t>
  </si>
  <si>
    <t>Intent-to-treat: Beta=−.18; B=−3.59; SEB=2.38; p=.14; Complier Average Causal Effect: Beta= −.28; B=−6.44; SEB= 4.63; p=.17.</t>
  </si>
  <si>
    <t>Post-traumatic Stress</t>
  </si>
  <si>
    <t>Lindsay (2017)</t>
  </si>
  <si>
    <t>Parenting Stress Frequency</t>
  </si>
  <si>
    <t>d 95% CI (-0.12, 0.26)</t>
  </si>
  <si>
    <t>1-10wks</t>
  </si>
  <si>
    <t>Used maximum likelihood imputation, use pre N</t>
  </si>
  <si>
    <t>Parenting Stress Intensity</t>
  </si>
  <si>
    <t>d 95% CI (-0.03, 0.36)</t>
  </si>
  <si>
    <t>Prenatal Stress</t>
  </si>
  <si>
    <t>Antenatal satisfaction level</t>
  </si>
  <si>
    <t>Parent satisfaction</t>
  </si>
  <si>
    <t>&lt;0.001</t>
  </si>
  <si>
    <t>Intervention M(SD)=9.25(0.72)
Control M(SD)=8.00(1.10)</t>
  </si>
  <si>
    <t>Increase</t>
  </si>
  <si>
    <t>These are just post scores. For the N, the post N's were used for descriptives.</t>
  </si>
  <si>
    <t>Perinatal satisfaction level</t>
  </si>
  <si>
    <t>Intervention M(SD)=9.09(0.93)
Control M(SD)=7.90(2.08)</t>
  </si>
  <si>
    <t>−0.01</t>
  </si>
  <si>
    <t>d 95% CI (-0.20, 0.19)</t>
  </si>
  <si>
    <t>p-value at 4 data points: 0.334, 0.173, 0.247, 0.630</t>
  </si>
  <si>
    <t>M diff at 4 data points: Intention to Treat model: 0.04, -0.07, 0.06, 0.03</t>
  </si>
  <si>
    <t>12 mnths</t>
  </si>
  <si>
    <t>&lt; 0.001</t>
  </si>
  <si>
    <t>M diff (CI)=37.48 (32.23 - 42.73), t =14.16</t>
  </si>
  <si>
    <t>f/u 1: 0.44,
f/u 2:  &lt;.001,
f/u 3:  &lt;.001</t>
  </si>
  <si>
    <t>OR (95% CI) f/u 1: 0.14 (−0.21-0.49), f/u 2: 3.31 (2.92 to 3.69); f/u 3: 1.40(0.86-1.93)
M(SD): baseline (control 85.32(12.2), int 82.14(12.1)), 2 days (control 83.32(12.1), int 81.18(12.7)), 1 month (control 83.87(13.5), int 82.8(12.2)), 3 month (control 88.5(8.7), int 87.61(10.5))</t>
  </si>
  <si>
    <t>T2: no diff
T3: Int greater
T4: Int greater</t>
  </si>
  <si>
    <t>Parenting self-efficacy</t>
  </si>
  <si>
    <t>Parent self-efficacy</t>
  </si>
  <si>
    <t>Initial treatment effect:est=0.20;SE=0.97;p=.833;d=0.02.
Maintenance over time 3 mnths: Est=-0.07;SE=0.13;p=.572;d=-0.06.</t>
  </si>
  <si>
    <t>Maternal self-efficacy</t>
  </si>
  <si>
    <t>T1 (M diff=6.63, p=0.007), &amp; T2 (M diff=5.75, p=0.020)</t>
  </si>
  <si>
    <t>Int more improvement vs con</t>
  </si>
  <si>
    <t>Jiao (2019</t>
  </si>
  <si>
    <t>Parental self-efficacy</t>
  </si>
  <si>
    <t>1-month: 0.028
3-month: 0.069
6-month: 0.051</t>
  </si>
  <si>
    <t>M diff (95% CI), p-value
1-month: 2.68(0.21 to 5.14), 0.028
3-month: 2.63 (-0.15 to 5.4), 0.069
6-month: 2.84(-0.01 to 5.69), 0.051
M (SD)
1-month web: 52.44 (14.08)
3-month web: 57.90 (14.47)
6-month web: 60.72 (15.56)
1-month cont.: 49.77 (14.86)
3-month cont.: 55.28 (15.52)
6-month cont.: 57.88 (16.78)</t>
  </si>
  <si>
    <t>Increase at 1-month only</t>
  </si>
  <si>
    <t>d 95% CI (0.68, 1.09)</t>
  </si>
  <si>
    <t>Sari (2020)</t>
  </si>
  <si>
    <t>First wk postnatal, parental self-efficacy for Int [M(+/-SD] (79.54 ± 7.02)  vs. Con(65.58 ± 7.81),  (p=.001). Third postnatal mnth,  Int (85.82 ± 3.51) vs. Con (70.72 ± 8.40)  (p=.001)</t>
  </si>
  <si>
    <t>3-5wks</t>
  </si>
  <si>
    <t>Int higher vs con</t>
  </si>
  <si>
    <t>No attrition</t>
  </si>
  <si>
    <t>M diff (CI)=23.20 (16.44 - 29.95), t=6.80</t>
  </si>
  <si>
    <t>f/u 1: 0.21,
f/u 2:  &lt;.001,
f/u 3:  0.21</t>
  </si>
  <si>
    <t>OR (95% CI) at f/u 1: 0.20 (−0.53-0.12); 
f/u 2: 2.23(1.92-2.54); 
f/u 3: 0.37 (0.06-0.68)
M(SD): baseline (control 28.45(6.2), int 29.91(5.8)), 2 days (control 27.37(5.9), int 27.27(6.3)), 1 month (control 29.46(6.2), int 29.07(5.9)), 3 month (control 32.10(4.8), int 31.95(4.4))</t>
  </si>
  <si>
    <t>T2 (2 days postpartum): 104
T3 (1mnth PP): 100
T4 (3mnth PP): 98</t>
  </si>
  <si>
    <t>f/1: No diff, f/u 2&amp;3: Int higher vs con</t>
  </si>
  <si>
    <t>Maternal social support</t>
  </si>
  <si>
    <t>Social support</t>
  </si>
  <si>
    <t xml:space="preserve">T1 (M diff (95CI)=4.30(1.99-6.62), p = 0.001) 
T2 (M diff(95CI)=0.35 (-1.80-2.5), p = 0.743)
</t>
  </si>
  <si>
    <t>Infant care social support</t>
  </si>
  <si>
    <t>M diff (95% CI), p-value
1-month: 5.49(1.83 to 9.15), 0.001
3-month: 6.55(2.70 to 10.39), &lt;0.001
6-month: 5.57(1.49 to 9.64), 0.003
M (SD)
1-month web: 82.92 (20.82)
3-month web: 85.98 (19.49)
6-month web: 85.86 (21.78)
1-month cont.: 77.43 (22.12)
3-month cont.: 79.43 (21.28)
6-month cont.: 80.29 (23.57)</t>
  </si>
  <si>
    <t>Sawyer (2017)</t>
  </si>
  <si>
    <t xml:space="preserve">Parenting stress index- Isolation: Difference (95%): Baseline:0.11(0.05,0.17); 9mnths:0.39(0.33,0.45); 15mnths: 0.03(-0.04,0.09); 21mnths: 0.01(-0.05,0.08).
Interpersonal support evaluation list-short form: Difference (95%): Baseline:-0.25(-0.44,0.06); 9mnths:-0.47(-0.66,-0.28); 15mnths: 0.20(0.01,0.39); 21mnths: -0.74(-0.92,-0.55).
Maternal support scale: Difference (95%): Baseline:-0.88(-1.11,0.64); 9mnths:-0.92(-1.16,-0.69); 15mnths: 0.05(-1.18,0.28); 21mnths: -0.65(-0.89,-0.42)
</t>
  </si>
  <si>
    <t>Con 1: 251; Con 2: 187</t>
  </si>
  <si>
    <t>9-mnth pp: Con 1 250, Int 2: 183
15-mnth pp: Con 1: 247, Con 2: 180
21-mnth pp: Con 1: 240, Con 2: 177</t>
  </si>
  <si>
    <t>Int 1: 240; Int 2: 141</t>
  </si>
  <si>
    <t>9-mnth pp: Int 1: 233, Int 2: 128 
15-mnth pp Int 1: 231, Int 2: 125
21-mnth pp: Int 1: 216, Int 2: 120</t>
  </si>
  <si>
    <t>Spousal support</t>
  </si>
  <si>
    <t>p&lt;0.001</t>
  </si>
  <si>
    <t>M diff (CI)= 27.08 (20.94 - 34.80), t=7.96</t>
  </si>
  <si>
    <t>Other social support sources (non-spousal)</t>
  </si>
  <si>
    <t>M diff (CI)= 27.23 (19.06 - 35.40), t=6.59</t>
  </si>
  <si>
    <t>Perceived social support</t>
  </si>
  <si>
    <t>f/u 1: 0.37,
f/u 2:  &lt;.001,
f/u 3:  0.008</t>
  </si>
  <si>
    <t>OR at f/u 1: 0.13 (−0.42-0.16) p=.37
 f/u 2: 3.14 (2.75-3.53) p &lt;.001
 f/u 3: 0.69(0.18-1.19), p= 0.008
M(SD): baseline (control 33.38(5.8), int 32.14(7.5)), 2 days (control 35.86(4.4), int 35.41(7.7)), 1 month (control 34.53(6.0), int 33.27(6.5)), 3 month (control 35.72(4.3), int 33.36(7.2))</t>
  </si>
  <si>
    <t>Achouche (2022)</t>
  </si>
  <si>
    <t>Parenting sense of competence</t>
  </si>
  <si>
    <t>Parental confidence</t>
  </si>
  <si>
    <t>Jareethum (2008)</t>
  </si>
  <si>
    <t>Antenatal Parental confidence</t>
  </si>
  <si>
    <t>Intervention M(SD)=8.91(0.86)
Control M(SD)=7.79(1.45)</t>
  </si>
  <si>
    <t>Perinatal Parental confidence</t>
  </si>
  <si>
    <t>Intervention M(SD)=8.94(0.95)
Control M(SD)=8.38(1.43)</t>
  </si>
  <si>
    <t>Na (2008)</t>
  </si>
  <si>
    <t>p&lt; 0.01</t>
  </si>
  <si>
    <t>t= 3.798, percent change: control 1.1%; intervention 14.5%</t>
  </si>
  <si>
    <t>3mnth</t>
  </si>
  <si>
    <t xml:space="preserve">PSI - Competence: Difference (95%): Baseline:0.05(-0.07,0.17); 9mnths:0.23(0.11,0.35); 15mnths: 0.01(-0.11,0.13); 21mnths: 0.47(0.35,0.59).
Karitane parenting confidence scale: Difference (95%): Baseline:0.05(-0.01,0.11); 9mnths:-0.04(-0.10,0.02); 15mnths: 0.02(-0.04,0.08); 21mnths: -0.15(-0.21,-0.09).
</t>
  </si>
  <si>
    <t>9-mnth pp: Con 1 250, Int 2: 183, 15-mnth pp: Con 1: 247, Con 2: 180, 21-mnth pp: Con 1: 240, Con 2: 177</t>
  </si>
  <si>
    <t>9-mnth pp: Int 1: 233, Int 2: 128 
 15-mnth pp Int 1: 231, Int 2: 125, 21-mnth pp: Int 1: 216, Int 2: 120</t>
  </si>
  <si>
    <t>Coichon (2022)</t>
  </si>
  <si>
    <t>Dol (2022)</t>
  </si>
  <si>
    <t>Postpartum anxiety</t>
  </si>
  <si>
    <t>Mogil (2022)</t>
  </si>
  <si>
    <t>Zhang (2023)</t>
  </si>
  <si>
    <t>Maternal anxiety</t>
  </si>
  <si>
    <t>Maternal depression</t>
  </si>
  <si>
    <t>Zuckerman (2022)</t>
  </si>
  <si>
    <t>Self-efficacy</t>
  </si>
  <si>
    <t>Song (2022)</t>
  </si>
  <si>
    <t>Parenting efficacy</t>
  </si>
  <si>
    <t>Childcare stress</t>
  </si>
  <si>
    <t>Ayers (2015)</t>
  </si>
  <si>
    <t>UP</t>
  </si>
  <si>
    <t>Anxiety-parental</t>
  </si>
  <si>
    <t>&lt;.001</t>
  </si>
  <si>
    <t>η2=.21</t>
  </si>
  <si>
    <t>-</t>
  </si>
  <si>
    <t>Barrera (2020)</t>
  </si>
  <si>
    <t>Within</t>
  </si>
  <si>
    <t xml:space="preserve">Pre M(SD)=2.17(1.72); post: M(SD)=1.00(1.10)). </t>
  </si>
  <si>
    <t>10 wks</t>
  </si>
  <si>
    <t>Descriptives use pre N</t>
  </si>
  <si>
    <t>Dol (2021)</t>
  </si>
  <si>
    <t>General Anxiety</t>
  </si>
  <si>
    <t>B=38.49</t>
  </si>
  <si>
    <t>Pre M(SD)=38.49(10.82)
Post M(SD)=34.79(8.94)
Mdiff M(SD)=3.70 (11.24)</t>
  </si>
  <si>
    <t>6wks</t>
  </si>
  <si>
    <t>Postpartum specific  Anxiety</t>
  </si>
  <si>
    <t>Pre M(SD)=99.27(20.55)
Post M(SD)=87.88(20.48)
Mdiff M(SD)=1.39(16.93)</t>
  </si>
  <si>
    <t>COVID-19 anxiety</t>
  </si>
  <si>
    <t>Pre M(SD)=1.19(2.65)
Post M(SD)=1.09(3.12)
Mdiff M(SD)=0.10(3.18)</t>
  </si>
  <si>
    <t>Farris (2013)</t>
  </si>
  <si>
    <t>Change pre to follow-up for Int</t>
  </si>
  <si>
    <t>Within from between study</t>
  </si>
  <si>
    <t>Web-based: pre M(SD)=0.3(0.36); post M(SD)=0.15(0.24)</t>
  </si>
  <si>
    <t>Kelman, (2018)</t>
  </si>
  <si>
    <t>21.28 t= 4.61</t>
  </si>
  <si>
    <t>2wks</t>
  </si>
  <si>
    <t>Use post N - they mention doing ITT but it gave them the same results so they did not report the ITT results</t>
  </si>
  <si>
    <t>Tandon (2021)</t>
  </si>
  <si>
    <t>Father, 3 mnth vs pre: 0.20; 6 mnth vs pre: 0.13
Mother, 3 mnth vs pre: 0.11; 6 mnth vs pre: -0.08</t>
  </si>
  <si>
    <t>Fathers: Pre M(SD)=4.1(4.5); 3 mnth f/u M(SD)=3.2(3.4); 6 mnth f/u M(SD)=2.8(3.2)
Mothers: Pre M(SD)=6.8(5.5); 3 mnth f/u M(SD)=6.2(5.1); 6 mnth f/u M(SD)=6.3(4.8)</t>
  </si>
  <si>
    <t>Mothers 30
Fathers 30</t>
  </si>
  <si>
    <t>3months: fathers 24, mothers 27
6months: fathers 17, mothers 23</t>
  </si>
  <si>
    <t>Depressoin</t>
  </si>
  <si>
    <t>Pre M(SD)=1.50 (1.05); Post M(SD)=1.50 (2.07)</t>
  </si>
  <si>
    <t>10wks</t>
  </si>
  <si>
    <t>Dalton (2018)</t>
  </si>
  <si>
    <t>Pre M (SE)= 6.07 SE(1.29) SD[6.578]; Post M (SE) = 5.65 (1.26) SD [6.425])</t>
  </si>
  <si>
    <t>Pre M(SD)=7.6(4.83)
Post M(SD)=7.30(5.01)
Mdiff M(SD)=0.30(4.32)</t>
  </si>
  <si>
    <t>No-</t>
  </si>
  <si>
    <t>Web-based: pre M(SD)=0.51(0.44); post M(SD)=0.31(0.26)</t>
  </si>
  <si>
    <t>Kavanagh (2021)</t>
  </si>
  <si>
    <t>Depression (Babycare int)</t>
  </si>
  <si>
    <t>M(SE) for baseline, 3 months, 6 months:
Fathers: baseline 4.52 (0.30), 3 months 4.26 (0.32), 6 months 4.09 (0.32)
Mothers: baseline 5.47 (0.30), 3 months 6.26 (0.32), 6 months 5.54 (0.32)</t>
  </si>
  <si>
    <t>12 weeks</t>
  </si>
  <si>
    <t>3 mnth: 218, 6 month: 214</t>
  </si>
  <si>
    <t>Father declined, mother increased initially before declining</t>
  </si>
  <si>
    <t>Depression (Baby Steps Wellbeing int)</t>
  </si>
  <si>
    <t>M(SE) for baseline, 3 months, 6 months:
Fathers: baseline 4.42 (0.30), 3 months 4.28 (0.32), 6 months 3.62 (0.32)
Mothers: baseline 5.37 (0.30), 3 months 6.28 (0.32), 6 months 5.07 (0.32)</t>
  </si>
  <si>
    <t>3 month: 207, 6 mnth: 212</t>
  </si>
  <si>
    <t>Kelman (2018)</t>
  </si>
  <si>
    <t>&lt;.01</t>
  </si>
  <si>
    <t>Father, 3 mnth vs pre: 0.35; 6 mnth vs pre: 0.24
Mother, 3 mnth vs pre: 0.21; 6 mnth vs pre: -0.02</t>
  </si>
  <si>
    <t>Fathers: Pre M(SD)=6.5(6.6) vs. 3mnth f/u M(SD)=4.5(4.6), Pre vs. 6 mnth f/u M(SD)=3.6(5.1), Mothers: Pre M(SD)=9.7(8.1) vs. 3mnth f/u M(SD)=8.4(9.5), Pre vs. 6 mnth f/u M(SD)=8.3(8.4)]</t>
  </si>
  <si>
    <t>Trude (2021)</t>
  </si>
  <si>
    <t>Maternal Depression</t>
  </si>
  <si>
    <t>13.3% point decrease in the prevalence of maternal depression</t>
  </si>
  <si>
    <t>Last-observation-carried-forward imputation used (i.e., ITT) - use pre N</t>
  </si>
  <si>
    <t>Kuo (2009)</t>
  </si>
  <si>
    <t>Maternal confidence</t>
  </si>
  <si>
    <t xml:space="preserve">Int (INCEP) M(SD)=8.46(4.95) &amp; M(SD)=3.05(1.83) for Control. Difference between least-squares means 5.94, p&lt; 0.001). </t>
  </si>
  <si>
    <t>prenatal-6wks postpartum</t>
  </si>
  <si>
    <t>Boekhorst (2021)</t>
  </si>
  <si>
    <t>Change pre to post</t>
  </si>
  <si>
    <t>0.002 (df 1,124)</t>
  </si>
  <si>
    <t>Posttest: 135
Follow-up: 73</t>
  </si>
  <si>
    <t>Use mixed model analyses where all cases are included - Use pre N</t>
  </si>
  <si>
    <t>Brophy-Herb (2021)</t>
  </si>
  <si>
    <t>M(SD) Pre = 29.11 (9.41), Post = 25.81 (7.47)</t>
  </si>
  <si>
    <t>8 session</t>
  </si>
  <si>
    <t>observed power =.61</t>
  </si>
  <si>
    <t>Mitchell (2018)</t>
  </si>
  <si>
    <t>Post-traumatic stress</t>
  </si>
  <si>
    <t>t=3.19</t>
  </si>
  <si>
    <t>Missing data imputed using expectation maximisation method - use pre N</t>
  </si>
  <si>
    <t>Perceived stress</t>
  </si>
  <si>
    <t>Father, 3 mnth vs pre: 0.48; 6 mnth vs pre: 0.66
Mother, 3 mnth vs pre: 0.57; 6 mnth vs pre: 0.47</t>
  </si>
  <si>
    <t>Father, 3 mnth vs pre: &lt;0.05; 6 mnth vs pre: &lt;0.05
Mother, 3 mnth vs pre: &lt;0.05; 6 mnth vs pre: &lt;0.05</t>
  </si>
  <si>
    <t>Fathers: Pre M(SD)=14.9(7.6) vs. 3mnth f/u M(SD)=12.6(7.1), Pre vs. 6 mnth f/u M(SD)=10.9(9.1), Mothers: Pre M(SD)=20.4(9.1) vs. 3 mnth f/u M(SD)=16.9(7.4), Pre vs. 6 mnth f/u M(SD)=16.8(6.8)</t>
  </si>
  <si>
    <t>COVID-19 related stress</t>
  </si>
  <si>
    <t>Pre M(SD)=1.47(1.58)
Post M(SD)=1.47(1.96)
Mdiff M(SD)=-0.01(1.26)</t>
  </si>
  <si>
    <t>Hudson (2003)</t>
  </si>
  <si>
    <t>Change pre to follow-up for INTERVENTION</t>
  </si>
  <si>
    <t>&lt; .05</t>
  </si>
  <si>
    <t>t= –2.63</t>
  </si>
  <si>
    <t>M(SD)=6.90(1.07) at 4 wks; 7.31(.85) at 8 wks.</t>
  </si>
  <si>
    <t>20 min per week for 4 wks</t>
  </si>
  <si>
    <t>Use post N (but no attrition anyway)</t>
  </si>
  <si>
    <t>Change pre to follow-up for CONTROL</t>
  </si>
  <si>
    <t>&gt;.05</t>
  </si>
  <si>
    <t>t=.59</t>
  </si>
  <si>
    <t>M(SD)=7.11(1.00) at 4 wks; 7.28(.70) at 8 wks.</t>
  </si>
  <si>
    <t>&lt; .001</t>
  </si>
  <si>
    <t>t=–5.27</t>
  </si>
  <si>
    <t>M(SD)=2.79(.73) at 4 wks; M(SD)=3.66(.53) at 8 wks.</t>
  </si>
  <si>
    <t>t= –1.16</t>
  </si>
  <si>
    <t>M(SD)=3.45(.79) at 4 wks; M(SD)=3.69(.74) at 8 wks.</t>
  </si>
  <si>
    <t>Callejas (2021)</t>
  </si>
  <si>
    <t>Level 1: Online course. : Pre M(SD)=4.30(.84), Post M(SD)=4.60(.81), t=0.50, d=0.10, p&gt;.05.
Level 2: Online course plus group workshops. Pre M(SD) = 4.34(0.47) Post M(SD) 4.43(.36) t=1.05 d=0.19, p&gt;0.05
Level 3: Online course plus group workshops plus individual support at medical check-ups: Pre M(SD)=4.34(0.47), Post M(SD)= 4.43 (.36), t= 1.05, d= 0.19, p&gt;.05</t>
  </si>
  <si>
    <t>Online: 8hrs; Workshop: 4x 1hr wkly session.</t>
  </si>
  <si>
    <t>Level 1: 54
Level 2: 65
Level 3: 58</t>
  </si>
  <si>
    <t>Level 1: 24; Level 2: 29; Level 3: 34</t>
  </si>
  <si>
    <t>L1/L2/L3: No change</t>
  </si>
  <si>
    <t>Used missing value imputation, use pre N</t>
  </si>
  <si>
    <t>F= 37.11</t>
  </si>
  <si>
    <t>p=0.000</t>
  </si>
  <si>
    <t>B= 33.33</t>
  </si>
  <si>
    <t>Pre M(SD)=33.70(6.57)
Post M(SD)=37.92(5.54)
Mdiff M(SD)=-4.22(5.17)</t>
  </si>
  <si>
    <t>Parenting self-efficacy (Babycare int)</t>
  </si>
  <si>
    <t>M(SE) for baseline, 3 months, 6 months:
Fathers: baseline 64.5(1.55), 3 months 74.2 (1.65), 6 months 80.6 (1.67)
Mothers: baseline 66.4 (1.55), 3 months 77.2 (1.63), 6 months 85.2 (1.63)</t>
  </si>
  <si>
    <t>Parenting self-efficacy (Baby Steps Wellbeing int)</t>
  </si>
  <si>
    <t>M(SE) for baseline, 3 months, 6 months:
Fathers: baseline 65.9 (1.55), 3 months 75.4 (1.69), 6 months 77.3 (1.67)
Mothers: baseline 64.2 (1.55), 3 months 76.1 (1.65), 6 months 88.0 (1.65)</t>
  </si>
  <si>
    <t>Self-compassion</t>
  </si>
  <si>
    <t>&lt;.001 (posttest)
&lt;.001 (follow-up)</t>
  </si>
  <si>
    <t>t=5.47 (posttest)
t=5.31 (follow-up)</t>
  </si>
  <si>
    <t>beta=.39 SE=.07 (posttest)
beta=.47 SE.09 (follow-up)</t>
  </si>
  <si>
    <t>t=3.20</t>
  </si>
  <si>
    <t>Overall social support</t>
  </si>
  <si>
    <t>Pre M(SD)=6.35(0.82)
Post M(SD)=6.29(0.78)
Mdiff M(SD)=0.06(0.67)</t>
  </si>
  <si>
    <t>Significant other social support</t>
  </si>
  <si>
    <t>Pre M(SD)=6.71(0.68)
Post M(SD)=6.69(0.50)
Mdiff M(SD)=0.24(0.56)</t>
  </si>
  <si>
    <t>Family social support</t>
  </si>
  <si>
    <t>Pre M(SD)=6.24(1.12)
Post M(SD)=6.18(1.11)
Mdiff M(SD)=0.06(0.79)</t>
  </si>
  <si>
    <t>Friend social support</t>
  </si>
  <si>
    <t>Pre M(SD)=6.11(1.06)
Post M(SD)=6.01(1.28)
Mdiff M(SD)=0.10(1.07)</t>
  </si>
  <si>
    <t>Social support (Babycare int)</t>
  </si>
  <si>
    <t>M(SE) for baseline, 3 months, 6 months:
Fathers: baseline 15.8 (0.264), 3 months 15.4 (0.279), 6 months 15.4 (0.281)
Mothers: baseline 16.5 (0.264), 3 months 16.3 (0.278), 6 months 16.0 (0.278)</t>
  </si>
  <si>
    <t>Social support (Baby Steps Wellbeing int)</t>
  </si>
  <si>
    <t>M(SE) for baseline, 3 months, 6 months:
Fathers: baseline 15.9 (0.264), 3 months 15.7 (0.284), 6 months 15.9 (0.282)
Mothers: baseline 16.7 (0.264), 3 months 16.6 (0.281), 6 months 16.4 (0.279)</t>
  </si>
  <si>
    <t>Fathers: Pre M(SD)=60.9(14.3) 3 mnth f/u M(SD)=57.8(12.6) 6 mnth f/u M(SD)=59.3(13.7);Mothers: Pre M(SD)=48.9(11.6) 3 mnth f/u M(SD)=51.4(14.5) 6 mnth f/u M(SD)=52.2 12.2</t>
  </si>
  <si>
    <t>Fathers: No change (significant not specified)
Mothers: Increase (significance not specified)</t>
  </si>
  <si>
    <t>Brophy-Herb (2021</t>
  </si>
  <si>
    <t xml:space="preserve">Parent-child dysfunctional interaction: </t>
  </si>
  <si>
    <t>Parent-child interaction</t>
  </si>
  <si>
    <t>Pre M(SD)=16.97(6.00), Post M(SD)=16.15(5.86)</t>
  </si>
  <si>
    <t>Parent-child relationship problems:</t>
  </si>
  <si>
    <t>Pre-post: t=.05, p=.963, beta=0.00, SE=.07, pre-f/u: t=− 1.46, p=.149, beta=-.14,SE=.09</t>
  </si>
  <si>
    <t>Attachment bonds</t>
  </si>
  <si>
    <t>Level 1: Online course. : Pre M(SD)=3.34(.45), Post M(SD)=3.47(.42), t=3.01, d=0.61, p&lt;.01.
Level 2: Online course plus group workshops. : Pre M(SD)=3.49(0.38), Post M(SD)=3.58(.31), t=1.75, d=0.32, p&gt;.05.
Level 3: Online course plus group workshops plus individual support at medical check-ups: Pre M(SD)=3.51(.37), Post M(SD) 3.59(.28) t=1.45, d=0.25, p&gt;0.05</t>
  </si>
  <si>
    <t>Level 1: 24
Level 2: 29
Level 3: 34</t>
  </si>
  <si>
    <t>Level 1 increase
Leve 2 no difference
Level3: no difference</t>
  </si>
  <si>
    <t>Bailin (2022)</t>
  </si>
  <si>
    <t>Parental stress</t>
  </si>
  <si>
    <t>Between (2 exp groups)</t>
  </si>
  <si>
    <t>Spigner (2016)</t>
  </si>
  <si>
    <t>?</t>
  </si>
  <si>
    <t>Parent-child interaction quality</t>
  </si>
  <si>
    <t>Lau (2022)</t>
  </si>
  <si>
    <t>Child prosocial and problem behaviors</t>
  </si>
  <si>
    <t>Parent mental health</t>
  </si>
  <si>
    <t>Gammer (2020)</t>
  </si>
  <si>
    <t>pre to post (wk 6) (original—U=1443.0, Z=3.259, p=0.001, r=−0.28; imputed—t=3.03, p=0.003)
pre to f/u (wk 12) (original—U=1393.50, Z=−2.820, p=0.005, r=−0.25; imputed—t=2.28, p=0.023</t>
  </si>
  <si>
    <t>5-6wks</t>
  </si>
  <si>
    <t>6wk: 54
12 wk: 55</t>
  </si>
  <si>
    <t>6wk: 80
12 wk: 73</t>
  </si>
  <si>
    <t>Increases in Int at 6 and 12wk vs Con</t>
  </si>
  <si>
    <t>Use post N - they mention doing imputation but it gave them the same results so they did not report the imputed results</t>
  </si>
  <si>
    <t>Self-compassion (engagement)</t>
  </si>
  <si>
    <t>Self-compassion (action)</t>
  </si>
  <si>
    <t>Mahalik (2023)</t>
  </si>
  <si>
    <t>Sense of purpose</t>
  </si>
  <si>
    <t>Barrera (2015)</t>
  </si>
  <si>
    <t>b=−0.514, χ2=3.453; HR=0.598</t>
  </si>
  <si>
    <t>8-session</t>
  </si>
  <si>
    <t>Descriptives use post N</t>
  </si>
  <si>
    <t>Studies to check</t>
  </si>
  <si>
    <t>link</t>
  </si>
  <si>
    <t>sample_id</t>
  </si>
  <si>
    <t>subsample</t>
  </si>
  <si>
    <t>post_intervention_months</t>
  </si>
  <si>
    <t>nint_bl</t>
  </si>
  <si>
    <t>mint_bl</t>
  </si>
  <si>
    <t>sdint_bl</t>
  </si>
  <si>
    <t>ncon_bl</t>
  </si>
  <si>
    <t>mcon_bl</t>
  </si>
  <si>
    <t>sdcon_bl</t>
  </si>
  <si>
    <t>nint</t>
  </si>
  <si>
    <t>mint</t>
  </si>
  <si>
    <t>sdint</t>
  </si>
  <si>
    <t>ncon</t>
  </si>
  <si>
    <t>mcon</t>
  </si>
  <si>
    <t>sdcon</t>
  </si>
  <si>
    <t>mint_diff</t>
  </si>
  <si>
    <t>sdint_diff</t>
  </si>
  <si>
    <t>mcon_diff</t>
  </si>
  <si>
    <t>sdcon_diff</t>
  </si>
  <si>
    <t>precalc_d</t>
  </si>
  <si>
    <t>precalc_v</t>
  </si>
  <si>
    <t>precalc_logOR</t>
  </si>
  <si>
    <t>precalc_logORse</t>
  </si>
  <si>
    <t>has_baseline</t>
  </si>
  <si>
    <t>notes</t>
  </si>
  <si>
    <t>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Ciochon%202022%20Antenatal%20Classes%20in%20the%20Context%20of%20Prenatal%20Anxiety%20and%20Depression%20during%20the%20COVID%2D19%20Pandemic%2Epdf&amp;viewid=4fbd683f%2Dbc81%2D4ccf%2Da362%2D5e25f0a3d027&amp;q=Ciochon&amp;parent=%2Fteams%2FO365%2DOnlineParentingSR%2FShared%20Documents%2FGeneral%2FONLINE%20PARENTING%20SR%2FINCLUDED%20PAPERS&amp;parentview=7</t>
  </si>
  <si>
    <t>State anxiety</t>
  </si>
  <si>
    <t>Trait anxiety</t>
  </si>
  <si>
    <t>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Dol%202022%20Effectiveness%20of%20the%20Essential%20Coaching%20for%20Every%20Mother%2Epdf&amp;viewid=4fbd683f%2Dbc81%2D4ccf%2Da362%2D5e25f0a3d027&amp;q=Dol&amp;parent=%2Fteams%2FO365%2DOnlineParentingSR%2FShared%20Documents%2FGeneral%2FONLINE%20PARENTING%20SR%2FINCLUDED%20PAPERS&amp;parentview=7</t>
  </si>
  <si>
    <t>Primiparious</t>
  </si>
  <si>
    <t>Multiparous</t>
  </si>
  <si>
    <t>https://www.researchgate.net/publication/5299599_Satisfaction_of_healthy_pregnant_women_receiving_short_message_service_via_mobile_phone_for_prenatal_support_A_randomized_controlled_trial</t>
  </si>
  <si>
    <t>Antenatal</t>
  </si>
  <si>
    <t>Perinatal</t>
  </si>
  <si>
    <t>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</t>
  </si>
  <si>
    <t>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Mogil%202022%20A%20Trauma%2DInformed%2C%20Family%2DCentered%2C%20Virtual%20Home%20Visiting%20Program%20for%20Young%20Children%20One%2DYear%20Outcomes%2Epdf&amp;viewid=4fbd683f%2Dbc81%2D4ccf%2Da362%2D5e25f0a3d027&amp;q=Mogil&amp;parent=%2Fteams%2FO365%2DOnlineParentingSR%2FShared%20Documents%2FGeneral%2FONLINE%20PARENTING%20SR%2FINCLUDED%20PAPERS&amp;parentview=7</t>
  </si>
  <si>
    <t>Mothers</t>
  </si>
  <si>
    <t>Fathers</t>
  </si>
  <si>
    <t>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Zhang%202023%20Effectiveness%20of%20Digital%20Guided%20Self%2Dhelp%20Mindfulness%20Training%20During%20Pregnancy%20on%20Maternal%20Psychological%2Epdf&amp;viewid=4fbd683f%2Dbc81%2D4ccf%2Da362%2D5e25f0a3d027&amp;q=Zhang&amp;parent=%2Fteams%2FO365%2DOnlineParentingSR%2FShared%20Documents%2FGeneral%2FONLINE%20PARENTING%20SR%2FINCLUDED%20PAPERS&amp;parentview=7</t>
  </si>
  <si>
    <t>Change from baseline reported</t>
  </si>
  <si>
    <t>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Zuckerman%202022%20Small%20moments%2C%20big%20impact%20Pilot%20trial%20of%20a%20relational%20health%20app%20for%20primary%20care%2Epdf&amp;viewid=4fbd683f%2Dbc81%2D4ccf%2Da362%2D5e25f0a3d027&amp;q=Small%20Moments%2C%20Big%20Impact&amp;parent=%2Fteams%2FO365%2DOnlineParentingSR%2FShared%20Documents%2FGeneral%2FONLINE%20PARENTING%20SR%2FINCLUDED%20PAPERS&amp;parentview=7</t>
  </si>
  <si>
    <t>Large pre-intervention group differences due to (known) bias in recruitment process. Mitigated using propensity weighting, making this quasi-experimental.</t>
  </si>
  <si>
    <t>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Song%202022%20Effects%20of%20Maternal%20Adjustment%20Enhancement%20Program%20Using%20Mobile%2DBased%20Education%2Epdf&amp;viewid=4fbd683f%2Dbc81%2D4ccf%2Da362%2D5e25f0a3d027&amp;q=Song&amp;parent=%2Fteams%2FO365%2DOnlineParentingSR%2FShared%20Documents%2FGeneral%2FONLINE%20PARENTING%20SR%2FINCLUDED%20PAPERS&amp;parentview=7</t>
  </si>
  <si>
    <t>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Achouche%202022%20The%20impact%20of%20a%20mobile%20application%20on%20parental%20attitudes%2C%20their%20knowledge%20of%20child%20development%2Epdf&amp;viewid=4fbd683f%2Dbc81%2D4ccf%2Da362%2D5e25f0a3d027&amp;q=Achouche&amp;parent=%2Fteams%2FO365%2DOnlineParentingSR%2FShared%20Documents%2FGeneral%2FONLINE%20PARENTING%20SR%2FINCLUDED%20PAPERS&amp;parentview=7</t>
  </si>
  <si>
    <t>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viewid=4fbd683f%2Dbc81%2D4ccf%2Da362%2D5e25f0a3d027&amp;q=Sawyer&amp;parent=%2Fteams%2FO365%2DOnlineParentingSR%2FShared%20Documents%2FGeneral%2FONLINE%20PARENTING%20SR%2FINCLUDED%20PAPERS&amp;parentview=7</t>
  </si>
  <si>
    <t>https://latrobeuni.sharepoint.com/teams/O365-OnlineParentingSR/Shared%20Documents/Forms/AllItems.aspx?id=%2Fteams%2FO365%2DOnlineParentingSR%2FShared%20Documents%2FGeneral%2FONLINE%20PARENTING%20SR%2FINCLUDED%20PAPERS%2FALL%2FBaggett%20%282010%29%20Technologies%20for%20expanding%20the%20reach%20of%20evidence%2Dbased%20interventions%2D%20preliminary%20results%20for%20promoting%20social%2Demotional%20development%20in%20early%20childhood%2Epdf&amp;q=baggett&amp;parent=%2Fteams%2FO365%2DOnlineParentingSR%2FShared%20Documents%2FGeneral%2FONLINE%20PARENTING%20SR&amp;parentview=7</t>
  </si>
  <si>
    <t>Positive behavior in infant interaction</t>
  </si>
  <si>
    <t>Infant behavior</t>
  </si>
  <si>
    <t>Parent responsiveness in infant interaction</t>
  </si>
  <si>
    <t>Responsiveness</t>
  </si>
  <si>
    <t>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</t>
  </si>
  <si>
    <t>Parent-child dysfunctional interaction</t>
  </si>
  <si>
    <t>https://latrobeuni.sharepoint.com/teams/O365-OnlineParentingSR/Shared%20Documents/Forms/AllItems.aspx?id=%2Fteams%2FO365%2DOnlineParentingSR%2FShared%20Documents%2FGeneral%2FONLINE%20PARENTING%20SR%2FINCLUDED%20PAPERS%2FALL%2FEhrenseft%20%282016%29%20Web%2DBased%20Prevention%20of%20Parenting%20Difficulties%20in%20Young%2C%20Urban%20Mothers%20Enrolled%20in%20Post%2DSecondary%20Education%2Epdf&amp;q=ehrensaft&amp;parent=%2Fteams%2FO365%2DOnlineParentingSR%2FShared%20Documents%2FGeneral%2FONLINE%20PARENTING%20SR&amp;parentview=7</t>
  </si>
  <si>
    <t>Parent-child dysfunction</t>
  </si>
  <si>
    <t>https://latrobeuni.sharepoint.com/teams/O365-OnlineParentingSR/Shared%20Documents/Forms/AllItems.aspx?id=%2Fteams%2FO365%2DOnlineParentingSR%2FShared%20Documents%2FGeneral%2FONLINE%20PARENTING%20SR%2FINCLUDED%20PAPERS%2FMogil%202022%20A%20Trauma%2DInformed%2C%20Family%2DCentered%2C%20Virtual%20Home%20Visiting%20Program%20for%20Young%20Children%20One%2DYear%20Outcomes%2Epdf&amp;q=Mogil&amp;parent=%2Fteams%2FO365%2DOnlineParentingSR%2FShared%20Documents%2FGeneral%2FONLINE%20PARENTING%20SR&amp;parentview=7</t>
  </si>
  <si>
    <t>Parent-child relationship</t>
  </si>
  <si>
    <t>https://latrobeuni.sharepoint.com/teams/O365-OnlineParentingSR/Shared%20Documents/Forms/AllItems.aspx?id=%2Fteams%2FO365%2DOnlineParentingSR%2FShared%20Documents%2FGeneral%2FONLINE%20PARENTING%20SR%2FINCLUDED%20PAPERS%2FALL%2FNa%20%282008%29%20Impact%20of%20online%20resources%20on%20informal%20learners%2D%20Parents%27%20perception%20of%20their%20parenting%20skills%2Epdf&amp;q=na&amp;parent=%2Fteams%2FO365%2DOnlineParentingSR%2FShared%20Documents%2FGeneral%2FONLINE%20PARENTING%20SR&amp;parentview=7</t>
  </si>
  <si>
    <t>Park (2022)</t>
  </si>
  <si>
    <t>https://latrobeuni.sharepoint.com/teams/O365-OnlineParentingSR/Shared%20Documents/Forms/AllItems.aspx?id=%2Fteams%2FO365%2DOnlineParentingSR%2FShared%20Documents%2FGeneral%2FONLINE%20PARENTING%20SR%2FINCLUDED%20PAPERS%2FPark%202022%20Effects%20of%20a%20hybrid%20online%20and%20offline%20program%20for%20facilitating%20father%2Dinfant%20interactions%2Epdf&amp;q=Park&amp;parent=%2Fteams%2FO365%2DOnlineParentingSR%2FShared%20Documents%2FGeneral%2FONLINE%20PARENTING%20SR&amp;parentview=7</t>
  </si>
  <si>
    <t>Father-infant interaction</t>
  </si>
  <si>
    <t>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</t>
  </si>
  <si>
    <t>Maternal support scale</t>
  </si>
  <si>
    <t>Support eval. list</t>
  </si>
  <si>
    <t>Non-spousal support</t>
  </si>
  <si>
    <t>Parenting stress - parent domain</t>
  </si>
  <si>
    <t>Parent domain</t>
  </si>
  <si>
    <t>Parenting stress - parent-child domain</t>
  </si>
  <si>
    <t>Dyadic domain</t>
  </si>
  <si>
    <t>Parenting stress - child domain</t>
  </si>
  <si>
    <t>Child domain</t>
  </si>
  <si>
    <t>https://latrobeuni.sharepoint.com/teams/O365-OnlineParentingSR/Shared%20Documents/Forms/AllItems.aspx?ga=1&amp;id=%2Fteams%2FO365%2DOnlineParentingSR%2FShared%20Documents%2FGeneral%2FONLINE%20PARENTING%20SR%2FINCLUDED%20PAPERS%2FALL%2FEhrenseft%20%282016%29%20Web%2DBased%20Prevention%20of%20Parenting%20Difficulties%20in%20Young%2C%20Urban%20Mothers%20Enrolled%20in%20Post%2DSecondary%20Education%2Epdf&amp;viewid=4fbd683f%2Dbc81%2D4ccf%2Da362%2D5e25f0a3d027&amp;parent=%2Fteams%2FO365%2DOnlineParentingSR%2FShared%20Documents%2FGeneral%2FONLINE%20PARENTING%20SR%2FINCLUDED%20PAPERS%2FALL</t>
  </si>
  <si>
    <t>O365-MERTIL - Online Parenting SR &amp; Protocol - Lennard (2021) Randomized controlled trial of a brief online self-compassion intervention for mothers of infants- Effects on mental health outcomes.pdf - All Documents (sharepoint.com)</t>
  </si>
  <si>
    <t>Post-traumatic</t>
  </si>
  <si>
    <t>O365-MERTIL - Online Parenting SR &amp; Protocol - Lindsay (2017) The effectiveness of universal parenting programmes- the CANparent trial.pdf - All Documents (sharepoint.com)</t>
  </si>
  <si>
    <t>Stress frequency</t>
  </si>
  <si>
    <t>Stress intensity</t>
  </si>
  <si>
    <t>O365-MERTIL - Online Parenting SR &amp; Protocol - Matvienko-Sikar (2017) Effects of a novel positive psychological intervention on prenatal stress and well-being- A pilot randomised controlled trial.pdf - All Documents (sharepoint.com)</t>
  </si>
  <si>
    <t>Parenting stress index - competence</t>
  </si>
  <si>
    <t>Competence</t>
  </si>
  <si>
    <t>Parenting stress index - isolation</t>
  </si>
  <si>
    <t>Isolation</t>
  </si>
  <si>
    <t>CI to SD Converter</t>
  </si>
  <si>
    <t>Cohen's d variance</t>
  </si>
  <si>
    <t>IQR to SD</t>
  </si>
  <si>
    <t>SE to SD</t>
  </si>
  <si>
    <t>Lower CI</t>
  </si>
  <si>
    <t>Upper CI</t>
  </si>
  <si>
    <t>N</t>
  </si>
  <si>
    <t>SD</t>
  </si>
  <si>
    <t>n1</t>
  </si>
  <si>
    <t>n2</t>
  </si>
  <si>
    <t>v</t>
  </si>
  <si>
    <t>IQR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</si>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</sst>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0" fontId="1" fillId="0" borderId="0" xfId="1"/>
    <xf numFmtId="0" fontId="0" fillId="0" borderId="1" xfId="0" applyBorder="1"/>
    <xf numFmtId="0" fontId="0" fillId="3" borderId="1" xfId="0" applyFill="1" applyBorder="1"/>
    <xf numFmtId="0" fontId="0" fillId="3" borderId="0" xfId="0" applyFill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2" fontId="2" fillId="0" borderId="0" xfId="0" applyNumberFormat="1" applyFont="1"/>
    <xf numFmtId="164" fontId="0" fillId="0" borderId="0" xfId="0" applyNumberFormat="1"/>
    <xf numFmtId="0" fontId="1" fillId="0" borderId="0" xfId="1" applyFill="1"/>
    <xf numFmtId="2" fontId="0" fillId="5" borderId="0" xfId="0" applyNumberFormat="1" applyFill="1"/>
    <xf numFmtId="0" fontId="0" fillId="5" borderId="0" xfId="0" applyFill="1"/>
    <xf numFmtId="0" fontId="1" fillId="0" borderId="0" xfId="1" applyBorder="1"/>
    <xf numFmtId="165" fontId="0" fillId="0" borderId="0" xfId="0" applyNumberFormat="1"/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8" Type="http://schemas.openxmlformats.org/officeDocument/2006/relationships/hyperlink" Target="https://www.researchgate.net/publication/5299599_Satisfaction_of_healthy_pregnant_women_receiving_short_message_service_via_mobile_phone_for_prenatal_support_A_randomized_controlled_trial" TargetMode="External"/><Relationship Id="rId26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39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21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Baggett%20%282010%29%20Technologies%20for%20expanding%20the%20reach%20of%20evidence%2Dbased%20interventions%2D%20preliminary%20results%20for%20promoting%20social%2Demotional%20development%20in%20early%20childhood%2Epdf&amp;q=baggett&amp;parent=%2Fteams%2FO365%2DOnlineParentingSR%2FShared%20Documents%2FGeneral%2FONLINE%20PARENTING%20SR&amp;parentview=7" TargetMode="External"/><Relationship Id="rId34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Ehrenseft%20%282016%29%20Web%2DBased%20Prevention%20of%20Parenting%20Difficulties%20in%20Young%2C%20Urban%20Mothers%20Enrolled%20in%20Post%2DSecondary%20Education%2Epdf&amp;q=ehrensaft&amp;parent=%2Fteams%2FO365%2DOnlineParentingSR%2FShared%20Documents%2FGeneral%2FONLINE%20PARENTING%20SR&amp;parentview=7" TargetMode="External"/><Relationship Id="rId42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47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50" Type="http://schemas.openxmlformats.org/officeDocument/2006/relationships/hyperlink" Target="https://latrobeuni.sharepoint.com/teams/O365-OnlineParentingSR/Shared%20Documents/Forms/AllItems.aspx?ga=1&amp;id=%2Fteams%2FO365%2DOnlineParentingSR%2FShared%20Documents%2FGeneral%2FONLINE%20PARENTING%20SR%2FINCLUDED%20PAPERS%2FALL%2FLennard%20%282021%29%20Randomized%20controlled%20trial%20of%20a%20brief%20online%20self%2Dcompassion%20intervention%20for%20mothers%20of%20infants%2D%20Effects%20on%20mental%20health%20outcomes%2Epdf&amp;viewid=4fbd683f%2Dbc81%2D4ccf%2Da362%2D5e25f0a3d027&amp;parent=%2Fteams%2FO365%2DOnlineParentingSR%2FShared%20Documents%2FGeneral%2FONLINE%20PARENTING%20SR%2FINCLUDED%20PAPERS%2FALL" TargetMode="External"/><Relationship Id="rId55" Type="http://schemas.openxmlformats.org/officeDocument/2006/relationships/hyperlink" Target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Song%202022%20Effects%20of%20Maternal%20Adjustment%20Enhancement%20Program%20Using%20Mobile%2DBased%20Education%2Epdf&amp;viewid=4fbd683f%2Dbc81%2D4ccf%2Da362%2D5e25f0a3d027&amp;q=Song&amp;parent=%2Fteams%2FO365%2DOnlineParentingSR%2FShared%20Documents%2FGeneral%2FONLINE%20PARENTING%20SR%2FINCLUDED%20PAPERS&amp;parentview=7" TargetMode="External"/><Relationship Id="rId7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2" Type="http://schemas.openxmlformats.org/officeDocument/2006/relationships/hyperlink" Target="https://www.researchgate.net/publication/5299599_Satisfaction_of_healthy_pregnant_women_receiving_short_message_service_via_mobile_phone_for_prenatal_support_A_randomized_controlled_trial" TargetMode="External"/><Relationship Id="rId16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29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11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24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32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37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Park%202022%20Effects%20of%20a%20hybrid%20online%20and%20offline%20program%20for%20facilitating%20father%2Dinfant%20interactions%2Epdf&amp;q=Park&amp;parent=%2Fteams%2FO365%2DOnlineParentingSR%2FShared%20Documents%2FGeneral%2FONLINE%20PARENTING%20SR&amp;parentview=7" TargetMode="External"/><Relationship Id="rId40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45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53" Type="http://schemas.openxmlformats.org/officeDocument/2006/relationships/hyperlink" Target="https://latrobeuni.sharepoint.com/teams/O365-OnlineParentingSR/Shared%20Documents/Forms/AllItems.aspx?ga=1&amp;id=%2Fteams%2FO365%2DOnlineParentingSR%2FShared%20Documents%2FGeneral%2FONLINE%20PARENTING%20SR%2FINCLUDED%20PAPERS%2FALL%2FLindsay%20%282017%29%20The%20effectiveness%20of%20universal%20parenting%20programmes%2D%20the%20CANparent%20trial%2Epdf&amp;viewid=4fbd683f%2Dbc81%2D4ccf%2Da362%2D5e25f0a3d027&amp;parent=%2Fteams%2FO365%2DOnlineParentingSR%2FShared%20Documents%2FGeneral%2FONLINE%20PARENTING%20SR%2FINCLUDED%20PAPERS%2FALL" TargetMode="External"/><Relationship Id="rId5" Type="http://schemas.openxmlformats.org/officeDocument/2006/relationships/hyperlink" Target="https://www.researchgate.net/publication/5299599_Satisfaction_of_healthy_pregnant_women_receiving_short_message_service_via_mobile_phone_for_prenatal_support_A_randomized_controlled_trial" TargetMode="External"/><Relationship Id="rId19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Na%20%282008%29%20Impact%20of%20online%20resources%20on%20informal%20learners%2D%20Parents%27%20perception%20of%20their%20parenting%20skills%2Epdf&amp;q=na&amp;parent=%2Fteams%2FO365%2DOnlineParentingSR%2FShared%20Documents%2FGeneral%2FONLINE%20PARENTING%20SR&amp;parentview=7" TargetMode="External"/><Relationship Id="rId4" Type="http://schemas.openxmlformats.org/officeDocument/2006/relationships/hyperlink" Target="https://www.researchgate.net/publication/5299599_Satisfaction_of_healthy_pregnant_women_receiving_short_message_service_via_mobile_phone_for_prenatal_support_A_randomized_controlled_trial" TargetMode="External"/><Relationship Id="rId9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4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22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27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30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35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Mogil%202022%20A%20Trauma%2DInformed%2C%20Family%2DCentered%2C%20Virtual%20Home%20Visiting%20Program%20for%20Young%20Children%20One%2DYear%20Outcomes%2Epdf&amp;q=Mogil&amp;parent=%2Fteams%2FO365%2DOnlineParentingSR%2FShared%20Documents%2FGeneral%2FONLINE%20PARENTING%20SR&amp;parentview=7" TargetMode="External"/><Relationship Id="rId43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48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56" Type="http://schemas.openxmlformats.org/officeDocument/2006/relationships/hyperlink" Target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Song%202022%20Effects%20of%20Maternal%20Adjustment%20Enhancement%20Program%20Using%20Mobile%2DBased%20Education%2Epdf&amp;viewid=4fbd683f%2Dbc81%2D4ccf%2Da362%2D5e25f0a3d027&amp;q=Song&amp;parent=%2Fteams%2FO365%2DOnlineParentingSR%2FShared%20Documents%2FGeneral%2FONLINE%20PARENTING%20SR%2FINCLUDED%20PAPERS&amp;parentview=7" TargetMode="External"/><Relationship Id="rId8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51" Type="http://schemas.openxmlformats.org/officeDocument/2006/relationships/hyperlink" Target="https://latrobeuni.sharepoint.com/teams/O365-OnlineParentingSR/Shared%20Documents/Forms/AllItems.aspx?ga=1&amp;id=%2Fteams%2FO365%2DOnlineParentingSR%2FShared%20Documents%2FGeneral%2FONLINE%20PARENTING%20SR%2FINCLUDED%20PAPERS%2FALL%2FLennard%20%282021%29%20Randomized%20controlled%20trial%20of%20a%20brief%20online%20self%2Dcompassion%20intervention%20for%20mothers%20of%20infants%2D%20Effects%20on%20mental%20health%20outcomes%2Epdf&amp;viewid=4fbd683f%2Dbc81%2D4ccf%2Da362%2D5e25f0a3d027&amp;parent=%2Fteams%2FO365%2DOnlineParentingSR%2FShared%20Documents%2FGeneral%2FONLINE%20PARENTING%20SR%2FINCLUDED%20PAPERS%2FALL" TargetMode="External"/><Relationship Id="rId3" Type="http://schemas.openxmlformats.org/officeDocument/2006/relationships/hyperlink" Target="../../Forms/AllItems.aspx?ga=1&amp;id=%2Fteams%2FO365%2DOnlineParentingSR%2FShared%20Documents%2FGeneral%2FONLINE%20PARENTING%20SR%2FINCLUDED%20PAPERS%2FALL%2FEhrenseft%20%282016%29%20Web%2DBased%20Prevention%20of%20Parenting%20Difficulties%20in%20Young%2C%20Urban%20Mothers%20Enrolled%20in%20Post%2DSecondary%20Education%2Epdf&amp;viewid=4fbd683f%2Dbc81%2D4ccf%2Da362%2D5e25f0a3d027&amp;parent=%2Fteams%2FO365%2DOnlineParentingSR%2FShared%20Documents%2FGeneral%2FONLINE%20PARENTING%20SR%2FINCLUDED%20PAPERS%2FALL" TargetMode="External"/><Relationship Id="rId12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7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25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33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38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46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20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Baggett%20%282010%29%20Technologies%20for%20expanding%20the%20reach%20of%20evidence%2Dbased%20interventions%2D%20preliminary%20results%20for%20promoting%20social%2Demotional%20development%20in%20early%20childhood%2Epdf&amp;q=baggett&amp;parent=%2Fteams%2FO365%2DOnlineParentingSR%2FShared%20Documents%2FGeneral%2FONLINE%20PARENTING%20SR&amp;parentview=7" TargetMode="External"/><Relationship Id="rId41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54" Type="http://schemas.openxmlformats.org/officeDocument/2006/relationships/hyperlink" Target="https://latrobeuni.sharepoint.com/teams/O365-OnlineParentingSR/Shared%20Documents/Forms/AllItems.aspx?ga=1&amp;id=%2Fteams%2FO365%2DOnlineParentingSR%2FShared%20Documents%2FGeneral%2FONLINE%20PARENTING%20SR%2FINCLUDED%20PAPERS%2FALL%2FMatvienko%2DSikar%20%282017%29%20Effects%20of%20a%20novel%20positive%20psychological%20intervention%20on%20prenatal%20stress%20and%20well%2Dbeing%2D%20A%20pilot%20randomised%20controlled%20trial%2Epdf&amp;viewid=4fbd683f%2Dbc81%2D4ccf%2Da362%2D5e25f0a3d027&amp;parent=%2Fteams%2FO365%2DOnlineParentingSR%2FShared%20Documents%2FGeneral%2FONLINE%20PARENTING%20SR%2FINCLUDED%20PAPERS%2FALL" TargetMode="External"/><Relationship Id="rId1" Type="http://schemas.openxmlformats.org/officeDocument/2006/relationships/hyperlink" Target="https://www.researchgate.net/publication/5299599_Satisfaction_of_healthy_pregnant_women_receiving_short_message_service_via_mobile_phone_for_prenatal_support_A_randomized_controlled_trial" TargetMode="External"/><Relationship Id="rId6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5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23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28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36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Mogil%202022%20A%20Trauma%2DInformed%2C%20Family%2DCentered%2C%20Virtual%20Home%20Visiting%20Program%20for%20Young%20Children%20One%2DYear%20Outcomes%2Epdf&amp;q=Mogil&amp;parent=%2Fteams%2FO365%2DOnlineParentingSR%2FShared%20Documents%2FGeneral%2FONLINE%20PARENTING%20SR&amp;parentview=7" TargetMode="External"/><Relationship Id="rId49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57" Type="http://schemas.openxmlformats.org/officeDocument/2006/relationships/hyperlink" Target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Zuckerman%202022%20Small%20moments%2C%20big%20impact%20Pilot%20trial%20of%20a%20relational%20health%20app%20for%20primary%20care%2Epdf&amp;viewid=4fbd683f%2Dbc81%2D4ccf%2Da362%2D5e25f0a3d027&amp;q=Small%20Moments%2C%20Big%20Impact&amp;parent=%2Fteams%2FO365%2DOnlineParentingSR%2FShared%20Documents%2FGeneral%2FONLINE%20PARENTING%20SR%2FINCLUDED%20PAPERS&amp;parentview=7" TargetMode="External"/><Relationship Id="rId10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31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44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52" Type="http://schemas.openxmlformats.org/officeDocument/2006/relationships/hyperlink" Target="https://latrobeuni.sharepoint.com/teams/O365-OnlineParentingSR/Shared%20Documents/Forms/AllItems.aspx?ga=1&amp;id=%2Fteams%2FO365%2DOnlineParentingSR%2FShared%20Documents%2FGeneral%2FONLINE%20PARENTING%20SR%2FINCLUDED%20PAPERS%2FALL%2FLindsay%20%282017%29%20The%20effectiveness%20of%20universal%20parenting%20programmes%2D%20the%20CANparent%20trial%2Epdf&amp;viewid=4fbd683f%2Dbc81%2D4ccf%2Da362%2D5e25f0a3d027&amp;parent=%2Fteams%2FO365%2DOnlineParentingSR%2FShared%20Documents%2FGeneral%2FONLINE%20PARENTING%20SR%2FINCLUDED%20PAPERS%2FALL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5"/>
  <sheetViews>
    <sheetView topLeftCell="A28" workbookViewId="0">
      <selection activeCell="A45" sqref="A45"/>
    </sheetView>
  </sheetViews>
  <sheetFormatPr defaultRowHeight="15"/>
  <cols>
    <col min="1" max="1" width="35.5703125" customWidth="1"/>
    <col min="2" max="2" width="16.5703125" customWidth="1"/>
    <col min="3" max="3" width="43.28515625" customWidth="1"/>
    <col min="4" max="4" width="26.42578125" customWidth="1"/>
    <col min="5" max="5" width="26" customWidth="1"/>
    <col min="6" max="6" width="16.140625" customWidth="1"/>
    <col min="7" max="11" width="14.28515625" customWidth="1"/>
    <col min="12" max="12" width="22.140625" customWidth="1"/>
    <col min="13" max="13" width="88.5703125" customWidth="1"/>
    <col min="14" max="14" width="24.140625" customWidth="1"/>
    <col min="15" max="15" width="19.42578125" customWidth="1"/>
    <col min="16" max="16" width="21.7109375" customWidth="1"/>
    <col min="17" max="17" width="24.42578125" customWidth="1"/>
    <col min="18" max="18" width="24" customWidth="1"/>
    <col min="19" max="19" width="25.7109375" customWidth="1"/>
    <col min="20" max="20" width="23.7109375" customWidth="1"/>
    <col min="21" max="21" width="109.28515625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 t="s">
        <v>21</v>
      </c>
      <c r="B2" t="s">
        <v>22</v>
      </c>
      <c r="C2" t="s">
        <v>23</v>
      </c>
      <c r="D2" t="s">
        <v>23</v>
      </c>
      <c r="E2" t="s">
        <v>24</v>
      </c>
      <c r="F2" t="s">
        <v>25</v>
      </c>
      <c r="J2" t="s">
        <v>26</v>
      </c>
      <c r="M2" t="s">
        <v>27</v>
      </c>
      <c r="N2" t="s">
        <v>28</v>
      </c>
      <c r="O2">
        <v>136</v>
      </c>
      <c r="P2">
        <v>68</v>
      </c>
      <c r="Q2" t="s">
        <v>29</v>
      </c>
      <c r="R2">
        <v>68</v>
      </c>
      <c r="S2" t="s">
        <v>30</v>
      </c>
      <c r="T2" t="s">
        <v>31</v>
      </c>
      <c r="U2" t="s">
        <v>32</v>
      </c>
    </row>
    <row r="3" spans="1:21">
      <c r="A3" t="s">
        <v>33</v>
      </c>
      <c r="B3" t="s">
        <v>22</v>
      </c>
      <c r="C3" t="s">
        <v>34</v>
      </c>
      <c r="D3" t="s">
        <v>23</v>
      </c>
      <c r="E3" t="s">
        <v>24</v>
      </c>
      <c r="F3" t="s">
        <v>25</v>
      </c>
      <c r="J3">
        <v>2E-3</v>
      </c>
      <c r="M3" t="s">
        <v>35</v>
      </c>
      <c r="N3" t="s">
        <v>36</v>
      </c>
      <c r="O3">
        <v>68</v>
      </c>
      <c r="P3">
        <v>34</v>
      </c>
      <c r="Q3">
        <v>29</v>
      </c>
      <c r="R3">
        <v>34</v>
      </c>
      <c r="S3">
        <v>32</v>
      </c>
      <c r="T3" t="s">
        <v>37</v>
      </c>
      <c r="U3" t="s">
        <v>38</v>
      </c>
    </row>
    <row r="4" spans="1:21">
      <c r="A4" t="s">
        <v>33</v>
      </c>
      <c r="B4" t="s">
        <v>22</v>
      </c>
      <c r="C4" t="s">
        <v>39</v>
      </c>
      <c r="D4" t="s">
        <v>23</v>
      </c>
      <c r="E4" t="s">
        <v>24</v>
      </c>
      <c r="F4" t="s">
        <v>25</v>
      </c>
      <c r="J4">
        <v>0.122</v>
      </c>
      <c r="M4" t="s">
        <v>40</v>
      </c>
      <c r="N4" t="s">
        <v>36</v>
      </c>
      <c r="O4">
        <v>68</v>
      </c>
      <c r="P4">
        <v>34</v>
      </c>
      <c r="Q4">
        <v>29</v>
      </c>
      <c r="R4">
        <v>34</v>
      </c>
      <c r="S4">
        <v>32</v>
      </c>
      <c r="T4" t="s">
        <v>41</v>
      </c>
      <c r="U4" t="s">
        <v>38</v>
      </c>
    </row>
    <row r="5" spans="1:21">
      <c r="A5" t="s">
        <v>42</v>
      </c>
      <c r="B5" t="s">
        <v>22</v>
      </c>
      <c r="C5" t="s">
        <v>23</v>
      </c>
      <c r="D5" t="s">
        <v>23</v>
      </c>
      <c r="E5" t="s">
        <v>24</v>
      </c>
      <c r="F5" t="s">
        <v>25</v>
      </c>
      <c r="I5">
        <v>1.55</v>
      </c>
      <c r="J5">
        <v>0.215</v>
      </c>
      <c r="K5">
        <v>7.0000000000000001E-3</v>
      </c>
      <c r="N5" t="s">
        <v>43</v>
      </c>
      <c r="O5">
        <v>470</v>
      </c>
      <c r="P5">
        <v>239</v>
      </c>
      <c r="Q5">
        <v>154</v>
      </c>
      <c r="R5">
        <v>231</v>
      </c>
      <c r="S5">
        <v>94</v>
      </c>
      <c r="T5" t="s">
        <v>41</v>
      </c>
      <c r="U5" t="s">
        <v>44</v>
      </c>
    </row>
    <row r="6" spans="1:21">
      <c r="A6" t="s">
        <v>45</v>
      </c>
      <c r="B6" t="s">
        <v>22</v>
      </c>
      <c r="C6" t="s">
        <v>46</v>
      </c>
      <c r="D6" t="s">
        <v>23</v>
      </c>
      <c r="E6" t="s">
        <v>24</v>
      </c>
      <c r="F6" t="s">
        <v>25</v>
      </c>
      <c r="J6" t="s">
        <v>47</v>
      </c>
      <c r="M6" t="s">
        <v>48</v>
      </c>
      <c r="N6" t="s">
        <v>28</v>
      </c>
      <c r="O6">
        <v>236</v>
      </c>
      <c r="P6">
        <v>118</v>
      </c>
      <c r="Q6">
        <v>106</v>
      </c>
      <c r="R6">
        <v>118</v>
      </c>
      <c r="S6" t="s">
        <v>49</v>
      </c>
      <c r="T6" t="s">
        <v>50</v>
      </c>
      <c r="U6" t="s">
        <v>44</v>
      </c>
    </row>
    <row r="7" spans="1:21">
      <c r="A7" t="s">
        <v>51</v>
      </c>
      <c r="B7" t="s">
        <v>22</v>
      </c>
      <c r="C7" t="s">
        <v>52</v>
      </c>
      <c r="D7" t="s">
        <v>53</v>
      </c>
      <c r="E7" t="s">
        <v>24</v>
      </c>
      <c r="F7" t="s">
        <v>25</v>
      </c>
      <c r="I7">
        <v>2.71</v>
      </c>
      <c r="J7">
        <v>0.1</v>
      </c>
      <c r="L7" t="s">
        <v>54</v>
      </c>
      <c r="N7" t="s">
        <v>55</v>
      </c>
      <c r="O7">
        <v>40</v>
      </c>
      <c r="P7">
        <v>20</v>
      </c>
      <c r="Q7">
        <v>19</v>
      </c>
      <c r="R7">
        <v>20</v>
      </c>
      <c r="S7">
        <v>19</v>
      </c>
      <c r="T7" t="s">
        <v>41</v>
      </c>
      <c r="U7" t="s">
        <v>56</v>
      </c>
    </row>
    <row r="8" spans="1:21">
      <c r="A8" t="s">
        <v>57</v>
      </c>
      <c r="B8" t="s">
        <v>22</v>
      </c>
      <c r="C8" t="s">
        <v>58</v>
      </c>
      <c r="D8" t="s">
        <v>53</v>
      </c>
      <c r="E8" t="s">
        <v>24</v>
      </c>
      <c r="F8" t="s">
        <v>25</v>
      </c>
      <c r="M8" t="s">
        <v>59</v>
      </c>
      <c r="N8" t="s">
        <v>60</v>
      </c>
      <c r="O8">
        <v>40</v>
      </c>
      <c r="P8">
        <v>20</v>
      </c>
      <c r="Q8" t="s">
        <v>61</v>
      </c>
      <c r="R8">
        <v>20</v>
      </c>
      <c r="S8" t="s">
        <v>61</v>
      </c>
      <c r="T8" t="s">
        <v>37</v>
      </c>
      <c r="U8" t="s">
        <v>62</v>
      </c>
    </row>
    <row r="9" spans="1:21">
      <c r="A9" t="s">
        <v>21</v>
      </c>
      <c r="B9" t="s">
        <v>22</v>
      </c>
      <c r="C9" t="s">
        <v>63</v>
      </c>
      <c r="D9" t="s">
        <v>53</v>
      </c>
      <c r="E9" t="s">
        <v>24</v>
      </c>
      <c r="F9" t="s">
        <v>25</v>
      </c>
      <c r="J9" t="s">
        <v>64</v>
      </c>
      <c r="M9" t="s">
        <v>65</v>
      </c>
      <c r="N9" t="s">
        <v>28</v>
      </c>
      <c r="O9">
        <v>136</v>
      </c>
      <c r="P9">
        <v>68</v>
      </c>
      <c r="Q9" t="s">
        <v>29</v>
      </c>
      <c r="R9">
        <v>68</v>
      </c>
      <c r="S9" t="s">
        <v>30</v>
      </c>
      <c r="T9" t="s">
        <v>66</v>
      </c>
      <c r="U9" t="s">
        <v>67</v>
      </c>
    </row>
    <row r="10" spans="1:21">
      <c r="A10" t="s">
        <v>21</v>
      </c>
      <c r="B10" t="s">
        <v>22</v>
      </c>
      <c r="C10" t="s">
        <v>63</v>
      </c>
      <c r="D10" t="s">
        <v>53</v>
      </c>
      <c r="E10" t="s">
        <v>24</v>
      </c>
      <c r="F10" t="s">
        <v>25</v>
      </c>
      <c r="J10" t="s">
        <v>64</v>
      </c>
      <c r="M10" t="s">
        <v>68</v>
      </c>
      <c r="N10" t="s">
        <v>28</v>
      </c>
      <c r="O10">
        <v>136</v>
      </c>
      <c r="P10">
        <v>68</v>
      </c>
      <c r="Q10" t="s">
        <v>29</v>
      </c>
      <c r="R10">
        <v>68</v>
      </c>
      <c r="S10" t="s">
        <v>30</v>
      </c>
      <c r="T10" t="s">
        <v>66</v>
      </c>
      <c r="U10" t="s">
        <v>32</v>
      </c>
    </row>
    <row r="11" spans="1:21">
      <c r="A11" t="s">
        <v>69</v>
      </c>
      <c r="B11" t="s">
        <v>22</v>
      </c>
      <c r="C11" t="s">
        <v>53</v>
      </c>
      <c r="D11" t="s">
        <v>53</v>
      </c>
      <c r="E11" t="s">
        <v>24</v>
      </c>
      <c r="F11" t="s">
        <v>25</v>
      </c>
      <c r="I11">
        <v>5.21</v>
      </c>
      <c r="J11">
        <v>2.3E-2</v>
      </c>
      <c r="K11">
        <v>2.4E-2</v>
      </c>
      <c r="N11" t="s">
        <v>70</v>
      </c>
      <c r="O11">
        <v>470</v>
      </c>
      <c r="P11">
        <v>239</v>
      </c>
      <c r="Q11">
        <v>154</v>
      </c>
      <c r="R11">
        <v>231</v>
      </c>
      <c r="S11">
        <v>94</v>
      </c>
      <c r="T11" t="s">
        <v>37</v>
      </c>
      <c r="U11" t="s">
        <v>44</v>
      </c>
    </row>
    <row r="12" spans="1:21">
      <c r="A12" t="s">
        <v>71</v>
      </c>
      <c r="B12" t="s">
        <v>22</v>
      </c>
      <c r="C12" t="s">
        <v>63</v>
      </c>
      <c r="D12" t="s">
        <v>53</v>
      </c>
      <c r="E12" t="s">
        <v>24</v>
      </c>
      <c r="F12" t="s">
        <v>25</v>
      </c>
      <c r="J12">
        <v>0.97</v>
      </c>
      <c r="K12" t="s">
        <v>72</v>
      </c>
      <c r="N12" t="s">
        <v>73</v>
      </c>
      <c r="O12">
        <v>46</v>
      </c>
      <c r="P12">
        <v>14</v>
      </c>
      <c r="Q12" t="s">
        <v>74</v>
      </c>
      <c r="R12">
        <v>32</v>
      </c>
      <c r="S12" t="s">
        <v>75</v>
      </c>
      <c r="T12" t="s">
        <v>41</v>
      </c>
      <c r="U12" t="s">
        <v>56</v>
      </c>
    </row>
    <row r="13" spans="1:21">
      <c r="A13" t="s">
        <v>76</v>
      </c>
      <c r="B13" t="s">
        <v>22</v>
      </c>
      <c r="C13" t="s">
        <v>77</v>
      </c>
      <c r="D13" t="s">
        <v>53</v>
      </c>
      <c r="E13" t="s">
        <v>24</v>
      </c>
      <c r="F13" t="s">
        <v>25</v>
      </c>
      <c r="J13" t="s">
        <v>78</v>
      </c>
      <c r="L13" t="s">
        <v>79</v>
      </c>
      <c r="N13" t="s">
        <v>80</v>
      </c>
      <c r="O13">
        <v>760</v>
      </c>
      <c r="P13">
        <v>327</v>
      </c>
      <c r="Q13" t="s">
        <v>81</v>
      </c>
      <c r="R13">
        <v>433</v>
      </c>
      <c r="S13" t="s">
        <v>82</v>
      </c>
      <c r="T13" t="s">
        <v>41</v>
      </c>
      <c r="U13" t="s">
        <v>44</v>
      </c>
    </row>
    <row r="14" spans="1:21">
      <c r="A14" t="s">
        <v>83</v>
      </c>
      <c r="B14" t="s">
        <v>22</v>
      </c>
      <c r="C14" t="s">
        <v>84</v>
      </c>
      <c r="D14" t="s">
        <v>53</v>
      </c>
      <c r="E14" t="s">
        <v>85</v>
      </c>
      <c r="F14" t="s">
        <v>25</v>
      </c>
      <c r="J14">
        <v>0.45</v>
      </c>
      <c r="L14" t="s">
        <v>86</v>
      </c>
      <c r="N14" t="s">
        <v>87</v>
      </c>
      <c r="O14">
        <v>250</v>
      </c>
      <c r="P14">
        <v>124</v>
      </c>
      <c r="Q14">
        <v>62</v>
      </c>
      <c r="R14">
        <v>126</v>
      </c>
      <c r="S14">
        <v>63</v>
      </c>
      <c r="T14" t="s">
        <v>31</v>
      </c>
      <c r="U14" t="s">
        <v>44</v>
      </c>
    </row>
    <row r="15" spans="1:21">
      <c r="A15" t="s">
        <v>45</v>
      </c>
      <c r="B15" t="s">
        <v>22</v>
      </c>
      <c r="C15" t="s">
        <v>84</v>
      </c>
      <c r="D15" t="s">
        <v>53</v>
      </c>
      <c r="E15" t="s">
        <v>24</v>
      </c>
      <c r="F15" t="s">
        <v>25</v>
      </c>
      <c r="J15" t="s">
        <v>88</v>
      </c>
      <c r="L15" t="s">
        <v>89</v>
      </c>
      <c r="N15" t="s">
        <v>28</v>
      </c>
      <c r="O15">
        <v>236</v>
      </c>
      <c r="P15">
        <v>118</v>
      </c>
      <c r="Q15" t="s">
        <v>90</v>
      </c>
      <c r="R15">
        <v>118</v>
      </c>
      <c r="S15" t="s">
        <v>49</v>
      </c>
      <c r="T15" t="s">
        <v>91</v>
      </c>
      <c r="U15" t="s">
        <v>44</v>
      </c>
    </row>
    <row r="16" spans="1:21">
      <c r="A16" t="s">
        <v>92</v>
      </c>
      <c r="B16" t="s">
        <v>22</v>
      </c>
      <c r="C16" t="s">
        <v>93</v>
      </c>
      <c r="D16" t="s">
        <v>94</v>
      </c>
      <c r="E16" t="s">
        <v>24</v>
      </c>
      <c r="F16" t="s">
        <v>25</v>
      </c>
      <c r="L16" t="s">
        <v>95</v>
      </c>
      <c r="N16" t="s">
        <v>96</v>
      </c>
      <c r="O16">
        <v>287</v>
      </c>
      <c r="P16">
        <v>143</v>
      </c>
      <c r="Q16" t="s">
        <v>97</v>
      </c>
      <c r="R16">
        <v>144</v>
      </c>
      <c r="S16" t="s">
        <v>98</v>
      </c>
      <c r="T16" t="s">
        <v>41</v>
      </c>
      <c r="U16" t="s">
        <v>44</v>
      </c>
    </row>
    <row r="17" spans="1:21">
      <c r="A17" t="s">
        <v>92</v>
      </c>
      <c r="B17" t="s">
        <v>22</v>
      </c>
      <c r="C17" t="s">
        <v>99</v>
      </c>
      <c r="D17" t="s">
        <v>94</v>
      </c>
      <c r="E17" t="s">
        <v>24</v>
      </c>
      <c r="F17" t="s">
        <v>25</v>
      </c>
      <c r="L17" t="s">
        <v>100</v>
      </c>
      <c r="N17" t="s">
        <v>96</v>
      </c>
      <c r="O17">
        <v>287</v>
      </c>
      <c r="P17">
        <v>143</v>
      </c>
      <c r="Q17" t="s">
        <v>97</v>
      </c>
      <c r="R17">
        <v>144</v>
      </c>
      <c r="S17" t="s">
        <v>98</v>
      </c>
      <c r="T17" t="s">
        <v>41</v>
      </c>
      <c r="U17" t="s">
        <v>44</v>
      </c>
    </row>
    <row r="18" spans="1:21">
      <c r="A18" t="s">
        <v>92</v>
      </c>
      <c r="B18" t="s">
        <v>22</v>
      </c>
      <c r="C18" t="s">
        <v>101</v>
      </c>
      <c r="D18" t="s">
        <v>94</v>
      </c>
      <c r="E18" t="s">
        <v>24</v>
      </c>
      <c r="F18" t="s">
        <v>25</v>
      </c>
      <c r="L18" t="s">
        <v>102</v>
      </c>
      <c r="T18" t="s">
        <v>41</v>
      </c>
      <c r="U18" t="s">
        <v>44</v>
      </c>
    </row>
    <row r="19" spans="1:21">
      <c r="A19" t="s">
        <v>103</v>
      </c>
      <c r="B19" t="s">
        <v>22</v>
      </c>
      <c r="C19" t="s">
        <v>104</v>
      </c>
      <c r="D19" t="s">
        <v>94</v>
      </c>
      <c r="E19" t="s">
        <v>24</v>
      </c>
      <c r="F19" t="s">
        <v>25</v>
      </c>
      <c r="L19" t="s">
        <v>105</v>
      </c>
      <c r="N19" t="s">
        <v>106</v>
      </c>
      <c r="O19">
        <v>52</v>
      </c>
      <c r="P19">
        <v>26</v>
      </c>
      <c r="Q19">
        <v>26</v>
      </c>
      <c r="R19">
        <v>26</v>
      </c>
      <c r="S19">
        <v>18</v>
      </c>
      <c r="T19" t="s">
        <v>41</v>
      </c>
      <c r="U19" t="s">
        <v>107</v>
      </c>
    </row>
    <row r="20" spans="1:21">
      <c r="A20" t="s">
        <v>103</v>
      </c>
      <c r="B20" t="s">
        <v>22</v>
      </c>
      <c r="C20" t="s">
        <v>108</v>
      </c>
      <c r="D20" t="s">
        <v>94</v>
      </c>
      <c r="E20" t="s">
        <v>24</v>
      </c>
      <c r="F20" t="s">
        <v>25</v>
      </c>
      <c r="L20" t="s">
        <v>109</v>
      </c>
      <c r="N20" t="s">
        <v>106</v>
      </c>
      <c r="O20">
        <v>52</v>
      </c>
      <c r="P20">
        <v>26</v>
      </c>
      <c r="Q20">
        <v>26</v>
      </c>
      <c r="R20">
        <v>26</v>
      </c>
      <c r="S20">
        <v>18</v>
      </c>
      <c r="T20" t="s">
        <v>41</v>
      </c>
      <c r="U20" t="s">
        <v>107</v>
      </c>
    </row>
    <row r="21" spans="1:21">
      <c r="A21" t="s">
        <v>69</v>
      </c>
      <c r="B21" t="s">
        <v>22</v>
      </c>
      <c r="C21" t="s">
        <v>110</v>
      </c>
      <c r="D21" t="s">
        <v>94</v>
      </c>
      <c r="E21" t="s">
        <v>24</v>
      </c>
      <c r="F21" t="s">
        <v>25</v>
      </c>
      <c r="I21">
        <v>4.88</v>
      </c>
      <c r="J21">
        <v>2.8000000000000001E-2</v>
      </c>
      <c r="K21">
        <v>2.3E-2</v>
      </c>
      <c r="N21" t="s">
        <v>70</v>
      </c>
      <c r="O21">
        <v>470</v>
      </c>
      <c r="P21">
        <v>239</v>
      </c>
      <c r="Q21">
        <v>154</v>
      </c>
      <c r="R21">
        <v>231</v>
      </c>
      <c r="S21">
        <v>94</v>
      </c>
      <c r="T21" t="s">
        <v>37</v>
      </c>
      <c r="U21" t="s">
        <v>44</v>
      </c>
    </row>
    <row r="22" spans="1:21">
      <c r="A22" t="s">
        <v>69</v>
      </c>
      <c r="B22" t="s">
        <v>22</v>
      </c>
      <c r="C22" t="s">
        <v>94</v>
      </c>
      <c r="D22" t="s">
        <v>94</v>
      </c>
      <c r="E22" t="s">
        <v>24</v>
      </c>
      <c r="F22" t="s">
        <v>25</v>
      </c>
      <c r="I22">
        <v>1.76</v>
      </c>
      <c r="J22">
        <v>0.186</v>
      </c>
      <c r="K22">
        <v>8.0000000000000002E-3</v>
      </c>
      <c r="N22" t="s">
        <v>70</v>
      </c>
      <c r="O22">
        <v>470</v>
      </c>
      <c r="P22">
        <v>239</v>
      </c>
      <c r="Q22">
        <v>154</v>
      </c>
      <c r="R22">
        <v>231</v>
      </c>
      <c r="S22">
        <v>94</v>
      </c>
      <c r="T22" t="s">
        <v>41</v>
      </c>
      <c r="U22" t="s">
        <v>44</v>
      </c>
    </row>
    <row r="23" spans="1:21">
      <c r="A23" t="s">
        <v>111</v>
      </c>
      <c r="B23" t="s">
        <v>22</v>
      </c>
      <c r="C23" t="s">
        <v>112</v>
      </c>
      <c r="D23" t="s">
        <v>94</v>
      </c>
      <c r="E23" t="s">
        <v>24</v>
      </c>
      <c r="F23" t="s">
        <v>25</v>
      </c>
      <c r="G23">
        <v>7.0000000000000007E-2</v>
      </c>
      <c r="L23" t="s">
        <v>113</v>
      </c>
      <c r="N23" t="s">
        <v>114</v>
      </c>
      <c r="O23">
        <v>2210</v>
      </c>
      <c r="P23">
        <v>1535</v>
      </c>
      <c r="Q23">
        <v>395</v>
      </c>
      <c r="R23">
        <v>675</v>
      </c>
      <c r="S23">
        <v>378</v>
      </c>
      <c r="T23" t="s">
        <v>41</v>
      </c>
      <c r="U23" t="s">
        <v>115</v>
      </c>
    </row>
    <row r="24" spans="1:21">
      <c r="A24" t="s">
        <v>111</v>
      </c>
      <c r="B24" t="s">
        <v>22</v>
      </c>
      <c r="C24" t="s">
        <v>116</v>
      </c>
      <c r="D24" t="s">
        <v>94</v>
      </c>
      <c r="E24" t="s">
        <v>24</v>
      </c>
      <c r="F24" t="s">
        <v>25</v>
      </c>
      <c r="G24">
        <v>0.17</v>
      </c>
      <c r="L24" t="s">
        <v>117</v>
      </c>
      <c r="N24" t="s">
        <v>114</v>
      </c>
      <c r="O24">
        <v>2210</v>
      </c>
      <c r="P24">
        <v>1535</v>
      </c>
      <c r="Q24">
        <v>395</v>
      </c>
      <c r="R24">
        <v>675</v>
      </c>
      <c r="S24">
        <v>378</v>
      </c>
      <c r="T24" t="s">
        <v>41</v>
      </c>
      <c r="U24" t="s">
        <v>115</v>
      </c>
    </row>
    <row r="25" spans="1:21">
      <c r="A25" t="s">
        <v>71</v>
      </c>
      <c r="B25" t="s">
        <v>22</v>
      </c>
      <c r="C25" t="s">
        <v>118</v>
      </c>
      <c r="D25" t="s">
        <v>94</v>
      </c>
      <c r="E25" t="s">
        <v>24</v>
      </c>
      <c r="F25" t="s">
        <v>25</v>
      </c>
      <c r="J25">
        <v>0.04</v>
      </c>
      <c r="K25">
        <v>0.11</v>
      </c>
      <c r="N25" t="s">
        <v>73</v>
      </c>
      <c r="O25">
        <v>46</v>
      </c>
      <c r="P25">
        <v>14</v>
      </c>
      <c r="Q25" t="s">
        <v>74</v>
      </c>
      <c r="R25">
        <v>32</v>
      </c>
      <c r="S25" t="s">
        <v>75</v>
      </c>
      <c r="T25" t="s">
        <v>37</v>
      </c>
      <c r="U25" t="s">
        <v>56</v>
      </c>
    </row>
    <row r="26" spans="1:21">
      <c r="A26" t="s">
        <v>33</v>
      </c>
      <c r="B26" t="s">
        <v>22</v>
      </c>
      <c r="C26" t="s">
        <v>119</v>
      </c>
      <c r="D26" t="s">
        <v>120</v>
      </c>
      <c r="E26" t="s">
        <v>24</v>
      </c>
      <c r="F26" t="s">
        <v>25</v>
      </c>
      <c r="J26" t="s">
        <v>121</v>
      </c>
      <c r="M26" t="s">
        <v>122</v>
      </c>
      <c r="N26" t="s">
        <v>36</v>
      </c>
      <c r="O26">
        <v>68</v>
      </c>
      <c r="P26">
        <v>34</v>
      </c>
      <c r="Q26">
        <v>29</v>
      </c>
      <c r="R26">
        <v>34</v>
      </c>
      <c r="S26">
        <v>32</v>
      </c>
      <c r="T26" t="s">
        <v>123</v>
      </c>
      <c r="U26" t="s">
        <v>124</v>
      </c>
    </row>
    <row r="27" spans="1:21">
      <c r="A27" t="s">
        <v>33</v>
      </c>
      <c r="B27" t="s">
        <v>22</v>
      </c>
      <c r="C27" t="s">
        <v>125</v>
      </c>
      <c r="D27" t="s">
        <v>120</v>
      </c>
      <c r="E27" t="s">
        <v>24</v>
      </c>
      <c r="F27" t="s">
        <v>25</v>
      </c>
      <c r="J27">
        <v>7.0000000000000001E-3</v>
      </c>
      <c r="M27" t="s">
        <v>126</v>
      </c>
      <c r="N27" t="s">
        <v>36</v>
      </c>
      <c r="O27">
        <v>68</v>
      </c>
      <c r="P27">
        <v>34</v>
      </c>
      <c r="Q27">
        <v>29</v>
      </c>
      <c r="R27">
        <v>34</v>
      </c>
      <c r="S27">
        <v>32</v>
      </c>
      <c r="T27" t="s">
        <v>123</v>
      </c>
      <c r="U27" t="s">
        <v>124</v>
      </c>
    </row>
    <row r="28" spans="1:21">
      <c r="A28" t="s">
        <v>111</v>
      </c>
      <c r="B28" t="s">
        <v>22</v>
      </c>
      <c r="C28" t="s">
        <v>120</v>
      </c>
      <c r="D28" t="s">
        <v>120</v>
      </c>
      <c r="E28" t="s">
        <v>24</v>
      </c>
      <c r="F28" t="s">
        <v>25</v>
      </c>
      <c r="G28" t="s">
        <v>127</v>
      </c>
      <c r="L28" t="s">
        <v>128</v>
      </c>
      <c r="N28" t="s">
        <v>114</v>
      </c>
      <c r="O28">
        <v>2210</v>
      </c>
      <c r="P28">
        <v>1535</v>
      </c>
      <c r="Q28">
        <v>395</v>
      </c>
      <c r="R28">
        <v>675</v>
      </c>
      <c r="S28">
        <v>378</v>
      </c>
      <c r="T28" t="s">
        <v>41</v>
      </c>
      <c r="U28" t="s">
        <v>115</v>
      </c>
    </row>
    <row r="29" spans="1:21">
      <c r="A29" t="s">
        <v>76</v>
      </c>
      <c r="B29" t="s">
        <v>22</v>
      </c>
      <c r="C29" t="s">
        <v>120</v>
      </c>
      <c r="D29" t="s">
        <v>120</v>
      </c>
      <c r="E29" t="s">
        <v>24</v>
      </c>
      <c r="F29" t="s">
        <v>25</v>
      </c>
      <c r="J29" t="s">
        <v>129</v>
      </c>
      <c r="L29" t="s">
        <v>130</v>
      </c>
      <c r="N29" t="s">
        <v>131</v>
      </c>
      <c r="O29">
        <v>760</v>
      </c>
      <c r="P29">
        <v>327</v>
      </c>
      <c r="Q29" t="s">
        <v>81</v>
      </c>
      <c r="R29">
        <v>433</v>
      </c>
      <c r="S29" t="s">
        <v>82</v>
      </c>
      <c r="T29" t="s">
        <v>41</v>
      </c>
      <c r="U29" t="s">
        <v>44</v>
      </c>
    </row>
    <row r="30" spans="1:21">
      <c r="A30" t="s">
        <v>83</v>
      </c>
      <c r="B30" t="s">
        <v>22</v>
      </c>
      <c r="C30" t="s">
        <v>120</v>
      </c>
      <c r="D30" t="s">
        <v>120</v>
      </c>
      <c r="E30" t="s">
        <v>85</v>
      </c>
      <c r="F30" t="s">
        <v>25</v>
      </c>
      <c r="J30" t="s">
        <v>132</v>
      </c>
      <c r="L30" t="s">
        <v>133</v>
      </c>
      <c r="N30" t="s">
        <v>87</v>
      </c>
      <c r="O30">
        <v>250</v>
      </c>
      <c r="P30">
        <v>124</v>
      </c>
      <c r="Q30">
        <v>62</v>
      </c>
      <c r="R30">
        <v>126</v>
      </c>
      <c r="S30">
        <v>63</v>
      </c>
      <c r="T30" t="s">
        <v>123</v>
      </c>
      <c r="U30" t="s">
        <v>44</v>
      </c>
    </row>
    <row r="31" spans="1:21">
      <c r="A31" t="s">
        <v>45</v>
      </c>
      <c r="B31" t="s">
        <v>22</v>
      </c>
      <c r="C31" t="s">
        <v>120</v>
      </c>
      <c r="D31" t="s">
        <v>120</v>
      </c>
      <c r="E31" t="s">
        <v>24</v>
      </c>
      <c r="F31" t="s">
        <v>25</v>
      </c>
      <c r="J31" t="s">
        <v>134</v>
      </c>
      <c r="M31" t="s">
        <v>135</v>
      </c>
      <c r="N31" t="s">
        <v>28</v>
      </c>
      <c r="O31">
        <v>236</v>
      </c>
      <c r="P31">
        <v>118</v>
      </c>
      <c r="Q31" t="s">
        <v>90</v>
      </c>
      <c r="R31">
        <v>118</v>
      </c>
      <c r="S31" t="s">
        <v>49</v>
      </c>
      <c r="T31" t="s">
        <v>136</v>
      </c>
      <c r="U31" t="s">
        <v>44</v>
      </c>
    </row>
    <row r="32" spans="1:21">
      <c r="A32" t="s">
        <v>92</v>
      </c>
      <c r="B32" t="s">
        <v>22</v>
      </c>
      <c r="C32" t="s">
        <v>137</v>
      </c>
      <c r="D32" t="s">
        <v>138</v>
      </c>
      <c r="E32" t="s">
        <v>24</v>
      </c>
      <c r="F32" t="s">
        <v>25</v>
      </c>
      <c r="M32" t="s">
        <v>139</v>
      </c>
      <c r="N32" t="s">
        <v>96</v>
      </c>
      <c r="O32">
        <v>287</v>
      </c>
      <c r="P32">
        <v>143</v>
      </c>
      <c r="Q32" t="s">
        <v>97</v>
      </c>
      <c r="R32">
        <v>144</v>
      </c>
      <c r="S32" t="s">
        <v>98</v>
      </c>
      <c r="T32" t="s">
        <v>41</v>
      </c>
      <c r="U32" t="s">
        <v>44</v>
      </c>
    </row>
    <row r="33" spans="1:21">
      <c r="A33" t="s">
        <v>57</v>
      </c>
      <c r="B33" t="s">
        <v>22</v>
      </c>
      <c r="C33" t="s">
        <v>140</v>
      </c>
      <c r="D33" t="s">
        <v>138</v>
      </c>
      <c r="E33" t="s">
        <v>24</v>
      </c>
      <c r="F33" t="s">
        <v>25</v>
      </c>
      <c r="M33" t="s">
        <v>141</v>
      </c>
      <c r="N33" t="s">
        <v>60</v>
      </c>
      <c r="O33">
        <v>40</v>
      </c>
      <c r="P33">
        <v>20</v>
      </c>
      <c r="Q33" t="s">
        <v>61</v>
      </c>
      <c r="R33">
        <v>20</v>
      </c>
      <c r="S33" t="s">
        <v>61</v>
      </c>
      <c r="T33" t="s">
        <v>142</v>
      </c>
      <c r="U33" t="s">
        <v>62</v>
      </c>
    </row>
    <row r="34" spans="1:21">
      <c r="A34" t="s">
        <v>143</v>
      </c>
      <c r="B34" t="s">
        <v>22</v>
      </c>
      <c r="C34" t="s">
        <v>144</v>
      </c>
      <c r="D34" t="s">
        <v>138</v>
      </c>
      <c r="E34" t="s">
        <v>24</v>
      </c>
      <c r="F34" t="s">
        <v>25</v>
      </c>
      <c r="J34" t="s">
        <v>145</v>
      </c>
      <c r="M34" t="s">
        <v>146</v>
      </c>
      <c r="N34" t="s">
        <v>28</v>
      </c>
      <c r="O34">
        <v>136</v>
      </c>
      <c r="P34">
        <v>68</v>
      </c>
      <c r="Q34" t="s">
        <v>29</v>
      </c>
      <c r="R34">
        <v>68</v>
      </c>
      <c r="S34" t="s">
        <v>30</v>
      </c>
      <c r="T34" t="s">
        <v>147</v>
      </c>
      <c r="U34" t="s">
        <v>32</v>
      </c>
    </row>
    <row r="35" spans="1:21">
      <c r="A35" t="s">
        <v>111</v>
      </c>
      <c r="B35" t="s">
        <v>22</v>
      </c>
      <c r="C35" t="s">
        <v>137</v>
      </c>
      <c r="D35" t="s">
        <v>138</v>
      </c>
      <c r="E35" t="s">
        <v>24</v>
      </c>
      <c r="F35" t="s">
        <v>25</v>
      </c>
      <c r="G35">
        <v>0.89</v>
      </c>
      <c r="L35" t="s">
        <v>148</v>
      </c>
      <c r="N35" t="s">
        <v>114</v>
      </c>
      <c r="O35">
        <v>2210</v>
      </c>
      <c r="P35">
        <v>1535</v>
      </c>
      <c r="Q35">
        <v>395</v>
      </c>
      <c r="R35">
        <v>675</v>
      </c>
      <c r="S35">
        <v>378</v>
      </c>
      <c r="T35" t="s">
        <v>123</v>
      </c>
      <c r="U35" t="s">
        <v>115</v>
      </c>
    </row>
    <row r="36" spans="1:21">
      <c r="A36" t="s">
        <v>149</v>
      </c>
      <c r="B36" t="s">
        <v>22</v>
      </c>
      <c r="C36" t="s">
        <v>137</v>
      </c>
      <c r="D36" t="s">
        <v>138</v>
      </c>
      <c r="E36" t="s">
        <v>24</v>
      </c>
      <c r="F36" t="s">
        <v>25</v>
      </c>
      <c r="M36" t="s">
        <v>150</v>
      </c>
      <c r="N36" t="s">
        <v>151</v>
      </c>
      <c r="O36">
        <v>71</v>
      </c>
      <c r="P36">
        <v>36</v>
      </c>
      <c r="Q36">
        <v>36</v>
      </c>
      <c r="R36">
        <v>35</v>
      </c>
      <c r="S36">
        <v>35</v>
      </c>
      <c r="T36" t="s">
        <v>152</v>
      </c>
      <c r="U36" t="s">
        <v>153</v>
      </c>
    </row>
    <row r="37" spans="1:21">
      <c r="A37" t="s">
        <v>83</v>
      </c>
      <c r="B37" t="s">
        <v>22</v>
      </c>
      <c r="C37" t="s">
        <v>137</v>
      </c>
      <c r="D37" t="s">
        <v>138</v>
      </c>
      <c r="E37" t="s">
        <v>85</v>
      </c>
      <c r="F37" t="s">
        <v>25</v>
      </c>
      <c r="J37" t="s">
        <v>121</v>
      </c>
      <c r="L37" t="s">
        <v>154</v>
      </c>
      <c r="N37" t="s">
        <v>87</v>
      </c>
      <c r="O37">
        <v>250</v>
      </c>
      <c r="P37">
        <v>124</v>
      </c>
      <c r="Q37">
        <v>62</v>
      </c>
      <c r="R37">
        <v>126</v>
      </c>
      <c r="S37">
        <v>63</v>
      </c>
      <c r="T37" t="s">
        <v>123</v>
      </c>
      <c r="U37" t="s">
        <v>44</v>
      </c>
    </row>
    <row r="38" spans="1:21">
      <c r="A38" t="s">
        <v>45</v>
      </c>
      <c r="B38" t="s">
        <v>22</v>
      </c>
      <c r="C38" t="s">
        <v>137</v>
      </c>
      <c r="D38" t="s">
        <v>138</v>
      </c>
      <c r="E38" t="s">
        <v>24</v>
      </c>
      <c r="F38" t="s">
        <v>25</v>
      </c>
      <c r="J38" t="s">
        <v>155</v>
      </c>
      <c r="M38" t="s">
        <v>156</v>
      </c>
      <c r="N38" t="s">
        <v>28</v>
      </c>
      <c r="O38">
        <v>236</v>
      </c>
      <c r="P38">
        <v>118</v>
      </c>
      <c r="Q38" t="s">
        <v>157</v>
      </c>
      <c r="R38">
        <v>118</v>
      </c>
      <c r="S38" t="s">
        <v>49</v>
      </c>
      <c r="T38" t="s">
        <v>158</v>
      </c>
      <c r="U38" t="s">
        <v>44</v>
      </c>
    </row>
    <row r="39" spans="1:21">
      <c r="A39" t="s">
        <v>57</v>
      </c>
      <c r="B39" t="s">
        <v>22</v>
      </c>
      <c r="C39" t="s">
        <v>159</v>
      </c>
      <c r="D39" t="s">
        <v>160</v>
      </c>
      <c r="E39" t="s">
        <v>24</v>
      </c>
      <c r="F39" t="s">
        <v>25</v>
      </c>
      <c r="M39" t="s">
        <v>161</v>
      </c>
      <c r="N39" t="s">
        <v>60</v>
      </c>
      <c r="O39">
        <v>40</v>
      </c>
      <c r="P39">
        <v>20</v>
      </c>
      <c r="Q39" t="s">
        <v>61</v>
      </c>
      <c r="R39">
        <v>20</v>
      </c>
      <c r="S39" t="s">
        <v>61</v>
      </c>
      <c r="T39" t="s">
        <v>123</v>
      </c>
      <c r="U39" t="s">
        <v>62</v>
      </c>
    </row>
    <row r="40" spans="1:21">
      <c r="A40" t="s">
        <v>21</v>
      </c>
      <c r="B40" t="s">
        <v>22</v>
      </c>
      <c r="C40" t="s">
        <v>162</v>
      </c>
      <c r="D40" t="s">
        <v>160</v>
      </c>
      <c r="E40" t="s">
        <v>24</v>
      </c>
      <c r="F40" t="s">
        <v>25</v>
      </c>
      <c r="J40" t="s">
        <v>145</v>
      </c>
      <c r="M40" t="s">
        <v>163</v>
      </c>
      <c r="N40" t="s">
        <v>28</v>
      </c>
      <c r="O40">
        <v>136</v>
      </c>
      <c r="P40">
        <v>68</v>
      </c>
      <c r="Q40" t="s">
        <v>29</v>
      </c>
      <c r="R40">
        <v>68</v>
      </c>
      <c r="S40" t="s">
        <v>30</v>
      </c>
      <c r="T40" t="s">
        <v>123</v>
      </c>
      <c r="U40" t="s">
        <v>32</v>
      </c>
    </row>
    <row r="41" spans="1:21">
      <c r="A41" t="s">
        <v>164</v>
      </c>
      <c r="B41" t="s">
        <v>22</v>
      </c>
      <c r="C41" t="s">
        <v>159</v>
      </c>
      <c r="D41" t="s">
        <v>160</v>
      </c>
      <c r="E41" t="s">
        <v>24</v>
      </c>
      <c r="F41" t="s">
        <v>25</v>
      </c>
      <c r="L41" t="s">
        <v>165</v>
      </c>
      <c r="O41">
        <v>819</v>
      </c>
      <c r="P41" t="s">
        <v>166</v>
      </c>
      <c r="Q41" t="s">
        <v>167</v>
      </c>
      <c r="R41" t="s">
        <v>168</v>
      </c>
      <c r="S41" t="s">
        <v>169</v>
      </c>
      <c r="U41" t="s">
        <v>44</v>
      </c>
    </row>
    <row r="42" spans="1:21">
      <c r="A42" t="s">
        <v>83</v>
      </c>
      <c r="B42" t="s">
        <v>22</v>
      </c>
      <c r="C42" t="s">
        <v>170</v>
      </c>
      <c r="D42" t="s">
        <v>160</v>
      </c>
      <c r="E42" t="s">
        <v>85</v>
      </c>
      <c r="F42" t="s">
        <v>25</v>
      </c>
      <c r="J42" t="s">
        <v>171</v>
      </c>
      <c r="L42" t="s">
        <v>172</v>
      </c>
      <c r="N42" t="s">
        <v>87</v>
      </c>
      <c r="O42">
        <v>250</v>
      </c>
      <c r="P42">
        <v>124</v>
      </c>
      <c r="Q42">
        <v>62</v>
      </c>
      <c r="R42">
        <v>126</v>
      </c>
      <c r="S42">
        <v>63</v>
      </c>
      <c r="T42" t="s">
        <v>123</v>
      </c>
      <c r="U42" t="s">
        <v>44</v>
      </c>
    </row>
    <row r="43" spans="1:21">
      <c r="A43" t="s">
        <v>83</v>
      </c>
      <c r="B43" t="s">
        <v>22</v>
      </c>
      <c r="C43" t="s">
        <v>173</v>
      </c>
      <c r="D43" t="s">
        <v>160</v>
      </c>
      <c r="E43" t="s">
        <v>85</v>
      </c>
      <c r="F43" t="s">
        <v>25</v>
      </c>
      <c r="J43" t="s">
        <v>171</v>
      </c>
      <c r="L43" t="s">
        <v>174</v>
      </c>
      <c r="N43" t="s">
        <v>87</v>
      </c>
      <c r="O43">
        <v>250</v>
      </c>
      <c r="P43">
        <v>124</v>
      </c>
      <c r="Q43">
        <v>62</v>
      </c>
      <c r="R43">
        <v>126</v>
      </c>
      <c r="S43">
        <v>63</v>
      </c>
      <c r="T43" t="s">
        <v>123</v>
      </c>
      <c r="U43" t="s">
        <v>44</v>
      </c>
    </row>
    <row r="44" spans="1:21">
      <c r="A44" t="s">
        <v>45</v>
      </c>
      <c r="B44" t="s">
        <v>22</v>
      </c>
      <c r="C44" t="s">
        <v>175</v>
      </c>
      <c r="D44" t="s">
        <v>160</v>
      </c>
      <c r="E44" t="s">
        <v>24</v>
      </c>
      <c r="F44" t="s">
        <v>25</v>
      </c>
      <c r="J44" t="s">
        <v>176</v>
      </c>
      <c r="M44" t="s">
        <v>177</v>
      </c>
      <c r="N44" t="s">
        <v>28</v>
      </c>
      <c r="O44">
        <v>236</v>
      </c>
      <c r="P44">
        <v>118</v>
      </c>
      <c r="Q44" t="s">
        <v>157</v>
      </c>
      <c r="R44">
        <v>118</v>
      </c>
      <c r="S44" t="s">
        <v>49</v>
      </c>
      <c r="T44" t="s">
        <v>136</v>
      </c>
      <c r="U44" t="s">
        <v>44</v>
      </c>
    </row>
    <row r="45" spans="1:21" s="6" customFormat="1">
      <c r="A45" s="7" t="s">
        <v>178</v>
      </c>
      <c r="B45" s="6" t="s">
        <v>22</v>
      </c>
      <c r="C45" s="6" t="s">
        <v>179</v>
      </c>
      <c r="D45" s="6" t="s">
        <v>180</v>
      </c>
      <c r="E45" s="6" t="s">
        <v>24</v>
      </c>
      <c r="F45" s="6" t="s">
        <v>25</v>
      </c>
    </row>
    <row r="46" spans="1:21">
      <c r="A46" t="s">
        <v>181</v>
      </c>
      <c r="B46" t="s">
        <v>22</v>
      </c>
      <c r="C46" t="s">
        <v>182</v>
      </c>
      <c r="D46" t="s">
        <v>180</v>
      </c>
      <c r="E46" t="s">
        <v>24</v>
      </c>
      <c r="F46" t="s">
        <v>25</v>
      </c>
      <c r="J46">
        <v>1E-3</v>
      </c>
      <c r="M46" t="s">
        <v>183</v>
      </c>
      <c r="N46" t="s">
        <v>36</v>
      </c>
      <c r="O46">
        <v>68</v>
      </c>
      <c r="P46">
        <v>34</v>
      </c>
      <c r="Q46">
        <v>29</v>
      </c>
      <c r="R46">
        <v>34</v>
      </c>
      <c r="S46">
        <v>32</v>
      </c>
      <c r="T46" t="s">
        <v>123</v>
      </c>
      <c r="U46" t="s">
        <v>124</v>
      </c>
    </row>
    <row r="47" spans="1:21">
      <c r="A47" t="s">
        <v>181</v>
      </c>
      <c r="B47" t="s">
        <v>22</v>
      </c>
      <c r="C47" t="s">
        <v>184</v>
      </c>
      <c r="D47" t="s">
        <v>180</v>
      </c>
      <c r="E47" t="s">
        <v>24</v>
      </c>
      <c r="F47" t="s">
        <v>25</v>
      </c>
      <c r="J47">
        <v>7.3999999999999996E-2</v>
      </c>
      <c r="M47" t="s">
        <v>185</v>
      </c>
      <c r="N47" t="s">
        <v>36</v>
      </c>
      <c r="O47">
        <v>68</v>
      </c>
      <c r="P47">
        <v>34</v>
      </c>
      <c r="Q47">
        <v>29</v>
      </c>
      <c r="R47">
        <v>34</v>
      </c>
      <c r="S47">
        <v>32</v>
      </c>
      <c r="T47" t="s">
        <v>41</v>
      </c>
      <c r="U47" t="s">
        <v>124</v>
      </c>
    </row>
    <row r="48" spans="1:21">
      <c r="A48" t="s">
        <v>186</v>
      </c>
      <c r="B48" t="s">
        <v>22</v>
      </c>
      <c r="C48" t="s">
        <v>180</v>
      </c>
      <c r="D48" t="s">
        <v>180</v>
      </c>
      <c r="E48" t="s">
        <v>24</v>
      </c>
      <c r="F48" t="s">
        <v>25</v>
      </c>
      <c r="J48" t="s">
        <v>187</v>
      </c>
      <c r="L48" t="s">
        <v>188</v>
      </c>
      <c r="N48" t="s">
        <v>189</v>
      </c>
      <c r="O48">
        <v>821</v>
      </c>
      <c r="P48">
        <v>410</v>
      </c>
      <c r="Q48">
        <v>273</v>
      </c>
      <c r="R48">
        <v>411</v>
      </c>
      <c r="S48">
        <v>145</v>
      </c>
      <c r="T48" t="s">
        <v>123</v>
      </c>
      <c r="U48" t="s">
        <v>56</v>
      </c>
    </row>
    <row r="49" spans="1:21">
      <c r="A49" t="s">
        <v>164</v>
      </c>
      <c r="B49" t="s">
        <v>22</v>
      </c>
      <c r="C49" t="s">
        <v>180</v>
      </c>
      <c r="D49" t="s">
        <v>180</v>
      </c>
      <c r="E49" t="s">
        <v>24</v>
      </c>
      <c r="F49" t="s">
        <v>25</v>
      </c>
      <c r="L49" t="s">
        <v>190</v>
      </c>
      <c r="O49">
        <v>819</v>
      </c>
      <c r="P49" t="s">
        <v>166</v>
      </c>
      <c r="Q49" t="s">
        <v>191</v>
      </c>
      <c r="R49" t="s">
        <v>168</v>
      </c>
      <c r="S49" t="s">
        <v>192</v>
      </c>
      <c r="U49" t="s">
        <v>44</v>
      </c>
    </row>
    <row r="50" spans="1:21">
      <c r="A50" s="8" t="s">
        <v>193</v>
      </c>
      <c r="B50" t="s">
        <v>22</v>
      </c>
      <c r="C50" t="s">
        <v>23</v>
      </c>
      <c r="D50" t="s">
        <v>23</v>
      </c>
      <c r="E50" t="s">
        <v>24</v>
      </c>
      <c r="F50" t="s">
        <v>25</v>
      </c>
    </row>
    <row r="51" spans="1:21">
      <c r="A51" s="8" t="s">
        <v>194</v>
      </c>
      <c r="B51" t="s">
        <v>22</v>
      </c>
      <c r="C51" t="s">
        <v>195</v>
      </c>
      <c r="D51" t="s">
        <v>23</v>
      </c>
      <c r="E51" t="s">
        <v>24</v>
      </c>
      <c r="F51" t="s">
        <v>25</v>
      </c>
    </row>
    <row r="52" spans="1:21">
      <c r="A52" s="8" t="s">
        <v>196</v>
      </c>
      <c r="B52" t="s">
        <v>22</v>
      </c>
      <c r="C52" t="s">
        <v>23</v>
      </c>
      <c r="D52" t="s">
        <v>23</v>
      </c>
      <c r="E52" t="s">
        <v>24</v>
      </c>
      <c r="F52" t="s">
        <v>25</v>
      </c>
    </row>
    <row r="53" spans="1:21">
      <c r="A53" s="8" t="s">
        <v>197</v>
      </c>
      <c r="B53" t="s">
        <v>22</v>
      </c>
      <c r="C53" t="s">
        <v>198</v>
      </c>
      <c r="D53" t="s">
        <v>23</v>
      </c>
      <c r="E53" t="s">
        <v>24</v>
      </c>
      <c r="F53" t="s">
        <v>25</v>
      </c>
    </row>
    <row r="54" spans="1:21">
      <c r="A54" s="8" t="s">
        <v>193</v>
      </c>
      <c r="B54" t="s">
        <v>22</v>
      </c>
      <c r="C54" t="s">
        <v>53</v>
      </c>
      <c r="D54" t="s">
        <v>53</v>
      </c>
      <c r="E54" t="s">
        <v>24</v>
      </c>
      <c r="F54" t="s">
        <v>25</v>
      </c>
    </row>
    <row r="55" spans="1:21">
      <c r="A55" s="8" t="s">
        <v>194</v>
      </c>
      <c r="B55" t="s">
        <v>22</v>
      </c>
      <c r="C55" t="s">
        <v>58</v>
      </c>
      <c r="D55" t="s">
        <v>53</v>
      </c>
      <c r="E55" t="s">
        <v>24</v>
      </c>
      <c r="F55" t="s">
        <v>25</v>
      </c>
    </row>
    <row r="56" spans="1:21">
      <c r="A56" s="8" t="s">
        <v>196</v>
      </c>
      <c r="B56" t="s">
        <v>22</v>
      </c>
      <c r="C56" t="s">
        <v>53</v>
      </c>
      <c r="D56" t="s">
        <v>53</v>
      </c>
      <c r="E56" t="s">
        <v>24</v>
      </c>
      <c r="F56" t="s">
        <v>25</v>
      </c>
    </row>
    <row r="57" spans="1:21">
      <c r="A57" s="8" t="s">
        <v>197</v>
      </c>
      <c r="B57" t="s">
        <v>22</v>
      </c>
      <c r="C57" t="s">
        <v>199</v>
      </c>
      <c r="D57" t="s">
        <v>53</v>
      </c>
      <c r="E57" t="s">
        <v>24</v>
      </c>
      <c r="F57" t="s">
        <v>25</v>
      </c>
    </row>
    <row r="58" spans="1:21">
      <c r="A58" s="8" t="s">
        <v>200</v>
      </c>
      <c r="B58" t="s">
        <v>22</v>
      </c>
      <c r="C58" t="s">
        <v>53</v>
      </c>
      <c r="D58" t="s">
        <v>53</v>
      </c>
      <c r="E58" t="s">
        <v>24</v>
      </c>
      <c r="F58" t="s">
        <v>25</v>
      </c>
    </row>
    <row r="59" spans="1:21">
      <c r="A59" s="8" t="s">
        <v>194</v>
      </c>
      <c r="B59" t="s">
        <v>22</v>
      </c>
      <c r="C59" t="s">
        <v>201</v>
      </c>
      <c r="D59" t="s">
        <v>138</v>
      </c>
      <c r="E59" t="s">
        <v>24</v>
      </c>
      <c r="F59" t="s">
        <v>25</v>
      </c>
    </row>
    <row r="60" spans="1:21">
      <c r="A60" s="8" t="s">
        <v>202</v>
      </c>
      <c r="B60" t="s">
        <v>22</v>
      </c>
      <c r="C60" t="s">
        <v>203</v>
      </c>
      <c r="D60" t="s">
        <v>137</v>
      </c>
      <c r="E60" t="s">
        <v>24</v>
      </c>
      <c r="F60" t="s">
        <v>25</v>
      </c>
    </row>
    <row r="61" spans="1:21">
      <c r="A61" s="8" t="s">
        <v>194</v>
      </c>
      <c r="B61" t="s">
        <v>22</v>
      </c>
      <c r="C61" t="s">
        <v>160</v>
      </c>
      <c r="D61" t="s">
        <v>160</v>
      </c>
      <c r="E61" t="s">
        <v>24</v>
      </c>
      <c r="F61" t="s">
        <v>25</v>
      </c>
    </row>
    <row r="62" spans="1:21">
      <c r="A62" s="8" t="s">
        <v>202</v>
      </c>
      <c r="B62" t="s">
        <v>22</v>
      </c>
      <c r="C62" t="s">
        <v>160</v>
      </c>
      <c r="D62" t="s">
        <v>160</v>
      </c>
      <c r="E62" t="s">
        <v>24</v>
      </c>
      <c r="F62" t="s">
        <v>25</v>
      </c>
    </row>
    <row r="63" spans="1:21">
      <c r="A63" s="8" t="s">
        <v>196</v>
      </c>
      <c r="B63" t="s">
        <v>22</v>
      </c>
      <c r="C63" t="s">
        <v>108</v>
      </c>
      <c r="D63" t="s">
        <v>94</v>
      </c>
      <c r="E63" t="s">
        <v>24</v>
      </c>
      <c r="F63" t="s">
        <v>25</v>
      </c>
    </row>
    <row r="64" spans="1:21">
      <c r="A64" s="8" t="s">
        <v>202</v>
      </c>
      <c r="B64" t="s">
        <v>22</v>
      </c>
      <c r="C64" t="s">
        <v>204</v>
      </c>
      <c r="D64" t="s">
        <v>94</v>
      </c>
      <c r="E64" t="s">
        <v>24</v>
      </c>
      <c r="F64" t="s">
        <v>25</v>
      </c>
    </row>
    <row r="65" spans="1:6">
      <c r="A65" s="8" t="s">
        <v>200</v>
      </c>
      <c r="B65" t="s">
        <v>22</v>
      </c>
      <c r="C65" t="s">
        <v>104</v>
      </c>
      <c r="D65" t="s">
        <v>94</v>
      </c>
      <c r="E65" t="s">
        <v>24</v>
      </c>
      <c r="F65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15694-603D-4F8D-A467-95665E6FB069}">
  <dimension ref="A1:AQ54"/>
  <sheetViews>
    <sheetView topLeftCell="A11" workbookViewId="0">
      <selection activeCell="C58" sqref="C58"/>
    </sheetView>
  </sheetViews>
  <sheetFormatPr defaultRowHeight="15"/>
  <cols>
    <col min="1" max="1" width="21.85546875" bestFit="1" customWidth="1"/>
    <col min="3" max="3" width="45" bestFit="1" customWidth="1"/>
    <col min="4" max="4" width="22.140625" bestFit="1" customWidth="1"/>
    <col min="5" max="5" width="39.85546875" bestFit="1" customWidth="1"/>
    <col min="6" max="6" width="25.7109375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 t="s">
        <v>205</v>
      </c>
      <c r="B2" t="s">
        <v>206</v>
      </c>
      <c r="C2" t="s">
        <v>207</v>
      </c>
      <c r="D2" t="s">
        <v>23</v>
      </c>
      <c r="E2" t="s">
        <v>85</v>
      </c>
      <c r="F2" t="s">
        <v>25</v>
      </c>
      <c r="I2">
        <v>20.43</v>
      </c>
      <c r="J2" t="s">
        <v>208</v>
      </c>
      <c r="L2" t="s">
        <v>209</v>
      </c>
      <c r="N2" t="s">
        <v>210</v>
      </c>
      <c r="O2">
        <v>80</v>
      </c>
      <c r="P2">
        <v>40</v>
      </c>
      <c r="Q2">
        <v>39</v>
      </c>
      <c r="R2">
        <v>40</v>
      </c>
      <c r="S2">
        <v>40</v>
      </c>
      <c r="T2" t="s">
        <v>37</v>
      </c>
      <c r="U2" t="s">
        <v>56</v>
      </c>
    </row>
    <row r="3" spans="1:21">
      <c r="A3" t="s">
        <v>211</v>
      </c>
      <c r="B3" t="s">
        <v>22</v>
      </c>
      <c r="C3" t="s">
        <v>23</v>
      </c>
      <c r="D3" t="s">
        <v>23</v>
      </c>
      <c r="E3" t="s">
        <v>85</v>
      </c>
      <c r="F3" t="s">
        <v>212</v>
      </c>
      <c r="M3" t="s">
        <v>213</v>
      </c>
      <c r="N3" t="s">
        <v>214</v>
      </c>
      <c r="O3">
        <v>10</v>
      </c>
      <c r="R3">
        <v>10</v>
      </c>
      <c r="S3">
        <v>7</v>
      </c>
      <c r="T3" t="s">
        <v>37</v>
      </c>
      <c r="U3" t="s">
        <v>215</v>
      </c>
    </row>
    <row r="4" spans="1:21">
      <c r="A4" t="s">
        <v>216</v>
      </c>
      <c r="B4" t="s">
        <v>22</v>
      </c>
      <c r="C4" t="s">
        <v>217</v>
      </c>
      <c r="D4" t="s">
        <v>23</v>
      </c>
      <c r="E4" t="s">
        <v>85</v>
      </c>
      <c r="F4" t="s">
        <v>212</v>
      </c>
      <c r="H4">
        <v>0.37</v>
      </c>
      <c r="I4">
        <v>34.79</v>
      </c>
      <c r="J4">
        <v>4.0000000000000001E-3</v>
      </c>
      <c r="L4" t="s">
        <v>218</v>
      </c>
      <c r="M4" t="s">
        <v>219</v>
      </c>
      <c r="N4" t="s">
        <v>220</v>
      </c>
      <c r="O4">
        <v>88</v>
      </c>
      <c r="R4">
        <v>88</v>
      </c>
      <c r="S4">
        <v>80</v>
      </c>
      <c r="T4" t="s">
        <v>37</v>
      </c>
      <c r="U4" t="s">
        <v>56</v>
      </c>
    </row>
    <row r="5" spans="1:21">
      <c r="A5" t="s">
        <v>216</v>
      </c>
      <c r="B5" t="s">
        <v>22</v>
      </c>
      <c r="C5" t="s">
        <v>221</v>
      </c>
      <c r="D5" t="s">
        <v>23</v>
      </c>
      <c r="E5" t="s">
        <v>85</v>
      </c>
      <c r="F5" t="s">
        <v>212</v>
      </c>
      <c r="H5">
        <v>0.66</v>
      </c>
      <c r="J5">
        <v>0.46</v>
      </c>
      <c r="M5" t="s">
        <v>222</v>
      </c>
      <c r="N5" t="s">
        <v>220</v>
      </c>
      <c r="O5">
        <v>88</v>
      </c>
      <c r="R5">
        <v>88</v>
      </c>
      <c r="S5">
        <v>81</v>
      </c>
      <c r="T5" t="s">
        <v>31</v>
      </c>
      <c r="U5" t="s">
        <v>56</v>
      </c>
    </row>
    <row r="6" spans="1:21">
      <c r="A6" t="s">
        <v>216</v>
      </c>
      <c r="B6" t="s">
        <v>22</v>
      </c>
      <c r="C6" t="s">
        <v>223</v>
      </c>
      <c r="D6" t="s">
        <v>23</v>
      </c>
      <c r="E6" t="s">
        <v>85</v>
      </c>
      <c r="F6" t="s">
        <v>212</v>
      </c>
      <c r="H6">
        <v>0.45</v>
      </c>
      <c r="J6">
        <v>0.78</v>
      </c>
      <c r="M6" t="s">
        <v>224</v>
      </c>
      <c r="N6" t="s">
        <v>220</v>
      </c>
      <c r="O6">
        <v>88</v>
      </c>
      <c r="R6">
        <v>88</v>
      </c>
      <c r="S6">
        <v>78</v>
      </c>
      <c r="T6" t="s">
        <v>31</v>
      </c>
      <c r="U6" t="s">
        <v>56</v>
      </c>
    </row>
    <row r="7" spans="1:21">
      <c r="A7" t="s">
        <v>225</v>
      </c>
      <c r="B7" t="s">
        <v>22</v>
      </c>
      <c r="C7" t="s">
        <v>23</v>
      </c>
      <c r="D7" t="s">
        <v>23</v>
      </c>
      <c r="E7" t="s">
        <v>226</v>
      </c>
      <c r="F7" t="s">
        <v>227</v>
      </c>
      <c r="M7" t="s">
        <v>228</v>
      </c>
      <c r="N7" t="s">
        <v>60</v>
      </c>
      <c r="O7">
        <v>31</v>
      </c>
      <c r="R7">
        <v>31</v>
      </c>
      <c r="S7">
        <v>28</v>
      </c>
      <c r="T7" t="s">
        <v>31</v>
      </c>
      <c r="U7" t="s">
        <v>56</v>
      </c>
    </row>
    <row r="8" spans="1:21">
      <c r="A8" t="s">
        <v>229</v>
      </c>
      <c r="B8" t="s">
        <v>22</v>
      </c>
      <c r="C8" t="s">
        <v>23</v>
      </c>
      <c r="D8" t="s">
        <v>23</v>
      </c>
      <c r="E8" t="s">
        <v>85</v>
      </c>
      <c r="F8" t="s">
        <v>212</v>
      </c>
      <c r="I8" t="s">
        <v>230</v>
      </c>
      <c r="J8" t="s">
        <v>208</v>
      </c>
      <c r="N8" t="s">
        <v>231</v>
      </c>
      <c r="O8">
        <v>123</v>
      </c>
      <c r="R8">
        <v>123</v>
      </c>
      <c r="S8">
        <v>84</v>
      </c>
      <c r="T8" t="s">
        <v>37</v>
      </c>
      <c r="U8" t="s">
        <v>232</v>
      </c>
    </row>
    <row r="9" spans="1:21">
      <c r="A9" t="s">
        <v>233</v>
      </c>
      <c r="B9" t="s">
        <v>22</v>
      </c>
      <c r="C9" t="s">
        <v>23</v>
      </c>
      <c r="D9" t="s">
        <v>23</v>
      </c>
      <c r="E9" t="s">
        <v>85</v>
      </c>
      <c r="F9" t="s">
        <v>212</v>
      </c>
      <c r="G9" t="s">
        <v>234</v>
      </c>
      <c r="M9" t="s">
        <v>235</v>
      </c>
      <c r="N9" t="s">
        <v>36</v>
      </c>
      <c r="O9" t="s">
        <v>236</v>
      </c>
      <c r="R9" t="s">
        <v>236</v>
      </c>
      <c r="S9" t="s">
        <v>237</v>
      </c>
      <c r="T9" t="s">
        <v>41</v>
      </c>
      <c r="U9" t="s">
        <v>56</v>
      </c>
    </row>
    <row r="10" spans="1:21">
      <c r="A10" t="s">
        <v>205</v>
      </c>
      <c r="B10" t="s">
        <v>206</v>
      </c>
      <c r="C10" t="s">
        <v>238</v>
      </c>
      <c r="D10" t="s">
        <v>53</v>
      </c>
      <c r="E10" t="s">
        <v>85</v>
      </c>
      <c r="F10" t="s">
        <v>25</v>
      </c>
      <c r="I10">
        <v>16.77</v>
      </c>
      <c r="J10" t="s">
        <v>208</v>
      </c>
      <c r="N10" t="s">
        <v>210</v>
      </c>
      <c r="O10">
        <v>80</v>
      </c>
      <c r="P10">
        <v>40</v>
      </c>
      <c r="Q10">
        <v>39</v>
      </c>
      <c r="R10">
        <v>40</v>
      </c>
      <c r="S10">
        <v>40</v>
      </c>
      <c r="T10" t="s">
        <v>37</v>
      </c>
      <c r="U10" t="s">
        <v>56</v>
      </c>
    </row>
    <row r="11" spans="1:21">
      <c r="A11" t="s">
        <v>211</v>
      </c>
      <c r="B11" t="s">
        <v>22</v>
      </c>
      <c r="C11" t="s">
        <v>53</v>
      </c>
      <c r="D11" t="s">
        <v>53</v>
      </c>
      <c r="E11" t="s">
        <v>85</v>
      </c>
      <c r="F11" t="s">
        <v>212</v>
      </c>
      <c r="M11" t="s">
        <v>239</v>
      </c>
      <c r="N11" t="s">
        <v>240</v>
      </c>
      <c r="O11">
        <v>10</v>
      </c>
      <c r="R11">
        <v>10</v>
      </c>
      <c r="S11">
        <v>7</v>
      </c>
      <c r="T11" t="s">
        <v>37</v>
      </c>
      <c r="U11" t="s">
        <v>215</v>
      </c>
    </row>
    <row r="12" spans="1:21">
      <c r="A12" t="s">
        <v>241</v>
      </c>
      <c r="B12" t="s">
        <v>22</v>
      </c>
      <c r="C12" t="s">
        <v>53</v>
      </c>
      <c r="D12" t="s">
        <v>53</v>
      </c>
      <c r="E12" t="s">
        <v>85</v>
      </c>
      <c r="F12" t="s">
        <v>212</v>
      </c>
      <c r="J12">
        <v>0.65300000000000002</v>
      </c>
      <c r="M12" t="s">
        <v>242</v>
      </c>
      <c r="R12">
        <v>26</v>
      </c>
      <c r="S12">
        <v>26</v>
      </c>
      <c r="T12" t="s">
        <v>41</v>
      </c>
      <c r="U12" t="s">
        <v>153</v>
      </c>
    </row>
    <row r="13" spans="1:21">
      <c r="A13" t="s">
        <v>216</v>
      </c>
      <c r="B13" t="s">
        <v>22</v>
      </c>
      <c r="C13" t="s">
        <v>58</v>
      </c>
      <c r="D13" t="s">
        <v>53</v>
      </c>
      <c r="E13" t="s">
        <v>85</v>
      </c>
      <c r="F13" t="s">
        <v>212</v>
      </c>
      <c r="H13">
        <v>0.62</v>
      </c>
      <c r="J13">
        <v>0.54</v>
      </c>
      <c r="M13" t="s">
        <v>243</v>
      </c>
      <c r="N13" t="s">
        <v>220</v>
      </c>
      <c r="O13" t="s">
        <v>244</v>
      </c>
      <c r="R13">
        <v>88</v>
      </c>
      <c r="S13">
        <v>80</v>
      </c>
      <c r="T13" t="s">
        <v>41</v>
      </c>
      <c r="U13" t="s">
        <v>56</v>
      </c>
    </row>
    <row r="14" spans="1:21">
      <c r="A14" t="s">
        <v>225</v>
      </c>
      <c r="B14" t="s">
        <v>22</v>
      </c>
      <c r="C14" t="s">
        <v>53</v>
      </c>
      <c r="D14" t="s">
        <v>53</v>
      </c>
      <c r="E14" t="s">
        <v>226</v>
      </c>
      <c r="F14" t="s">
        <v>227</v>
      </c>
      <c r="M14" t="s">
        <v>245</v>
      </c>
      <c r="N14" t="s">
        <v>60</v>
      </c>
      <c r="O14">
        <v>31</v>
      </c>
      <c r="R14">
        <v>31</v>
      </c>
      <c r="S14">
        <v>28</v>
      </c>
      <c r="T14" t="s">
        <v>37</v>
      </c>
      <c r="U14" t="s">
        <v>56</v>
      </c>
    </row>
    <row r="15" spans="1:21">
      <c r="A15" t="s">
        <v>246</v>
      </c>
      <c r="B15" t="s">
        <v>22</v>
      </c>
      <c r="C15" t="s">
        <v>247</v>
      </c>
      <c r="D15" t="s">
        <v>53</v>
      </c>
      <c r="E15" t="s">
        <v>85</v>
      </c>
      <c r="F15" t="s">
        <v>212</v>
      </c>
      <c r="M15" t="s">
        <v>248</v>
      </c>
      <c r="N15" t="s">
        <v>249</v>
      </c>
      <c r="O15">
        <v>248</v>
      </c>
      <c r="R15">
        <v>248</v>
      </c>
      <c r="S15" t="s">
        <v>250</v>
      </c>
      <c r="T15" t="s">
        <v>251</v>
      </c>
      <c r="U15" t="s">
        <v>44</v>
      </c>
    </row>
    <row r="16" spans="1:21">
      <c r="A16" t="s">
        <v>246</v>
      </c>
      <c r="B16" t="s">
        <v>22</v>
      </c>
      <c r="C16" t="s">
        <v>252</v>
      </c>
      <c r="D16" t="s">
        <v>53</v>
      </c>
      <c r="E16" t="s">
        <v>85</v>
      </c>
      <c r="F16" t="s">
        <v>212</v>
      </c>
      <c r="M16" t="s">
        <v>253</v>
      </c>
      <c r="N16" t="s">
        <v>96</v>
      </c>
      <c r="O16">
        <v>248</v>
      </c>
      <c r="R16">
        <v>248</v>
      </c>
      <c r="S16" t="s">
        <v>254</v>
      </c>
      <c r="T16" t="s">
        <v>251</v>
      </c>
      <c r="U16" t="s">
        <v>44</v>
      </c>
    </row>
    <row r="17" spans="1:21">
      <c r="A17" t="s">
        <v>255</v>
      </c>
      <c r="B17" t="s">
        <v>22</v>
      </c>
      <c r="C17" t="s">
        <v>53</v>
      </c>
      <c r="D17" t="s">
        <v>53</v>
      </c>
      <c r="E17" t="s">
        <v>85</v>
      </c>
      <c r="F17" t="s">
        <v>212</v>
      </c>
      <c r="I17">
        <v>10.78</v>
      </c>
      <c r="J17" t="s">
        <v>256</v>
      </c>
      <c r="N17" t="s">
        <v>231</v>
      </c>
      <c r="O17">
        <v>123</v>
      </c>
      <c r="R17">
        <v>123</v>
      </c>
      <c r="S17">
        <v>84</v>
      </c>
      <c r="T17" t="s">
        <v>37</v>
      </c>
      <c r="U17" t="s">
        <v>232</v>
      </c>
    </row>
    <row r="18" spans="1:21">
      <c r="A18" t="s">
        <v>71</v>
      </c>
      <c r="B18" t="s">
        <v>22</v>
      </c>
      <c r="C18" t="s">
        <v>63</v>
      </c>
      <c r="D18" t="s">
        <v>53</v>
      </c>
      <c r="E18" t="s">
        <v>85</v>
      </c>
      <c r="F18" t="s">
        <v>227</v>
      </c>
      <c r="J18">
        <v>0.03</v>
      </c>
      <c r="K18">
        <v>0.19</v>
      </c>
      <c r="N18" t="s">
        <v>73</v>
      </c>
      <c r="O18">
        <v>46</v>
      </c>
      <c r="P18">
        <v>14</v>
      </c>
      <c r="Q18" t="s">
        <v>74</v>
      </c>
      <c r="R18">
        <v>32</v>
      </c>
      <c r="S18" t="s">
        <v>75</v>
      </c>
      <c r="T18" t="s">
        <v>37</v>
      </c>
      <c r="U18" t="s">
        <v>56</v>
      </c>
    </row>
    <row r="19" spans="1:21">
      <c r="A19" t="s">
        <v>233</v>
      </c>
      <c r="B19" t="s">
        <v>22</v>
      </c>
      <c r="C19" t="s">
        <v>53</v>
      </c>
      <c r="D19" t="s">
        <v>53</v>
      </c>
      <c r="E19" t="s">
        <v>85</v>
      </c>
      <c r="F19" t="s">
        <v>212</v>
      </c>
      <c r="G19" t="s">
        <v>257</v>
      </c>
      <c r="M19" t="s">
        <v>258</v>
      </c>
      <c r="N19" t="s">
        <v>36</v>
      </c>
      <c r="O19" t="s">
        <v>236</v>
      </c>
      <c r="R19" t="s">
        <v>236</v>
      </c>
      <c r="S19" t="s">
        <v>237</v>
      </c>
      <c r="T19" t="s">
        <v>41</v>
      </c>
      <c r="U19" t="s">
        <v>56</v>
      </c>
    </row>
    <row r="20" spans="1:21">
      <c r="A20" t="s">
        <v>259</v>
      </c>
      <c r="B20" t="s">
        <v>22</v>
      </c>
      <c r="C20" t="s">
        <v>260</v>
      </c>
      <c r="D20" t="s">
        <v>53</v>
      </c>
      <c r="E20" t="s">
        <v>85</v>
      </c>
      <c r="F20" t="s">
        <v>212</v>
      </c>
      <c r="G20">
        <v>0.98</v>
      </c>
      <c r="J20">
        <v>4.4999999999999998E-2</v>
      </c>
      <c r="L20" t="s">
        <v>261</v>
      </c>
      <c r="N20" t="s">
        <v>43</v>
      </c>
      <c r="O20">
        <v>30</v>
      </c>
      <c r="R20">
        <v>30</v>
      </c>
      <c r="S20">
        <v>30</v>
      </c>
      <c r="T20" t="s">
        <v>37</v>
      </c>
      <c r="U20" t="s">
        <v>262</v>
      </c>
    </row>
    <row r="21" spans="1:21">
      <c r="A21" t="s">
        <v>263</v>
      </c>
      <c r="B21" t="s">
        <v>22</v>
      </c>
      <c r="C21" t="s">
        <v>264</v>
      </c>
      <c r="D21" t="s">
        <v>180</v>
      </c>
      <c r="E21" t="s">
        <v>85</v>
      </c>
      <c r="F21" t="s">
        <v>212</v>
      </c>
      <c r="M21" t="s">
        <v>265</v>
      </c>
      <c r="N21" t="s">
        <v>266</v>
      </c>
      <c r="O21">
        <v>130</v>
      </c>
      <c r="P21">
        <v>65</v>
      </c>
      <c r="Q21">
        <v>57</v>
      </c>
      <c r="R21">
        <v>65</v>
      </c>
      <c r="S21">
        <v>61</v>
      </c>
      <c r="T21" t="s">
        <v>123</v>
      </c>
      <c r="U21" t="s">
        <v>56</v>
      </c>
    </row>
    <row r="22" spans="1:21">
      <c r="A22" t="s">
        <v>267</v>
      </c>
      <c r="B22" t="s">
        <v>22</v>
      </c>
      <c r="C22" t="s">
        <v>104</v>
      </c>
      <c r="D22" t="s">
        <v>94</v>
      </c>
      <c r="E22" t="s">
        <v>268</v>
      </c>
      <c r="F22" t="s">
        <v>212</v>
      </c>
      <c r="I22" t="s">
        <v>269</v>
      </c>
      <c r="J22">
        <v>0.96</v>
      </c>
      <c r="N22" t="s">
        <v>43</v>
      </c>
      <c r="O22">
        <v>157</v>
      </c>
      <c r="R22">
        <v>157</v>
      </c>
      <c r="S22" t="s">
        <v>270</v>
      </c>
      <c r="T22" t="s">
        <v>41</v>
      </c>
      <c r="U22" t="s">
        <v>271</v>
      </c>
    </row>
    <row r="23" spans="1:21">
      <c r="A23" t="s">
        <v>272</v>
      </c>
      <c r="B23" t="s">
        <v>22</v>
      </c>
      <c r="C23" t="s">
        <v>104</v>
      </c>
      <c r="D23" t="s">
        <v>94</v>
      </c>
      <c r="E23" t="s">
        <v>85</v>
      </c>
      <c r="F23" t="s">
        <v>212</v>
      </c>
      <c r="J23" t="s">
        <v>208</v>
      </c>
      <c r="M23" t="s">
        <v>273</v>
      </c>
      <c r="N23" t="s">
        <v>274</v>
      </c>
      <c r="O23">
        <v>264</v>
      </c>
      <c r="P23">
        <v>50</v>
      </c>
      <c r="Q23">
        <v>30</v>
      </c>
      <c r="R23">
        <v>214</v>
      </c>
      <c r="S23">
        <v>71</v>
      </c>
      <c r="T23" t="s">
        <v>37</v>
      </c>
      <c r="U23" t="s">
        <v>271</v>
      </c>
    </row>
    <row r="24" spans="1:21">
      <c r="A24" t="s">
        <v>71</v>
      </c>
      <c r="B24" t="s">
        <v>22</v>
      </c>
      <c r="C24" t="s">
        <v>118</v>
      </c>
      <c r="D24" t="s">
        <v>94</v>
      </c>
      <c r="E24" t="s">
        <v>85</v>
      </c>
      <c r="F24" t="s">
        <v>227</v>
      </c>
      <c r="I24">
        <v>3.4</v>
      </c>
      <c r="J24">
        <v>0.1</v>
      </c>
      <c r="K24">
        <v>0.13</v>
      </c>
      <c r="L24" t="s">
        <v>275</v>
      </c>
      <c r="N24" t="s">
        <v>73</v>
      </c>
      <c r="O24">
        <v>46</v>
      </c>
      <c r="P24">
        <v>14</v>
      </c>
      <c r="Q24" t="s">
        <v>74</v>
      </c>
      <c r="R24">
        <v>32</v>
      </c>
      <c r="S24" t="s">
        <v>75</v>
      </c>
      <c r="T24" t="s">
        <v>41</v>
      </c>
      <c r="U24" t="s">
        <v>56</v>
      </c>
    </row>
    <row r="25" spans="1:21">
      <c r="A25" t="s">
        <v>276</v>
      </c>
      <c r="B25" t="s">
        <v>22</v>
      </c>
      <c r="C25" t="s">
        <v>277</v>
      </c>
      <c r="D25" t="s">
        <v>94</v>
      </c>
      <c r="E25" t="s">
        <v>85</v>
      </c>
      <c r="F25" t="s">
        <v>212</v>
      </c>
      <c r="G25">
        <v>0.11</v>
      </c>
      <c r="J25">
        <v>2E-3</v>
      </c>
      <c r="L25" t="s">
        <v>278</v>
      </c>
      <c r="N25" t="s">
        <v>210</v>
      </c>
      <c r="O25">
        <v>440</v>
      </c>
      <c r="R25">
        <v>440</v>
      </c>
      <c r="S25">
        <v>262</v>
      </c>
      <c r="T25" t="s">
        <v>37</v>
      </c>
      <c r="U25" t="s">
        <v>279</v>
      </c>
    </row>
    <row r="26" spans="1:21">
      <c r="A26" t="s">
        <v>233</v>
      </c>
      <c r="B26" t="s">
        <v>22</v>
      </c>
      <c r="C26" t="s">
        <v>280</v>
      </c>
      <c r="D26" t="s">
        <v>94</v>
      </c>
      <c r="E26" t="s">
        <v>85</v>
      </c>
      <c r="F26" t="s">
        <v>212</v>
      </c>
      <c r="G26" t="s">
        <v>281</v>
      </c>
      <c r="J26" t="s">
        <v>282</v>
      </c>
      <c r="M26" t="s">
        <v>283</v>
      </c>
      <c r="N26" t="s">
        <v>36</v>
      </c>
      <c r="O26" t="s">
        <v>236</v>
      </c>
      <c r="R26" t="s">
        <v>236</v>
      </c>
      <c r="S26" t="s">
        <v>237</v>
      </c>
      <c r="T26" t="s">
        <v>37</v>
      </c>
      <c r="U26" t="s">
        <v>56</v>
      </c>
    </row>
    <row r="27" spans="1:21">
      <c r="A27" t="s">
        <v>216</v>
      </c>
      <c r="B27" t="s">
        <v>22</v>
      </c>
      <c r="C27" t="s">
        <v>284</v>
      </c>
      <c r="D27" t="s">
        <v>94</v>
      </c>
      <c r="E27" t="s">
        <v>85</v>
      </c>
      <c r="F27" t="s">
        <v>212</v>
      </c>
      <c r="H27">
        <v>0.76</v>
      </c>
      <c r="J27">
        <v>0.97</v>
      </c>
      <c r="M27" t="s">
        <v>285</v>
      </c>
      <c r="N27" t="s">
        <v>220</v>
      </c>
      <c r="O27">
        <v>88</v>
      </c>
      <c r="R27">
        <v>88</v>
      </c>
      <c r="S27">
        <v>76</v>
      </c>
      <c r="T27" t="s">
        <v>41</v>
      </c>
      <c r="U27" t="s">
        <v>56</v>
      </c>
    </row>
    <row r="28" spans="1:21">
      <c r="A28" t="s">
        <v>286</v>
      </c>
      <c r="B28" t="s">
        <v>22</v>
      </c>
      <c r="C28" t="s">
        <v>120</v>
      </c>
      <c r="D28" t="s">
        <v>120</v>
      </c>
      <c r="E28" t="s">
        <v>287</v>
      </c>
      <c r="F28" t="s">
        <v>227</v>
      </c>
      <c r="J28" t="s">
        <v>288</v>
      </c>
      <c r="L28" t="s">
        <v>289</v>
      </c>
      <c r="M28" t="s">
        <v>290</v>
      </c>
      <c r="N28" t="s">
        <v>291</v>
      </c>
      <c r="O28">
        <v>34</v>
      </c>
      <c r="P28">
        <v>20</v>
      </c>
      <c r="Q28">
        <v>20</v>
      </c>
      <c r="R28">
        <v>14</v>
      </c>
      <c r="S28">
        <v>14</v>
      </c>
      <c r="T28" t="s">
        <v>123</v>
      </c>
      <c r="U28" t="s">
        <v>292</v>
      </c>
    </row>
    <row r="29" spans="1:21">
      <c r="A29" t="s">
        <v>286</v>
      </c>
      <c r="B29" t="s">
        <v>22</v>
      </c>
      <c r="C29" t="s">
        <v>120</v>
      </c>
      <c r="D29" t="s">
        <v>120</v>
      </c>
      <c r="E29" t="s">
        <v>293</v>
      </c>
      <c r="F29" t="s">
        <v>227</v>
      </c>
      <c r="J29" t="s">
        <v>294</v>
      </c>
      <c r="L29" t="s">
        <v>295</v>
      </c>
      <c r="M29" t="s">
        <v>296</v>
      </c>
      <c r="N29" t="s">
        <v>291</v>
      </c>
      <c r="O29">
        <v>34</v>
      </c>
      <c r="P29">
        <v>20</v>
      </c>
      <c r="Q29">
        <v>20</v>
      </c>
      <c r="R29">
        <v>14</v>
      </c>
      <c r="S29">
        <v>14</v>
      </c>
      <c r="T29" t="s">
        <v>41</v>
      </c>
      <c r="U29" t="s">
        <v>292</v>
      </c>
    </row>
    <row r="30" spans="1:21">
      <c r="A30" t="s">
        <v>286</v>
      </c>
      <c r="B30" t="s">
        <v>22</v>
      </c>
      <c r="C30" t="s">
        <v>137</v>
      </c>
      <c r="D30" t="s">
        <v>138</v>
      </c>
      <c r="E30" t="s">
        <v>287</v>
      </c>
      <c r="F30" t="s">
        <v>227</v>
      </c>
      <c r="J30" t="s">
        <v>297</v>
      </c>
      <c r="L30" t="s">
        <v>298</v>
      </c>
      <c r="M30" t="s">
        <v>299</v>
      </c>
      <c r="N30" t="s">
        <v>291</v>
      </c>
      <c r="O30">
        <v>34</v>
      </c>
      <c r="P30">
        <v>20</v>
      </c>
      <c r="Q30">
        <v>20</v>
      </c>
      <c r="R30">
        <v>14</v>
      </c>
      <c r="S30">
        <v>14</v>
      </c>
      <c r="T30" t="s">
        <v>123</v>
      </c>
      <c r="U30" t="s">
        <v>292</v>
      </c>
    </row>
    <row r="31" spans="1:21">
      <c r="A31" t="s">
        <v>286</v>
      </c>
      <c r="B31" t="s">
        <v>22</v>
      </c>
      <c r="C31" t="s">
        <v>137</v>
      </c>
      <c r="D31" t="s">
        <v>138</v>
      </c>
      <c r="E31" t="s">
        <v>293</v>
      </c>
      <c r="F31" t="s">
        <v>227</v>
      </c>
      <c r="J31" t="s">
        <v>294</v>
      </c>
      <c r="L31" t="s">
        <v>300</v>
      </c>
      <c r="M31" t="s">
        <v>301</v>
      </c>
      <c r="N31" t="s">
        <v>291</v>
      </c>
      <c r="O31">
        <v>34</v>
      </c>
      <c r="P31">
        <v>20</v>
      </c>
      <c r="Q31">
        <v>20</v>
      </c>
      <c r="R31">
        <v>14</v>
      </c>
      <c r="S31">
        <v>14</v>
      </c>
      <c r="T31" t="s">
        <v>41</v>
      </c>
      <c r="U31" t="s">
        <v>292</v>
      </c>
    </row>
    <row r="32" spans="1:21">
      <c r="A32" t="s">
        <v>302</v>
      </c>
      <c r="B32" t="s">
        <v>22</v>
      </c>
      <c r="C32" t="s">
        <v>201</v>
      </c>
      <c r="D32" t="s">
        <v>138</v>
      </c>
      <c r="E32" t="s">
        <v>85</v>
      </c>
      <c r="F32" t="s">
        <v>212</v>
      </c>
      <c r="M32" t="s">
        <v>303</v>
      </c>
      <c r="N32" t="s">
        <v>304</v>
      </c>
      <c r="O32">
        <v>177</v>
      </c>
      <c r="P32" t="s">
        <v>305</v>
      </c>
      <c r="Q32" t="s">
        <v>306</v>
      </c>
      <c r="R32" t="s">
        <v>305</v>
      </c>
      <c r="S32" t="s">
        <v>306</v>
      </c>
      <c r="T32" t="s">
        <v>307</v>
      </c>
      <c r="U32" t="s">
        <v>308</v>
      </c>
    </row>
    <row r="33" spans="1:21">
      <c r="A33" t="s">
        <v>216</v>
      </c>
      <c r="B33" t="s">
        <v>22</v>
      </c>
      <c r="C33" t="s">
        <v>140</v>
      </c>
      <c r="D33" t="s">
        <v>138</v>
      </c>
      <c r="E33" t="s">
        <v>85</v>
      </c>
      <c r="F33" t="s">
        <v>212</v>
      </c>
      <c r="H33">
        <v>0.65</v>
      </c>
      <c r="I33" t="s">
        <v>309</v>
      </c>
      <c r="J33" t="s">
        <v>310</v>
      </c>
      <c r="L33" t="s">
        <v>311</v>
      </c>
      <c r="M33" t="s">
        <v>312</v>
      </c>
      <c r="N33" t="s">
        <v>220</v>
      </c>
      <c r="O33">
        <v>88</v>
      </c>
      <c r="P33">
        <v>0</v>
      </c>
      <c r="Q33">
        <v>0</v>
      </c>
      <c r="R33">
        <v>88</v>
      </c>
      <c r="S33">
        <v>83</v>
      </c>
      <c r="T33" t="s">
        <v>123</v>
      </c>
      <c r="U33" t="s">
        <v>56</v>
      </c>
    </row>
    <row r="34" spans="1:21">
      <c r="A34" t="s">
        <v>246</v>
      </c>
      <c r="B34" t="s">
        <v>22</v>
      </c>
      <c r="C34" t="s">
        <v>313</v>
      </c>
      <c r="D34" t="s">
        <v>138</v>
      </c>
      <c r="E34" t="s">
        <v>85</v>
      </c>
      <c r="F34" t="s">
        <v>212</v>
      </c>
      <c r="M34" t="s">
        <v>314</v>
      </c>
      <c r="N34" t="s">
        <v>249</v>
      </c>
      <c r="O34">
        <v>248</v>
      </c>
      <c r="R34">
        <v>248</v>
      </c>
      <c r="S34" t="s">
        <v>250</v>
      </c>
      <c r="U34" t="s">
        <v>44</v>
      </c>
    </row>
    <row r="35" spans="1:21">
      <c r="A35" t="s">
        <v>246</v>
      </c>
      <c r="B35" t="s">
        <v>22</v>
      </c>
      <c r="C35" t="s">
        <v>315</v>
      </c>
      <c r="D35" t="s">
        <v>138</v>
      </c>
      <c r="E35" t="s">
        <v>85</v>
      </c>
      <c r="F35" t="s">
        <v>212</v>
      </c>
      <c r="M35" t="s">
        <v>316</v>
      </c>
      <c r="N35" t="s">
        <v>96</v>
      </c>
      <c r="O35">
        <v>248</v>
      </c>
      <c r="R35">
        <v>248</v>
      </c>
      <c r="S35" t="s">
        <v>254</v>
      </c>
      <c r="U35" t="s">
        <v>44</v>
      </c>
    </row>
    <row r="36" spans="1:21">
      <c r="A36" t="s">
        <v>259</v>
      </c>
      <c r="B36" t="s">
        <v>22</v>
      </c>
      <c r="C36" t="s">
        <v>138</v>
      </c>
      <c r="D36" t="s">
        <v>138</v>
      </c>
      <c r="E36" t="s">
        <v>85</v>
      </c>
      <c r="F36" t="s">
        <v>212</v>
      </c>
      <c r="G36">
        <v>0.08</v>
      </c>
      <c r="J36">
        <v>0.99199999999999999</v>
      </c>
      <c r="N36" t="s">
        <v>43</v>
      </c>
      <c r="O36">
        <v>30</v>
      </c>
      <c r="R36">
        <v>30</v>
      </c>
      <c r="S36">
        <v>30</v>
      </c>
      <c r="T36" t="s">
        <v>41</v>
      </c>
      <c r="U36" t="s">
        <v>262</v>
      </c>
    </row>
    <row r="37" spans="1:21">
      <c r="A37" t="s">
        <v>267</v>
      </c>
      <c r="B37" t="s">
        <v>22</v>
      </c>
      <c r="C37" t="s">
        <v>317</v>
      </c>
      <c r="D37" t="s">
        <v>317</v>
      </c>
      <c r="E37" t="s">
        <v>85</v>
      </c>
      <c r="F37" t="s">
        <v>212</v>
      </c>
      <c r="J37" t="s">
        <v>318</v>
      </c>
      <c r="L37" t="s">
        <v>319</v>
      </c>
      <c r="M37" t="s">
        <v>320</v>
      </c>
      <c r="N37" t="s">
        <v>43</v>
      </c>
      <c r="O37">
        <v>157</v>
      </c>
      <c r="R37">
        <v>157</v>
      </c>
      <c r="S37" t="s">
        <v>270</v>
      </c>
      <c r="T37" t="s">
        <v>123</v>
      </c>
      <c r="U37" t="s">
        <v>271</v>
      </c>
    </row>
    <row r="38" spans="1:21">
      <c r="A38" t="s">
        <v>255</v>
      </c>
      <c r="B38" t="s">
        <v>22</v>
      </c>
      <c r="C38" t="s">
        <v>317</v>
      </c>
      <c r="D38" t="s">
        <v>317</v>
      </c>
      <c r="E38" t="s">
        <v>85</v>
      </c>
      <c r="F38" t="s">
        <v>212</v>
      </c>
      <c r="I38">
        <v>31.11</v>
      </c>
      <c r="J38" t="s">
        <v>297</v>
      </c>
      <c r="N38" t="s">
        <v>231</v>
      </c>
      <c r="O38">
        <v>123</v>
      </c>
      <c r="R38">
        <v>123</v>
      </c>
      <c r="S38">
        <v>84</v>
      </c>
      <c r="T38" t="s">
        <v>123</v>
      </c>
      <c r="U38" t="s">
        <v>232</v>
      </c>
    </row>
    <row r="39" spans="1:21">
      <c r="A39" t="s">
        <v>276</v>
      </c>
      <c r="B39" t="s">
        <v>22</v>
      </c>
      <c r="C39" t="s">
        <v>317</v>
      </c>
      <c r="D39" t="s">
        <v>317</v>
      </c>
      <c r="E39" t="s">
        <v>85</v>
      </c>
      <c r="F39" t="s">
        <v>212</v>
      </c>
      <c r="G39">
        <v>0.11</v>
      </c>
      <c r="J39">
        <v>2E-3</v>
      </c>
      <c r="L39" t="s">
        <v>321</v>
      </c>
      <c r="N39" t="s">
        <v>210</v>
      </c>
      <c r="O39">
        <v>440</v>
      </c>
      <c r="R39">
        <v>440</v>
      </c>
      <c r="S39">
        <v>262</v>
      </c>
      <c r="T39" t="s">
        <v>123</v>
      </c>
      <c r="U39" t="s">
        <v>279</v>
      </c>
    </row>
    <row r="40" spans="1:21">
      <c r="A40" t="s">
        <v>216</v>
      </c>
      <c r="B40" t="s">
        <v>22</v>
      </c>
      <c r="C40" t="s">
        <v>322</v>
      </c>
      <c r="D40" t="s">
        <v>160</v>
      </c>
      <c r="E40" t="s">
        <v>85</v>
      </c>
      <c r="F40" t="s">
        <v>212</v>
      </c>
      <c r="H40">
        <v>0.66</v>
      </c>
      <c r="J40">
        <v>0.43</v>
      </c>
      <c r="M40" t="s">
        <v>323</v>
      </c>
      <c r="N40" t="s">
        <v>220</v>
      </c>
      <c r="O40">
        <v>88</v>
      </c>
      <c r="R40">
        <v>88</v>
      </c>
      <c r="S40">
        <v>82</v>
      </c>
      <c r="T40" t="s">
        <v>41</v>
      </c>
      <c r="U40" t="s">
        <v>56</v>
      </c>
    </row>
    <row r="41" spans="1:21">
      <c r="A41" t="s">
        <v>216</v>
      </c>
      <c r="B41" t="s">
        <v>22</v>
      </c>
      <c r="C41" t="s">
        <v>324</v>
      </c>
      <c r="D41" t="s">
        <v>160</v>
      </c>
      <c r="E41" t="s">
        <v>85</v>
      </c>
      <c r="F41" t="s">
        <v>212</v>
      </c>
      <c r="H41">
        <v>0.57999999999999996</v>
      </c>
      <c r="J41">
        <v>0.7</v>
      </c>
      <c r="M41" t="s">
        <v>325</v>
      </c>
      <c r="N41" t="s">
        <v>220</v>
      </c>
      <c r="O41">
        <v>88</v>
      </c>
      <c r="R41">
        <v>88</v>
      </c>
      <c r="S41">
        <v>83</v>
      </c>
      <c r="T41" t="s">
        <v>41</v>
      </c>
      <c r="U41" t="s">
        <v>56</v>
      </c>
    </row>
    <row r="42" spans="1:21">
      <c r="A42" t="s">
        <v>216</v>
      </c>
      <c r="B42" t="s">
        <v>22</v>
      </c>
      <c r="C42" t="s">
        <v>326</v>
      </c>
      <c r="D42" t="s">
        <v>160</v>
      </c>
      <c r="E42" t="s">
        <v>85</v>
      </c>
      <c r="F42" t="s">
        <v>212</v>
      </c>
      <c r="H42">
        <v>0.75</v>
      </c>
      <c r="J42">
        <v>0.49</v>
      </c>
      <c r="M42" t="s">
        <v>327</v>
      </c>
      <c r="N42" t="s">
        <v>220</v>
      </c>
      <c r="O42">
        <v>88</v>
      </c>
      <c r="R42">
        <v>88</v>
      </c>
      <c r="S42">
        <v>82</v>
      </c>
      <c r="T42" t="s">
        <v>41</v>
      </c>
      <c r="U42" t="s">
        <v>56</v>
      </c>
    </row>
    <row r="43" spans="1:21">
      <c r="A43" t="s">
        <v>216</v>
      </c>
      <c r="B43" t="s">
        <v>22</v>
      </c>
      <c r="C43" t="s">
        <v>328</v>
      </c>
      <c r="D43" t="s">
        <v>160</v>
      </c>
      <c r="E43" t="s">
        <v>85</v>
      </c>
      <c r="F43" t="s">
        <v>212</v>
      </c>
      <c r="H43">
        <v>0.6</v>
      </c>
      <c r="J43">
        <v>0.4</v>
      </c>
      <c r="M43" t="s">
        <v>329</v>
      </c>
      <c r="N43" t="s">
        <v>220</v>
      </c>
      <c r="O43">
        <v>88</v>
      </c>
      <c r="R43">
        <v>88</v>
      </c>
      <c r="S43">
        <v>83</v>
      </c>
      <c r="T43" t="s">
        <v>41</v>
      </c>
      <c r="U43" t="s">
        <v>56</v>
      </c>
    </row>
    <row r="44" spans="1:21">
      <c r="A44" t="s">
        <v>246</v>
      </c>
      <c r="B44" t="s">
        <v>22</v>
      </c>
      <c r="C44" t="s">
        <v>330</v>
      </c>
      <c r="D44" t="s">
        <v>160</v>
      </c>
      <c r="E44" t="s">
        <v>85</v>
      </c>
      <c r="F44" t="s">
        <v>212</v>
      </c>
      <c r="M44" t="s">
        <v>331</v>
      </c>
      <c r="N44" t="s">
        <v>249</v>
      </c>
      <c r="O44">
        <v>248</v>
      </c>
      <c r="R44">
        <v>248</v>
      </c>
      <c r="S44" t="s">
        <v>250</v>
      </c>
      <c r="T44" t="s">
        <v>251</v>
      </c>
      <c r="U44" t="s">
        <v>44</v>
      </c>
    </row>
    <row r="45" spans="1:21">
      <c r="A45" t="s">
        <v>246</v>
      </c>
      <c r="B45" t="s">
        <v>22</v>
      </c>
      <c r="C45" t="s">
        <v>332</v>
      </c>
      <c r="D45" t="s">
        <v>160</v>
      </c>
      <c r="E45" t="s">
        <v>85</v>
      </c>
      <c r="F45" t="s">
        <v>212</v>
      </c>
      <c r="M45" t="s">
        <v>333</v>
      </c>
      <c r="N45" t="s">
        <v>96</v>
      </c>
      <c r="O45">
        <v>248</v>
      </c>
      <c r="R45">
        <v>248</v>
      </c>
      <c r="S45" t="s">
        <v>254</v>
      </c>
      <c r="T45" t="s">
        <v>251</v>
      </c>
      <c r="U45" t="s">
        <v>44</v>
      </c>
    </row>
    <row r="46" spans="1:21">
      <c r="A46" t="s">
        <v>233</v>
      </c>
      <c r="B46" t="s">
        <v>22</v>
      </c>
      <c r="C46" t="s">
        <v>160</v>
      </c>
      <c r="D46" t="s">
        <v>160</v>
      </c>
      <c r="E46" t="s">
        <v>85</v>
      </c>
      <c r="F46" t="s">
        <v>212</v>
      </c>
      <c r="M46" t="s">
        <v>334</v>
      </c>
      <c r="N46" t="s">
        <v>36</v>
      </c>
      <c r="O46" t="s">
        <v>236</v>
      </c>
      <c r="R46" t="s">
        <v>236</v>
      </c>
      <c r="S46" t="s">
        <v>237</v>
      </c>
      <c r="T46" t="s">
        <v>335</v>
      </c>
      <c r="U46" t="s">
        <v>56</v>
      </c>
    </row>
    <row r="47" spans="1:21">
      <c r="A47" t="s">
        <v>259</v>
      </c>
      <c r="B47" t="s">
        <v>22</v>
      </c>
      <c r="C47" t="s">
        <v>159</v>
      </c>
      <c r="D47" t="s">
        <v>160</v>
      </c>
      <c r="E47" t="s">
        <v>85</v>
      </c>
      <c r="F47" t="s">
        <v>212</v>
      </c>
      <c r="G47">
        <v>0.28000000000000003</v>
      </c>
      <c r="J47">
        <v>0.24099999999999999</v>
      </c>
      <c r="N47" t="s">
        <v>43</v>
      </c>
      <c r="O47">
        <v>30</v>
      </c>
      <c r="R47">
        <v>30</v>
      </c>
      <c r="S47">
        <v>24</v>
      </c>
      <c r="T47" t="s">
        <v>123</v>
      </c>
      <c r="U47" t="s">
        <v>262</v>
      </c>
    </row>
    <row r="48" spans="1:21">
      <c r="A48" t="s">
        <v>336</v>
      </c>
      <c r="B48" t="s">
        <v>22</v>
      </c>
      <c r="C48" t="s">
        <v>337</v>
      </c>
      <c r="D48" t="s">
        <v>338</v>
      </c>
      <c r="E48" t="s">
        <v>85</v>
      </c>
      <c r="F48" t="s">
        <v>212</v>
      </c>
      <c r="J48">
        <v>0.746</v>
      </c>
      <c r="M48" t="s">
        <v>339</v>
      </c>
      <c r="N48" t="s">
        <v>274</v>
      </c>
      <c r="O48">
        <v>264</v>
      </c>
      <c r="P48">
        <v>50</v>
      </c>
      <c r="Q48">
        <v>30</v>
      </c>
      <c r="R48">
        <v>214</v>
      </c>
      <c r="S48">
        <v>71</v>
      </c>
      <c r="T48" t="s">
        <v>41</v>
      </c>
      <c r="U48" t="s">
        <v>271</v>
      </c>
    </row>
    <row r="49" spans="1:43">
      <c r="A49" t="s">
        <v>267</v>
      </c>
      <c r="B49" t="s">
        <v>22</v>
      </c>
      <c r="C49" t="s">
        <v>340</v>
      </c>
      <c r="D49" t="s">
        <v>338</v>
      </c>
      <c r="E49" t="s">
        <v>85</v>
      </c>
      <c r="F49" t="s">
        <v>212</v>
      </c>
      <c r="M49" t="s">
        <v>341</v>
      </c>
      <c r="N49" t="s">
        <v>43</v>
      </c>
      <c r="O49">
        <v>157</v>
      </c>
      <c r="R49">
        <v>157</v>
      </c>
      <c r="S49" t="s">
        <v>270</v>
      </c>
      <c r="T49" t="s">
        <v>41</v>
      </c>
      <c r="U49" t="s">
        <v>271</v>
      </c>
    </row>
    <row r="50" spans="1:43">
      <c r="A50" t="s">
        <v>302</v>
      </c>
      <c r="B50" t="s">
        <v>22</v>
      </c>
      <c r="C50" t="s">
        <v>342</v>
      </c>
      <c r="D50" t="s">
        <v>338</v>
      </c>
      <c r="E50" t="s">
        <v>85</v>
      </c>
      <c r="F50" t="s">
        <v>212</v>
      </c>
      <c r="M50" t="s">
        <v>343</v>
      </c>
      <c r="N50" t="s">
        <v>304</v>
      </c>
      <c r="O50">
        <v>177</v>
      </c>
      <c r="R50" t="s">
        <v>305</v>
      </c>
      <c r="S50" t="s">
        <v>344</v>
      </c>
      <c r="T50" t="s">
        <v>345</v>
      </c>
      <c r="U50" t="s">
        <v>308</v>
      </c>
    </row>
    <row r="52" spans="1:43">
      <c r="A52" s="8" t="s">
        <v>346</v>
      </c>
      <c r="B52" t="s">
        <v>22</v>
      </c>
      <c r="C52" t="s">
        <v>347</v>
      </c>
      <c r="D52" t="s">
        <v>94</v>
      </c>
      <c r="E52" t="s">
        <v>24</v>
      </c>
      <c r="F52" t="s">
        <v>348</v>
      </c>
    </row>
    <row r="53" spans="1:43">
      <c r="A53" s="8" t="s">
        <v>346</v>
      </c>
      <c r="B53" t="s">
        <v>22</v>
      </c>
      <c r="C53" t="s">
        <v>137</v>
      </c>
      <c r="D53" t="s">
        <v>138</v>
      </c>
      <c r="E53" t="s">
        <v>24</v>
      </c>
      <c r="F53" t="s">
        <v>348</v>
      </c>
    </row>
    <row r="54" spans="1:43">
      <c r="A54" t="s">
        <v>349</v>
      </c>
      <c r="B54" t="s">
        <v>350</v>
      </c>
      <c r="C54" t="s">
        <v>351</v>
      </c>
      <c r="D54" t="s">
        <v>338</v>
      </c>
      <c r="Q54" s="3"/>
      <c r="AJ54" s="2"/>
      <c r="AK54" s="2"/>
      <c r="AQ5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6F6E5-43E1-4AAB-A417-F43FCBE1A888}">
  <dimension ref="A1:AK7"/>
  <sheetViews>
    <sheetView workbookViewId="0">
      <selection activeCell="C13" sqref="C13"/>
    </sheetView>
  </sheetViews>
  <sheetFormatPr defaultRowHeight="15"/>
  <cols>
    <col min="1" max="1" width="18.140625" bestFit="1" customWidth="1"/>
    <col min="3" max="3" width="35.42578125" bestFit="1" customWidth="1"/>
    <col min="4" max="4" width="28.140625" customWidth="1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37">
      <c r="A2" s="8" t="s">
        <v>352</v>
      </c>
      <c r="B2" t="s">
        <v>22</v>
      </c>
      <c r="C2" t="s">
        <v>353</v>
      </c>
      <c r="D2" t="s">
        <v>353</v>
      </c>
    </row>
    <row r="3" spans="1:37">
      <c r="A3" s="8" t="s">
        <v>352</v>
      </c>
      <c r="B3" t="s">
        <v>22</v>
      </c>
      <c r="C3" t="s">
        <v>354</v>
      </c>
      <c r="D3" t="s">
        <v>354</v>
      </c>
    </row>
    <row r="4" spans="1:37">
      <c r="A4" t="s">
        <v>355</v>
      </c>
      <c r="B4" t="s">
        <v>22</v>
      </c>
      <c r="C4" t="s">
        <v>317</v>
      </c>
      <c r="D4" t="s">
        <v>317</v>
      </c>
      <c r="E4" t="s">
        <v>24</v>
      </c>
      <c r="F4" t="s">
        <v>25</v>
      </c>
      <c r="M4" t="s">
        <v>356</v>
      </c>
      <c r="N4" t="s">
        <v>357</v>
      </c>
      <c r="O4">
        <v>206</v>
      </c>
      <c r="P4">
        <v>101</v>
      </c>
      <c r="Q4" t="s">
        <v>358</v>
      </c>
      <c r="R4">
        <v>105</v>
      </c>
      <c r="S4" t="s">
        <v>359</v>
      </c>
      <c r="T4" t="s">
        <v>360</v>
      </c>
      <c r="U4" t="s">
        <v>361</v>
      </c>
    </row>
    <row r="5" spans="1:37">
      <c r="A5" t="s">
        <v>69</v>
      </c>
      <c r="B5" t="s">
        <v>22</v>
      </c>
      <c r="C5" t="s">
        <v>362</v>
      </c>
      <c r="D5" t="s">
        <v>317</v>
      </c>
      <c r="E5" t="s">
        <v>24</v>
      </c>
      <c r="F5" t="s">
        <v>25</v>
      </c>
      <c r="I5">
        <v>1.2</v>
      </c>
      <c r="J5">
        <v>0.27400000000000002</v>
      </c>
      <c r="K5">
        <v>6.0000000000000001E-3</v>
      </c>
      <c r="N5" t="s">
        <v>70</v>
      </c>
      <c r="O5">
        <v>470</v>
      </c>
      <c r="P5">
        <v>239</v>
      </c>
      <c r="Q5">
        <v>154</v>
      </c>
      <c r="R5">
        <v>231</v>
      </c>
      <c r="S5">
        <v>94</v>
      </c>
      <c r="T5" t="s">
        <v>41</v>
      </c>
      <c r="U5" t="s">
        <v>44</v>
      </c>
    </row>
    <row r="6" spans="1:37">
      <c r="A6" t="s">
        <v>69</v>
      </c>
      <c r="B6" t="s">
        <v>22</v>
      </c>
      <c r="C6" t="s">
        <v>363</v>
      </c>
      <c r="D6" t="s">
        <v>317</v>
      </c>
      <c r="E6" t="s">
        <v>24</v>
      </c>
      <c r="F6" t="s">
        <v>25</v>
      </c>
      <c r="I6">
        <v>6.4</v>
      </c>
      <c r="J6">
        <v>1.2E-2</v>
      </c>
      <c r="K6">
        <v>0.03</v>
      </c>
      <c r="N6" t="s">
        <v>70</v>
      </c>
      <c r="O6">
        <v>470</v>
      </c>
      <c r="P6">
        <v>239</v>
      </c>
      <c r="Q6">
        <v>154</v>
      </c>
      <c r="R6">
        <v>231</v>
      </c>
      <c r="S6">
        <v>94</v>
      </c>
      <c r="T6" t="s">
        <v>123</v>
      </c>
      <c r="U6" t="s">
        <v>44</v>
      </c>
    </row>
    <row r="7" spans="1:37">
      <c r="A7" s="8" t="s">
        <v>364</v>
      </c>
      <c r="B7" t="s">
        <v>22</v>
      </c>
      <c r="C7" t="s">
        <v>365</v>
      </c>
      <c r="D7" t="s">
        <v>365</v>
      </c>
      <c r="AD7" s="2"/>
      <c r="AE7" s="2"/>
      <c r="AK7" s="2"/>
    </row>
  </sheetData>
  <sortState xmlns:xlrd2="http://schemas.microsoft.com/office/spreadsheetml/2017/richdata2" ref="A2:U7">
    <sortCondition ref="D2:D7"/>
    <sortCondition ref="A2:A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B8996-2358-4C74-A9E4-9BBA3567DA7E}">
  <dimension ref="A1:U2"/>
  <sheetViews>
    <sheetView workbookViewId="0">
      <selection activeCell="A2" sqref="A2"/>
    </sheetView>
  </sheetViews>
  <sheetFormatPr defaultRowHeight="15"/>
  <cols>
    <col min="1" max="1" width="21.140625" customWidth="1"/>
    <col min="4" max="4" width="20.85546875" customWidth="1"/>
    <col min="5" max="5" width="24.85546875" customWidth="1"/>
    <col min="12" max="12" width="30.28515625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 t="s">
        <v>366</v>
      </c>
      <c r="B2" t="s">
        <v>22</v>
      </c>
      <c r="C2" t="s">
        <v>53</v>
      </c>
      <c r="D2" t="s">
        <v>53</v>
      </c>
      <c r="E2" t="s">
        <v>85</v>
      </c>
      <c r="F2" t="s">
        <v>25</v>
      </c>
      <c r="J2">
        <v>6.0999999999999999E-2</v>
      </c>
      <c r="L2" t="s">
        <v>367</v>
      </c>
      <c r="N2" t="s">
        <v>368</v>
      </c>
      <c r="O2">
        <v>289</v>
      </c>
      <c r="P2">
        <v>150</v>
      </c>
      <c r="Q2">
        <v>54</v>
      </c>
      <c r="R2">
        <v>139</v>
      </c>
      <c r="S2">
        <v>57</v>
      </c>
      <c r="T2" t="s">
        <v>41</v>
      </c>
      <c r="U2" t="s">
        <v>369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E079C-B941-448C-AB64-0BCC262CBEE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43E71-0C47-4268-9EF3-FE50041D9704}">
  <dimension ref="A1:A3"/>
  <sheetViews>
    <sheetView workbookViewId="0">
      <selection activeCell="F40" sqref="F40"/>
    </sheetView>
  </sheetViews>
  <sheetFormatPr defaultRowHeight="15"/>
  <cols>
    <col min="1" max="1" width="15.7109375" bestFit="1" customWidth="1"/>
  </cols>
  <sheetData>
    <row r="1" spans="1:1">
      <c r="A1" s="1" t="s">
        <v>370</v>
      </c>
    </row>
    <row r="2" spans="1:1">
      <c r="A2" t="s">
        <v>225</v>
      </c>
    </row>
    <row r="3" spans="1:1">
      <c r="A3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708AA-504B-40B6-A564-C20BC08724FD}">
  <dimension ref="A1:AS140"/>
  <sheetViews>
    <sheetView tabSelected="1" workbookViewId="0">
      <pane xSplit="1" topLeftCell="B94" activePane="topRight" state="frozen"/>
      <selection pane="topRight" activeCell="H127" sqref="H127"/>
    </sheetView>
  </sheetViews>
  <sheetFormatPr defaultRowHeight="15"/>
  <cols>
    <col min="1" max="1" width="25.42578125" customWidth="1"/>
    <col min="2" max="2" width="49.140625" customWidth="1"/>
    <col min="3" max="3" width="10.140625" bestFit="1" customWidth="1"/>
    <col min="4" max="4" width="16.42578125" bestFit="1" customWidth="1"/>
    <col min="5" max="5" width="67.28515625" customWidth="1"/>
    <col min="6" max="6" width="22.140625" bestFit="1" customWidth="1"/>
    <col min="7" max="7" width="21.7109375" bestFit="1" customWidth="1"/>
    <col min="8" max="8" width="25" bestFit="1" customWidth="1"/>
    <col min="9" max="10" width="11.28515625" customWidth="1"/>
    <col min="15" max="16" width="11.28515625" customWidth="1"/>
    <col min="17" max="17" width="11.28515625" style="3" customWidth="1"/>
    <col min="18" max="26" width="11.28515625" customWidth="1"/>
    <col min="27" max="27" width="14" bestFit="1" customWidth="1"/>
    <col min="28" max="28" width="14" customWidth="1"/>
    <col min="29" max="29" width="12.85546875" customWidth="1"/>
    <col min="30" max="30" width="34.85546875" customWidth="1"/>
    <col min="34" max="34" width="24.7109375" customWidth="1"/>
    <col min="36" max="36" width="29.140625" style="2" customWidth="1"/>
    <col min="37" max="37" width="87.7109375" style="2" customWidth="1"/>
    <col min="38" max="38" width="10.42578125" customWidth="1"/>
    <col min="39" max="39" width="17.140625" customWidth="1"/>
    <col min="40" max="40" width="15.42578125" customWidth="1"/>
    <col min="41" max="41" width="35.42578125" customWidth="1"/>
    <col min="42" max="42" width="16.28515625" customWidth="1"/>
    <col min="43" max="43" width="57.140625" style="2" customWidth="1"/>
  </cols>
  <sheetData>
    <row r="1" spans="1:45" s="1" customFormat="1">
      <c r="A1" s="1" t="s">
        <v>0</v>
      </c>
      <c r="B1" s="1" t="s">
        <v>371</v>
      </c>
      <c r="C1" s="1" t="s">
        <v>372</v>
      </c>
      <c r="D1" s="1" t="s">
        <v>1</v>
      </c>
      <c r="E1" s="1" t="s">
        <v>2</v>
      </c>
      <c r="F1" s="1" t="s">
        <v>3</v>
      </c>
      <c r="G1" s="1" t="s">
        <v>373</v>
      </c>
      <c r="H1" s="1" t="s">
        <v>374</v>
      </c>
      <c r="I1" s="1" t="s">
        <v>375</v>
      </c>
      <c r="J1" s="1" t="s">
        <v>376</v>
      </c>
      <c r="K1" s="1" t="s">
        <v>377</v>
      </c>
      <c r="L1" s="1" t="s">
        <v>378</v>
      </c>
      <c r="M1" s="1" t="s">
        <v>379</v>
      </c>
      <c r="N1" s="1" t="s">
        <v>380</v>
      </c>
      <c r="O1" s="1" t="s">
        <v>381</v>
      </c>
      <c r="P1" s="1" t="s">
        <v>382</v>
      </c>
      <c r="Q1" s="11" t="s">
        <v>383</v>
      </c>
      <c r="R1" s="1" t="s">
        <v>384</v>
      </c>
      <c r="S1" s="1" t="s">
        <v>385</v>
      </c>
      <c r="T1" s="1" t="s">
        <v>386</v>
      </c>
      <c r="U1" s="1" t="s">
        <v>387</v>
      </c>
      <c r="V1" s="1" t="s">
        <v>388</v>
      </c>
      <c r="W1" s="1" t="s">
        <v>389</v>
      </c>
      <c r="X1" s="1" t="s">
        <v>390</v>
      </c>
      <c r="Y1" s="1" t="s">
        <v>391</v>
      </c>
      <c r="Z1" s="1" t="s">
        <v>392</v>
      </c>
      <c r="AA1" s="1" t="s">
        <v>393</v>
      </c>
      <c r="AB1" s="1" t="s">
        <v>394</v>
      </c>
      <c r="AC1" s="1" t="s">
        <v>395</v>
      </c>
      <c r="AD1" s="1" t="s">
        <v>396</v>
      </c>
      <c r="AJ1" s="9"/>
      <c r="AK1" s="9"/>
      <c r="AQ1" s="9"/>
    </row>
    <row r="2" spans="1:45">
      <c r="A2" t="s">
        <v>193</v>
      </c>
      <c r="B2" t="s">
        <v>397</v>
      </c>
      <c r="C2">
        <v>1</v>
      </c>
      <c r="D2" t="s">
        <v>22</v>
      </c>
      <c r="E2" t="s">
        <v>398</v>
      </c>
      <c r="F2" t="s">
        <v>23</v>
      </c>
      <c r="G2" t="s">
        <v>398</v>
      </c>
      <c r="H2">
        <v>0</v>
      </c>
      <c r="O2">
        <v>427</v>
      </c>
      <c r="P2">
        <v>44.62</v>
      </c>
      <c r="Q2" s="3">
        <v>10.24</v>
      </c>
      <c r="R2">
        <v>714</v>
      </c>
      <c r="S2">
        <v>46.18</v>
      </c>
      <c r="T2">
        <v>11.23</v>
      </c>
      <c r="U2">
        <f>P2-J2</f>
        <v>44.62</v>
      </c>
      <c r="V2">
        <f>IF(ISBLANK(I2), Q2, SQRT(Q2 ^ 2 / O2 + K2 ^ 2 / I2))</f>
        <v>10.24</v>
      </c>
      <c r="W2">
        <f>S2 - M2</f>
        <v>46.18</v>
      </c>
      <c r="X2">
        <f>IF(ISBLANK(I2), T2, SQRT(T2 ^ 2 / R2 + N2 ^ 2 / L2))</f>
        <v>11.23</v>
      </c>
      <c r="AC2" t="b">
        <v>0</v>
      </c>
      <c r="AJ2"/>
      <c r="AK2"/>
      <c r="AL2" s="2"/>
      <c r="AM2" s="2"/>
      <c r="AQ2"/>
      <c r="AS2" s="2"/>
    </row>
    <row r="3" spans="1:45">
      <c r="A3" t="s">
        <v>193</v>
      </c>
      <c r="B3" t="s">
        <v>397</v>
      </c>
      <c r="C3">
        <v>2</v>
      </c>
      <c r="D3" t="s">
        <v>22</v>
      </c>
      <c r="E3" t="s">
        <v>399</v>
      </c>
      <c r="F3" t="s">
        <v>23</v>
      </c>
      <c r="G3" t="s">
        <v>399</v>
      </c>
      <c r="H3">
        <v>0</v>
      </c>
      <c r="O3">
        <v>427</v>
      </c>
      <c r="P3">
        <v>44.76</v>
      </c>
      <c r="Q3" s="3">
        <v>8.2100000000000009</v>
      </c>
      <c r="R3">
        <v>714</v>
      </c>
      <c r="S3">
        <v>46.17</v>
      </c>
      <c r="T3">
        <v>8.49</v>
      </c>
      <c r="U3">
        <f>P3-J3</f>
        <v>44.76</v>
      </c>
      <c r="V3">
        <f>IF(ISBLANK(I3), Q3, SQRT(Q3 ^ 2 / O3 + K3 ^ 2 / I3))</f>
        <v>8.2100000000000009</v>
      </c>
      <c r="W3">
        <f>S3 - M3</f>
        <v>46.17</v>
      </c>
      <c r="X3">
        <f>IF(ISBLANK(I3), T3, SQRT(T3 ^ 2 / R3 + N3 ^ 2 / L3))</f>
        <v>8.49</v>
      </c>
      <c r="AC3" t="b">
        <v>0</v>
      </c>
      <c r="AJ3"/>
      <c r="AK3"/>
      <c r="AL3" s="2"/>
      <c r="AM3" s="2"/>
      <c r="AQ3"/>
      <c r="AS3" s="2"/>
    </row>
    <row r="4" spans="1:45">
      <c r="A4" t="s">
        <v>194</v>
      </c>
      <c r="B4" t="s">
        <v>400</v>
      </c>
      <c r="C4">
        <v>3</v>
      </c>
      <c r="D4" t="s">
        <v>22</v>
      </c>
      <c r="E4" t="s">
        <v>195</v>
      </c>
      <c r="F4" t="s">
        <v>23</v>
      </c>
      <c r="G4" t="s">
        <v>401</v>
      </c>
      <c r="H4">
        <v>1.5</v>
      </c>
      <c r="I4">
        <v>43</v>
      </c>
      <c r="J4">
        <v>113.39</v>
      </c>
      <c r="K4">
        <v>20.99</v>
      </c>
      <c r="L4">
        <v>37</v>
      </c>
      <c r="M4">
        <v>103.59</v>
      </c>
      <c r="N4">
        <v>22.05</v>
      </c>
      <c r="O4">
        <v>42</v>
      </c>
      <c r="P4">
        <v>106.68</v>
      </c>
      <c r="Q4" s="3">
        <v>22.09</v>
      </c>
      <c r="R4">
        <v>35</v>
      </c>
      <c r="S4">
        <v>108.2</v>
      </c>
      <c r="T4">
        <v>22.76</v>
      </c>
      <c r="U4">
        <f>P4-J4</f>
        <v>-6.7099999999999937</v>
      </c>
      <c r="V4">
        <f>IF(ISBLANK(I4), Q4, SQRT(Q4 ^ 2 / O4 + K4 ^ 2 / I4))</f>
        <v>4.6759316646468854</v>
      </c>
      <c r="W4">
        <f>S4 - M4</f>
        <v>4.6099999999999994</v>
      </c>
      <c r="X4">
        <f>IF(ISBLANK(I4), T4, SQRT(T4 ^ 2 / R4 + N4 ^ 2 / L4))</f>
        <v>5.2859352025210224</v>
      </c>
      <c r="AC4" t="b">
        <v>1</v>
      </c>
      <c r="AJ4"/>
      <c r="AK4"/>
      <c r="AL4" s="2"/>
      <c r="AM4" s="2"/>
      <c r="AQ4"/>
      <c r="AS4" s="2"/>
    </row>
    <row r="5" spans="1:45">
      <c r="A5" t="s">
        <v>194</v>
      </c>
      <c r="B5" t="s">
        <v>400</v>
      </c>
      <c r="C5">
        <v>4</v>
      </c>
      <c r="D5" t="s">
        <v>22</v>
      </c>
      <c r="E5" t="s">
        <v>195</v>
      </c>
      <c r="F5" t="s">
        <v>23</v>
      </c>
      <c r="G5" t="s">
        <v>402</v>
      </c>
      <c r="H5">
        <v>1.5</v>
      </c>
      <c r="I5">
        <v>35</v>
      </c>
      <c r="J5">
        <v>99.18</v>
      </c>
      <c r="K5">
        <v>22.19</v>
      </c>
      <c r="L5">
        <v>35</v>
      </c>
      <c r="M5">
        <v>99.23</v>
      </c>
      <c r="N5">
        <v>18.920000000000002</v>
      </c>
      <c r="O5">
        <v>34</v>
      </c>
      <c r="P5">
        <v>97.3</v>
      </c>
      <c r="Q5" s="3">
        <v>25.5</v>
      </c>
      <c r="R5">
        <v>35</v>
      </c>
      <c r="S5">
        <v>101.29</v>
      </c>
      <c r="T5">
        <v>19.010000000000002</v>
      </c>
      <c r="U5">
        <f>P5-J5</f>
        <v>-1.8800000000000097</v>
      </c>
      <c r="V5">
        <f>IF(ISBLANK(I5), Q5, SQRT(Q5 ^ 2 / O5 + K5 ^ 2 / I5))</f>
        <v>5.7613765716189738</v>
      </c>
      <c r="W5">
        <f>S5 - M5</f>
        <v>2.0600000000000023</v>
      </c>
      <c r="X5">
        <f>IF(ISBLANK(I5), T5, SQRT(T5 ^ 2 / R5 + N5 ^ 2 / L5))</f>
        <v>4.533514877317284</v>
      </c>
      <c r="AC5" t="b">
        <v>1</v>
      </c>
      <c r="AJ5"/>
      <c r="AK5"/>
      <c r="AL5" s="2"/>
      <c r="AM5" s="2"/>
      <c r="AQ5"/>
      <c r="AS5" s="2"/>
    </row>
    <row r="6" spans="1:45">
      <c r="A6" t="s">
        <v>181</v>
      </c>
      <c r="B6" s="5" t="s">
        <v>403</v>
      </c>
      <c r="C6">
        <v>5</v>
      </c>
      <c r="D6" t="s">
        <v>22</v>
      </c>
      <c r="E6" t="s">
        <v>34</v>
      </c>
      <c r="F6" t="s">
        <v>23</v>
      </c>
      <c r="G6" t="s">
        <v>404</v>
      </c>
      <c r="H6">
        <v>0</v>
      </c>
      <c r="I6" s="4"/>
      <c r="J6" s="3"/>
      <c r="O6">
        <v>32</v>
      </c>
      <c r="P6">
        <v>2.78</v>
      </c>
      <c r="Q6" s="3">
        <v>2.06</v>
      </c>
      <c r="R6">
        <v>29</v>
      </c>
      <c r="S6">
        <v>4.93</v>
      </c>
      <c r="T6" s="3">
        <v>2.89</v>
      </c>
      <c r="U6">
        <f>P6-J6</f>
        <v>2.78</v>
      </c>
      <c r="V6">
        <f>IF(ISBLANK(I6), Q6, SQRT(Q6 ^ 2 / O6 + K6 ^ 2 / I6))</f>
        <v>2.06</v>
      </c>
      <c r="W6">
        <f>S6 - M6</f>
        <v>4.93</v>
      </c>
      <c r="X6">
        <f>IF(ISBLANK(I6), T6, SQRT(T6 ^ 2 / R6 + N6 ^ 2 / L6))</f>
        <v>2.89</v>
      </c>
      <c r="Y6" s="3"/>
      <c r="Z6" s="3"/>
      <c r="AA6" s="3"/>
      <c r="AB6" s="3"/>
      <c r="AC6" s="3" t="b">
        <v>0</v>
      </c>
    </row>
    <row r="7" spans="1:45">
      <c r="A7" t="s">
        <v>181</v>
      </c>
      <c r="B7" s="5" t="s">
        <v>403</v>
      </c>
      <c r="C7">
        <v>6</v>
      </c>
      <c r="D7" t="s">
        <v>22</v>
      </c>
      <c r="E7" t="s">
        <v>39</v>
      </c>
      <c r="F7" t="s">
        <v>23</v>
      </c>
      <c r="G7" t="s">
        <v>405</v>
      </c>
      <c r="H7">
        <v>0</v>
      </c>
      <c r="I7" s="4"/>
      <c r="J7" s="3"/>
      <c r="O7">
        <v>32</v>
      </c>
      <c r="P7">
        <v>4.78</v>
      </c>
      <c r="Q7" s="3">
        <v>2.4500000000000002</v>
      </c>
      <c r="R7">
        <v>29</v>
      </c>
      <c r="S7">
        <v>5.79</v>
      </c>
      <c r="T7" s="3">
        <v>2.6</v>
      </c>
      <c r="U7">
        <f>P7-J7</f>
        <v>4.78</v>
      </c>
      <c r="V7">
        <f>IF(ISBLANK(I7), Q7, SQRT(Q7 ^ 2 / O7 + K7 ^ 2 / I7))</f>
        <v>2.4500000000000002</v>
      </c>
      <c r="W7">
        <f>S7 - M7</f>
        <v>5.79</v>
      </c>
      <c r="X7">
        <f>IF(ISBLANK(I7), T7, SQRT(T7 ^ 2 / R7 + N7 ^ 2 / L7))</f>
        <v>2.6</v>
      </c>
      <c r="Y7" s="3"/>
      <c r="Z7" s="3"/>
      <c r="AA7" s="3"/>
      <c r="AB7" s="3"/>
      <c r="AC7" s="3" t="b">
        <v>0</v>
      </c>
    </row>
    <row r="8" spans="1:45">
      <c r="A8" t="s">
        <v>21</v>
      </c>
      <c r="B8" s="5" t="s">
        <v>406</v>
      </c>
      <c r="C8">
        <v>7</v>
      </c>
      <c r="D8" t="s">
        <v>22</v>
      </c>
      <c r="E8" t="s">
        <v>23</v>
      </c>
      <c r="F8" t="s">
        <v>23</v>
      </c>
      <c r="H8">
        <v>1</v>
      </c>
      <c r="I8" s="4">
        <v>68</v>
      </c>
      <c r="J8" s="3">
        <v>5.2</v>
      </c>
      <c r="K8">
        <v>3.8</v>
      </c>
      <c r="L8" s="4">
        <v>68</v>
      </c>
      <c r="M8">
        <v>6.4</v>
      </c>
      <c r="N8">
        <v>3.7</v>
      </c>
      <c r="O8">
        <v>64</v>
      </c>
      <c r="P8">
        <v>3.39</v>
      </c>
      <c r="Q8" s="3">
        <v>7.68</v>
      </c>
      <c r="R8">
        <v>64</v>
      </c>
      <c r="S8">
        <v>3.88</v>
      </c>
      <c r="T8" s="3">
        <v>8.15</v>
      </c>
      <c r="U8">
        <f>P8-J8</f>
        <v>-1.81</v>
      </c>
      <c r="V8">
        <f>IF(ISBLANK(I8), Q8, SQRT(Q8 ^ 2 / O8 + K8 ^ 2 / I8))</f>
        <v>1.0648722651926241</v>
      </c>
      <c r="W8">
        <f>S8 - M8</f>
        <v>-2.5200000000000005</v>
      </c>
      <c r="X8">
        <f>IF(ISBLANK(I8), T8, SQRT(T8 ^ 2 / R8 + N8 ^ 2 / L8))</f>
        <v>1.1131824162785562</v>
      </c>
      <c r="Y8" s="3"/>
      <c r="Z8" s="3"/>
      <c r="AA8" s="3"/>
      <c r="AB8" s="3"/>
      <c r="AC8" s="3" t="b">
        <v>1</v>
      </c>
    </row>
    <row r="9" spans="1:45">
      <c r="A9" t="s">
        <v>21</v>
      </c>
      <c r="B9" s="5" t="s">
        <v>406</v>
      </c>
      <c r="C9">
        <v>8</v>
      </c>
      <c r="D9" t="s">
        <v>22</v>
      </c>
      <c r="E9" t="s">
        <v>23</v>
      </c>
      <c r="F9" t="s">
        <v>23</v>
      </c>
      <c r="H9">
        <v>3</v>
      </c>
      <c r="I9" s="4">
        <v>68</v>
      </c>
      <c r="J9" s="3">
        <v>5.2</v>
      </c>
      <c r="K9">
        <v>3.8</v>
      </c>
      <c r="L9" s="4">
        <v>68</v>
      </c>
      <c r="M9">
        <v>6.4</v>
      </c>
      <c r="N9">
        <v>3.7</v>
      </c>
      <c r="O9">
        <v>56</v>
      </c>
      <c r="P9">
        <v>1.91</v>
      </c>
      <c r="Q9" s="3">
        <v>6.62</v>
      </c>
      <c r="R9">
        <v>60</v>
      </c>
      <c r="S9">
        <v>2.88</v>
      </c>
      <c r="T9" s="3">
        <v>7.16</v>
      </c>
      <c r="U9">
        <f>P9-J9</f>
        <v>-3.29</v>
      </c>
      <c r="V9">
        <f>IF(ISBLANK(I9), Q9, SQRT(Q9 ^ 2 / O9 + K9 ^ 2 / I9))</f>
        <v>0.99746253694313847</v>
      </c>
      <c r="W9">
        <f>S9 - M9</f>
        <v>-3.5200000000000005</v>
      </c>
      <c r="X9">
        <f>IF(ISBLANK(I9), T9, SQRT(T9 ^ 2 / R9 + N9 ^ 2 / L9))</f>
        <v>1.0274970540485415</v>
      </c>
      <c r="Y9" s="3"/>
      <c r="Z9" s="3"/>
      <c r="AA9" s="3"/>
      <c r="AB9" s="3"/>
      <c r="AC9" s="3" t="b">
        <v>1</v>
      </c>
    </row>
    <row r="10" spans="1:45">
      <c r="A10" t="s">
        <v>21</v>
      </c>
      <c r="B10" s="5" t="s">
        <v>406</v>
      </c>
      <c r="C10">
        <v>9</v>
      </c>
      <c r="D10" t="s">
        <v>22</v>
      </c>
      <c r="E10" t="s">
        <v>23</v>
      </c>
      <c r="F10" t="s">
        <v>23</v>
      </c>
      <c r="H10">
        <v>6</v>
      </c>
      <c r="I10" s="4">
        <v>68</v>
      </c>
      <c r="J10" s="3">
        <v>5.2</v>
      </c>
      <c r="K10">
        <v>3.8</v>
      </c>
      <c r="L10" s="4">
        <v>68</v>
      </c>
      <c r="M10">
        <v>6.4</v>
      </c>
      <c r="N10">
        <v>3.7</v>
      </c>
      <c r="O10">
        <v>61</v>
      </c>
      <c r="P10">
        <v>3.4</v>
      </c>
      <c r="Q10" s="3">
        <v>6.94</v>
      </c>
      <c r="R10">
        <v>63</v>
      </c>
      <c r="S10">
        <v>4.22</v>
      </c>
      <c r="T10" s="3">
        <v>7.45</v>
      </c>
      <c r="U10">
        <f>P10-J10</f>
        <v>-1.8000000000000003</v>
      </c>
      <c r="V10">
        <f>IF(ISBLANK(I10), Q10, SQRT(Q10 ^ 2 / O10 + K10 ^ 2 / I10))</f>
        <v>1.000959616713494</v>
      </c>
      <c r="W10">
        <f>S10 - M10</f>
        <v>-2.1800000000000006</v>
      </c>
      <c r="X10">
        <f>IF(ISBLANK(I10), T10, SQRT(T10 ^ 2 / R10 + N10 ^ 2 / L10))</f>
        <v>1.040343978164832</v>
      </c>
      <c r="Y10" s="3"/>
      <c r="Z10" s="3"/>
      <c r="AA10" s="3"/>
      <c r="AB10" s="3"/>
      <c r="AC10" s="3" t="b">
        <v>1</v>
      </c>
    </row>
    <row r="11" spans="1:45">
      <c r="A11" t="s">
        <v>69</v>
      </c>
      <c r="C11">
        <v>10</v>
      </c>
      <c r="D11" t="s">
        <v>22</v>
      </c>
      <c r="E11" t="s">
        <v>23</v>
      </c>
      <c r="F11" t="s">
        <v>23</v>
      </c>
      <c r="H11">
        <v>0</v>
      </c>
      <c r="I11">
        <v>94</v>
      </c>
      <c r="J11">
        <v>2.7</v>
      </c>
      <c r="K11">
        <v>3.27</v>
      </c>
      <c r="L11">
        <v>154</v>
      </c>
      <c r="M11">
        <v>2.98</v>
      </c>
      <c r="N11">
        <v>3.48</v>
      </c>
      <c r="O11">
        <v>94</v>
      </c>
      <c r="P11">
        <v>2.7</v>
      </c>
      <c r="Q11" s="3">
        <v>3.27</v>
      </c>
      <c r="R11">
        <v>154</v>
      </c>
      <c r="S11">
        <v>2.64</v>
      </c>
      <c r="T11" s="3">
        <v>3.54</v>
      </c>
      <c r="U11">
        <f>P11-J11</f>
        <v>0</v>
      </c>
      <c r="V11">
        <f>IF(ISBLANK(I11), Q11, SQRT(Q11 ^ 2 / O11 + K11 ^ 2 / I11))</f>
        <v>0.47697852219811521</v>
      </c>
      <c r="W11">
        <f>S11 - M11</f>
        <v>-0.33999999999999986</v>
      </c>
      <c r="X11">
        <f>IF(ISBLANK(I11), T11, SQRT(T11 ^ 2 / R11 + N11 ^ 2 / L11))</f>
        <v>0.40001623343682813</v>
      </c>
      <c r="Y11" s="3"/>
      <c r="Z11" s="3"/>
      <c r="AA11" s="3"/>
      <c r="AB11" s="3"/>
      <c r="AC11" s="3" t="b">
        <v>1</v>
      </c>
    </row>
    <row r="12" spans="1:45">
      <c r="A12" t="s">
        <v>196</v>
      </c>
      <c r="B12" t="s">
        <v>407</v>
      </c>
      <c r="C12">
        <v>11</v>
      </c>
      <c r="D12" t="s">
        <v>22</v>
      </c>
      <c r="E12" t="s">
        <v>23</v>
      </c>
      <c r="F12" t="s">
        <v>23</v>
      </c>
      <c r="G12" t="s">
        <v>408</v>
      </c>
      <c r="H12">
        <v>12</v>
      </c>
      <c r="I12">
        <v>97</v>
      </c>
      <c r="L12">
        <v>96</v>
      </c>
      <c r="O12">
        <v>97</v>
      </c>
      <c r="R12">
        <v>96</v>
      </c>
      <c r="U12">
        <f>P12-J12</f>
        <v>0</v>
      </c>
      <c r="V12">
        <f>IF(ISBLANK(I12), Q12, SQRT(Q12 ^ 2 / O12 + K12 ^ 2 / I12))</f>
        <v>0</v>
      </c>
      <c r="W12">
        <f>S12 - M12</f>
        <v>0</v>
      </c>
      <c r="X12">
        <f>IF(ISBLANK(I12), T12, SQRT(T12 ^ 2 / R12 + N12 ^ 2 / L12))</f>
        <v>0</v>
      </c>
      <c r="Y12">
        <v>-0.14000000000000001</v>
      </c>
      <c r="Z12" s="12">
        <v>2.0776722219254667E-2</v>
      </c>
      <c r="AA12" s="12"/>
      <c r="AB12" s="12"/>
      <c r="AC12" t="b">
        <v>1</v>
      </c>
      <c r="AJ12"/>
      <c r="AK12"/>
      <c r="AL12" s="2"/>
      <c r="AM12" s="2"/>
      <c r="AQ12"/>
      <c r="AS12" s="2"/>
    </row>
    <row r="13" spans="1:45">
      <c r="A13" t="s">
        <v>196</v>
      </c>
      <c r="B13" t="s">
        <v>407</v>
      </c>
      <c r="C13">
        <v>12</v>
      </c>
      <c r="D13" t="s">
        <v>22</v>
      </c>
      <c r="E13" t="s">
        <v>23</v>
      </c>
      <c r="F13" t="s">
        <v>23</v>
      </c>
      <c r="G13" t="s">
        <v>409</v>
      </c>
      <c r="H13">
        <v>12</v>
      </c>
      <c r="I13">
        <v>74</v>
      </c>
      <c r="L13">
        <v>79</v>
      </c>
      <c r="O13">
        <v>74</v>
      </c>
      <c r="R13">
        <v>79</v>
      </c>
      <c r="U13">
        <f>P13-J13</f>
        <v>0</v>
      </c>
      <c r="V13">
        <f>IF(ISBLANK(I13), Q13, SQRT(Q13 ^ 2 / O13 + K13 ^ 2 / I13))</f>
        <v>0</v>
      </c>
      <c r="W13">
        <f>S13 - M13</f>
        <v>0</v>
      </c>
      <c r="X13">
        <f>IF(ISBLANK(I13), T13, SQRT(T13 ^ 2 / R13 + N13 ^ 2 / L13))</f>
        <v>0</v>
      </c>
      <c r="Y13">
        <v>-0.14000000000000001</v>
      </c>
      <c r="Z13">
        <v>2.6235793649196478E-2</v>
      </c>
      <c r="AC13" t="b">
        <v>1</v>
      </c>
      <c r="AJ13"/>
      <c r="AK13"/>
      <c r="AL13" s="2"/>
      <c r="AM13" s="2"/>
      <c r="AQ13"/>
      <c r="AS13" s="2"/>
    </row>
    <row r="14" spans="1:45">
      <c r="A14" t="s">
        <v>45</v>
      </c>
      <c r="C14">
        <v>13</v>
      </c>
      <c r="D14" t="s">
        <v>22</v>
      </c>
      <c r="E14" t="s">
        <v>46</v>
      </c>
      <c r="F14" t="s">
        <v>23</v>
      </c>
      <c r="H14">
        <v>0</v>
      </c>
      <c r="I14" s="4">
        <v>118</v>
      </c>
      <c r="J14" s="3"/>
      <c r="L14">
        <v>118</v>
      </c>
      <c r="O14">
        <v>106</v>
      </c>
      <c r="R14">
        <v>104</v>
      </c>
      <c r="T14" s="3"/>
      <c r="U14">
        <f>P14-J14</f>
        <v>0</v>
      </c>
      <c r="V14">
        <f>IF(ISBLANK(I14), Q14, SQRT(Q14 ^ 2 / O14 + K14 ^ 2 / I14))</f>
        <v>0</v>
      </c>
      <c r="W14">
        <f>S14 - M14</f>
        <v>0</v>
      </c>
      <c r="X14">
        <f>IF(ISBLANK(I14), T14, SQRT(T14 ^ 2 / R14 + N14 ^ 2 / L14))</f>
        <v>0</v>
      </c>
      <c r="Y14" s="3">
        <v>8.2699330000000001E-2</v>
      </c>
      <c r="Z14" s="3">
        <v>5.9840989999999997E-3</v>
      </c>
      <c r="AA14" s="3">
        <v>0.15</v>
      </c>
      <c r="AB14" s="17">
        <v>0.14030612244897961</v>
      </c>
      <c r="AC14" s="3" t="b">
        <v>1</v>
      </c>
    </row>
    <row r="15" spans="1:45">
      <c r="A15" t="s">
        <v>45</v>
      </c>
      <c r="C15">
        <v>14</v>
      </c>
      <c r="D15" t="s">
        <v>22</v>
      </c>
      <c r="E15" t="s">
        <v>46</v>
      </c>
      <c r="F15" t="s">
        <v>23</v>
      </c>
      <c r="H15">
        <v>1</v>
      </c>
      <c r="I15" s="4">
        <v>118</v>
      </c>
      <c r="J15" s="3"/>
      <c r="L15">
        <v>118</v>
      </c>
      <c r="O15">
        <v>94</v>
      </c>
      <c r="R15">
        <v>100</v>
      </c>
      <c r="T15" s="3"/>
      <c r="U15">
        <f>P15-J15</f>
        <v>0</v>
      </c>
      <c r="V15">
        <f>IF(ISBLANK(I15), Q15, SQRT(Q15 ^ 2 / O15 + K15 ^ 2 / I15))</f>
        <v>0</v>
      </c>
      <c r="W15">
        <f>S15 - M15</f>
        <v>0</v>
      </c>
      <c r="X15">
        <f>IF(ISBLANK(I15), T15, SQRT(T15 ^ 2 / R15 + N15 ^ 2 / L15))</f>
        <v>0</v>
      </c>
      <c r="Y15" s="3">
        <v>-1.7918190000000001</v>
      </c>
      <c r="Z15" s="3">
        <v>1.265967E-2</v>
      </c>
      <c r="AA15" s="3">
        <v>-3.25</v>
      </c>
      <c r="AB15" s="17">
        <v>0.20408163265306117</v>
      </c>
      <c r="AC15" s="3" t="b">
        <v>1</v>
      </c>
    </row>
    <row r="16" spans="1:45">
      <c r="A16" t="s">
        <v>45</v>
      </c>
      <c r="C16">
        <v>15</v>
      </c>
      <c r="D16" t="s">
        <v>22</v>
      </c>
      <c r="E16" t="s">
        <v>46</v>
      </c>
      <c r="F16" t="s">
        <v>23</v>
      </c>
      <c r="H16">
        <v>3</v>
      </c>
      <c r="I16" s="4">
        <v>118</v>
      </c>
      <c r="J16" s="3"/>
      <c r="L16">
        <v>118</v>
      </c>
      <c r="O16">
        <v>88</v>
      </c>
      <c r="R16">
        <v>98</v>
      </c>
      <c r="T16" s="3"/>
      <c r="U16">
        <f>P16-J16</f>
        <v>0</v>
      </c>
      <c r="V16">
        <f>IF(ISBLANK(I16), Q16, SQRT(Q16 ^ 2 / O16 + K16 ^ 2 / I16))</f>
        <v>0</v>
      </c>
      <c r="W16">
        <f>S16 - M16</f>
        <v>0</v>
      </c>
      <c r="X16">
        <f>IF(ISBLANK(I16), T16, SQRT(T16 ^ 2 / R16 + N16 ^ 2 / L16))</f>
        <v>0</v>
      </c>
      <c r="Y16" s="3">
        <v>-0.45208969999999998</v>
      </c>
      <c r="Z16" s="3">
        <v>8.6168979999999996E-3</v>
      </c>
      <c r="AA16" s="3">
        <v>-0.82</v>
      </c>
      <c r="AB16" s="17">
        <v>0.1683673469387755</v>
      </c>
      <c r="AC16" s="3" t="b">
        <v>1</v>
      </c>
    </row>
    <row r="17" spans="1:45">
      <c r="A17" t="s">
        <v>197</v>
      </c>
      <c r="B17" t="s">
        <v>410</v>
      </c>
      <c r="C17">
        <v>16</v>
      </c>
      <c r="D17" t="s">
        <v>22</v>
      </c>
      <c r="E17" t="s">
        <v>198</v>
      </c>
      <c r="F17" t="s">
        <v>23</v>
      </c>
      <c r="H17">
        <v>0</v>
      </c>
      <c r="I17">
        <v>80</v>
      </c>
      <c r="J17">
        <v>5.56</v>
      </c>
      <c r="K17">
        <v>2.61</v>
      </c>
      <c r="L17">
        <v>80</v>
      </c>
      <c r="M17">
        <v>5.8</v>
      </c>
      <c r="N17">
        <v>3.14</v>
      </c>
      <c r="O17">
        <v>78</v>
      </c>
      <c r="P17">
        <v>3.14</v>
      </c>
      <c r="Q17" s="3">
        <v>2.74</v>
      </c>
      <c r="R17">
        <v>79</v>
      </c>
      <c r="S17">
        <v>5.61</v>
      </c>
      <c r="T17">
        <v>3.04</v>
      </c>
      <c r="U17">
        <f>P17-J17</f>
        <v>-2.4199999999999995</v>
      </c>
      <c r="V17">
        <f>IF(ISBLANK(I17), Q17, SQRT(Q17 ^ 2 / O17 + K17 ^ 2 / I17))</f>
        <v>0.42591376128423231</v>
      </c>
      <c r="W17">
        <f>S17 - M17</f>
        <v>-0.1899999999999995</v>
      </c>
      <c r="X17">
        <f>IF(ISBLANK(I17), T17, SQRT(T17 ^ 2 / R17 + N17 ^ 2 / L17))</f>
        <v>0.49012985879357795</v>
      </c>
      <c r="AC17" t="b">
        <v>1</v>
      </c>
      <c r="AJ17"/>
      <c r="AK17"/>
      <c r="AL17" s="2"/>
      <c r="AM17" s="2"/>
      <c r="AQ17"/>
      <c r="AS17" s="2"/>
    </row>
    <row r="18" spans="1:45">
      <c r="A18" t="s">
        <v>197</v>
      </c>
      <c r="B18" t="s">
        <v>410</v>
      </c>
      <c r="C18">
        <v>17</v>
      </c>
      <c r="D18" t="s">
        <v>22</v>
      </c>
      <c r="E18" t="s">
        <v>198</v>
      </c>
      <c r="F18" t="s">
        <v>23</v>
      </c>
      <c r="H18">
        <v>3</v>
      </c>
      <c r="I18">
        <v>80</v>
      </c>
      <c r="J18">
        <v>5.56</v>
      </c>
      <c r="K18">
        <v>2.61</v>
      </c>
      <c r="L18">
        <v>80</v>
      </c>
      <c r="M18">
        <v>5.8</v>
      </c>
      <c r="N18">
        <v>3.14</v>
      </c>
      <c r="O18">
        <v>75</v>
      </c>
      <c r="P18">
        <v>3.32</v>
      </c>
      <c r="Q18" s="3">
        <v>3.19</v>
      </c>
      <c r="R18">
        <v>73</v>
      </c>
      <c r="S18">
        <v>6.18</v>
      </c>
      <c r="T18">
        <v>3.83</v>
      </c>
      <c r="U18">
        <f>P18-J18</f>
        <v>-2.2399999999999998</v>
      </c>
      <c r="V18">
        <f>IF(ISBLANK(I18), Q18, SQRT(Q18 ^ 2 / O18 + K18 ^ 2 / I18))</f>
        <v>0.46992827466894699</v>
      </c>
      <c r="W18">
        <f>S18 - M18</f>
        <v>0.37999999999999989</v>
      </c>
      <c r="X18">
        <f>IF(ISBLANK(I18), T18, SQRT(T18 ^ 2 / R18 + N18 ^ 2 / L18))</f>
        <v>0.56937582984917645</v>
      </c>
      <c r="AC18" t="b">
        <v>1</v>
      </c>
      <c r="AJ18"/>
      <c r="AK18"/>
      <c r="AL18" s="2"/>
      <c r="AM18" s="2"/>
      <c r="AQ18"/>
      <c r="AS18" s="2"/>
    </row>
    <row r="19" spans="1:45">
      <c r="A19" t="s">
        <v>197</v>
      </c>
      <c r="B19" t="s">
        <v>410</v>
      </c>
      <c r="C19">
        <v>18</v>
      </c>
      <c r="D19" t="s">
        <v>22</v>
      </c>
      <c r="E19" t="s">
        <v>198</v>
      </c>
      <c r="F19" t="s">
        <v>23</v>
      </c>
      <c r="H19">
        <v>4.5</v>
      </c>
      <c r="I19">
        <v>80</v>
      </c>
      <c r="J19">
        <v>5.56</v>
      </c>
      <c r="K19">
        <v>2.61</v>
      </c>
      <c r="L19">
        <v>80</v>
      </c>
      <c r="M19">
        <v>5.8</v>
      </c>
      <c r="N19">
        <v>3.14</v>
      </c>
      <c r="O19">
        <v>75</v>
      </c>
      <c r="P19">
        <v>4.49</v>
      </c>
      <c r="Q19" s="3">
        <v>3.63</v>
      </c>
      <c r="R19">
        <v>72</v>
      </c>
      <c r="S19">
        <v>7.31</v>
      </c>
      <c r="T19">
        <v>4.49</v>
      </c>
      <c r="U19">
        <f>P19-J19</f>
        <v>-1.0699999999999994</v>
      </c>
      <c r="V19">
        <f>IF(ISBLANK(I19), Q19, SQRT(Q19 ^ 2 / O19 + K19 ^ 2 / I19))</f>
        <v>0.51072815665479021</v>
      </c>
      <c r="W19">
        <f>S19 - M19</f>
        <v>1.5099999999999998</v>
      </c>
      <c r="X19">
        <f>IF(ISBLANK(I19), T19, SQRT(T19 ^ 2 / R19 + N19 ^ 2 / L19))</f>
        <v>0.63501684142146098</v>
      </c>
      <c r="AC19" t="b">
        <v>1</v>
      </c>
      <c r="AJ19"/>
      <c r="AK19"/>
      <c r="AL19" s="2"/>
      <c r="AM19" s="2"/>
      <c r="AQ19"/>
      <c r="AS19" s="2"/>
    </row>
    <row r="20" spans="1:45">
      <c r="A20" t="s">
        <v>197</v>
      </c>
      <c r="B20" t="s">
        <v>410</v>
      </c>
      <c r="C20">
        <v>19</v>
      </c>
      <c r="D20" t="s">
        <v>22</v>
      </c>
      <c r="E20" t="s">
        <v>198</v>
      </c>
      <c r="F20" t="s">
        <v>23</v>
      </c>
      <c r="H20">
        <v>6</v>
      </c>
      <c r="I20">
        <v>80</v>
      </c>
      <c r="J20">
        <v>5.56</v>
      </c>
      <c r="K20">
        <v>2.61</v>
      </c>
      <c r="L20">
        <v>80</v>
      </c>
      <c r="M20">
        <v>5.8</v>
      </c>
      <c r="N20">
        <v>3.14</v>
      </c>
      <c r="O20">
        <v>70</v>
      </c>
      <c r="P20">
        <v>4.34</v>
      </c>
      <c r="Q20" s="3">
        <v>3.31</v>
      </c>
      <c r="R20">
        <v>70</v>
      </c>
      <c r="S20">
        <v>5.9</v>
      </c>
      <c r="T20">
        <v>4.71</v>
      </c>
      <c r="U20">
        <f>P20-J20</f>
        <v>-1.2199999999999998</v>
      </c>
      <c r="V20">
        <f>IF(ISBLANK(I20), Q20, SQRT(Q20 ^ 2 / O20 + K20 ^ 2 / I20))</f>
        <v>0.49159634283191561</v>
      </c>
      <c r="W20">
        <f>S20 - M20</f>
        <v>0.10000000000000053</v>
      </c>
      <c r="X20">
        <f>IF(ISBLANK(I20), T20, SQRT(T20 ^ 2 / R20 + N20 ^ 2 / L20))</f>
        <v>0.66344608996188548</v>
      </c>
      <c r="AC20" t="b">
        <v>1</v>
      </c>
      <c r="AJ20"/>
      <c r="AK20"/>
      <c r="AL20" s="2"/>
      <c r="AM20" s="2"/>
      <c r="AQ20"/>
      <c r="AS20" s="2"/>
    </row>
    <row r="21" spans="1:45">
      <c r="A21" t="s">
        <v>197</v>
      </c>
      <c r="B21" t="s">
        <v>410</v>
      </c>
      <c r="C21">
        <v>20</v>
      </c>
      <c r="D21" t="s">
        <v>22</v>
      </c>
      <c r="E21" t="s">
        <v>198</v>
      </c>
      <c r="F21" t="s">
        <v>23</v>
      </c>
      <c r="H21">
        <v>9</v>
      </c>
      <c r="I21">
        <v>80</v>
      </c>
      <c r="J21">
        <v>5.56</v>
      </c>
      <c r="K21">
        <v>2.61</v>
      </c>
      <c r="L21">
        <v>80</v>
      </c>
      <c r="M21">
        <v>5.8</v>
      </c>
      <c r="N21">
        <v>3.14</v>
      </c>
      <c r="O21">
        <v>69</v>
      </c>
      <c r="P21">
        <v>3.75</v>
      </c>
      <c r="Q21" s="3">
        <v>3.28</v>
      </c>
      <c r="R21">
        <v>66</v>
      </c>
      <c r="S21">
        <v>5.9</v>
      </c>
      <c r="T21">
        <v>4.76</v>
      </c>
      <c r="U21">
        <f>P21-J21</f>
        <v>-1.8099999999999996</v>
      </c>
      <c r="V21">
        <f>IF(ISBLANK(I21), Q21, SQRT(Q21 ^ 2 / O21 + K21 ^ 2 / I21))</f>
        <v>0.49098889048501915</v>
      </c>
      <c r="W21">
        <f>S21 - M21</f>
        <v>0.10000000000000053</v>
      </c>
      <c r="X21">
        <f>IF(ISBLANK(I21), T21, SQRT(T21 ^ 2 / R21 + N21 ^ 2 / L21))</f>
        <v>0.68303877612985464</v>
      </c>
      <c r="AC21" t="b">
        <v>1</v>
      </c>
      <c r="AJ21"/>
      <c r="AK21"/>
      <c r="AL21" s="2"/>
      <c r="AM21" s="2"/>
      <c r="AQ21"/>
      <c r="AS21" s="2"/>
    </row>
    <row r="22" spans="1:45">
      <c r="A22" t="s">
        <v>51</v>
      </c>
      <c r="C22">
        <v>21</v>
      </c>
      <c r="D22" t="s">
        <v>22</v>
      </c>
      <c r="E22" t="s">
        <v>52</v>
      </c>
      <c r="F22" t="s">
        <v>53</v>
      </c>
      <c r="H22">
        <v>0</v>
      </c>
      <c r="I22" s="4">
        <v>20</v>
      </c>
      <c r="J22" s="3">
        <v>55.4</v>
      </c>
      <c r="K22">
        <v>18.100000000000001</v>
      </c>
      <c r="L22">
        <v>20</v>
      </c>
      <c r="M22">
        <v>56</v>
      </c>
      <c r="N22">
        <v>19</v>
      </c>
      <c r="O22">
        <v>19</v>
      </c>
      <c r="P22">
        <v>48.1</v>
      </c>
      <c r="Q22" s="3">
        <v>18.100000000000001</v>
      </c>
      <c r="R22">
        <v>19</v>
      </c>
      <c r="S22">
        <v>60.2</v>
      </c>
      <c r="T22" s="3">
        <v>19</v>
      </c>
      <c r="U22">
        <f>P22-J22</f>
        <v>-7.2999999999999972</v>
      </c>
      <c r="V22">
        <f>IF(ISBLANK(I22), Q22, SQRT(Q22 ^ 2 / O22 + K22 ^ 2 / I22))</f>
        <v>5.7985456434305469</v>
      </c>
      <c r="W22">
        <f>S22 - M22</f>
        <v>4.2000000000000028</v>
      </c>
      <c r="X22">
        <f>IF(ISBLANK(I22), T22, SQRT(T22 ^ 2 / R22 + N22 ^ 2 / L22))</f>
        <v>6.0868711174132804</v>
      </c>
      <c r="Y22" s="3"/>
      <c r="Z22" s="3"/>
      <c r="AA22" s="3"/>
      <c r="AB22" s="3"/>
      <c r="AC22" s="3" t="b">
        <v>1</v>
      </c>
    </row>
    <row r="23" spans="1:45">
      <c r="A23" t="s">
        <v>193</v>
      </c>
      <c r="B23" t="s">
        <v>400</v>
      </c>
      <c r="C23">
        <v>22</v>
      </c>
      <c r="D23" t="s">
        <v>22</v>
      </c>
      <c r="E23" t="s">
        <v>53</v>
      </c>
      <c r="F23" t="s">
        <v>53</v>
      </c>
      <c r="H23">
        <v>0</v>
      </c>
      <c r="O23">
        <v>427</v>
      </c>
      <c r="P23">
        <v>8.2799999999999994</v>
      </c>
      <c r="Q23" s="3">
        <v>4.95</v>
      </c>
      <c r="R23">
        <v>714</v>
      </c>
      <c r="S23">
        <v>8.9600000000000009</v>
      </c>
      <c r="T23">
        <v>5.35</v>
      </c>
      <c r="U23">
        <f>P23-J23</f>
        <v>8.2799999999999994</v>
      </c>
      <c r="V23">
        <f>IF(ISBLANK(I23), Q23, SQRT(Q23 ^ 2 / O23 + K23 ^ 2 / I23))</f>
        <v>4.95</v>
      </c>
      <c r="W23">
        <f>S23 - M23</f>
        <v>8.9600000000000009</v>
      </c>
      <c r="X23">
        <f>IF(ISBLANK(I23), T23, SQRT(T23 ^ 2 / R23 + N23 ^ 2 / L23))</f>
        <v>5.35</v>
      </c>
      <c r="AC23" t="b">
        <v>0</v>
      </c>
      <c r="AJ23"/>
      <c r="AK23"/>
      <c r="AL23" s="2"/>
      <c r="AM23" s="2"/>
      <c r="AQ23"/>
      <c r="AS23" s="2"/>
    </row>
    <row r="24" spans="1:45">
      <c r="A24" t="s">
        <v>194</v>
      </c>
      <c r="B24" t="s">
        <v>400</v>
      </c>
      <c r="C24">
        <v>23</v>
      </c>
      <c r="D24" t="s">
        <v>22</v>
      </c>
      <c r="E24" t="s">
        <v>58</v>
      </c>
      <c r="F24" t="s">
        <v>53</v>
      </c>
      <c r="G24" t="s">
        <v>401</v>
      </c>
      <c r="H24">
        <v>1.5</v>
      </c>
      <c r="I24">
        <v>43</v>
      </c>
      <c r="J24">
        <v>9.59</v>
      </c>
      <c r="K24">
        <v>5.45</v>
      </c>
      <c r="L24">
        <v>37</v>
      </c>
      <c r="M24">
        <v>8.11</v>
      </c>
      <c r="N24">
        <v>5.38</v>
      </c>
      <c r="O24">
        <v>42</v>
      </c>
      <c r="P24">
        <v>7.68</v>
      </c>
      <c r="Q24" s="3">
        <v>3.97</v>
      </c>
      <c r="R24">
        <v>35</v>
      </c>
      <c r="S24">
        <v>8.66</v>
      </c>
      <c r="T24">
        <v>5.27</v>
      </c>
      <c r="U24">
        <f>P24-J24</f>
        <v>-1.9100000000000001</v>
      </c>
      <c r="V24">
        <f>IF(ISBLANK(I24), Q24, SQRT(Q24 ^ 2 / O24 + K24 ^ 2 / I24))</f>
        <v>1.0324801875886105</v>
      </c>
      <c r="W24">
        <f>S24 - M24</f>
        <v>0.55000000000000071</v>
      </c>
      <c r="X24">
        <f>IF(ISBLANK(I24), T24, SQRT(T24 ^ 2 / R24 + N24 ^ 2 / L24))</f>
        <v>1.2553057434953883</v>
      </c>
      <c r="AC24" t="b">
        <v>1</v>
      </c>
      <c r="AJ24"/>
      <c r="AK24"/>
      <c r="AL24" s="2"/>
      <c r="AM24" s="2"/>
      <c r="AQ24"/>
      <c r="AS24" s="2"/>
    </row>
    <row r="25" spans="1:45">
      <c r="A25" t="s">
        <v>194</v>
      </c>
      <c r="B25" t="s">
        <v>400</v>
      </c>
      <c r="C25">
        <v>24</v>
      </c>
      <c r="D25" t="s">
        <v>22</v>
      </c>
      <c r="E25" t="s">
        <v>58</v>
      </c>
      <c r="F25" t="s">
        <v>53</v>
      </c>
      <c r="G25" t="s">
        <v>402</v>
      </c>
      <c r="H25">
        <v>1.5</v>
      </c>
      <c r="I25">
        <v>35</v>
      </c>
      <c r="J25">
        <v>8.56</v>
      </c>
      <c r="K25">
        <v>6.52</v>
      </c>
      <c r="L25">
        <v>35</v>
      </c>
      <c r="M25">
        <v>7.71</v>
      </c>
      <c r="N25">
        <v>4.1900000000000004</v>
      </c>
      <c r="O25">
        <v>34</v>
      </c>
      <c r="P25">
        <v>8.91</v>
      </c>
      <c r="Q25" s="3">
        <v>6.09</v>
      </c>
      <c r="R25">
        <v>35</v>
      </c>
      <c r="S25">
        <v>8</v>
      </c>
      <c r="T25">
        <v>4.67</v>
      </c>
      <c r="U25">
        <f>P25-J25</f>
        <v>0.34999999999999964</v>
      </c>
      <c r="V25">
        <f>IF(ISBLANK(I25), Q25, SQRT(Q25 ^ 2 / O25 + K25 ^ 2 / I25))</f>
        <v>1.5183574439937033</v>
      </c>
      <c r="W25">
        <f>S25 - M25</f>
        <v>0.29000000000000004</v>
      </c>
      <c r="X25">
        <f>IF(ISBLANK(I25), T25, SQRT(T25 ^ 2 / R25 + N25 ^ 2 / L25))</f>
        <v>1.060525476221239</v>
      </c>
      <c r="AC25" t="b">
        <v>1</v>
      </c>
      <c r="AJ25"/>
      <c r="AK25"/>
      <c r="AL25" s="2"/>
      <c r="AM25" s="2"/>
      <c r="AQ25"/>
      <c r="AS25" s="2"/>
    </row>
    <row r="26" spans="1:45">
      <c r="A26" t="s">
        <v>57</v>
      </c>
      <c r="C26">
        <v>25</v>
      </c>
      <c r="D26" t="s">
        <v>22</v>
      </c>
      <c r="E26" t="s">
        <v>58</v>
      </c>
      <c r="F26" t="s">
        <v>53</v>
      </c>
      <c r="H26">
        <v>0</v>
      </c>
      <c r="I26" s="4"/>
      <c r="J26" s="3"/>
      <c r="O26">
        <v>18</v>
      </c>
      <c r="P26">
        <v>6.11</v>
      </c>
      <c r="Q26" s="3">
        <v>2.54</v>
      </c>
      <c r="R26">
        <v>18</v>
      </c>
      <c r="S26">
        <v>9.2200000000000006</v>
      </c>
      <c r="T26" s="3">
        <v>3.3</v>
      </c>
      <c r="U26">
        <f>P26-J26</f>
        <v>6.11</v>
      </c>
      <c r="V26">
        <f>IF(ISBLANK(I26), Q26, SQRT(Q26 ^ 2 / O26 + K26 ^ 2 / I26))</f>
        <v>2.54</v>
      </c>
      <c r="W26">
        <f>S26 - M26</f>
        <v>9.2200000000000006</v>
      </c>
      <c r="X26">
        <f>IF(ISBLANK(I26), T26, SQRT(T26 ^ 2 / R26 + N26 ^ 2 / L26))</f>
        <v>3.3</v>
      </c>
      <c r="Y26" s="3"/>
      <c r="Z26" s="3"/>
      <c r="AA26" s="3"/>
      <c r="AB26" s="3"/>
      <c r="AC26" s="14" t="b">
        <v>1</v>
      </c>
    </row>
    <row r="27" spans="1:45">
      <c r="A27" t="s">
        <v>57</v>
      </c>
      <c r="C27">
        <v>26</v>
      </c>
      <c r="D27" t="s">
        <v>22</v>
      </c>
      <c r="E27" t="s">
        <v>58</v>
      </c>
      <c r="F27" t="s">
        <v>53</v>
      </c>
      <c r="H27">
        <v>3</v>
      </c>
      <c r="I27" s="4"/>
      <c r="J27" s="3"/>
      <c r="O27">
        <v>18</v>
      </c>
      <c r="P27">
        <v>5.78</v>
      </c>
      <c r="Q27" s="3">
        <v>2.23</v>
      </c>
      <c r="R27">
        <v>18</v>
      </c>
      <c r="S27">
        <v>8.2799999999999994</v>
      </c>
      <c r="T27" s="3">
        <v>2.66</v>
      </c>
      <c r="U27">
        <f>P27-J27</f>
        <v>5.78</v>
      </c>
      <c r="V27">
        <f>IF(ISBLANK(I27), Q27, SQRT(Q27 ^ 2 / O27 + K27 ^ 2 / I27))</f>
        <v>2.23</v>
      </c>
      <c r="W27">
        <f>S27 - M27</f>
        <v>8.2799999999999994</v>
      </c>
      <c r="X27">
        <f>IF(ISBLANK(I27), T27, SQRT(T27 ^ 2 / R27 + N27 ^ 2 / L27))</f>
        <v>2.66</v>
      </c>
      <c r="Y27" s="3"/>
      <c r="Z27" s="3"/>
      <c r="AA27" s="3"/>
      <c r="AB27" s="3"/>
      <c r="AC27" s="14" t="b">
        <v>1</v>
      </c>
    </row>
    <row r="28" spans="1:45">
      <c r="A28" t="s">
        <v>21</v>
      </c>
      <c r="B28" s="5" t="s">
        <v>406</v>
      </c>
      <c r="C28">
        <v>27</v>
      </c>
      <c r="D28" t="s">
        <v>22</v>
      </c>
      <c r="E28" t="s">
        <v>63</v>
      </c>
      <c r="F28" t="s">
        <v>53</v>
      </c>
      <c r="H28">
        <v>1</v>
      </c>
      <c r="I28" s="4">
        <v>68</v>
      </c>
      <c r="J28" s="3">
        <v>7.4</v>
      </c>
      <c r="K28">
        <v>4.5</v>
      </c>
      <c r="L28" s="4">
        <v>68</v>
      </c>
      <c r="M28">
        <v>9</v>
      </c>
      <c r="N28">
        <v>4</v>
      </c>
      <c r="O28">
        <v>64</v>
      </c>
      <c r="P28">
        <v>4.7300000000000004</v>
      </c>
      <c r="Q28" s="3">
        <v>9.94</v>
      </c>
      <c r="R28">
        <v>64</v>
      </c>
      <c r="S28">
        <v>5.14</v>
      </c>
      <c r="T28" s="3">
        <v>10.55</v>
      </c>
      <c r="U28">
        <f>P28-J28</f>
        <v>-2.67</v>
      </c>
      <c r="V28">
        <f>IF(ISBLANK(I28), Q28, SQRT(Q28 ^ 2 / O28 + K28 ^ 2 / I28))</f>
        <v>1.3570557717526051</v>
      </c>
      <c r="W28">
        <f>S28 - M28</f>
        <v>-3.8600000000000003</v>
      </c>
      <c r="X28">
        <f>IF(ISBLANK(I28), T28, SQRT(T28 ^ 2 / R28 + N28 ^ 2 / L28))</f>
        <v>1.4051319084509679</v>
      </c>
      <c r="Y28" s="3"/>
      <c r="Z28" s="3"/>
      <c r="AA28" s="3"/>
      <c r="AB28" s="3"/>
      <c r="AC28" s="3" t="b">
        <v>1</v>
      </c>
    </row>
    <row r="29" spans="1:45">
      <c r="A29" t="s">
        <v>21</v>
      </c>
      <c r="B29" s="5" t="s">
        <v>406</v>
      </c>
      <c r="C29">
        <v>28</v>
      </c>
      <c r="D29" t="s">
        <v>22</v>
      </c>
      <c r="E29" t="s">
        <v>63</v>
      </c>
      <c r="F29" t="s">
        <v>53</v>
      </c>
      <c r="H29">
        <v>3</v>
      </c>
      <c r="I29" s="4">
        <v>68</v>
      </c>
      <c r="J29" s="3">
        <v>7.4</v>
      </c>
      <c r="K29">
        <v>4.5</v>
      </c>
      <c r="L29" s="4">
        <v>68</v>
      </c>
      <c r="M29">
        <v>9</v>
      </c>
      <c r="N29">
        <v>4</v>
      </c>
      <c r="O29">
        <v>56</v>
      </c>
      <c r="P29">
        <v>2.5099999999999998</v>
      </c>
      <c r="Q29" s="3">
        <v>9.01</v>
      </c>
      <c r="R29">
        <v>60</v>
      </c>
      <c r="S29">
        <v>4.33</v>
      </c>
      <c r="T29" s="3">
        <v>9.76</v>
      </c>
      <c r="U29">
        <f>P29-J29</f>
        <v>-4.8900000000000006</v>
      </c>
      <c r="V29">
        <f>IF(ISBLANK(I29), Q29, SQRT(Q29 ^ 2 / O29 + K29 ^ 2 / I29))</f>
        <v>1.3219072435326926</v>
      </c>
      <c r="W29">
        <f>S29 - M29</f>
        <v>-4.67</v>
      </c>
      <c r="X29">
        <f>IF(ISBLANK(I29), T29, SQRT(T29 ^ 2 / R29 + N29 ^ 2 / L29))</f>
        <v>1.3501558370476074</v>
      </c>
      <c r="Y29" s="3"/>
      <c r="Z29" s="3"/>
      <c r="AA29" s="3"/>
      <c r="AB29" s="3"/>
      <c r="AC29" s="3" t="b">
        <v>1</v>
      </c>
    </row>
    <row r="30" spans="1:45">
      <c r="A30" t="s">
        <v>21</v>
      </c>
      <c r="B30" s="5" t="s">
        <v>406</v>
      </c>
      <c r="C30">
        <v>29</v>
      </c>
      <c r="D30" t="s">
        <v>22</v>
      </c>
      <c r="E30" t="s">
        <v>63</v>
      </c>
      <c r="F30" t="s">
        <v>53</v>
      </c>
      <c r="H30">
        <v>6</v>
      </c>
      <c r="I30" s="4">
        <v>68</v>
      </c>
      <c r="J30" s="3">
        <v>7.4</v>
      </c>
      <c r="K30">
        <v>4.5</v>
      </c>
      <c r="L30" s="4">
        <v>68</v>
      </c>
      <c r="M30">
        <v>9</v>
      </c>
      <c r="N30">
        <v>4</v>
      </c>
      <c r="O30">
        <v>61</v>
      </c>
      <c r="P30">
        <v>4.34</v>
      </c>
      <c r="Q30" s="3">
        <v>10.71</v>
      </c>
      <c r="R30">
        <v>63</v>
      </c>
      <c r="S30">
        <v>5.0599999999999996</v>
      </c>
      <c r="T30" s="3">
        <v>11.49</v>
      </c>
      <c r="U30">
        <f>P30-J30</f>
        <v>-3.0600000000000005</v>
      </c>
      <c r="V30">
        <f>IF(ISBLANK(I30), Q30, SQRT(Q30 ^ 2 / O30 + K30 ^ 2 / I30))</f>
        <v>1.4758689642425145</v>
      </c>
      <c r="W30">
        <f>S30 - M30</f>
        <v>-3.9400000000000004</v>
      </c>
      <c r="X30">
        <f>IF(ISBLANK(I30), T30, SQRT(T30 ^ 2 / R30 + N30 ^ 2 / L30))</f>
        <v>1.5267125664329229</v>
      </c>
      <c r="Y30" s="3"/>
      <c r="Z30" s="3"/>
      <c r="AA30" s="3"/>
      <c r="AB30" s="3"/>
      <c r="AC30" s="3" t="b">
        <v>1</v>
      </c>
    </row>
    <row r="31" spans="1:45">
      <c r="A31" t="s">
        <v>69</v>
      </c>
      <c r="C31">
        <v>30</v>
      </c>
      <c r="D31" t="s">
        <v>22</v>
      </c>
      <c r="E31" t="s">
        <v>53</v>
      </c>
      <c r="F31" t="s">
        <v>53</v>
      </c>
      <c r="H31">
        <v>0</v>
      </c>
      <c r="I31" s="4"/>
      <c r="J31" s="3"/>
      <c r="O31">
        <v>94</v>
      </c>
      <c r="P31">
        <v>3.17</v>
      </c>
      <c r="Q31" s="3">
        <v>3.32</v>
      </c>
      <c r="R31">
        <v>154</v>
      </c>
      <c r="S31">
        <v>3.98</v>
      </c>
      <c r="T31" s="3">
        <v>4.22</v>
      </c>
      <c r="U31">
        <f>P31-J31</f>
        <v>3.17</v>
      </c>
      <c r="V31">
        <f>IF(ISBLANK(I31), Q31, SQRT(Q31 ^ 2 / O31 + K31 ^ 2 / I31))</f>
        <v>3.32</v>
      </c>
      <c r="W31">
        <f>S31 - M31</f>
        <v>3.98</v>
      </c>
      <c r="X31">
        <f>IF(ISBLANK(I31), T31, SQRT(T31 ^ 2 / R31 + N31 ^ 2 / L31))</f>
        <v>4.22</v>
      </c>
      <c r="Y31" s="3"/>
      <c r="Z31" s="3"/>
      <c r="AA31" s="3"/>
      <c r="AB31" s="3"/>
      <c r="AC31" s="14" t="b">
        <v>1</v>
      </c>
    </row>
    <row r="32" spans="1:45">
      <c r="A32" t="s">
        <v>71</v>
      </c>
      <c r="C32">
        <v>31</v>
      </c>
      <c r="D32" t="s">
        <v>22</v>
      </c>
      <c r="E32" t="s">
        <v>63</v>
      </c>
      <c r="F32" t="s">
        <v>53</v>
      </c>
      <c r="H32">
        <v>0</v>
      </c>
      <c r="I32" s="4"/>
      <c r="J32" s="3"/>
      <c r="O32">
        <v>24</v>
      </c>
      <c r="P32">
        <v>15.5</v>
      </c>
      <c r="Q32" s="3">
        <v>3.91</v>
      </c>
      <c r="R32">
        <v>12</v>
      </c>
      <c r="S32">
        <v>15.08</v>
      </c>
      <c r="T32" s="3">
        <v>3.72</v>
      </c>
      <c r="U32">
        <f>P32-J32</f>
        <v>15.5</v>
      </c>
      <c r="V32">
        <f>IF(ISBLANK(I32), Q32, SQRT(Q32 ^ 2 / O32 + K32 ^ 2 / I32))</f>
        <v>3.91</v>
      </c>
      <c r="W32">
        <f>S32 - M32</f>
        <v>15.08</v>
      </c>
      <c r="X32">
        <f>IF(ISBLANK(I32), T32, SQRT(T32 ^ 2 / R32 + N32 ^ 2 / L32))</f>
        <v>3.72</v>
      </c>
      <c r="Y32" s="3"/>
      <c r="Z32" s="3"/>
      <c r="AA32" s="3"/>
      <c r="AB32" s="3"/>
      <c r="AC32" s="14" t="b">
        <v>1</v>
      </c>
    </row>
    <row r="33" spans="1:45">
      <c r="A33" t="s">
        <v>196</v>
      </c>
      <c r="B33" t="s">
        <v>407</v>
      </c>
      <c r="C33">
        <v>32</v>
      </c>
      <c r="D33" t="s">
        <v>22</v>
      </c>
      <c r="E33" t="s">
        <v>53</v>
      </c>
      <c r="F33" t="s">
        <v>53</v>
      </c>
      <c r="G33" t="s">
        <v>408</v>
      </c>
      <c r="H33">
        <v>12</v>
      </c>
      <c r="I33">
        <v>97</v>
      </c>
      <c r="L33">
        <v>96</v>
      </c>
      <c r="O33">
        <v>97</v>
      </c>
      <c r="R33">
        <v>96</v>
      </c>
      <c r="U33">
        <f>P33-J33</f>
        <v>0</v>
      </c>
      <c r="V33">
        <f>IF(ISBLANK(I33), Q33, SQRT(Q33 ^ 2 / O33 + K33 ^ 2 / I33))</f>
        <v>0</v>
      </c>
      <c r="W33">
        <f>S33 - M33</f>
        <v>0</v>
      </c>
      <c r="X33">
        <f>IF(ISBLANK(I33), T33, SQRT(T33 ^ 2 / R33 + N33 ^ 2 / L33))</f>
        <v>0</v>
      </c>
      <c r="Y33">
        <v>-0.2</v>
      </c>
      <c r="Z33">
        <v>2.082957196018731E-2</v>
      </c>
      <c r="AC33" t="b">
        <v>1</v>
      </c>
      <c r="AJ33"/>
      <c r="AK33"/>
      <c r="AL33" s="2"/>
      <c r="AM33" s="2"/>
      <c r="AQ33"/>
      <c r="AS33" s="2"/>
    </row>
    <row r="34" spans="1:45">
      <c r="A34" t="s">
        <v>196</v>
      </c>
      <c r="B34" t="s">
        <v>407</v>
      </c>
      <c r="C34">
        <v>33</v>
      </c>
      <c r="D34" t="s">
        <v>22</v>
      </c>
      <c r="E34" t="s">
        <v>53</v>
      </c>
      <c r="F34" t="s">
        <v>53</v>
      </c>
      <c r="G34" t="s">
        <v>409</v>
      </c>
      <c r="H34">
        <v>12</v>
      </c>
      <c r="I34">
        <v>74</v>
      </c>
      <c r="L34">
        <v>79</v>
      </c>
      <c r="O34">
        <v>74</v>
      </c>
      <c r="R34">
        <v>79</v>
      </c>
      <c r="U34">
        <f>P34-J34</f>
        <v>0</v>
      </c>
      <c r="V34">
        <f>IF(ISBLANK(I34), Q34, SQRT(Q34 ^ 2 / O34 + K34 ^ 2 / I34))</f>
        <v>0</v>
      </c>
      <c r="W34">
        <f>S34 - M34</f>
        <v>0</v>
      </c>
      <c r="X34">
        <f>IF(ISBLANK(I34), T34, SQRT(T34 ^ 2 / R34 + N34 ^ 2 / L34))</f>
        <v>0</v>
      </c>
      <c r="Y34">
        <v>-0.21</v>
      </c>
      <c r="Z34">
        <v>2.6315859008673601E-2</v>
      </c>
      <c r="AC34" t="b">
        <v>1</v>
      </c>
      <c r="AJ34"/>
      <c r="AK34"/>
      <c r="AL34" s="2"/>
      <c r="AM34" s="2"/>
      <c r="AQ34"/>
      <c r="AS34" s="2"/>
    </row>
    <row r="35" spans="1:45">
      <c r="A35" t="s">
        <v>76</v>
      </c>
      <c r="C35">
        <v>34</v>
      </c>
      <c r="D35" t="s">
        <v>22</v>
      </c>
      <c r="E35" t="s">
        <v>77</v>
      </c>
      <c r="F35" t="s">
        <v>53</v>
      </c>
      <c r="H35">
        <v>0</v>
      </c>
      <c r="I35" s="4"/>
      <c r="J35" s="3"/>
      <c r="O35">
        <v>433</v>
      </c>
      <c r="P35">
        <v>6.3</v>
      </c>
      <c r="Q35" s="3">
        <v>5.9817170260000001</v>
      </c>
      <c r="R35">
        <v>327</v>
      </c>
      <c r="S35">
        <v>6.5</v>
      </c>
      <c r="T35" s="3">
        <v>4.0444840830000004</v>
      </c>
      <c r="U35">
        <f>P35-J35</f>
        <v>6.3</v>
      </c>
      <c r="V35">
        <f>IF(ISBLANK(I35), Q35, SQRT(Q35 ^ 2 / O35 + K35 ^ 2 / I35))</f>
        <v>5.9817170260000001</v>
      </c>
      <c r="W35">
        <f>S35 - M35</f>
        <v>6.5</v>
      </c>
      <c r="X35">
        <f>IF(ISBLANK(I35), T35, SQRT(T35 ^ 2 / R35 + N35 ^ 2 / L35))</f>
        <v>4.0444840830000004</v>
      </c>
      <c r="Y35" s="3"/>
      <c r="Z35" s="3"/>
      <c r="AA35" s="3"/>
      <c r="AB35" s="3"/>
      <c r="AC35" s="3" t="b">
        <v>0</v>
      </c>
    </row>
    <row r="36" spans="1:45">
      <c r="A36" t="s">
        <v>76</v>
      </c>
      <c r="C36">
        <v>35</v>
      </c>
      <c r="D36" t="s">
        <v>22</v>
      </c>
      <c r="E36" t="s">
        <v>77</v>
      </c>
      <c r="F36" t="s">
        <v>53</v>
      </c>
      <c r="H36">
        <v>1.5</v>
      </c>
      <c r="I36" s="4"/>
      <c r="J36" s="3"/>
      <c r="O36">
        <v>294</v>
      </c>
      <c r="P36">
        <v>4.6399999999999997</v>
      </c>
      <c r="Q36" s="3">
        <v>3.8769300000000002</v>
      </c>
      <c r="R36">
        <v>218</v>
      </c>
      <c r="S36">
        <v>4.34</v>
      </c>
      <c r="T36" s="3">
        <v>3.8205107639999998</v>
      </c>
      <c r="U36">
        <f>P36-J36</f>
        <v>4.6399999999999997</v>
      </c>
      <c r="V36">
        <f>IF(ISBLANK(I36), Q36, SQRT(Q36 ^ 2 / O36 + K36 ^ 2 / I36))</f>
        <v>3.8769300000000002</v>
      </c>
      <c r="W36">
        <f>S36 - M36</f>
        <v>4.34</v>
      </c>
      <c r="X36">
        <f>IF(ISBLANK(I36), T36, SQRT(T36 ^ 2 / R36 + N36 ^ 2 / L36))</f>
        <v>3.8205107639999998</v>
      </c>
      <c r="Y36" s="3"/>
      <c r="Z36" s="3"/>
      <c r="AA36" s="3"/>
      <c r="AB36" s="3"/>
      <c r="AC36" s="3" t="b">
        <v>0</v>
      </c>
    </row>
    <row r="37" spans="1:45">
      <c r="A37" t="s">
        <v>76</v>
      </c>
      <c r="C37">
        <v>36</v>
      </c>
      <c r="D37" t="s">
        <v>22</v>
      </c>
      <c r="E37" t="s">
        <v>77</v>
      </c>
      <c r="F37" t="s">
        <v>53</v>
      </c>
      <c r="H37">
        <v>6</v>
      </c>
      <c r="I37" s="4"/>
      <c r="J37" s="3"/>
      <c r="O37">
        <v>293</v>
      </c>
      <c r="P37">
        <v>4.91</v>
      </c>
      <c r="Q37" s="3">
        <v>3.8702759929999999</v>
      </c>
      <c r="R37">
        <v>208</v>
      </c>
      <c r="S37">
        <v>4.59</v>
      </c>
      <c r="T37" s="3">
        <v>3.84057549</v>
      </c>
      <c r="U37">
        <f>P37-J37</f>
        <v>4.91</v>
      </c>
      <c r="V37">
        <f>IF(ISBLANK(I37), Q37, SQRT(Q37 ^ 2 / O37 + K37 ^ 2 / I37))</f>
        <v>3.8702759929999999</v>
      </c>
      <c r="W37">
        <f>S37 - M37</f>
        <v>4.59</v>
      </c>
      <c r="X37">
        <f>IF(ISBLANK(I37), T37, SQRT(T37 ^ 2 / R37 + N37 ^ 2 / L37))</f>
        <v>3.84057549</v>
      </c>
      <c r="Y37" s="3"/>
      <c r="Z37" s="3"/>
      <c r="AA37" s="3"/>
      <c r="AB37" s="3"/>
      <c r="AC37" s="3" t="b">
        <v>0</v>
      </c>
    </row>
    <row r="38" spans="1:45">
      <c r="A38" t="s">
        <v>76</v>
      </c>
      <c r="C38">
        <v>37</v>
      </c>
      <c r="D38" t="s">
        <v>22</v>
      </c>
      <c r="E38" t="s">
        <v>77</v>
      </c>
      <c r="F38" t="s">
        <v>53</v>
      </c>
      <c r="H38">
        <v>12</v>
      </c>
      <c r="I38" s="4"/>
      <c r="J38" s="3"/>
      <c r="O38">
        <v>249</v>
      </c>
      <c r="P38">
        <v>4.8899999999999997</v>
      </c>
      <c r="Q38" s="3">
        <v>3.8456366110000002</v>
      </c>
      <c r="R38">
        <v>174</v>
      </c>
      <c r="S38">
        <v>4.78</v>
      </c>
      <c r="T38" s="3">
        <v>3.7759499929999998</v>
      </c>
      <c r="U38">
        <f>P38-J38</f>
        <v>4.8899999999999997</v>
      </c>
      <c r="V38">
        <f>IF(ISBLANK(I38), Q38, SQRT(Q38 ^ 2 / O38 + K38 ^ 2 / I38))</f>
        <v>3.8456366110000002</v>
      </c>
      <c r="W38">
        <f>S38 - M38</f>
        <v>4.78</v>
      </c>
      <c r="X38">
        <f>IF(ISBLANK(I38), T38, SQRT(T38 ^ 2 / R38 + N38 ^ 2 / L38))</f>
        <v>3.7759499929999998</v>
      </c>
      <c r="Y38" s="3"/>
      <c r="Z38" s="3"/>
      <c r="AA38" s="3"/>
      <c r="AB38" s="3"/>
      <c r="AC38" s="3" t="b">
        <v>0</v>
      </c>
    </row>
    <row r="39" spans="1:45">
      <c r="A39" t="s">
        <v>83</v>
      </c>
      <c r="C39">
        <v>38</v>
      </c>
      <c r="D39" t="s">
        <v>22</v>
      </c>
      <c r="E39" t="s">
        <v>84</v>
      </c>
      <c r="F39" t="s">
        <v>53</v>
      </c>
      <c r="H39">
        <v>1</v>
      </c>
      <c r="I39" s="4"/>
      <c r="J39" s="3"/>
      <c r="O39">
        <v>126</v>
      </c>
      <c r="P39">
        <v>7</v>
      </c>
      <c r="Q39" s="3">
        <v>7.2605970720000004</v>
      </c>
      <c r="R39">
        <v>124</v>
      </c>
      <c r="S39">
        <v>7.6</v>
      </c>
      <c r="T39" s="3">
        <v>6.8339817419999997</v>
      </c>
      <c r="U39">
        <f>P39-J39</f>
        <v>7</v>
      </c>
      <c r="V39">
        <f>IF(ISBLANK(I39), Q39, SQRT(Q39 ^ 2 / O39 + K39 ^ 2 / I39))</f>
        <v>7.2605970720000004</v>
      </c>
      <c r="W39">
        <f>S39 - M39</f>
        <v>7.6</v>
      </c>
      <c r="X39">
        <f>IF(ISBLANK(I39), T39, SQRT(T39 ^ 2 / R39 + N39 ^ 2 / L39))</f>
        <v>6.8339817419999997</v>
      </c>
      <c r="Y39" s="3"/>
      <c r="Z39" s="3"/>
      <c r="AA39" s="3"/>
      <c r="AB39" s="3"/>
      <c r="AC39" s="3" t="b">
        <v>1</v>
      </c>
      <c r="AD39" t="s">
        <v>411</v>
      </c>
    </row>
    <row r="40" spans="1:45">
      <c r="A40" t="s">
        <v>45</v>
      </c>
      <c r="C40">
        <v>39</v>
      </c>
      <c r="D40" t="s">
        <v>22</v>
      </c>
      <c r="E40" t="s">
        <v>84</v>
      </c>
      <c r="F40" t="s">
        <v>53</v>
      </c>
      <c r="H40">
        <v>0</v>
      </c>
      <c r="I40" s="4">
        <v>118</v>
      </c>
      <c r="J40" s="3"/>
      <c r="L40" s="4">
        <v>118</v>
      </c>
      <c r="O40">
        <v>106</v>
      </c>
      <c r="R40">
        <v>104</v>
      </c>
      <c r="T40" s="3"/>
      <c r="U40">
        <f>P40-J40</f>
        <v>0</v>
      </c>
      <c r="V40">
        <f>IF(ISBLANK(I40), Q40, SQRT(Q40 ^ 2 / O40 + K40 ^ 2 / I40))</f>
        <v>0</v>
      </c>
      <c r="W40">
        <f>S40 - M40</f>
        <v>0</v>
      </c>
      <c r="X40">
        <f>IF(ISBLANK(I40), T40, SQRT(T40 ^ 2 / R40 + N40 ^ 2 / L40))</f>
        <v>0</v>
      </c>
      <c r="Y40" s="3">
        <v>2.7566440000000001E-2</v>
      </c>
      <c r="Z40" s="3">
        <v>7.3603169999999999E-3</v>
      </c>
      <c r="AA40" s="3">
        <v>0.05</v>
      </c>
      <c r="AB40" s="17">
        <v>0.15561224489795919</v>
      </c>
      <c r="AC40" s="3" t="b">
        <v>1</v>
      </c>
    </row>
    <row r="41" spans="1:45">
      <c r="A41" t="s">
        <v>45</v>
      </c>
      <c r="C41">
        <v>40</v>
      </c>
      <c r="D41" t="s">
        <v>22</v>
      </c>
      <c r="E41" t="s">
        <v>84</v>
      </c>
      <c r="F41" t="s">
        <v>53</v>
      </c>
      <c r="H41">
        <v>1</v>
      </c>
      <c r="I41" s="4">
        <v>118</v>
      </c>
      <c r="J41" s="3"/>
      <c r="L41" s="4">
        <v>118</v>
      </c>
      <c r="O41">
        <v>94</v>
      </c>
      <c r="R41">
        <v>100</v>
      </c>
      <c r="T41" s="3"/>
      <c r="U41">
        <f>P41-J41</f>
        <v>0</v>
      </c>
      <c r="V41">
        <f>IF(ISBLANK(I41), Q41, SQRT(Q41 ^ 2 / O41 + K41 ^ 2 / I41))</f>
        <v>0</v>
      </c>
      <c r="W41">
        <f>S41 - M41</f>
        <v>0</v>
      </c>
      <c r="X41">
        <f>IF(ISBLANK(I41), T41, SQRT(T41 ^ 2 / R41 + N41 ^ 2 / L41))</f>
        <v>0</v>
      </c>
      <c r="Y41" s="3">
        <v>-1.9517040000000001</v>
      </c>
      <c r="Z41" s="3">
        <v>1.203484E-2</v>
      </c>
      <c r="AA41" s="3">
        <v>-3.54</v>
      </c>
      <c r="AB41" s="17">
        <v>0.19897959183673475</v>
      </c>
      <c r="AC41" s="3" t="b">
        <v>1</v>
      </c>
    </row>
    <row r="42" spans="1:45">
      <c r="A42" t="s">
        <v>45</v>
      </c>
      <c r="C42">
        <v>41</v>
      </c>
      <c r="D42" t="s">
        <v>22</v>
      </c>
      <c r="E42" t="s">
        <v>84</v>
      </c>
      <c r="F42" t="s">
        <v>53</v>
      </c>
      <c r="H42">
        <v>3</v>
      </c>
      <c r="I42" s="4">
        <v>118</v>
      </c>
      <c r="J42" s="3"/>
      <c r="L42" s="4">
        <v>118</v>
      </c>
      <c r="O42">
        <v>88</v>
      </c>
      <c r="R42">
        <v>98</v>
      </c>
      <c r="T42" s="3"/>
      <c r="U42">
        <f>P42-J42</f>
        <v>0</v>
      </c>
      <c r="V42">
        <f>IF(ISBLANK(I42), Q42, SQRT(Q42 ^ 2 / O42 + K42 ^ 2 / I42))</f>
        <v>0</v>
      </c>
      <c r="W42">
        <f>S42 - M42</f>
        <v>0</v>
      </c>
      <c r="X42">
        <f>IF(ISBLANK(I42), T42, SQRT(T42 ^ 2 / R42 + N42 ^ 2 / L42))</f>
        <v>0</v>
      </c>
      <c r="Y42" s="3">
        <v>-0.50722259999999997</v>
      </c>
      <c r="Z42" s="3">
        <v>1.6380289999999999E-2</v>
      </c>
      <c r="AA42" s="3">
        <v>-0.92</v>
      </c>
      <c r="AB42" s="17">
        <v>0.23214285714285712</v>
      </c>
      <c r="AC42" s="3" t="b">
        <v>1</v>
      </c>
    </row>
    <row r="43" spans="1:45">
      <c r="A43" t="s">
        <v>197</v>
      </c>
      <c r="B43" t="s">
        <v>410</v>
      </c>
      <c r="C43">
        <v>42</v>
      </c>
      <c r="D43" t="s">
        <v>22</v>
      </c>
      <c r="E43" t="s">
        <v>199</v>
      </c>
      <c r="F43" t="s">
        <v>53</v>
      </c>
      <c r="H43">
        <v>0</v>
      </c>
      <c r="I43">
        <v>80</v>
      </c>
      <c r="J43">
        <v>8.91</v>
      </c>
      <c r="K43">
        <v>3.54</v>
      </c>
      <c r="L43">
        <v>80</v>
      </c>
      <c r="M43">
        <v>9.43</v>
      </c>
      <c r="N43">
        <v>3.26</v>
      </c>
      <c r="O43">
        <v>78</v>
      </c>
      <c r="P43">
        <v>5.21</v>
      </c>
      <c r="Q43" s="3">
        <v>4.46</v>
      </c>
      <c r="R43">
        <v>79</v>
      </c>
      <c r="S43">
        <v>7.86</v>
      </c>
      <c r="T43">
        <v>5.07</v>
      </c>
      <c r="U43">
        <f>P43-J43</f>
        <v>-3.7</v>
      </c>
      <c r="V43">
        <f>IF(ISBLANK(I43), Q43, SQRT(Q43 ^ 2 / O43 + K43 ^ 2 / I43))</f>
        <v>0.64161165265331077</v>
      </c>
      <c r="W43">
        <f>S43 - M43</f>
        <v>-1.5699999999999994</v>
      </c>
      <c r="X43">
        <f>IF(ISBLANK(I43), T43, SQRT(T43 ^ 2 / R43 + N43 ^ 2 / L43))</f>
        <v>0.6769220642087671</v>
      </c>
      <c r="AC43" t="b">
        <v>1</v>
      </c>
      <c r="AJ43"/>
      <c r="AK43"/>
      <c r="AL43" s="2"/>
      <c r="AM43" s="2"/>
      <c r="AQ43"/>
      <c r="AS43" s="2"/>
    </row>
    <row r="44" spans="1:45">
      <c r="A44" t="s">
        <v>197</v>
      </c>
      <c r="B44" t="s">
        <v>410</v>
      </c>
      <c r="C44">
        <v>43</v>
      </c>
      <c r="D44" t="s">
        <v>22</v>
      </c>
      <c r="E44" t="s">
        <v>199</v>
      </c>
      <c r="F44" t="s">
        <v>53</v>
      </c>
      <c r="H44">
        <v>3</v>
      </c>
      <c r="I44">
        <v>80</v>
      </c>
      <c r="J44">
        <v>8.91</v>
      </c>
      <c r="K44">
        <v>3.54</v>
      </c>
      <c r="L44">
        <v>80</v>
      </c>
      <c r="M44">
        <v>9.43</v>
      </c>
      <c r="N44">
        <v>3.26</v>
      </c>
      <c r="O44">
        <v>75</v>
      </c>
      <c r="P44">
        <v>4.4800000000000004</v>
      </c>
      <c r="Q44" s="3">
        <v>4.22</v>
      </c>
      <c r="R44">
        <v>73</v>
      </c>
      <c r="S44">
        <v>8.6</v>
      </c>
      <c r="T44">
        <v>5.58</v>
      </c>
      <c r="U44">
        <f>P44-J44</f>
        <v>-4.43</v>
      </c>
      <c r="V44">
        <f>IF(ISBLANK(I44), Q44, SQRT(Q44 ^ 2 / O44 + K44 ^ 2 / I44))</f>
        <v>0.62776614541828657</v>
      </c>
      <c r="W44">
        <f>S44 - M44</f>
        <v>-0.83000000000000007</v>
      </c>
      <c r="X44">
        <f>IF(ISBLANK(I44), T44, SQRT(T44 ^ 2 / R44 + N44 ^ 2 / L44))</f>
        <v>0.74791110928857063</v>
      </c>
      <c r="AC44" t="b">
        <v>1</v>
      </c>
      <c r="AJ44"/>
      <c r="AK44"/>
      <c r="AL44" s="2"/>
      <c r="AM44" s="2"/>
      <c r="AQ44"/>
      <c r="AS44" s="2"/>
    </row>
    <row r="45" spans="1:45">
      <c r="A45" t="s">
        <v>197</v>
      </c>
      <c r="B45" t="s">
        <v>410</v>
      </c>
      <c r="C45">
        <v>44</v>
      </c>
      <c r="D45" t="s">
        <v>22</v>
      </c>
      <c r="E45" t="s">
        <v>199</v>
      </c>
      <c r="F45" t="s">
        <v>53</v>
      </c>
      <c r="H45">
        <v>4.5</v>
      </c>
      <c r="I45">
        <v>80</v>
      </c>
      <c r="J45">
        <v>8.91</v>
      </c>
      <c r="K45">
        <v>3.54</v>
      </c>
      <c r="L45">
        <v>80</v>
      </c>
      <c r="M45">
        <v>9.43</v>
      </c>
      <c r="N45">
        <v>3.26</v>
      </c>
      <c r="O45">
        <v>75</v>
      </c>
      <c r="P45">
        <v>5.81</v>
      </c>
      <c r="Q45" s="3">
        <v>5.27</v>
      </c>
      <c r="R45">
        <v>72</v>
      </c>
      <c r="S45">
        <v>9.25</v>
      </c>
      <c r="T45">
        <v>6.34</v>
      </c>
      <c r="U45">
        <f>P45-J45</f>
        <v>-3.1000000000000005</v>
      </c>
      <c r="V45">
        <f>IF(ISBLANK(I45), Q45, SQRT(Q45 ^ 2 / O45 + K45 ^ 2 / I45))</f>
        <v>0.72591344754959131</v>
      </c>
      <c r="W45">
        <f>S45 - M45</f>
        <v>-0.17999999999999972</v>
      </c>
      <c r="X45">
        <f>IF(ISBLANK(I45), T45, SQRT(T45 ^ 2 / R45 + N45 ^ 2 / L45))</f>
        <v>0.83133460304634388</v>
      </c>
      <c r="AC45" t="b">
        <v>1</v>
      </c>
      <c r="AJ45"/>
      <c r="AK45"/>
      <c r="AL45" s="2"/>
      <c r="AM45" s="2"/>
      <c r="AQ45"/>
      <c r="AS45" s="2"/>
    </row>
    <row r="46" spans="1:45">
      <c r="A46" t="s">
        <v>197</v>
      </c>
      <c r="B46" t="s">
        <v>410</v>
      </c>
      <c r="C46">
        <v>45</v>
      </c>
      <c r="D46" t="s">
        <v>22</v>
      </c>
      <c r="E46" t="s">
        <v>199</v>
      </c>
      <c r="F46" t="s">
        <v>53</v>
      </c>
      <c r="H46">
        <v>6</v>
      </c>
      <c r="I46">
        <v>80</v>
      </c>
      <c r="J46">
        <v>8.91</v>
      </c>
      <c r="K46">
        <v>3.54</v>
      </c>
      <c r="L46">
        <v>80</v>
      </c>
      <c r="M46">
        <v>9.43</v>
      </c>
      <c r="N46">
        <v>3.26</v>
      </c>
      <c r="O46">
        <v>70</v>
      </c>
      <c r="P46">
        <v>5.25</v>
      </c>
      <c r="Q46" s="3">
        <v>4.47</v>
      </c>
      <c r="R46">
        <v>70</v>
      </c>
      <c r="S46">
        <v>8.27</v>
      </c>
      <c r="T46">
        <v>6.31</v>
      </c>
      <c r="U46">
        <f>P46-J46</f>
        <v>-3.66</v>
      </c>
      <c r="V46">
        <f>IF(ISBLANK(I46), Q46, SQRT(Q46 ^ 2 / O46 + K46 ^ 2 / I46))</f>
        <v>0.66489580279275984</v>
      </c>
      <c r="W46">
        <f>S46 - M46</f>
        <v>-1.1600000000000001</v>
      </c>
      <c r="X46">
        <f>IF(ISBLANK(I46), T46, SQRT(T46 ^ 2 / R46 + N46 ^ 2 / L46))</f>
        <v>0.83764337791892585</v>
      </c>
      <c r="AC46" t="b">
        <v>1</v>
      </c>
      <c r="AJ46"/>
      <c r="AK46"/>
      <c r="AL46" s="2"/>
      <c r="AM46" s="2"/>
      <c r="AQ46"/>
      <c r="AS46" s="2"/>
    </row>
    <row r="47" spans="1:45">
      <c r="A47" t="s">
        <v>197</v>
      </c>
      <c r="B47" t="s">
        <v>410</v>
      </c>
      <c r="C47">
        <v>46</v>
      </c>
      <c r="D47" t="s">
        <v>22</v>
      </c>
      <c r="E47" t="s">
        <v>199</v>
      </c>
      <c r="F47" t="s">
        <v>53</v>
      </c>
      <c r="H47">
        <v>9</v>
      </c>
      <c r="I47">
        <v>80</v>
      </c>
      <c r="J47">
        <v>8.91</v>
      </c>
      <c r="K47">
        <v>3.54</v>
      </c>
      <c r="L47">
        <v>80</v>
      </c>
      <c r="M47">
        <v>9.43</v>
      </c>
      <c r="N47">
        <v>3.26</v>
      </c>
      <c r="O47">
        <v>69</v>
      </c>
      <c r="P47">
        <v>5.54</v>
      </c>
      <c r="Q47" s="3">
        <v>5.44</v>
      </c>
      <c r="R47">
        <v>66</v>
      </c>
      <c r="S47">
        <v>8.4499999999999993</v>
      </c>
      <c r="T47">
        <v>6.53</v>
      </c>
      <c r="U47">
        <f>P47-J47</f>
        <v>-3.37</v>
      </c>
      <c r="V47">
        <f>IF(ISBLANK(I47), Q47, SQRT(Q47 ^ 2 / O47 + K47 ^ 2 / I47))</f>
        <v>0.76520438682955061</v>
      </c>
      <c r="W47">
        <f>S47 - M47</f>
        <v>-0.98000000000000043</v>
      </c>
      <c r="X47">
        <f>IF(ISBLANK(I47), T47, SQRT(T47 ^ 2 / R47 + N47 ^ 2 / L47))</f>
        <v>0.88256401604883172</v>
      </c>
      <c r="AC47" t="b">
        <v>1</v>
      </c>
      <c r="AJ47"/>
      <c r="AK47"/>
      <c r="AL47" s="2"/>
      <c r="AM47" s="2"/>
      <c r="AQ47"/>
      <c r="AS47" s="2"/>
    </row>
    <row r="48" spans="1:45">
      <c r="A48" t="s">
        <v>200</v>
      </c>
      <c r="B48" t="s">
        <v>412</v>
      </c>
      <c r="C48">
        <v>47</v>
      </c>
      <c r="D48" t="s">
        <v>22</v>
      </c>
      <c r="E48" t="s">
        <v>53</v>
      </c>
      <c r="F48" t="s">
        <v>53</v>
      </c>
      <c r="H48">
        <v>6</v>
      </c>
      <c r="I48">
        <v>29</v>
      </c>
      <c r="J48">
        <v>12</v>
      </c>
      <c r="K48" s="3">
        <v>8.148148148148147</v>
      </c>
      <c r="L48">
        <v>29</v>
      </c>
      <c r="M48">
        <v>11</v>
      </c>
      <c r="N48" s="3">
        <v>6.6666666666666661</v>
      </c>
      <c r="O48">
        <v>29</v>
      </c>
      <c r="P48">
        <v>7</v>
      </c>
      <c r="Q48" s="3">
        <v>6.6666666666666661</v>
      </c>
      <c r="R48">
        <v>29</v>
      </c>
      <c r="S48">
        <v>10</v>
      </c>
      <c r="T48" s="3">
        <v>5.1851851851851851</v>
      </c>
      <c r="U48">
        <f>P48-J48</f>
        <v>-5</v>
      </c>
      <c r="V48">
        <f>IF(ISBLANK(I48), Q48, SQRT(Q48 ^ 2 / O48 + K48 ^ 2 / I48))</f>
        <v>1.9549826940641075</v>
      </c>
      <c r="W48">
        <f>S48 - M48</f>
        <v>-1</v>
      </c>
      <c r="X48">
        <f>IF(ISBLANK(I48), T48, SQRT(T48 ^ 2 / R48 + N48 ^ 2 / L48))</f>
        <v>1.5683352677403577</v>
      </c>
      <c r="AC48" t="b">
        <v>1</v>
      </c>
      <c r="AJ48"/>
      <c r="AK48"/>
      <c r="AL48" s="2"/>
      <c r="AM48" s="2"/>
      <c r="AQ48"/>
      <c r="AS48" s="2"/>
    </row>
    <row r="49" spans="1:45">
      <c r="A49" t="s">
        <v>33</v>
      </c>
      <c r="B49" s="5" t="s">
        <v>403</v>
      </c>
      <c r="C49">
        <v>48</v>
      </c>
      <c r="D49" t="s">
        <v>22</v>
      </c>
      <c r="E49" t="s">
        <v>119</v>
      </c>
      <c r="F49" t="s">
        <v>120</v>
      </c>
      <c r="G49" t="s">
        <v>404</v>
      </c>
      <c r="H49">
        <v>0</v>
      </c>
      <c r="I49" s="4"/>
      <c r="J49" s="3"/>
      <c r="O49">
        <v>32</v>
      </c>
      <c r="P49">
        <v>9.25</v>
      </c>
      <c r="Q49" s="3">
        <v>0.72</v>
      </c>
      <c r="R49">
        <v>29</v>
      </c>
      <c r="S49">
        <v>8</v>
      </c>
      <c r="T49" s="3">
        <v>1.1000000000000001</v>
      </c>
      <c r="U49">
        <f>P49-J49</f>
        <v>9.25</v>
      </c>
      <c r="V49">
        <f>IF(ISBLANK(I49), Q49, SQRT(Q49 ^ 2 / O49 + K49 ^ 2 / I49))</f>
        <v>0.72</v>
      </c>
      <c r="W49">
        <f>S49 - M49</f>
        <v>8</v>
      </c>
      <c r="X49">
        <f>IF(ISBLANK(I49), T49, SQRT(T49 ^ 2 / R49 + N49 ^ 2 / L49))</f>
        <v>1.1000000000000001</v>
      </c>
      <c r="Y49" s="3"/>
      <c r="Z49" s="3"/>
      <c r="AA49" s="3"/>
      <c r="AB49" s="3"/>
      <c r="AC49" s="3" t="b">
        <v>0</v>
      </c>
    </row>
    <row r="50" spans="1:45">
      <c r="A50" t="s">
        <v>33</v>
      </c>
      <c r="B50" s="5" t="s">
        <v>403</v>
      </c>
      <c r="C50">
        <v>49</v>
      </c>
      <c r="D50" t="s">
        <v>22</v>
      </c>
      <c r="E50" t="s">
        <v>125</v>
      </c>
      <c r="F50" t="s">
        <v>120</v>
      </c>
      <c r="G50" t="s">
        <v>405</v>
      </c>
      <c r="H50">
        <v>0</v>
      </c>
      <c r="I50" s="4"/>
      <c r="J50" s="3"/>
      <c r="O50">
        <v>32</v>
      </c>
      <c r="P50">
        <v>9.09</v>
      </c>
      <c r="Q50" s="3">
        <v>0.93</v>
      </c>
      <c r="R50">
        <v>29</v>
      </c>
      <c r="S50">
        <v>7.9</v>
      </c>
      <c r="T50" s="3">
        <v>2.08</v>
      </c>
      <c r="U50">
        <f>P50-J50</f>
        <v>9.09</v>
      </c>
      <c r="V50">
        <f>IF(ISBLANK(I50), Q50, SQRT(Q50 ^ 2 / O50 + K50 ^ 2 / I50))</f>
        <v>0.93</v>
      </c>
      <c r="W50">
        <f>S50 - M50</f>
        <v>7.9</v>
      </c>
      <c r="X50">
        <f>IF(ISBLANK(I50), T50, SQRT(T50 ^ 2 / R50 + N50 ^ 2 / L50))</f>
        <v>2.08</v>
      </c>
      <c r="Y50" s="3"/>
      <c r="Z50" s="3"/>
      <c r="AA50" s="3"/>
      <c r="AB50" s="3"/>
      <c r="AC50" s="3" t="b">
        <v>0</v>
      </c>
    </row>
    <row r="51" spans="1:45">
      <c r="A51" t="s">
        <v>111</v>
      </c>
      <c r="C51">
        <v>50</v>
      </c>
      <c r="D51" t="s">
        <v>22</v>
      </c>
      <c r="E51" t="s">
        <v>120</v>
      </c>
      <c r="F51" t="s">
        <v>120</v>
      </c>
      <c r="H51">
        <v>0</v>
      </c>
      <c r="I51" s="4"/>
      <c r="J51" s="3"/>
      <c r="O51">
        <v>237</v>
      </c>
      <c r="P51">
        <v>27.13</v>
      </c>
      <c r="Q51" s="3">
        <v>5.84</v>
      </c>
      <c r="R51">
        <v>185</v>
      </c>
      <c r="S51">
        <v>28.85</v>
      </c>
      <c r="T51" s="3">
        <v>5.99</v>
      </c>
      <c r="U51">
        <f>P51-J51</f>
        <v>27.13</v>
      </c>
      <c r="V51">
        <f>IF(ISBLANK(I51), Q51, SQRT(Q51 ^ 2 / O51 + K51 ^ 2 / I51))</f>
        <v>5.84</v>
      </c>
      <c r="W51">
        <f>S51 - M51</f>
        <v>28.85</v>
      </c>
      <c r="X51">
        <f>IF(ISBLANK(I51), T51, SQRT(T51 ^ 2 / R51 + N51 ^ 2 / L51))</f>
        <v>5.99</v>
      </c>
      <c r="Y51" s="3"/>
      <c r="Z51" s="3"/>
      <c r="AA51" s="3"/>
      <c r="AB51" s="3"/>
      <c r="AC51" s="3" t="b">
        <v>1</v>
      </c>
      <c r="AD51" t="s">
        <v>413</v>
      </c>
    </row>
    <row r="52" spans="1:45">
      <c r="A52" t="s">
        <v>76</v>
      </c>
      <c r="C52">
        <v>51</v>
      </c>
      <c r="D52" t="s">
        <v>22</v>
      </c>
      <c r="E52" t="s">
        <v>120</v>
      </c>
      <c r="F52" t="s">
        <v>120</v>
      </c>
      <c r="H52">
        <v>0</v>
      </c>
      <c r="I52" s="4"/>
      <c r="J52" s="3"/>
      <c r="O52">
        <v>433</v>
      </c>
      <c r="P52">
        <v>7.8</v>
      </c>
      <c r="Q52" s="3">
        <v>0.42348439100000002</v>
      </c>
      <c r="R52">
        <v>327</v>
      </c>
      <c r="S52">
        <v>7.84</v>
      </c>
      <c r="T52" s="3">
        <v>0.59748060300000005</v>
      </c>
      <c r="U52">
        <f>P52-J52</f>
        <v>7.8</v>
      </c>
      <c r="V52">
        <f>IF(ISBLANK(I52), Q52, SQRT(Q52 ^ 2 / O52 + K52 ^ 2 / I52))</f>
        <v>0.42348439100000002</v>
      </c>
      <c r="W52">
        <f>S52 - M52</f>
        <v>7.84</v>
      </c>
      <c r="X52">
        <f>IF(ISBLANK(I52), T52, SQRT(T52 ^ 2 / R52 + N52 ^ 2 / L52))</f>
        <v>0.59748060300000005</v>
      </c>
      <c r="Y52" s="3"/>
      <c r="Z52" s="3"/>
      <c r="AA52" s="3"/>
      <c r="AB52" s="3"/>
      <c r="AC52" s="3" t="b">
        <v>0</v>
      </c>
    </row>
    <row r="53" spans="1:45">
      <c r="A53" t="s">
        <v>76</v>
      </c>
      <c r="C53">
        <v>52</v>
      </c>
      <c r="D53" t="s">
        <v>22</v>
      </c>
      <c r="E53" t="s">
        <v>120</v>
      </c>
      <c r="F53" t="s">
        <v>120</v>
      </c>
      <c r="H53">
        <v>1.5</v>
      </c>
      <c r="I53" s="4"/>
      <c r="J53" s="3"/>
      <c r="O53">
        <v>294</v>
      </c>
      <c r="P53">
        <v>7.82</v>
      </c>
      <c r="Q53" s="3">
        <v>0.56629314600000002</v>
      </c>
      <c r="R53">
        <v>218</v>
      </c>
      <c r="S53">
        <v>7.75</v>
      </c>
      <c r="T53" s="3">
        <v>0.56183981800000005</v>
      </c>
      <c r="U53">
        <f>P53-J53</f>
        <v>7.82</v>
      </c>
      <c r="V53">
        <f>IF(ISBLANK(I53), Q53, SQRT(Q53 ^ 2 / O53 + K53 ^ 2 / I53))</f>
        <v>0.56629314600000002</v>
      </c>
      <c r="W53">
        <f>S53 - M53</f>
        <v>7.75</v>
      </c>
      <c r="X53">
        <f>IF(ISBLANK(I53), T53, SQRT(T53 ^ 2 / R53 + N53 ^ 2 / L53))</f>
        <v>0.56183981800000005</v>
      </c>
      <c r="Y53" s="3"/>
      <c r="Z53" s="3"/>
      <c r="AA53" s="3"/>
      <c r="AB53" s="3"/>
      <c r="AC53" s="3" t="b">
        <v>0</v>
      </c>
    </row>
    <row r="54" spans="1:45">
      <c r="A54" t="s">
        <v>76</v>
      </c>
      <c r="C54">
        <v>53</v>
      </c>
      <c r="D54" t="s">
        <v>22</v>
      </c>
      <c r="E54" t="s">
        <v>120</v>
      </c>
      <c r="F54" t="s">
        <v>120</v>
      </c>
      <c r="H54">
        <v>6</v>
      </c>
      <c r="I54" s="4"/>
      <c r="J54" s="3"/>
      <c r="O54">
        <v>293</v>
      </c>
      <c r="P54">
        <v>8.14</v>
      </c>
      <c r="Q54" s="3">
        <v>0.60880745999999997</v>
      </c>
      <c r="R54">
        <v>208</v>
      </c>
      <c r="S54">
        <v>8.1999999999999993</v>
      </c>
      <c r="T54" s="3">
        <v>0.58523055099999999</v>
      </c>
      <c r="U54">
        <f>P54-J54</f>
        <v>8.14</v>
      </c>
      <c r="V54">
        <f>IF(ISBLANK(I54), Q54, SQRT(Q54 ^ 2 / O54 + K54 ^ 2 / I54))</f>
        <v>0.60880745999999997</v>
      </c>
      <c r="W54">
        <f>S54 - M54</f>
        <v>8.1999999999999993</v>
      </c>
      <c r="X54">
        <f>IF(ISBLANK(I54), T54, SQRT(T54 ^ 2 / R54 + N54 ^ 2 / L54))</f>
        <v>0.58523055099999999</v>
      </c>
      <c r="Y54" s="3"/>
      <c r="Z54" s="3"/>
      <c r="AA54" s="3"/>
      <c r="AB54" s="3"/>
      <c r="AC54" s="3" t="b">
        <v>0</v>
      </c>
    </row>
    <row r="55" spans="1:45">
      <c r="A55" t="s">
        <v>76</v>
      </c>
      <c r="C55">
        <v>54</v>
      </c>
      <c r="D55" t="s">
        <v>22</v>
      </c>
      <c r="E55" t="s">
        <v>120</v>
      </c>
      <c r="F55" t="s">
        <v>120</v>
      </c>
      <c r="H55">
        <v>12</v>
      </c>
      <c r="I55" s="4"/>
      <c r="J55" s="3"/>
      <c r="O55">
        <v>249</v>
      </c>
      <c r="P55">
        <v>8.2100000000000009</v>
      </c>
      <c r="Q55" s="3">
        <v>0.60088072100000001</v>
      </c>
      <c r="R55">
        <v>174</v>
      </c>
      <c r="S55">
        <v>8.23</v>
      </c>
      <c r="T55" s="3">
        <v>0.56806327300000004</v>
      </c>
      <c r="U55">
        <f>P55-J55</f>
        <v>8.2100000000000009</v>
      </c>
      <c r="V55">
        <f>IF(ISBLANK(I55), Q55, SQRT(Q55 ^ 2 / O55 + K55 ^ 2 / I55))</f>
        <v>0.60088072100000001</v>
      </c>
      <c r="W55">
        <f>S55 - M55</f>
        <v>8.23</v>
      </c>
      <c r="X55">
        <f>IF(ISBLANK(I55), T55, SQRT(T55 ^ 2 / R55 + N55 ^ 2 / L55))</f>
        <v>0.56806327300000004</v>
      </c>
      <c r="Y55" s="3"/>
      <c r="Z55" s="3"/>
      <c r="AA55" s="3"/>
      <c r="AB55" s="3"/>
      <c r="AC55" s="3" t="b">
        <v>0</v>
      </c>
    </row>
    <row r="56" spans="1:45">
      <c r="A56" t="s">
        <v>83</v>
      </c>
      <c r="C56">
        <v>55</v>
      </c>
      <c r="D56" t="s">
        <v>22</v>
      </c>
      <c r="E56" t="s">
        <v>120</v>
      </c>
      <c r="F56" t="s">
        <v>120</v>
      </c>
      <c r="H56">
        <v>1</v>
      </c>
      <c r="I56" s="4"/>
      <c r="O56">
        <v>126</v>
      </c>
      <c r="P56">
        <v>2.6</v>
      </c>
      <c r="Q56" s="3">
        <v>16.8</v>
      </c>
      <c r="R56">
        <v>124</v>
      </c>
      <c r="S56">
        <v>-35.4</v>
      </c>
      <c r="T56">
        <v>13.3</v>
      </c>
      <c r="U56">
        <f>P56-J56</f>
        <v>2.6</v>
      </c>
      <c r="V56">
        <f>IF(ISBLANK(I56), Q56, SQRT(Q56 ^ 2 / O56 + K56 ^ 2 / I56))</f>
        <v>16.8</v>
      </c>
      <c r="W56">
        <f>S56 - M56</f>
        <v>-35.4</v>
      </c>
      <c r="X56">
        <f>IF(ISBLANK(I56), T56, SQRT(T56 ^ 2 / R56 + N56 ^ 2 / L56))</f>
        <v>13.3</v>
      </c>
      <c r="AC56" s="14" t="b">
        <v>1</v>
      </c>
    </row>
    <row r="57" spans="1:45">
      <c r="A57" t="s">
        <v>45</v>
      </c>
      <c r="C57">
        <v>56</v>
      </c>
      <c r="D57" t="s">
        <v>22</v>
      </c>
      <c r="E57" t="s">
        <v>120</v>
      </c>
      <c r="F57" t="s">
        <v>120</v>
      </c>
      <c r="H57">
        <v>0</v>
      </c>
      <c r="I57" s="4">
        <v>118</v>
      </c>
      <c r="L57" s="4">
        <v>118</v>
      </c>
      <c r="O57">
        <v>106</v>
      </c>
      <c r="R57">
        <v>104</v>
      </c>
      <c r="U57">
        <f>P57-J57</f>
        <v>0</v>
      </c>
      <c r="V57">
        <f>IF(ISBLANK(I57), Q57, SQRT(Q57 ^ 2 / O57 + K57 ^ 2 / I57))</f>
        <v>0</v>
      </c>
      <c r="W57">
        <f>S57 - M57</f>
        <v>0</v>
      </c>
      <c r="X57">
        <f>IF(ISBLANK(I57), T57, SQRT(T57 ^ 2 / R57 + N57 ^ 2 / L57))</f>
        <v>0</v>
      </c>
      <c r="Y57">
        <v>1.6539870000000002E-2</v>
      </c>
      <c r="Z57">
        <v>9.9716279999999997E-3</v>
      </c>
      <c r="AA57">
        <v>0.03</v>
      </c>
      <c r="AB57">
        <v>0.18112244897959184</v>
      </c>
      <c r="AC57" s="3" t="b">
        <v>1</v>
      </c>
    </row>
    <row r="58" spans="1:45">
      <c r="A58" t="s">
        <v>45</v>
      </c>
      <c r="C58">
        <v>57</v>
      </c>
      <c r="D58" t="s">
        <v>22</v>
      </c>
      <c r="E58" t="s">
        <v>120</v>
      </c>
      <c r="F58" t="s">
        <v>120</v>
      </c>
      <c r="H58">
        <v>1</v>
      </c>
      <c r="I58" s="4">
        <v>118</v>
      </c>
      <c r="L58" s="4">
        <v>118</v>
      </c>
      <c r="O58">
        <v>94</v>
      </c>
      <c r="R58">
        <v>100</v>
      </c>
      <c r="U58">
        <f>P58-J58</f>
        <v>0</v>
      </c>
      <c r="V58">
        <f>IF(ISBLANK(I58), Q58, SQRT(Q58 ^ 2 / O58 + K58 ^ 2 / I58))</f>
        <v>0</v>
      </c>
      <c r="W58">
        <f>S58 - M58</f>
        <v>0</v>
      </c>
      <c r="X58">
        <f>IF(ISBLANK(I58), T58, SQRT(T58 ^ 2 / R58 + N58 ^ 2 / L58))</f>
        <v>0</v>
      </c>
      <c r="Y58">
        <v>1.918625</v>
      </c>
      <c r="Z58">
        <v>9.4177589999999995E-3</v>
      </c>
      <c r="AA58">
        <v>3.48</v>
      </c>
      <c r="AB58">
        <v>0.17602040816326531</v>
      </c>
      <c r="AC58" s="3" t="b">
        <v>1</v>
      </c>
    </row>
    <row r="59" spans="1:45">
      <c r="A59" t="s">
        <v>45</v>
      </c>
      <c r="C59">
        <v>58</v>
      </c>
      <c r="D59" t="s">
        <v>22</v>
      </c>
      <c r="E59" t="s">
        <v>120</v>
      </c>
      <c r="F59" t="s">
        <v>120</v>
      </c>
      <c r="H59">
        <v>3</v>
      </c>
      <c r="I59" s="4">
        <v>118</v>
      </c>
      <c r="L59" s="4">
        <v>118</v>
      </c>
      <c r="O59">
        <v>88</v>
      </c>
      <c r="R59">
        <v>98</v>
      </c>
      <c r="U59">
        <f>P59-J59</f>
        <v>0</v>
      </c>
      <c r="V59">
        <f>IF(ISBLANK(I59), Q59, SQRT(Q59 ^ 2 / O59 + K59 ^ 2 / I59))</f>
        <v>0</v>
      </c>
      <c r="W59">
        <f>S59 - M59</f>
        <v>0</v>
      </c>
      <c r="X59">
        <f>IF(ISBLANK(I59), T59, SQRT(T59 ^ 2 / R59 + N59 ^ 2 / L59))</f>
        <v>0</v>
      </c>
      <c r="Y59">
        <v>0.7939136</v>
      </c>
      <c r="Z59">
        <v>1.1728189999999999E-2</v>
      </c>
      <c r="AA59">
        <v>1.44</v>
      </c>
      <c r="AB59">
        <v>0.19642857142857142</v>
      </c>
      <c r="AC59" s="3" t="b">
        <v>1</v>
      </c>
    </row>
    <row r="60" spans="1:45">
      <c r="A60" t="s">
        <v>92</v>
      </c>
      <c r="C60">
        <v>59</v>
      </c>
      <c r="D60" t="s">
        <v>22</v>
      </c>
      <c r="E60" t="s">
        <v>137</v>
      </c>
      <c r="F60" t="s">
        <v>138</v>
      </c>
      <c r="H60">
        <v>3</v>
      </c>
      <c r="I60" s="4"/>
      <c r="O60">
        <v>120</v>
      </c>
      <c r="P60">
        <v>71.510000000000005</v>
      </c>
      <c r="Q60" s="3">
        <v>11.41</v>
      </c>
      <c r="R60">
        <v>135</v>
      </c>
      <c r="S60">
        <v>70.94</v>
      </c>
      <c r="T60">
        <v>10.62</v>
      </c>
      <c r="U60">
        <f>P60-J60</f>
        <v>71.510000000000005</v>
      </c>
      <c r="V60">
        <f>IF(ISBLANK(I60), Q60, SQRT(Q60 ^ 2 / O60 + K60 ^ 2 / I60))</f>
        <v>11.41</v>
      </c>
      <c r="W60">
        <f>S60 - M60</f>
        <v>70.94</v>
      </c>
      <c r="X60">
        <f>IF(ISBLANK(I60), T60, SQRT(T60 ^ 2 / R60 + N60 ^ 2 / L60))</f>
        <v>10.62</v>
      </c>
      <c r="AC60" s="15" t="b">
        <v>1</v>
      </c>
    </row>
    <row r="61" spans="1:45">
      <c r="A61" t="s">
        <v>92</v>
      </c>
      <c r="C61">
        <v>60</v>
      </c>
      <c r="D61" t="s">
        <v>22</v>
      </c>
      <c r="E61" t="s">
        <v>137</v>
      </c>
      <c r="F61" t="s">
        <v>138</v>
      </c>
      <c r="H61">
        <v>6</v>
      </c>
      <c r="I61" s="4"/>
      <c r="O61">
        <v>129</v>
      </c>
      <c r="P61">
        <v>72.989999999999995</v>
      </c>
      <c r="Q61" s="3">
        <v>11.16</v>
      </c>
      <c r="R61">
        <v>134</v>
      </c>
      <c r="S61">
        <v>71.73</v>
      </c>
      <c r="T61">
        <v>12.24</v>
      </c>
      <c r="U61">
        <f>P61-J61</f>
        <v>72.989999999999995</v>
      </c>
      <c r="V61">
        <f>IF(ISBLANK(I61), Q61, SQRT(Q61 ^ 2 / O61 + K61 ^ 2 / I61))</f>
        <v>11.16</v>
      </c>
      <c r="W61">
        <f>S61 - M61</f>
        <v>71.73</v>
      </c>
      <c r="X61">
        <f>IF(ISBLANK(I61), T61, SQRT(T61 ^ 2 / R61 + N61 ^ 2 / L61))</f>
        <v>12.24</v>
      </c>
      <c r="AC61" s="15" t="b">
        <v>1</v>
      </c>
    </row>
    <row r="62" spans="1:45">
      <c r="A62" t="s">
        <v>92</v>
      </c>
      <c r="C62">
        <v>61</v>
      </c>
      <c r="D62" t="s">
        <v>22</v>
      </c>
      <c r="E62" t="s">
        <v>137</v>
      </c>
      <c r="F62" t="s">
        <v>138</v>
      </c>
      <c r="H62">
        <v>12</v>
      </c>
      <c r="I62" s="4"/>
      <c r="O62">
        <v>124</v>
      </c>
      <c r="P62">
        <v>72.900000000000006</v>
      </c>
      <c r="Q62" s="3">
        <v>12.1</v>
      </c>
      <c r="R62">
        <v>132</v>
      </c>
      <c r="S62">
        <v>72.099999999999994</v>
      </c>
      <c r="T62">
        <v>11</v>
      </c>
      <c r="U62">
        <f>P62-J62</f>
        <v>72.900000000000006</v>
      </c>
      <c r="V62">
        <f>IF(ISBLANK(I62), Q62, SQRT(Q62 ^ 2 / O62 + K62 ^ 2 / I62))</f>
        <v>12.1</v>
      </c>
      <c r="W62">
        <f>S62 - M62</f>
        <v>72.099999999999994</v>
      </c>
      <c r="X62">
        <f>IF(ISBLANK(I62), T62, SQRT(T62 ^ 2 / R62 + N62 ^ 2 / L62))</f>
        <v>11</v>
      </c>
      <c r="AC62" s="15" t="b">
        <v>1</v>
      </c>
    </row>
    <row r="63" spans="1:45">
      <c r="A63" t="s">
        <v>194</v>
      </c>
      <c r="B63" t="s">
        <v>400</v>
      </c>
      <c r="C63">
        <v>62</v>
      </c>
      <c r="D63" t="s">
        <v>22</v>
      </c>
      <c r="E63" t="s">
        <v>201</v>
      </c>
      <c r="F63" t="s">
        <v>138</v>
      </c>
      <c r="G63" t="s">
        <v>401</v>
      </c>
      <c r="H63">
        <v>1.5</v>
      </c>
      <c r="I63">
        <v>43</v>
      </c>
      <c r="J63">
        <v>34.049999999999997</v>
      </c>
      <c r="K63">
        <v>6.53</v>
      </c>
      <c r="L63">
        <v>37</v>
      </c>
      <c r="M63">
        <v>35</v>
      </c>
      <c r="N63">
        <v>5</v>
      </c>
      <c r="O63">
        <v>42</v>
      </c>
      <c r="P63">
        <v>38.56</v>
      </c>
      <c r="Q63" s="3">
        <v>4.6100000000000003</v>
      </c>
      <c r="R63">
        <v>35</v>
      </c>
      <c r="S63">
        <v>37.14</v>
      </c>
      <c r="T63">
        <v>3.89</v>
      </c>
      <c r="U63">
        <f>P63-J63</f>
        <v>4.5100000000000051</v>
      </c>
      <c r="V63">
        <f>IF(ISBLANK(I63), Q63, SQRT(Q63 ^ 2 / O63 + K63 ^ 2 / I63))</f>
        <v>1.2237856095581789</v>
      </c>
      <c r="W63">
        <f>S63 - M63</f>
        <v>2.1400000000000006</v>
      </c>
      <c r="X63">
        <f>IF(ISBLANK(I63), T63, SQRT(T63 ^ 2 / R63 + N63 ^ 2 / L63))</f>
        <v>1.0526259496902923</v>
      </c>
      <c r="AC63" t="b">
        <v>1</v>
      </c>
      <c r="AJ63"/>
      <c r="AK63"/>
      <c r="AL63" s="2"/>
      <c r="AM63" s="2"/>
      <c r="AQ63"/>
      <c r="AS63" s="2"/>
    </row>
    <row r="64" spans="1:45">
      <c r="A64" t="s">
        <v>194</v>
      </c>
      <c r="B64" t="s">
        <v>400</v>
      </c>
      <c r="C64">
        <v>63</v>
      </c>
      <c r="D64" t="s">
        <v>22</v>
      </c>
      <c r="E64" t="s">
        <v>201</v>
      </c>
      <c r="F64" t="s">
        <v>138</v>
      </c>
      <c r="G64" t="s">
        <v>402</v>
      </c>
      <c r="H64">
        <v>1.5</v>
      </c>
      <c r="I64">
        <v>35</v>
      </c>
      <c r="J64">
        <v>38.090000000000003</v>
      </c>
      <c r="K64">
        <v>4.2699999999999996</v>
      </c>
      <c r="L64">
        <v>35</v>
      </c>
      <c r="M64">
        <v>37.200000000000003</v>
      </c>
      <c r="N64">
        <v>5</v>
      </c>
      <c r="O64">
        <v>34</v>
      </c>
      <c r="P64">
        <v>39.450000000000003</v>
      </c>
      <c r="Q64" s="3">
        <v>4.6399999999999997</v>
      </c>
      <c r="R64">
        <v>35</v>
      </c>
      <c r="S64">
        <v>39.200000000000003</v>
      </c>
      <c r="T64">
        <v>3.9</v>
      </c>
      <c r="U64">
        <f>P64-J64</f>
        <v>1.3599999999999994</v>
      </c>
      <c r="V64">
        <f>IF(ISBLANK(I64), Q64, SQRT(Q64 ^ 2 / O64 + K64 ^ 2 / I64))</f>
        <v>1.0743200311879904</v>
      </c>
      <c r="W64">
        <f>S64 - M64</f>
        <v>2</v>
      </c>
      <c r="X64">
        <f>IF(ISBLANK(I64), T64, SQRT(T64 ^ 2 / R64 + N64 ^ 2 / L64))</f>
        <v>1.0718475371325638</v>
      </c>
      <c r="AC64" t="b">
        <v>1</v>
      </c>
      <c r="AJ64"/>
      <c r="AK64"/>
      <c r="AL64" s="2"/>
      <c r="AM64" s="2"/>
      <c r="AQ64"/>
      <c r="AS64" s="2"/>
    </row>
    <row r="65" spans="1:45">
      <c r="A65" t="s">
        <v>57</v>
      </c>
      <c r="C65">
        <v>64</v>
      </c>
      <c r="D65" t="s">
        <v>22</v>
      </c>
      <c r="E65" t="s">
        <v>140</v>
      </c>
      <c r="F65" t="s">
        <v>138</v>
      </c>
      <c r="H65">
        <v>0</v>
      </c>
      <c r="I65" s="4"/>
      <c r="O65">
        <v>18</v>
      </c>
      <c r="P65">
        <v>73.540000000000006</v>
      </c>
      <c r="Q65" s="3">
        <v>6.38</v>
      </c>
      <c r="R65">
        <v>18</v>
      </c>
      <c r="S65">
        <v>66.91</v>
      </c>
      <c r="T65">
        <v>7.52</v>
      </c>
      <c r="U65">
        <f>P65-J65</f>
        <v>73.540000000000006</v>
      </c>
      <c r="V65">
        <f>IF(ISBLANK(I65), Q65, SQRT(Q65 ^ 2 / O65 + K65 ^ 2 / I65))</f>
        <v>6.38</v>
      </c>
      <c r="W65">
        <f>S65 - M65</f>
        <v>66.91</v>
      </c>
      <c r="X65">
        <f>IF(ISBLANK(I65), T65, SQRT(T65 ^ 2 / R65 + N65 ^ 2 / L65))</f>
        <v>7.52</v>
      </c>
      <c r="AC65" s="14" t="b">
        <v>1</v>
      </c>
    </row>
    <row r="66" spans="1:45">
      <c r="A66" t="s">
        <v>57</v>
      </c>
      <c r="C66">
        <v>65</v>
      </c>
      <c r="D66" t="s">
        <v>22</v>
      </c>
      <c r="E66" t="s">
        <v>140</v>
      </c>
      <c r="F66" t="s">
        <v>138</v>
      </c>
      <c r="H66">
        <v>3</v>
      </c>
      <c r="I66" s="4"/>
      <c r="O66">
        <v>18</v>
      </c>
      <c r="P66">
        <v>72.87</v>
      </c>
      <c r="Q66" s="3">
        <v>6.97</v>
      </c>
      <c r="R66">
        <v>18</v>
      </c>
      <c r="S66">
        <v>67.12</v>
      </c>
      <c r="T66">
        <v>7.1</v>
      </c>
      <c r="U66">
        <f>P66-J66</f>
        <v>72.87</v>
      </c>
      <c r="V66">
        <f>IF(ISBLANK(I66), Q66, SQRT(Q66 ^ 2 / O66 + K66 ^ 2 / I66))</f>
        <v>6.97</v>
      </c>
      <c r="W66">
        <f>S66 - M66</f>
        <v>67.12</v>
      </c>
      <c r="X66">
        <f>IF(ISBLANK(I66), T66, SQRT(T66 ^ 2 / R66 + N66 ^ 2 / L66))</f>
        <v>7.1</v>
      </c>
      <c r="AC66" s="14" t="b">
        <v>1</v>
      </c>
    </row>
    <row r="67" spans="1:45">
      <c r="A67" t="s">
        <v>21</v>
      </c>
      <c r="B67" s="5" t="s">
        <v>406</v>
      </c>
      <c r="C67">
        <v>66</v>
      </c>
      <c r="D67" t="s">
        <v>22</v>
      </c>
      <c r="E67" t="s">
        <v>144</v>
      </c>
      <c r="F67" t="s">
        <v>138</v>
      </c>
      <c r="H67">
        <v>1</v>
      </c>
      <c r="I67" s="4">
        <v>68</v>
      </c>
      <c r="J67">
        <v>45.7</v>
      </c>
      <c r="K67">
        <v>6.9</v>
      </c>
      <c r="L67" s="4">
        <v>68</v>
      </c>
      <c r="M67">
        <v>46.4</v>
      </c>
      <c r="N67">
        <v>7</v>
      </c>
      <c r="O67">
        <v>64</v>
      </c>
      <c r="P67">
        <v>52.44</v>
      </c>
      <c r="Q67" s="3">
        <v>14.08</v>
      </c>
      <c r="R67">
        <v>64</v>
      </c>
      <c r="S67">
        <v>49.77</v>
      </c>
      <c r="T67">
        <v>14.86</v>
      </c>
      <c r="U67">
        <f>P67-J67</f>
        <v>6.7399999999999949</v>
      </c>
      <c r="V67">
        <f>IF(ISBLANK(I67), Q67, SQRT(Q67 ^ 2 / O67 + K67 ^ 2 / I67))</f>
        <v>1.948780916066126</v>
      </c>
      <c r="W67">
        <f>S67 - M67</f>
        <v>3.3700000000000045</v>
      </c>
      <c r="X67">
        <f>IF(ISBLANK(I67), T67, SQRT(T67 ^ 2 / R67 + N67 ^ 2 / L67))</f>
        <v>2.0422767895890406</v>
      </c>
      <c r="AC67" s="3" t="b">
        <v>1</v>
      </c>
    </row>
    <row r="68" spans="1:45">
      <c r="A68" t="s">
        <v>21</v>
      </c>
      <c r="B68" s="5" t="s">
        <v>406</v>
      </c>
      <c r="C68">
        <v>67</v>
      </c>
      <c r="D68" t="s">
        <v>22</v>
      </c>
      <c r="E68" t="s">
        <v>144</v>
      </c>
      <c r="F68" t="s">
        <v>138</v>
      </c>
      <c r="H68">
        <v>3</v>
      </c>
      <c r="I68" s="4">
        <v>68</v>
      </c>
      <c r="J68">
        <v>45.7</v>
      </c>
      <c r="K68">
        <v>6.9</v>
      </c>
      <c r="L68" s="4">
        <v>68</v>
      </c>
      <c r="M68">
        <v>46.4</v>
      </c>
      <c r="N68">
        <v>7</v>
      </c>
      <c r="O68">
        <v>56</v>
      </c>
      <c r="P68">
        <v>57.9</v>
      </c>
      <c r="Q68" s="3">
        <v>14.47</v>
      </c>
      <c r="R68">
        <v>60</v>
      </c>
      <c r="S68">
        <v>55.28</v>
      </c>
      <c r="T68">
        <v>15.52</v>
      </c>
      <c r="U68">
        <f>P68-J68</f>
        <v>12.199999999999996</v>
      </c>
      <c r="V68">
        <f>IF(ISBLANK(I68), Q68, SQRT(Q68 ^ 2 / O68 + K68 ^ 2 / I68))</f>
        <v>2.1069152098935238</v>
      </c>
      <c r="W68">
        <f>S68 - M68</f>
        <v>8.8800000000000026</v>
      </c>
      <c r="X68">
        <f>IF(ISBLANK(I68), T68, SQRT(T68 ^ 2 / R68 + N68 ^ 2 / L68))</f>
        <v>2.1760273210510901</v>
      </c>
      <c r="AC68" s="3" t="b">
        <v>1</v>
      </c>
    </row>
    <row r="69" spans="1:45">
      <c r="A69" t="s">
        <v>21</v>
      </c>
      <c r="B69" s="5" t="s">
        <v>406</v>
      </c>
      <c r="C69">
        <v>68</v>
      </c>
      <c r="D69" t="s">
        <v>22</v>
      </c>
      <c r="E69" t="s">
        <v>144</v>
      </c>
      <c r="F69" t="s">
        <v>138</v>
      </c>
      <c r="H69">
        <v>6</v>
      </c>
      <c r="I69" s="4">
        <v>68</v>
      </c>
      <c r="J69">
        <v>45.7</v>
      </c>
      <c r="K69">
        <v>6.9</v>
      </c>
      <c r="L69" s="4">
        <v>68</v>
      </c>
      <c r="M69">
        <v>46.4</v>
      </c>
      <c r="N69">
        <v>7</v>
      </c>
      <c r="O69">
        <v>61</v>
      </c>
      <c r="P69">
        <v>60.72</v>
      </c>
      <c r="Q69" s="3">
        <v>15.56</v>
      </c>
      <c r="R69">
        <v>63</v>
      </c>
      <c r="S69">
        <v>57.88</v>
      </c>
      <c r="T69">
        <v>16.78</v>
      </c>
      <c r="U69">
        <f>P69-J69</f>
        <v>15.019999999999996</v>
      </c>
      <c r="V69">
        <f>IF(ISBLANK(I69), Q69, SQRT(Q69 ^ 2 / O69 + K69 ^ 2 / I69))</f>
        <v>2.1608383717112201</v>
      </c>
      <c r="W69">
        <f>S69 - M69</f>
        <v>11.480000000000004</v>
      </c>
      <c r="X69">
        <f>IF(ISBLANK(I69), T69, SQRT(T69 ^ 2 / R69 + N69 ^ 2 / L69))</f>
        <v>2.2781413296443662</v>
      </c>
      <c r="AC69" s="3" t="b">
        <v>1</v>
      </c>
    </row>
    <row r="70" spans="1:45">
      <c r="A70" t="s">
        <v>111</v>
      </c>
      <c r="C70">
        <v>69</v>
      </c>
      <c r="D70" t="s">
        <v>22</v>
      </c>
      <c r="E70" t="s">
        <v>137</v>
      </c>
      <c r="F70" t="s">
        <v>138</v>
      </c>
      <c r="H70">
        <v>0</v>
      </c>
      <c r="I70" s="4"/>
      <c r="O70">
        <v>235</v>
      </c>
      <c r="P70">
        <v>32.119999999999997</v>
      </c>
      <c r="Q70" s="3">
        <v>4.74</v>
      </c>
      <c r="R70">
        <v>185</v>
      </c>
      <c r="S70">
        <v>28.2</v>
      </c>
      <c r="T70">
        <v>3.03</v>
      </c>
      <c r="U70">
        <f>P70-J70</f>
        <v>32.119999999999997</v>
      </c>
      <c r="V70">
        <f>IF(ISBLANK(I70), Q70, SQRT(Q70 ^ 2 / O70 + K70 ^ 2 / I70))</f>
        <v>4.74</v>
      </c>
      <c r="W70">
        <f>S70 - M70</f>
        <v>28.2</v>
      </c>
      <c r="X70">
        <f>IF(ISBLANK(I70), T70, SQRT(T70 ^ 2 / R70 + N70 ^ 2 / L70))</f>
        <v>3.03</v>
      </c>
      <c r="AC70" s="14" t="b">
        <v>1</v>
      </c>
    </row>
    <row r="71" spans="1:45">
      <c r="A71" t="s">
        <v>149</v>
      </c>
      <c r="C71">
        <v>70</v>
      </c>
      <c r="D71" t="s">
        <v>22</v>
      </c>
      <c r="E71" t="s">
        <v>137</v>
      </c>
      <c r="F71" t="s">
        <v>138</v>
      </c>
      <c r="H71">
        <v>0</v>
      </c>
      <c r="I71" s="4"/>
      <c r="O71">
        <v>35</v>
      </c>
      <c r="P71">
        <v>79.540000000000006</v>
      </c>
      <c r="Q71" s="3">
        <v>7.02</v>
      </c>
      <c r="R71">
        <v>36</v>
      </c>
      <c r="S71">
        <v>65.58</v>
      </c>
      <c r="T71">
        <v>7.81</v>
      </c>
      <c r="U71">
        <f>P71-J71</f>
        <v>79.540000000000006</v>
      </c>
      <c r="V71">
        <f>IF(ISBLANK(I71), Q71, SQRT(Q71 ^ 2 / O71 + K71 ^ 2 / I71))</f>
        <v>7.02</v>
      </c>
      <c r="W71">
        <f>S71 - M71</f>
        <v>65.58</v>
      </c>
      <c r="X71">
        <f>IF(ISBLANK(I71), T71, SQRT(T71 ^ 2 / R71 + N71 ^ 2 / L71))</f>
        <v>7.81</v>
      </c>
      <c r="AC71" t="b">
        <v>0</v>
      </c>
    </row>
    <row r="72" spans="1:45">
      <c r="A72" t="s">
        <v>149</v>
      </c>
      <c r="C72">
        <v>71</v>
      </c>
      <c r="D72" t="s">
        <v>22</v>
      </c>
      <c r="E72" t="s">
        <v>137</v>
      </c>
      <c r="F72" t="s">
        <v>138</v>
      </c>
      <c r="H72">
        <v>3</v>
      </c>
      <c r="I72" s="4"/>
      <c r="O72">
        <v>35</v>
      </c>
      <c r="P72">
        <v>85.82</v>
      </c>
      <c r="Q72" s="3">
        <v>3.51</v>
      </c>
      <c r="R72">
        <v>36</v>
      </c>
      <c r="S72">
        <v>70.72</v>
      </c>
      <c r="T72">
        <v>8.4</v>
      </c>
      <c r="U72">
        <f>P72-J72</f>
        <v>85.82</v>
      </c>
      <c r="V72">
        <f>IF(ISBLANK(I72), Q72, SQRT(Q72 ^ 2 / O72 + K72 ^ 2 / I72))</f>
        <v>3.51</v>
      </c>
      <c r="W72">
        <f>S72 - M72</f>
        <v>70.72</v>
      </c>
      <c r="X72">
        <f>IF(ISBLANK(I72), T72, SQRT(T72 ^ 2 / R72 + N72 ^ 2 / L72))</f>
        <v>8.4</v>
      </c>
      <c r="AC72" t="b">
        <v>0</v>
      </c>
    </row>
    <row r="73" spans="1:45">
      <c r="A73" t="s">
        <v>83</v>
      </c>
      <c r="C73">
        <v>72</v>
      </c>
      <c r="D73" t="s">
        <v>22</v>
      </c>
      <c r="E73" t="s">
        <v>137</v>
      </c>
      <c r="F73" t="s">
        <v>138</v>
      </c>
      <c r="H73">
        <v>1</v>
      </c>
      <c r="I73" s="4"/>
      <c r="O73">
        <v>126</v>
      </c>
      <c r="P73">
        <v>11.8</v>
      </c>
      <c r="Q73" s="3">
        <v>23.7</v>
      </c>
      <c r="R73">
        <v>124</v>
      </c>
      <c r="S73">
        <v>-11.9</v>
      </c>
      <c r="T73">
        <v>21.9</v>
      </c>
      <c r="U73">
        <f>P73-J73</f>
        <v>11.8</v>
      </c>
      <c r="V73">
        <f>IF(ISBLANK(I73), Q73, SQRT(Q73 ^ 2 / O73 + K73 ^ 2 / I73))</f>
        <v>23.7</v>
      </c>
      <c r="W73">
        <f>S73 - M73</f>
        <v>-11.9</v>
      </c>
      <c r="X73">
        <f>IF(ISBLANK(I73), T73, SQRT(T73 ^ 2 / R73 + N73 ^ 2 / L73))</f>
        <v>21.9</v>
      </c>
      <c r="AC73" s="14" t="b">
        <v>1</v>
      </c>
    </row>
    <row r="74" spans="1:45">
      <c r="A74" t="s">
        <v>45</v>
      </c>
      <c r="C74">
        <v>73</v>
      </c>
      <c r="D74" t="s">
        <v>22</v>
      </c>
      <c r="E74" t="s">
        <v>137</v>
      </c>
      <c r="F74" t="s">
        <v>138</v>
      </c>
      <c r="H74">
        <v>0</v>
      </c>
      <c r="I74" s="4">
        <v>118</v>
      </c>
      <c r="L74" s="4">
        <v>118</v>
      </c>
      <c r="O74">
        <v>106</v>
      </c>
      <c r="R74">
        <v>104</v>
      </c>
      <c r="U74">
        <f>P74-J74</f>
        <v>0</v>
      </c>
      <c r="V74">
        <f>IF(ISBLANK(I74), Q74, SQRT(Q74 ^ 2 / O74 + K74 ^ 2 / I74))</f>
        <v>0</v>
      </c>
      <c r="W74">
        <f>S74 - M74</f>
        <v>0</v>
      </c>
      <c r="X74">
        <f>IF(ISBLANK(I74), T74, SQRT(T74 ^ 2 / R74 + N74 ^ 2 / L74))</f>
        <v>0</v>
      </c>
      <c r="Y74">
        <v>-0.15988540000000001</v>
      </c>
      <c r="Z74">
        <v>1.6742679999999999E-2</v>
      </c>
      <c r="AA74">
        <v>-0.28999999999999998</v>
      </c>
      <c r="AB74">
        <v>0.23469387799999999</v>
      </c>
      <c r="AC74" s="3" t="b">
        <v>1</v>
      </c>
    </row>
    <row r="75" spans="1:45">
      <c r="A75" t="s">
        <v>45</v>
      </c>
      <c r="C75">
        <v>74</v>
      </c>
      <c r="D75" t="s">
        <v>22</v>
      </c>
      <c r="E75" t="s">
        <v>137</v>
      </c>
      <c r="F75" t="s">
        <v>138</v>
      </c>
      <c r="H75">
        <v>1</v>
      </c>
      <c r="I75" s="4">
        <v>118</v>
      </c>
      <c r="L75" s="4">
        <v>118</v>
      </c>
      <c r="O75">
        <v>94</v>
      </c>
      <c r="R75">
        <v>100</v>
      </c>
      <c r="U75">
        <f>P75-J75</f>
        <v>0</v>
      </c>
      <c r="V75">
        <f>IF(ISBLANK(I75), Q75, SQRT(Q75 ^ 2 / O75 + K75 ^ 2 / I75))</f>
        <v>0</v>
      </c>
      <c r="W75">
        <f>S75 - M75</f>
        <v>0</v>
      </c>
      <c r="X75">
        <f>IF(ISBLANK(I75), T75, SQRT(T75 ^ 2 / R75 + N75 ^ 2 / L75))</f>
        <v>0</v>
      </c>
      <c r="Y75">
        <v>1.3011360000000001</v>
      </c>
      <c r="Z75">
        <v>1.429181E-2</v>
      </c>
      <c r="AA75">
        <v>2.36</v>
      </c>
      <c r="AB75">
        <v>0.216836735</v>
      </c>
      <c r="AC75" s="3" t="b">
        <v>1</v>
      </c>
    </row>
    <row r="76" spans="1:45">
      <c r="A76" t="s">
        <v>45</v>
      </c>
      <c r="C76">
        <v>75</v>
      </c>
      <c r="D76" t="s">
        <v>22</v>
      </c>
      <c r="E76" t="s">
        <v>137</v>
      </c>
      <c r="F76" t="s">
        <v>138</v>
      </c>
      <c r="H76">
        <v>3</v>
      </c>
      <c r="I76" s="4">
        <v>118</v>
      </c>
      <c r="L76" s="4">
        <v>118</v>
      </c>
      <c r="O76">
        <v>88</v>
      </c>
      <c r="R76">
        <v>98</v>
      </c>
      <c r="U76">
        <f>P76-J76</f>
        <v>0</v>
      </c>
      <c r="V76">
        <f>IF(ISBLANK(I76), Q76, SQRT(Q76 ^ 2 / O76 + K76 ^ 2 / I76))</f>
        <v>0</v>
      </c>
      <c r="W76">
        <f>S76 - M76</f>
        <v>0</v>
      </c>
      <c r="X76">
        <f>IF(ISBLANK(I76), T76, SQRT(T76 ^ 2 / R76 + N76 ^ 2 / L76))</f>
        <v>0</v>
      </c>
      <c r="Y76">
        <v>0.24809800000000001</v>
      </c>
      <c r="Z76">
        <v>1.3627169999999999E-2</v>
      </c>
      <c r="AA76">
        <v>0.45</v>
      </c>
      <c r="AB76">
        <v>0.211734694</v>
      </c>
      <c r="AC76" s="3" t="b">
        <v>1</v>
      </c>
    </row>
    <row r="77" spans="1:45">
      <c r="A77" t="s">
        <v>202</v>
      </c>
      <c r="B77" t="s">
        <v>414</v>
      </c>
      <c r="C77">
        <v>76</v>
      </c>
      <c r="D77" t="s">
        <v>22</v>
      </c>
      <c r="E77" t="s">
        <v>203</v>
      </c>
      <c r="F77" t="s">
        <v>138</v>
      </c>
      <c r="H77">
        <v>1</v>
      </c>
      <c r="I77">
        <v>20</v>
      </c>
      <c r="J77">
        <v>23.7</v>
      </c>
      <c r="K77">
        <v>7.93</v>
      </c>
      <c r="L77">
        <v>25</v>
      </c>
      <c r="M77">
        <v>28.16</v>
      </c>
      <c r="N77">
        <v>4.63</v>
      </c>
      <c r="O77">
        <v>20</v>
      </c>
      <c r="P77">
        <v>26.3</v>
      </c>
      <c r="Q77" s="3">
        <v>5.77</v>
      </c>
      <c r="R77">
        <v>25</v>
      </c>
      <c r="S77">
        <v>28.44</v>
      </c>
      <c r="T77">
        <v>4.6100000000000003</v>
      </c>
      <c r="U77">
        <f>P77-J77</f>
        <v>2.6000000000000014</v>
      </c>
      <c r="V77">
        <f>IF(ISBLANK(I77), Q77, SQRT(Q77 ^ 2 / O77 + K77 ^ 2 / I77))</f>
        <v>2.1929181471272474</v>
      </c>
      <c r="W77">
        <f>S77 - M77</f>
        <v>0.28000000000000114</v>
      </c>
      <c r="X77">
        <f>IF(ISBLANK(I77), T77, SQRT(T77 ^ 2 / R77 + N77 ^ 2 / L77))</f>
        <v>1.3067363926974713</v>
      </c>
      <c r="AC77" t="b">
        <v>1</v>
      </c>
      <c r="AJ77"/>
      <c r="AK77"/>
      <c r="AL77" s="2"/>
      <c r="AM77" s="2"/>
      <c r="AQ77"/>
      <c r="AS77" s="2"/>
    </row>
    <row r="78" spans="1:45">
      <c r="A78" t="s">
        <v>202</v>
      </c>
      <c r="B78" t="s">
        <v>414</v>
      </c>
      <c r="C78">
        <v>77</v>
      </c>
      <c r="D78" t="s">
        <v>22</v>
      </c>
      <c r="E78" t="s">
        <v>203</v>
      </c>
      <c r="F78" t="s">
        <v>138</v>
      </c>
      <c r="H78">
        <v>2</v>
      </c>
      <c r="I78">
        <v>20</v>
      </c>
      <c r="J78">
        <v>23.7</v>
      </c>
      <c r="K78">
        <v>7.93</v>
      </c>
      <c r="L78">
        <v>25</v>
      </c>
      <c r="M78">
        <v>28.16</v>
      </c>
      <c r="N78">
        <v>4.63</v>
      </c>
      <c r="O78">
        <v>20</v>
      </c>
      <c r="P78">
        <v>29.15</v>
      </c>
      <c r="Q78" s="3">
        <v>4.8</v>
      </c>
      <c r="R78">
        <v>25</v>
      </c>
      <c r="S78">
        <v>29.2</v>
      </c>
      <c r="T78">
        <v>4.87</v>
      </c>
      <c r="U78">
        <f>P78-J78</f>
        <v>5.4499999999999993</v>
      </c>
      <c r="V78">
        <f>IF(ISBLANK(I78), Q78, SQRT(Q78 ^ 2 / O78 + K78 ^ 2 / I78))</f>
        <v>2.0727385266839615</v>
      </c>
      <c r="W78">
        <f>S78 - M78</f>
        <v>1.0399999999999991</v>
      </c>
      <c r="X78">
        <f>IF(ISBLANK(I78), T78, SQRT(T78 ^ 2 / R78 + N78 ^ 2 / L78))</f>
        <v>1.3439315458757564</v>
      </c>
      <c r="AC78" t="b">
        <v>1</v>
      </c>
      <c r="AJ78"/>
      <c r="AK78"/>
      <c r="AL78" s="2"/>
      <c r="AM78" s="2"/>
      <c r="AQ78"/>
      <c r="AS78" s="2"/>
    </row>
    <row r="79" spans="1:45">
      <c r="A79" t="s">
        <v>178</v>
      </c>
      <c r="B79" t="s">
        <v>415</v>
      </c>
      <c r="C79">
        <v>78</v>
      </c>
      <c r="D79" t="s">
        <v>22</v>
      </c>
      <c r="E79" t="s">
        <v>179</v>
      </c>
      <c r="F79" t="s">
        <v>180</v>
      </c>
      <c r="H79">
        <v>3.5</v>
      </c>
      <c r="I79">
        <v>80</v>
      </c>
      <c r="J79">
        <v>68.75</v>
      </c>
      <c r="K79">
        <v>11</v>
      </c>
      <c r="L79">
        <v>85</v>
      </c>
      <c r="M79">
        <v>67.709999999999994</v>
      </c>
      <c r="N79">
        <v>10.4</v>
      </c>
      <c r="O79">
        <v>60</v>
      </c>
      <c r="P79">
        <v>74.430000000000007</v>
      </c>
      <c r="Q79" s="3">
        <v>10.1</v>
      </c>
      <c r="R79" s="3">
        <v>80</v>
      </c>
      <c r="S79" s="3">
        <v>75.260000000000005</v>
      </c>
      <c r="T79" s="3">
        <v>9.65</v>
      </c>
      <c r="U79">
        <f>P79-J79</f>
        <v>5.6800000000000068</v>
      </c>
      <c r="V79">
        <f>IF(ISBLANK(I79), Q79, SQRT(Q79 ^ 2 / O79 + K79 ^ 2 / I79))</f>
        <v>1.7923913263198599</v>
      </c>
      <c r="W79">
        <f>S79 - M79</f>
        <v>7.5500000000000114</v>
      </c>
      <c r="X79">
        <f>IF(ISBLANK(I79), T79, SQRT(T79 ^ 2 / R79 + N79 ^ 2 / L79))</f>
        <v>1.5609297992655833</v>
      </c>
      <c r="Y79" s="3"/>
      <c r="Z79" s="3"/>
      <c r="AA79" s="3"/>
      <c r="AB79" s="3"/>
      <c r="AC79" s="3" t="b">
        <v>1</v>
      </c>
      <c r="AJ79"/>
      <c r="AK79"/>
      <c r="AL79" s="2"/>
      <c r="AM79" s="2"/>
      <c r="AQ79"/>
      <c r="AS79" s="2"/>
    </row>
    <row r="80" spans="1:45">
      <c r="A80" t="s">
        <v>181</v>
      </c>
      <c r="B80" s="13" t="s">
        <v>403</v>
      </c>
      <c r="C80">
        <v>79</v>
      </c>
      <c r="D80" t="s">
        <v>22</v>
      </c>
      <c r="E80" t="s">
        <v>182</v>
      </c>
      <c r="F80" t="s">
        <v>180</v>
      </c>
      <c r="G80" t="s">
        <v>404</v>
      </c>
      <c r="H80">
        <v>0</v>
      </c>
      <c r="O80">
        <v>32</v>
      </c>
      <c r="P80">
        <v>8.91</v>
      </c>
      <c r="Q80" s="3">
        <v>0.86</v>
      </c>
      <c r="R80">
        <v>29</v>
      </c>
      <c r="S80" s="3">
        <v>7.79</v>
      </c>
      <c r="T80" s="3">
        <v>1.45</v>
      </c>
      <c r="U80">
        <f>P80-J80</f>
        <v>8.91</v>
      </c>
      <c r="V80">
        <f>IF(ISBLANK(I80), Q80, SQRT(Q80 ^ 2 / O80 + K80 ^ 2 / I80))</f>
        <v>0.86</v>
      </c>
      <c r="W80">
        <f>S80 - M80</f>
        <v>7.79</v>
      </c>
      <c r="X80">
        <f>IF(ISBLANK(I80), T80, SQRT(T80 ^ 2 / R80 + N80 ^ 2 / L80))</f>
        <v>1.45</v>
      </c>
      <c r="AC80" s="3" t="b">
        <v>0</v>
      </c>
      <c r="AJ80"/>
      <c r="AK80"/>
      <c r="AL80" s="2"/>
      <c r="AM80" s="2"/>
      <c r="AQ80"/>
      <c r="AS80" s="2"/>
    </row>
    <row r="81" spans="1:45">
      <c r="A81" t="s">
        <v>181</v>
      </c>
      <c r="B81" t="s">
        <v>403</v>
      </c>
      <c r="C81">
        <v>80</v>
      </c>
      <c r="D81" t="s">
        <v>22</v>
      </c>
      <c r="E81" t="s">
        <v>184</v>
      </c>
      <c r="F81" t="s">
        <v>180</v>
      </c>
      <c r="G81" t="s">
        <v>405</v>
      </c>
      <c r="H81">
        <v>0</v>
      </c>
      <c r="O81">
        <v>32</v>
      </c>
      <c r="P81">
        <v>8.94</v>
      </c>
      <c r="Q81" s="3">
        <v>0.95</v>
      </c>
      <c r="R81">
        <v>29</v>
      </c>
      <c r="S81" s="3">
        <v>8.3800000000000008</v>
      </c>
      <c r="T81" s="3">
        <v>1.43</v>
      </c>
      <c r="U81">
        <f>P81-J81</f>
        <v>8.94</v>
      </c>
      <c r="V81">
        <f>IF(ISBLANK(I81), Q81, SQRT(Q81 ^ 2 / O81 + K81 ^ 2 / I81))</f>
        <v>0.95</v>
      </c>
      <c r="W81">
        <f>S81 - M81</f>
        <v>8.3800000000000008</v>
      </c>
      <c r="X81">
        <f>IF(ISBLANK(I81), T81, SQRT(T81 ^ 2 / R81 + N81 ^ 2 / L81))</f>
        <v>1.43</v>
      </c>
      <c r="AC81" s="3" t="b">
        <v>0</v>
      </c>
      <c r="AJ81"/>
      <c r="AK81"/>
      <c r="AL81" s="2"/>
      <c r="AM81" s="2"/>
      <c r="AQ81"/>
      <c r="AS81" s="2"/>
    </row>
    <row r="82" spans="1:45">
      <c r="A82" t="s">
        <v>164</v>
      </c>
      <c r="B82" t="s">
        <v>416</v>
      </c>
      <c r="C82">
        <v>81</v>
      </c>
      <c r="D82" t="s">
        <v>22</v>
      </c>
      <c r="E82" t="s">
        <v>180</v>
      </c>
      <c r="F82" t="s">
        <v>180</v>
      </c>
      <c r="H82">
        <v>9</v>
      </c>
      <c r="I82" s="4">
        <v>240</v>
      </c>
      <c r="J82">
        <v>40.130000000000003</v>
      </c>
      <c r="K82">
        <v>0.30983866769659335</v>
      </c>
      <c r="L82" s="4">
        <v>251</v>
      </c>
      <c r="M82">
        <v>40.08</v>
      </c>
      <c r="N82">
        <v>0.3168595903550972</v>
      </c>
      <c r="O82">
        <v>233</v>
      </c>
      <c r="P82">
        <v>41.79</v>
      </c>
      <c r="Q82" s="3">
        <v>0.30528675044947495</v>
      </c>
      <c r="R82" s="4">
        <v>250</v>
      </c>
      <c r="S82" s="3">
        <v>41.83</v>
      </c>
      <c r="T82" s="3">
        <v>0.31622776601683794</v>
      </c>
      <c r="U82">
        <f>P82-J82</f>
        <v>1.6599999999999966</v>
      </c>
      <c r="V82">
        <f>IF(ISBLANK(I82), Q82, SQRT(Q82 ^ 2 / O82 + K82 ^ 2 / I82))</f>
        <v>2.8284271247461901E-2</v>
      </c>
      <c r="W82">
        <f>S82 - M82</f>
        <v>1.75</v>
      </c>
      <c r="X82">
        <f>IF(ISBLANK(I82), T82, SQRT(T82 ^ 2 / R82 + N82 ^ 2 / L82))</f>
        <v>2.8284271247461901E-2</v>
      </c>
      <c r="AC82" s="3" t="b">
        <v>1</v>
      </c>
      <c r="AJ82"/>
      <c r="AK82"/>
      <c r="AL82" s="2"/>
      <c r="AM82" s="2"/>
      <c r="AQ82"/>
      <c r="AS82" s="2"/>
    </row>
    <row r="83" spans="1:45">
      <c r="A83" t="s">
        <v>164</v>
      </c>
      <c r="B83" t="s">
        <v>416</v>
      </c>
      <c r="C83">
        <v>82</v>
      </c>
      <c r="D83" t="s">
        <v>22</v>
      </c>
      <c r="E83" t="s">
        <v>180</v>
      </c>
      <c r="F83" t="s">
        <v>180</v>
      </c>
      <c r="H83">
        <v>15</v>
      </c>
      <c r="I83" s="4">
        <v>240</v>
      </c>
      <c r="J83">
        <v>40.130000000000003</v>
      </c>
      <c r="K83">
        <v>0.30983866769659335</v>
      </c>
      <c r="L83" s="4">
        <v>251</v>
      </c>
      <c r="M83">
        <v>40.08</v>
      </c>
      <c r="N83">
        <v>0.3168595903550972</v>
      </c>
      <c r="O83">
        <v>231</v>
      </c>
      <c r="P83">
        <v>41.83</v>
      </c>
      <c r="Q83" s="3">
        <v>0.30397368307141326</v>
      </c>
      <c r="R83" s="4">
        <v>247</v>
      </c>
      <c r="S83" s="3">
        <v>41.8</v>
      </c>
      <c r="T83" s="3">
        <v>0.31432467291003424</v>
      </c>
      <c r="U83">
        <f>P83-J83</f>
        <v>1.6999999999999957</v>
      </c>
      <c r="V83">
        <f>IF(ISBLANK(I83), Q83, SQRT(Q83 ^ 2 / O83 + K83 ^ 2 / I83))</f>
        <v>2.8284271247461901E-2</v>
      </c>
      <c r="W83">
        <f>S83 - M83</f>
        <v>1.7199999999999989</v>
      </c>
      <c r="X83">
        <f>IF(ISBLANK(I83), T83, SQRT(T83 ^ 2 / R83 + N83 ^ 2 / L83))</f>
        <v>2.8284271247461905E-2</v>
      </c>
      <c r="AC83" s="3" t="b">
        <v>1</v>
      </c>
      <c r="AJ83"/>
      <c r="AK83"/>
      <c r="AL83" s="2"/>
      <c r="AM83" s="2"/>
      <c r="AQ83"/>
      <c r="AS83" s="2"/>
    </row>
    <row r="84" spans="1:45">
      <c r="A84" t="s">
        <v>164</v>
      </c>
      <c r="B84" t="s">
        <v>416</v>
      </c>
      <c r="C84">
        <v>83</v>
      </c>
      <c r="D84" t="s">
        <v>22</v>
      </c>
      <c r="E84" t="s">
        <v>180</v>
      </c>
      <c r="F84" t="s">
        <v>180</v>
      </c>
      <c r="H84">
        <v>21</v>
      </c>
      <c r="I84" s="4">
        <v>240</v>
      </c>
      <c r="J84">
        <v>40.130000000000003</v>
      </c>
      <c r="K84">
        <v>0.30983866769659335</v>
      </c>
      <c r="L84" s="4">
        <v>251</v>
      </c>
      <c r="M84">
        <v>40.08</v>
      </c>
      <c r="N84">
        <v>0.3168595903550972</v>
      </c>
      <c r="O84">
        <v>216</v>
      </c>
      <c r="P84">
        <v>42.07</v>
      </c>
      <c r="Q84" s="3">
        <v>0.29393876913398137</v>
      </c>
      <c r="R84" s="4">
        <v>240</v>
      </c>
      <c r="S84" s="3">
        <v>42.22</v>
      </c>
      <c r="T84" s="3">
        <v>0.30983866769659335</v>
      </c>
      <c r="U84">
        <f>P84-J84</f>
        <v>1.9399999999999977</v>
      </c>
      <c r="V84">
        <f>IF(ISBLANK(I84), Q84, SQRT(Q84 ^ 2 / O84 + K84 ^ 2 / I84))</f>
        <v>2.8284271247461901E-2</v>
      </c>
      <c r="W84">
        <f>S84 - M84</f>
        <v>2.1400000000000006</v>
      </c>
      <c r="X84">
        <f>IF(ISBLANK(I84), T84, SQRT(T84 ^ 2 / R84 + N84 ^ 2 / L84))</f>
        <v>2.8284271247461901E-2</v>
      </c>
      <c r="AC84" s="3" t="b">
        <v>1</v>
      </c>
      <c r="AJ84"/>
      <c r="AK84"/>
      <c r="AL84" s="2"/>
      <c r="AM84" s="2"/>
      <c r="AQ84"/>
      <c r="AS84" s="2"/>
    </row>
    <row r="85" spans="1:45">
      <c r="A85" t="s">
        <v>51</v>
      </c>
      <c r="B85" s="5" t="s">
        <v>417</v>
      </c>
      <c r="C85">
        <v>84</v>
      </c>
      <c r="D85" t="s">
        <v>22</v>
      </c>
      <c r="E85" t="s">
        <v>418</v>
      </c>
      <c r="F85" t="s">
        <v>338</v>
      </c>
      <c r="G85" t="s">
        <v>419</v>
      </c>
      <c r="H85">
        <v>5</v>
      </c>
      <c r="I85">
        <v>20</v>
      </c>
      <c r="J85">
        <v>3.4</v>
      </c>
      <c r="K85">
        <v>0.77</v>
      </c>
      <c r="L85">
        <v>20</v>
      </c>
      <c r="M85">
        <v>3.7</v>
      </c>
      <c r="N85">
        <v>0.7</v>
      </c>
      <c r="O85">
        <v>19</v>
      </c>
      <c r="P85">
        <v>4.125</v>
      </c>
      <c r="Q85">
        <v>0.77</v>
      </c>
      <c r="R85">
        <v>19</v>
      </c>
      <c r="S85">
        <v>3.8610000000000002</v>
      </c>
      <c r="T85">
        <v>0.7</v>
      </c>
      <c r="U85">
        <f>P85-J85</f>
        <v>0.72500000000000009</v>
      </c>
      <c r="V85">
        <f>IF(ISBLANK(I85), Q85, SQRT(Q85 ^ 2 / O85 + K85 ^ 2 / I85))</f>
        <v>0.24667846107411714</v>
      </c>
      <c r="W85">
        <f>S85 - M85</f>
        <v>0.16100000000000003</v>
      </c>
      <c r="X85">
        <f>IF(ISBLANK(I85), T85, SQRT(T85 ^ 2 / R85 + N85 ^ 2 / L85))</f>
        <v>0.2242531464310156</v>
      </c>
      <c r="AC85" t="b">
        <v>1</v>
      </c>
      <c r="AJ85"/>
      <c r="AK85"/>
      <c r="AL85" s="2"/>
      <c r="AM85" s="2"/>
      <c r="AQ85"/>
      <c r="AS85" s="2"/>
    </row>
    <row r="86" spans="1:45">
      <c r="A86" t="s">
        <v>51</v>
      </c>
      <c r="B86" s="5" t="s">
        <v>417</v>
      </c>
      <c r="C86">
        <v>85</v>
      </c>
      <c r="D86" t="s">
        <v>22</v>
      </c>
      <c r="E86" t="s">
        <v>420</v>
      </c>
      <c r="F86" t="s">
        <v>338</v>
      </c>
      <c r="G86" t="s">
        <v>421</v>
      </c>
      <c r="H86">
        <v>5</v>
      </c>
      <c r="I86">
        <v>20</v>
      </c>
      <c r="J86">
        <v>4.2</v>
      </c>
      <c r="K86">
        <v>0.9</v>
      </c>
      <c r="L86">
        <v>20</v>
      </c>
      <c r="M86">
        <v>4.3</v>
      </c>
      <c r="N86">
        <v>0.65</v>
      </c>
      <c r="O86">
        <v>19</v>
      </c>
      <c r="P86">
        <v>4.3970000000000002</v>
      </c>
      <c r="Q86">
        <v>0.9</v>
      </c>
      <c r="R86">
        <v>19</v>
      </c>
      <c r="S86">
        <v>4.0819999999999999</v>
      </c>
      <c r="T86">
        <v>0.65</v>
      </c>
      <c r="U86">
        <f>P86-J86</f>
        <v>0.19700000000000006</v>
      </c>
      <c r="V86">
        <f>IF(ISBLANK(I86), Q86, SQRT(Q86 ^ 2 / O86 + K86 ^ 2 / I86))</f>
        <v>0.28832547398273434</v>
      </c>
      <c r="W86">
        <f>S86 - M86</f>
        <v>-0.21799999999999997</v>
      </c>
      <c r="X86">
        <f>IF(ISBLANK(I86), T86, SQRT(T86 ^ 2 / R86 + N86 ^ 2 / L86))</f>
        <v>0.20823506454308591</v>
      </c>
      <c r="AC86" t="b">
        <v>1</v>
      </c>
      <c r="AJ86"/>
      <c r="AK86"/>
      <c r="AL86" s="2"/>
      <c r="AM86" s="2"/>
      <c r="AQ86"/>
      <c r="AS86" s="2"/>
    </row>
    <row r="87" spans="1:45">
      <c r="A87" t="s">
        <v>92</v>
      </c>
      <c r="B87" s="5" t="s">
        <v>422</v>
      </c>
      <c r="C87">
        <v>86</v>
      </c>
      <c r="D87" t="s">
        <v>22</v>
      </c>
      <c r="E87" t="s">
        <v>423</v>
      </c>
      <c r="F87" t="s">
        <v>338</v>
      </c>
      <c r="H87">
        <v>3</v>
      </c>
      <c r="I87">
        <v>134</v>
      </c>
      <c r="J87">
        <v>-20.28</v>
      </c>
      <c r="K87">
        <v>6.38</v>
      </c>
      <c r="L87">
        <v>138</v>
      </c>
      <c r="M87">
        <v>-19.760000000000002</v>
      </c>
      <c r="N87">
        <v>6.03</v>
      </c>
      <c r="O87">
        <v>120</v>
      </c>
      <c r="P87">
        <v>-19.62</v>
      </c>
      <c r="Q87" s="3">
        <v>6.5</v>
      </c>
      <c r="R87">
        <v>135</v>
      </c>
      <c r="S87">
        <v>-20.02</v>
      </c>
      <c r="T87">
        <v>5.79</v>
      </c>
      <c r="U87">
        <f>P87-J87</f>
        <v>0.66000000000000014</v>
      </c>
      <c r="V87">
        <f>IF(ISBLANK(I87), Q87, SQRT(Q87 ^ 2 / O87 + K87 ^ 2 / I87))</f>
        <v>0.80984412848264264</v>
      </c>
      <c r="W87">
        <f>S87 - M87</f>
        <v>-0.25999999999999801</v>
      </c>
      <c r="X87">
        <f>IF(ISBLANK(I87), T87, SQRT(T87 ^ 2 / R87 + N87 ^ 2 / L87))</f>
        <v>0.7154099868434618</v>
      </c>
      <c r="AC87" t="b">
        <v>1</v>
      </c>
    </row>
    <row r="88" spans="1:45">
      <c r="A88" t="s">
        <v>92</v>
      </c>
      <c r="B88" s="5" t="s">
        <v>422</v>
      </c>
      <c r="C88">
        <v>87</v>
      </c>
      <c r="D88" t="s">
        <v>22</v>
      </c>
      <c r="E88" t="s">
        <v>423</v>
      </c>
      <c r="F88" t="s">
        <v>338</v>
      </c>
      <c r="H88">
        <v>6</v>
      </c>
      <c r="I88">
        <v>134</v>
      </c>
      <c r="J88">
        <v>-20.28</v>
      </c>
      <c r="K88">
        <v>6.38</v>
      </c>
      <c r="L88">
        <v>138</v>
      </c>
      <c r="M88">
        <v>-19.760000000000002</v>
      </c>
      <c r="N88">
        <v>6.03</v>
      </c>
      <c r="O88">
        <v>129</v>
      </c>
      <c r="P88">
        <v>-19.62</v>
      </c>
      <c r="Q88" s="3">
        <v>6.53</v>
      </c>
      <c r="R88">
        <v>134</v>
      </c>
      <c r="S88">
        <v>-19.7</v>
      </c>
      <c r="T88">
        <v>6.87</v>
      </c>
      <c r="U88">
        <f>P88-J88</f>
        <v>0.66000000000000014</v>
      </c>
      <c r="V88">
        <f>IF(ISBLANK(I88), Q88, SQRT(Q88 ^ 2 / O88 + K88 ^ 2 / I88))</f>
        <v>0.79643819063853183</v>
      </c>
      <c r="W88">
        <f>S88 - M88</f>
        <v>6.0000000000002274E-2</v>
      </c>
      <c r="X88">
        <f>IF(ISBLANK(I88), T88, SQRT(T88 ^ 2 / R88 + N88 ^ 2 / L88))</f>
        <v>0.78466582329708146</v>
      </c>
      <c r="AC88" t="b">
        <v>1</v>
      </c>
    </row>
    <row r="89" spans="1:45">
      <c r="A89" t="s">
        <v>92</v>
      </c>
      <c r="B89" s="5" t="s">
        <v>422</v>
      </c>
      <c r="C89">
        <v>88</v>
      </c>
      <c r="D89" t="s">
        <v>22</v>
      </c>
      <c r="E89" t="s">
        <v>423</v>
      </c>
      <c r="F89" t="s">
        <v>338</v>
      </c>
      <c r="H89">
        <v>12</v>
      </c>
      <c r="I89">
        <v>134</v>
      </c>
      <c r="J89">
        <v>-20.28</v>
      </c>
      <c r="K89">
        <v>6.38</v>
      </c>
      <c r="L89">
        <v>138</v>
      </c>
      <c r="M89">
        <v>-19.760000000000002</v>
      </c>
      <c r="N89">
        <v>6.03</v>
      </c>
      <c r="O89">
        <v>124</v>
      </c>
      <c r="P89">
        <v>-19.52</v>
      </c>
      <c r="Q89" s="3">
        <v>6.03</v>
      </c>
      <c r="R89">
        <v>132</v>
      </c>
      <c r="S89">
        <v>-19.62</v>
      </c>
      <c r="T89">
        <v>6.07</v>
      </c>
      <c r="U89">
        <f>P89-J89</f>
        <v>0.76000000000000156</v>
      </c>
      <c r="V89">
        <f>IF(ISBLANK(I89), Q89, SQRT(Q89 ^ 2 / O89 + K89 ^ 2 / I89))</f>
        <v>0.77265596718112939</v>
      </c>
      <c r="W89">
        <f>S89 - M89</f>
        <v>0.14000000000000057</v>
      </c>
      <c r="X89">
        <f>IF(ISBLANK(I89), T89, SQRT(T89 ^ 2 / R89 + N89 ^ 2 / L89))</f>
        <v>0.73662257154646438</v>
      </c>
      <c r="AC89" t="b">
        <v>1</v>
      </c>
    </row>
    <row r="90" spans="1:45">
      <c r="A90" t="s">
        <v>103</v>
      </c>
      <c r="B90" s="5" t="s">
        <v>424</v>
      </c>
      <c r="C90">
        <v>89</v>
      </c>
      <c r="D90" t="s">
        <v>22</v>
      </c>
      <c r="E90" t="s">
        <v>425</v>
      </c>
      <c r="F90" t="s">
        <v>338</v>
      </c>
      <c r="H90">
        <v>0</v>
      </c>
      <c r="O90">
        <v>18</v>
      </c>
      <c r="P90">
        <v>-17.22</v>
      </c>
      <c r="Q90" s="3">
        <v>4.72</v>
      </c>
      <c r="R90">
        <v>26</v>
      </c>
      <c r="S90">
        <v>-18.73</v>
      </c>
      <c r="T90">
        <v>6.38</v>
      </c>
      <c r="U90">
        <f>P90-J90</f>
        <v>-17.22</v>
      </c>
      <c r="V90">
        <f>IF(ISBLANK(I90), Q90, SQRT(Q90 ^ 2 / O90 + K90 ^ 2 / I90))</f>
        <v>4.72</v>
      </c>
      <c r="W90">
        <f>S90 - M90</f>
        <v>-18.73</v>
      </c>
      <c r="X90">
        <f>IF(ISBLANK(I90), T90, SQRT(T90 ^ 2 / R90 + N90 ^ 2 / L90))</f>
        <v>6.38</v>
      </c>
      <c r="AC90" t="b">
        <v>0</v>
      </c>
    </row>
    <row r="91" spans="1:45">
      <c r="A91" t="s">
        <v>196</v>
      </c>
      <c r="B91" s="5" t="s">
        <v>426</v>
      </c>
      <c r="C91">
        <v>90</v>
      </c>
      <c r="D91" t="s">
        <v>22</v>
      </c>
      <c r="E91" t="s">
        <v>427</v>
      </c>
      <c r="F91" t="s">
        <v>338</v>
      </c>
      <c r="G91" t="s">
        <v>408</v>
      </c>
      <c r="H91">
        <v>12</v>
      </c>
      <c r="I91">
        <v>97</v>
      </c>
      <c r="L91">
        <v>96</v>
      </c>
      <c r="O91">
        <v>97</v>
      </c>
      <c r="R91">
        <v>96</v>
      </c>
      <c r="U91">
        <f>P91-J91</f>
        <v>0</v>
      </c>
      <c r="V91">
        <f>IF(ISBLANK(I91), Q91, SQRT(Q91 ^ 2 / O91 + K91 ^ 2 / I91))</f>
        <v>0</v>
      </c>
      <c r="W91">
        <f>S91 - M91</f>
        <v>0</v>
      </c>
      <c r="X91">
        <f>IF(ISBLANK(I91), T91, SQRT(T91 ^ 2 / R91 + N91 ^ 2 / L91))</f>
        <v>0</v>
      </c>
      <c r="Y91">
        <v>0.36</v>
      </c>
      <c r="Z91">
        <v>2.1061696312518918E-2</v>
      </c>
      <c r="AC91" t="b">
        <v>1</v>
      </c>
    </row>
    <row r="92" spans="1:45">
      <c r="A92" t="s">
        <v>196</v>
      </c>
      <c r="B92" s="5" t="s">
        <v>426</v>
      </c>
      <c r="C92">
        <v>91</v>
      </c>
      <c r="D92" t="s">
        <v>22</v>
      </c>
      <c r="E92" t="s">
        <v>427</v>
      </c>
      <c r="F92" t="s">
        <v>338</v>
      </c>
      <c r="G92" t="s">
        <v>409</v>
      </c>
      <c r="H92">
        <v>12</v>
      </c>
      <c r="I92">
        <v>74</v>
      </c>
      <c r="L92">
        <v>79</v>
      </c>
      <c r="O92">
        <v>74</v>
      </c>
      <c r="R92">
        <v>79</v>
      </c>
      <c r="U92">
        <f>P92-J92</f>
        <v>0</v>
      </c>
      <c r="V92">
        <f>IF(ISBLANK(I92), Q92, SQRT(Q92 ^ 2 / O92 + K92 ^ 2 / I92))</f>
        <v>0</v>
      </c>
      <c r="W92">
        <f>S92 - M92</f>
        <v>0</v>
      </c>
      <c r="X92">
        <f>IF(ISBLANK(I92), T92, SQRT(T92 ^ 2 / R92 + N92 ^ 2 / L92))</f>
        <v>0</v>
      </c>
      <c r="Y92">
        <v>0</v>
      </c>
      <c r="Z92">
        <v>2.6171741361614778E-2</v>
      </c>
      <c r="AC92" t="b">
        <v>1</v>
      </c>
    </row>
    <row r="93" spans="1:45">
      <c r="A93" t="s">
        <v>186</v>
      </c>
      <c r="B93" s="5" t="s">
        <v>428</v>
      </c>
      <c r="C93">
        <v>92</v>
      </c>
      <c r="D93" t="s">
        <v>22</v>
      </c>
      <c r="E93" t="s">
        <v>338</v>
      </c>
      <c r="F93" t="s">
        <v>338</v>
      </c>
      <c r="H93">
        <v>0</v>
      </c>
      <c r="I93">
        <v>411</v>
      </c>
      <c r="J93">
        <v>89</v>
      </c>
      <c r="L93">
        <v>410</v>
      </c>
      <c r="M93">
        <v>88.32</v>
      </c>
      <c r="O93">
        <v>145</v>
      </c>
      <c r="P93">
        <v>88.3</v>
      </c>
      <c r="R93">
        <v>273</v>
      </c>
      <c r="S93">
        <v>86.52</v>
      </c>
      <c r="U93">
        <f>P93-J93</f>
        <v>-0.70000000000000284</v>
      </c>
      <c r="V93">
        <f>78.5714285714 / SQRT(1 / 145 + 1 / 273)</f>
        <v>764.6132739144615</v>
      </c>
      <c r="W93">
        <f>S93 - M93</f>
        <v>-1.7999999999999972</v>
      </c>
      <c r="X93">
        <f>78.5714285714 / SQRT(1 / 145 + 1 / 273)</f>
        <v>764.6132739144615</v>
      </c>
      <c r="AC93" t="b">
        <v>1</v>
      </c>
    </row>
    <row r="94" spans="1:45">
      <c r="A94" t="s">
        <v>429</v>
      </c>
      <c r="B94" s="5" t="s">
        <v>430</v>
      </c>
      <c r="C94">
        <v>93</v>
      </c>
      <c r="D94" t="s">
        <v>22</v>
      </c>
      <c r="E94" t="s">
        <v>431</v>
      </c>
      <c r="F94" t="s">
        <v>338</v>
      </c>
      <c r="H94">
        <v>0</v>
      </c>
      <c r="I94">
        <v>15</v>
      </c>
      <c r="L94">
        <v>17</v>
      </c>
      <c r="O94">
        <v>15</v>
      </c>
      <c r="R94">
        <v>17</v>
      </c>
      <c r="U94">
        <f>P94-J94</f>
        <v>0</v>
      </c>
      <c r="V94">
        <f>IF(ISBLANK(I94), Q94, SQRT(Q94 ^ 2 / O94 + K94 ^ 2 / I94))</f>
        <v>0</v>
      </c>
      <c r="W94">
        <f>S94 - M94</f>
        <v>0</v>
      </c>
      <c r="X94">
        <f>IF(ISBLANK(I94), T94, SQRT(T94 ^ 2 / R94 + N94 ^ 2 / L94))</f>
        <v>0</v>
      </c>
      <c r="Y94">
        <v>1.6097999999999999</v>
      </c>
      <c r="Z94">
        <v>0.16600000000000001</v>
      </c>
      <c r="AC94" t="b">
        <v>1</v>
      </c>
    </row>
    <row r="95" spans="1:45">
      <c r="A95" t="s">
        <v>194</v>
      </c>
      <c r="B95" t="s">
        <v>400</v>
      </c>
      <c r="C95">
        <v>94</v>
      </c>
      <c r="D95" t="s">
        <v>22</v>
      </c>
      <c r="E95" t="s">
        <v>160</v>
      </c>
      <c r="F95" t="s">
        <v>160</v>
      </c>
      <c r="G95" t="s">
        <v>401</v>
      </c>
      <c r="H95">
        <v>1.5</v>
      </c>
      <c r="I95">
        <v>43</v>
      </c>
      <c r="J95">
        <v>6.26</v>
      </c>
      <c r="K95">
        <v>0.73</v>
      </c>
      <c r="L95">
        <v>37</v>
      </c>
      <c r="M95">
        <v>6.26</v>
      </c>
      <c r="N95">
        <v>1.07</v>
      </c>
      <c r="O95">
        <v>42</v>
      </c>
      <c r="P95">
        <v>6.15</v>
      </c>
      <c r="Q95" s="3">
        <v>0.91</v>
      </c>
      <c r="R95">
        <v>35</v>
      </c>
      <c r="S95">
        <v>6.21</v>
      </c>
      <c r="T95">
        <v>0.64</v>
      </c>
      <c r="U95">
        <f>P95-J95</f>
        <v>-0.10999999999999943</v>
      </c>
      <c r="V95">
        <f>IF(ISBLANK(I95), Q95, SQRT(Q95 ^ 2 / O95 + K95 ^ 2 / I95))</f>
        <v>0.1791917685678687</v>
      </c>
      <c r="W95">
        <f>S95 - M95</f>
        <v>-4.9999999999999822E-2</v>
      </c>
      <c r="X95">
        <f>IF(ISBLANK(I95), T95, SQRT(T95 ^ 2 / R95 + N95 ^ 2 / L95))</f>
        <v>0.20650932275832098</v>
      </c>
      <c r="AC95" t="b">
        <v>1</v>
      </c>
    </row>
    <row r="96" spans="1:45">
      <c r="A96" t="s">
        <v>194</v>
      </c>
      <c r="B96" t="s">
        <v>400</v>
      </c>
      <c r="C96">
        <v>95</v>
      </c>
      <c r="D96" t="s">
        <v>22</v>
      </c>
      <c r="E96" t="s">
        <v>160</v>
      </c>
      <c r="F96" t="s">
        <v>160</v>
      </c>
      <c r="G96" t="s">
        <v>402</v>
      </c>
      <c r="H96">
        <v>1.5</v>
      </c>
      <c r="I96">
        <v>35</v>
      </c>
      <c r="J96">
        <v>5.83</v>
      </c>
      <c r="K96">
        <v>1.37</v>
      </c>
      <c r="L96">
        <v>35</v>
      </c>
      <c r="M96">
        <v>6.01</v>
      </c>
      <c r="N96">
        <v>1.05</v>
      </c>
      <c r="O96">
        <v>34</v>
      </c>
      <c r="P96">
        <v>5.99</v>
      </c>
      <c r="Q96" s="3">
        <v>1</v>
      </c>
      <c r="R96">
        <v>35</v>
      </c>
      <c r="S96">
        <v>5.77</v>
      </c>
      <c r="T96">
        <v>0.92</v>
      </c>
      <c r="U96">
        <f>P96-J96</f>
        <v>0.16000000000000014</v>
      </c>
      <c r="V96">
        <f>IF(ISBLANK(I96), Q96, SQRT(Q96 ^ 2 / O96 + K96 ^ 2 / I96))</f>
        <v>0.28816224421599135</v>
      </c>
      <c r="W96">
        <f>S96 - M96</f>
        <v>-0.24000000000000021</v>
      </c>
      <c r="X96">
        <f>IF(ISBLANK(I96), T96, SQRT(T96 ^ 2 / R96 + N96 ^ 2 / L96))</f>
        <v>0.23597215332080423</v>
      </c>
      <c r="AC96" t="b">
        <v>1</v>
      </c>
    </row>
    <row r="97" spans="1:45">
      <c r="A97" t="s">
        <v>57</v>
      </c>
      <c r="C97">
        <v>96</v>
      </c>
      <c r="D97" t="s">
        <v>22</v>
      </c>
      <c r="E97" t="s">
        <v>159</v>
      </c>
      <c r="F97" t="s">
        <v>160</v>
      </c>
      <c r="H97">
        <v>0</v>
      </c>
      <c r="I97" s="4"/>
      <c r="O97">
        <v>18</v>
      </c>
      <c r="P97">
        <v>45.76</v>
      </c>
      <c r="Q97" s="3">
        <v>3.85</v>
      </c>
      <c r="R97">
        <v>18</v>
      </c>
      <c r="S97">
        <v>41.45</v>
      </c>
      <c r="T97">
        <v>2.92</v>
      </c>
      <c r="U97">
        <f>P97-J97</f>
        <v>45.76</v>
      </c>
      <c r="V97">
        <f>IF(ISBLANK(I97), Q97, SQRT(Q97 ^ 2 / O97 + K97 ^ 2 / I97))</f>
        <v>3.85</v>
      </c>
      <c r="W97">
        <f>S97 - M97</f>
        <v>41.45</v>
      </c>
      <c r="X97">
        <f>IF(ISBLANK(I97), T97, SQRT(T97 ^ 2 / R97 + N97 ^ 2 / L97))</f>
        <v>2.92</v>
      </c>
      <c r="AC97" s="14" t="b">
        <v>1</v>
      </c>
    </row>
    <row r="98" spans="1:45">
      <c r="A98" t="s">
        <v>57</v>
      </c>
      <c r="C98">
        <v>97</v>
      </c>
      <c r="D98" t="s">
        <v>22</v>
      </c>
      <c r="E98" t="s">
        <v>159</v>
      </c>
      <c r="F98" t="s">
        <v>160</v>
      </c>
      <c r="H98">
        <v>3</v>
      </c>
      <c r="O98">
        <v>18</v>
      </c>
      <c r="P98">
        <v>42.94</v>
      </c>
      <c r="Q98" s="3">
        <v>3.39</v>
      </c>
      <c r="R98">
        <v>18</v>
      </c>
      <c r="S98">
        <v>42.59</v>
      </c>
      <c r="T98">
        <v>3.13</v>
      </c>
      <c r="U98">
        <f>P98-J98</f>
        <v>42.94</v>
      </c>
      <c r="V98">
        <f>IF(ISBLANK(I98), Q98, SQRT(Q98 ^ 2 / O98 + K98 ^ 2 / I98))</f>
        <v>3.39</v>
      </c>
      <c r="W98">
        <f>S98 - M98</f>
        <v>42.59</v>
      </c>
      <c r="X98">
        <f>IF(ISBLANK(I98), T98, SQRT(T98 ^ 2 / R98 + N98 ^ 2 / L98))</f>
        <v>3.13</v>
      </c>
      <c r="AC98" s="14" t="b">
        <v>1</v>
      </c>
    </row>
    <row r="99" spans="1:45">
      <c r="A99" t="s">
        <v>21</v>
      </c>
      <c r="B99" s="16" t="s">
        <v>406</v>
      </c>
      <c r="C99">
        <v>98</v>
      </c>
      <c r="D99" t="s">
        <v>22</v>
      </c>
      <c r="E99" t="s">
        <v>162</v>
      </c>
      <c r="F99" t="s">
        <v>160</v>
      </c>
      <c r="H99">
        <v>1</v>
      </c>
      <c r="I99" s="4">
        <v>68</v>
      </c>
      <c r="J99">
        <v>79.400000000000006</v>
      </c>
      <c r="K99">
        <v>11.7</v>
      </c>
      <c r="L99" s="4">
        <v>68</v>
      </c>
      <c r="M99">
        <v>79.099999999999994</v>
      </c>
      <c r="N99">
        <v>9.6999999999999993</v>
      </c>
      <c r="O99">
        <v>64</v>
      </c>
      <c r="P99">
        <v>82.92</v>
      </c>
      <c r="Q99" s="3">
        <v>20.82</v>
      </c>
      <c r="R99">
        <v>64</v>
      </c>
      <c r="S99">
        <v>77.430000000000007</v>
      </c>
      <c r="T99">
        <v>22.12</v>
      </c>
      <c r="U99">
        <f>P99-J99</f>
        <v>3.519999999999996</v>
      </c>
      <c r="V99">
        <f>IF(ISBLANK(I99), Q99, SQRT(Q99 ^ 2 / O99 + K99 ^ 2 / I99))</f>
        <v>2.9641346941888651</v>
      </c>
      <c r="W99">
        <f>S99 - M99</f>
        <v>-1.6699999999999875</v>
      </c>
      <c r="X99">
        <f>IF(ISBLANK(I99), T99, SQRT(T99 ^ 2 / R99 + N99 ^ 2 / L99))</f>
        <v>3.0048130508549504</v>
      </c>
      <c r="AC99" s="3" t="b">
        <v>1</v>
      </c>
    </row>
    <row r="100" spans="1:45">
      <c r="A100" t="s">
        <v>21</v>
      </c>
      <c r="B100" s="16" t="s">
        <v>406</v>
      </c>
      <c r="C100">
        <v>99</v>
      </c>
      <c r="D100" t="s">
        <v>22</v>
      </c>
      <c r="E100" t="s">
        <v>162</v>
      </c>
      <c r="F100" t="s">
        <v>160</v>
      </c>
      <c r="H100">
        <v>3</v>
      </c>
      <c r="I100" s="4">
        <v>68</v>
      </c>
      <c r="J100">
        <v>79.400000000000006</v>
      </c>
      <c r="K100">
        <v>11.7</v>
      </c>
      <c r="L100" s="4">
        <v>68</v>
      </c>
      <c r="M100">
        <v>79.099999999999994</v>
      </c>
      <c r="N100">
        <v>9.6999999999999993</v>
      </c>
      <c r="O100">
        <v>56</v>
      </c>
      <c r="P100">
        <v>85.98</v>
      </c>
      <c r="Q100" s="3">
        <v>19.489999999999998</v>
      </c>
      <c r="R100">
        <v>60</v>
      </c>
      <c r="S100">
        <v>79.430000000000007</v>
      </c>
      <c r="T100">
        <v>21.28</v>
      </c>
      <c r="U100">
        <f>P100-J100</f>
        <v>6.5799999999999983</v>
      </c>
      <c r="V100">
        <f>IF(ISBLANK(I100), Q100, SQRT(Q100 ^ 2 / O100 + K100 ^ 2 / I100))</f>
        <v>2.9658564204496964</v>
      </c>
      <c r="W100">
        <f>S100 - M100</f>
        <v>0.33000000000001251</v>
      </c>
      <c r="X100">
        <f>IF(ISBLANK(I100), T100, SQRT(T100 ^ 2 / R100 + N100 ^ 2 / L100))</f>
        <v>2.9884750521386159</v>
      </c>
      <c r="AC100" s="3" t="b">
        <v>1</v>
      </c>
    </row>
    <row r="101" spans="1:45">
      <c r="A101" t="s">
        <v>21</v>
      </c>
      <c r="B101" s="16" t="s">
        <v>406</v>
      </c>
      <c r="C101">
        <v>100</v>
      </c>
      <c r="D101" t="s">
        <v>22</v>
      </c>
      <c r="E101" t="s">
        <v>162</v>
      </c>
      <c r="F101" t="s">
        <v>160</v>
      </c>
      <c r="H101">
        <v>6</v>
      </c>
      <c r="I101" s="4">
        <v>68</v>
      </c>
      <c r="J101">
        <v>79.400000000000006</v>
      </c>
      <c r="K101">
        <v>11.7</v>
      </c>
      <c r="L101" s="4">
        <v>68</v>
      </c>
      <c r="M101">
        <v>79.099999999999994</v>
      </c>
      <c r="N101">
        <v>9.6999999999999993</v>
      </c>
      <c r="O101">
        <v>61</v>
      </c>
      <c r="P101">
        <v>85.86</v>
      </c>
      <c r="Q101" s="3">
        <v>21.78</v>
      </c>
      <c r="R101">
        <v>63</v>
      </c>
      <c r="S101">
        <v>80.290000000000006</v>
      </c>
      <c r="T101">
        <v>23.57</v>
      </c>
      <c r="U101">
        <f>P101-J101</f>
        <v>6.4599999999999937</v>
      </c>
      <c r="V101">
        <f>IF(ISBLANK(I101), Q101, SQRT(Q101 ^ 2 / O101 + K101 ^ 2 / I101))</f>
        <v>3.1288367459544935</v>
      </c>
      <c r="W101">
        <f>S101 - M101</f>
        <v>1.1900000000000119</v>
      </c>
      <c r="X101">
        <f>IF(ISBLANK(I101), T101, SQRT(T101 ^ 2 / R101 + N101 ^ 2 / L101))</f>
        <v>3.1940334197470839</v>
      </c>
      <c r="AC101" s="3" t="b">
        <v>1</v>
      </c>
    </row>
    <row r="102" spans="1:45">
      <c r="A102" t="s">
        <v>164</v>
      </c>
      <c r="B102" s="5" t="s">
        <v>432</v>
      </c>
      <c r="C102">
        <v>101</v>
      </c>
      <c r="D102" t="s">
        <v>22</v>
      </c>
      <c r="E102" t="s">
        <v>159</v>
      </c>
      <c r="F102" t="s">
        <v>160</v>
      </c>
      <c r="G102" t="s">
        <v>433</v>
      </c>
      <c r="H102">
        <v>9</v>
      </c>
      <c r="I102" s="4">
        <v>240</v>
      </c>
      <c r="J102" s="3">
        <v>74.98</v>
      </c>
      <c r="K102" s="3">
        <v>1.2393546707863734</v>
      </c>
      <c r="L102" s="4">
        <v>251</v>
      </c>
      <c r="M102" s="3">
        <v>75.849999999999994</v>
      </c>
      <c r="N102" s="3">
        <v>1.4258681565979372</v>
      </c>
      <c r="O102">
        <v>233</v>
      </c>
      <c r="P102">
        <v>75.11</v>
      </c>
      <c r="Q102" s="3">
        <v>1.2211470019999999</v>
      </c>
      <c r="R102">
        <v>250</v>
      </c>
      <c r="S102">
        <v>76.040000000000006</v>
      </c>
      <c r="T102" s="3">
        <v>1.423024947</v>
      </c>
      <c r="U102">
        <f>P102-J102</f>
        <v>0.12999999999999545</v>
      </c>
      <c r="V102">
        <f>IF(ISBLANK(I102), Q102, SQRT(Q102 ^ 2 / O102 + K102 ^ 2 / I102))</f>
        <v>0.11313708499920971</v>
      </c>
      <c r="W102">
        <f>S102 - M102</f>
        <v>0.19000000000001194</v>
      </c>
      <c r="X102">
        <f>IF(ISBLANK(I102), T102, SQRT(T102 ^ 2 / R102 + N102 ^ 2 / L102))</f>
        <v>0.12727922061018998</v>
      </c>
      <c r="Y102" s="3"/>
      <c r="Z102" s="3"/>
      <c r="AA102" s="3"/>
      <c r="AB102" s="3"/>
      <c r="AC102" s="3" t="b">
        <v>1</v>
      </c>
    </row>
    <row r="103" spans="1:45">
      <c r="A103" t="s">
        <v>164</v>
      </c>
      <c r="B103" s="5" t="s">
        <v>432</v>
      </c>
      <c r="C103">
        <v>102</v>
      </c>
      <c r="D103" t="s">
        <v>22</v>
      </c>
      <c r="E103" t="s">
        <v>159</v>
      </c>
      <c r="F103" t="s">
        <v>160</v>
      </c>
      <c r="G103" t="s">
        <v>433</v>
      </c>
      <c r="H103">
        <v>15</v>
      </c>
      <c r="I103" s="4">
        <v>240</v>
      </c>
      <c r="J103" s="3">
        <v>74.98</v>
      </c>
      <c r="K103" s="3">
        <v>1.2393546707863734</v>
      </c>
      <c r="L103" s="4">
        <v>251</v>
      </c>
      <c r="M103" s="3">
        <v>75.849999999999994</v>
      </c>
      <c r="N103" s="3">
        <v>1.4258681565979372</v>
      </c>
      <c r="O103">
        <v>231</v>
      </c>
      <c r="P103">
        <v>75.61</v>
      </c>
      <c r="Q103" s="3">
        <v>1.215894732</v>
      </c>
      <c r="R103">
        <v>247</v>
      </c>
      <c r="S103">
        <v>75.56</v>
      </c>
      <c r="T103" s="3">
        <v>1.4144610280000001</v>
      </c>
      <c r="U103">
        <f>P103-J103</f>
        <v>0.62999999999999545</v>
      </c>
      <c r="V103">
        <f>IF(ISBLANK(I103), Q103, SQRT(Q103 ^ 2 / O103 + K103 ^ 2 / I103))</f>
        <v>0.11313708497655782</v>
      </c>
      <c r="W103">
        <f>S103 - M103</f>
        <v>-0.28999999999999204</v>
      </c>
      <c r="X103">
        <f>IF(ISBLANK(I103), T103, SQRT(T103 ^ 2 / R103 + N103 ^ 2 / L103))</f>
        <v>0.12727922060929739</v>
      </c>
      <c r="Y103" s="3"/>
      <c r="Z103" s="3"/>
      <c r="AA103" s="3"/>
      <c r="AB103" s="3"/>
      <c r="AC103" s="3" t="b">
        <v>1</v>
      </c>
      <c r="AJ103"/>
      <c r="AK103"/>
      <c r="AL103" s="2"/>
      <c r="AM103" s="2"/>
      <c r="AQ103"/>
      <c r="AS103" s="2"/>
    </row>
    <row r="104" spans="1:45">
      <c r="A104" t="s">
        <v>164</v>
      </c>
      <c r="B104" s="5" t="s">
        <v>432</v>
      </c>
      <c r="C104">
        <v>103</v>
      </c>
      <c r="D104" t="s">
        <v>22</v>
      </c>
      <c r="E104" t="s">
        <v>159</v>
      </c>
      <c r="F104" t="s">
        <v>160</v>
      </c>
      <c r="G104" t="s">
        <v>433</v>
      </c>
      <c r="H104">
        <v>21</v>
      </c>
      <c r="I104" s="4">
        <v>240</v>
      </c>
      <c r="J104" s="3">
        <v>74.98</v>
      </c>
      <c r="K104" s="3">
        <v>1.2393546707863734</v>
      </c>
      <c r="L104" s="4">
        <v>251</v>
      </c>
      <c r="M104" s="3">
        <v>75.849999999999994</v>
      </c>
      <c r="N104" s="3">
        <v>1.4258681565979372</v>
      </c>
      <c r="O104">
        <v>216</v>
      </c>
      <c r="P104">
        <v>75.650000000000006</v>
      </c>
      <c r="Q104" s="3">
        <v>1.175755077</v>
      </c>
      <c r="R104">
        <v>240</v>
      </c>
      <c r="S104">
        <v>76.3</v>
      </c>
      <c r="T104" s="3">
        <v>1.394274005</v>
      </c>
      <c r="U104">
        <f>P104-J104</f>
        <v>0.67000000000000171</v>
      </c>
      <c r="V104">
        <f>IF(ISBLANK(I104), Q104, SQRT(Q104 ^ 2 / O104 + K104 ^ 2 / I104))</f>
        <v>0.1131370850121754</v>
      </c>
      <c r="W104">
        <f>S104 - M104</f>
        <v>0.45000000000000284</v>
      </c>
      <c r="X104">
        <f>IF(ISBLANK(I104), T104, SQRT(T104 ^ 2 / R104 + N104 ^ 2 / L104))</f>
        <v>0.12727922063025351</v>
      </c>
      <c r="Y104" s="3"/>
      <c r="Z104" s="3"/>
      <c r="AA104" s="3"/>
      <c r="AB104" s="3"/>
      <c r="AC104" s="3" t="b">
        <v>1</v>
      </c>
      <c r="AJ104"/>
      <c r="AK104"/>
      <c r="AL104" s="2"/>
      <c r="AM104" s="2"/>
      <c r="AQ104"/>
      <c r="AS104" s="2"/>
    </row>
    <row r="105" spans="1:45">
      <c r="A105" t="s">
        <v>164</v>
      </c>
      <c r="B105" s="5" t="s">
        <v>432</v>
      </c>
      <c r="C105">
        <v>104</v>
      </c>
      <c r="D105" t="s">
        <v>22</v>
      </c>
      <c r="E105" t="s">
        <v>159</v>
      </c>
      <c r="F105" t="s">
        <v>160</v>
      </c>
      <c r="G105" t="s">
        <v>434</v>
      </c>
      <c r="H105">
        <v>9</v>
      </c>
      <c r="I105" s="4">
        <v>240</v>
      </c>
      <c r="J105" s="3">
        <v>40.5</v>
      </c>
      <c r="K105" s="3">
        <v>1.0844353369380768</v>
      </c>
      <c r="L105" s="4">
        <v>251</v>
      </c>
      <c r="M105" s="3">
        <v>40.74</v>
      </c>
      <c r="N105" s="3">
        <v>1.1090085662428402</v>
      </c>
      <c r="O105">
        <v>233</v>
      </c>
      <c r="P105">
        <v>38.96</v>
      </c>
      <c r="Q105" s="3">
        <v>1.07</v>
      </c>
      <c r="R105">
        <v>250</v>
      </c>
      <c r="S105">
        <v>39.43</v>
      </c>
      <c r="T105" s="3">
        <v>1.1100000000000001</v>
      </c>
      <c r="U105">
        <f>P105-J105</f>
        <v>-1.5399999999999991</v>
      </c>
      <c r="V105">
        <f>IF(ISBLANK(I105), Q105, SQRT(Q105 ^ 2 / O105 + K105 ^ 2 / I105))</f>
        <v>9.9064291778518263E-2</v>
      </c>
      <c r="W105">
        <f>S105 - M105</f>
        <v>-1.3100000000000023</v>
      </c>
      <c r="X105">
        <f>IF(ISBLANK(I105), T105, SQRT(T105 ^ 2 / R105 + N105 ^ 2 / L105))</f>
        <v>9.913828725573183E-2</v>
      </c>
      <c r="Y105" s="3"/>
      <c r="Z105" s="3"/>
      <c r="AA105" s="3"/>
      <c r="AB105" s="3"/>
      <c r="AC105" s="3" t="b">
        <v>1</v>
      </c>
    </row>
    <row r="106" spans="1:45">
      <c r="A106" t="s">
        <v>164</v>
      </c>
      <c r="B106" s="5" t="s">
        <v>432</v>
      </c>
      <c r="C106">
        <v>105</v>
      </c>
      <c r="D106" t="s">
        <v>22</v>
      </c>
      <c r="E106" t="s">
        <v>159</v>
      </c>
      <c r="F106" t="s">
        <v>160</v>
      </c>
      <c r="G106" t="s">
        <v>434</v>
      </c>
      <c r="H106">
        <v>15</v>
      </c>
      <c r="I106" s="4">
        <v>240</v>
      </c>
      <c r="J106" s="3">
        <v>40.5</v>
      </c>
      <c r="K106" s="3">
        <v>1.0844353369380768</v>
      </c>
      <c r="L106" s="4">
        <v>251</v>
      </c>
      <c r="M106" s="3">
        <v>40.74</v>
      </c>
      <c r="N106" s="3">
        <v>1.1090085662428402</v>
      </c>
      <c r="O106">
        <v>231</v>
      </c>
      <c r="P106">
        <v>38.840000000000003</v>
      </c>
      <c r="Q106" s="3">
        <v>1.06</v>
      </c>
      <c r="R106">
        <v>247</v>
      </c>
      <c r="S106">
        <v>38.64</v>
      </c>
      <c r="T106" s="3">
        <v>1.1000000000000001</v>
      </c>
      <c r="U106">
        <f>P106-J106</f>
        <v>-1.6599999999999966</v>
      </c>
      <c r="V106">
        <f>IF(ISBLANK(I106), Q106, SQRT(Q106 ^ 2 / O106 + K106 ^ 2 / I106))</f>
        <v>9.8813305096374884E-2</v>
      </c>
      <c r="W106">
        <f>S106 - M106</f>
        <v>-2.1000000000000014</v>
      </c>
      <c r="X106">
        <f>IF(ISBLANK(I106), T106, SQRT(T106 ^ 2 / R106 + N106 ^ 2 / L106))</f>
        <v>9.8988814646409504E-2</v>
      </c>
      <c r="Y106" s="3"/>
      <c r="Z106" s="3"/>
      <c r="AA106" s="3"/>
      <c r="AB106" s="3"/>
      <c r="AC106" s="3" t="b">
        <v>1</v>
      </c>
    </row>
    <row r="107" spans="1:45">
      <c r="A107" t="s">
        <v>164</v>
      </c>
      <c r="B107" s="5" t="s">
        <v>432</v>
      </c>
      <c r="C107">
        <v>106</v>
      </c>
      <c r="D107" t="s">
        <v>22</v>
      </c>
      <c r="E107" t="s">
        <v>159</v>
      </c>
      <c r="F107" t="s">
        <v>160</v>
      </c>
      <c r="G107" t="s">
        <v>434</v>
      </c>
      <c r="H107">
        <v>21</v>
      </c>
      <c r="I107" s="4">
        <v>240</v>
      </c>
      <c r="J107" s="3">
        <v>40.5</v>
      </c>
      <c r="K107" s="3">
        <v>1.0844353369380768</v>
      </c>
      <c r="L107" s="4">
        <v>251</v>
      </c>
      <c r="M107" s="3">
        <v>40.74</v>
      </c>
      <c r="N107" s="3">
        <v>1.1090085662428402</v>
      </c>
      <c r="O107">
        <v>216</v>
      </c>
      <c r="P107">
        <v>38.549999999999997</v>
      </c>
      <c r="Q107" s="3">
        <v>1.03</v>
      </c>
      <c r="R107">
        <v>240</v>
      </c>
      <c r="S107">
        <v>39.28</v>
      </c>
      <c r="T107" s="3">
        <v>1.08</v>
      </c>
      <c r="U107">
        <f>P107-J107</f>
        <v>-1.9500000000000028</v>
      </c>
      <c r="V107">
        <f>IF(ISBLANK(I107), Q107, SQRT(Q107 ^ 2 / O107 + K107 ^ 2 / I107))</f>
        <v>9.9053390018081028E-2</v>
      </c>
      <c r="W107">
        <f>S107 - M107</f>
        <v>-1.4600000000000009</v>
      </c>
      <c r="X107">
        <f>IF(ISBLANK(I107), T107, SQRT(T107 ^ 2 / R107 + N107 ^ 2 / L107))</f>
        <v>9.879271228182776E-2</v>
      </c>
      <c r="Y107" s="3"/>
      <c r="Z107" s="3"/>
      <c r="AA107" s="3"/>
      <c r="AB107" s="3"/>
      <c r="AC107" s="3" t="b">
        <v>1</v>
      </c>
    </row>
    <row r="108" spans="1:45">
      <c r="A108" t="s">
        <v>83</v>
      </c>
      <c r="C108">
        <v>107</v>
      </c>
      <c r="D108" t="s">
        <v>22</v>
      </c>
      <c r="E108" t="s">
        <v>170</v>
      </c>
      <c r="F108" t="s">
        <v>160</v>
      </c>
      <c r="G108" t="s">
        <v>170</v>
      </c>
      <c r="H108">
        <v>1</v>
      </c>
      <c r="O108">
        <v>126</v>
      </c>
      <c r="P108">
        <v>0.31</v>
      </c>
      <c r="Q108" s="3">
        <v>23.3</v>
      </c>
      <c r="R108">
        <v>124</v>
      </c>
      <c r="S108">
        <v>-27.4</v>
      </c>
      <c r="T108">
        <v>22.3</v>
      </c>
      <c r="U108">
        <f>P108-J108</f>
        <v>0.31</v>
      </c>
      <c r="V108">
        <f>IF(ISBLANK(I108), Q108, SQRT(Q108 ^ 2 / O108 + K108 ^ 2 / I108))</f>
        <v>23.3</v>
      </c>
      <c r="W108">
        <f>S108 - M108</f>
        <v>-27.4</v>
      </c>
      <c r="X108">
        <f>IF(ISBLANK(I108), T108, SQRT(T108 ^ 2 / R108 + N108 ^ 2 / L108))</f>
        <v>22.3</v>
      </c>
      <c r="AC108" s="14" t="b">
        <v>1</v>
      </c>
    </row>
    <row r="109" spans="1:45">
      <c r="A109" t="s">
        <v>83</v>
      </c>
      <c r="C109">
        <v>108</v>
      </c>
      <c r="D109" t="s">
        <v>22</v>
      </c>
      <c r="E109" t="s">
        <v>173</v>
      </c>
      <c r="F109" t="s">
        <v>160</v>
      </c>
      <c r="G109" t="s">
        <v>435</v>
      </c>
      <c r="H109">
        <v>1</v>
      </c>
      <c r="O109">
        <v>126</v>
      </c>
      <c r="P109">
        <v>4.3</v>
      </c>
      <c r="Q109" s="3">
        <v>29.3</v>
      </c>
      <c r="R109">
        <v>124</v>
      </c>
      <c r="S109">
        <v>-22</v>
      </c>
      <c r="T109">
        <v>22.5</v>
      </c>
      <c r="U109">
        <f>P109-J109</f>
        <v>4.3</v>
      </c>
      <c r="V109">
        <f>IF(ISBLANK(I109), Q109, SQRT(Q109 ^ 2 / O109 + K109 ^ 2 / I109))</f>
        <v>29.3</v>
      </c>
      <c r="W109">
        <f>S109 - M109</f>
        <v>-22</v>
      </c>
      <c r="X109">
        <f>IF(ISBLANK(I109), T109, SQRT(T109 ^ 2 / R109 + N109 ^ 2 / L109))</f>
        <v>22.5</v>
      </c>
      <c r="AC109" s="14" t="b">
        <v>1</v>
      </c>
    </row>
    <row r="110" spans="1:45">
      <c r="A110" t="s">
        <v>45</v>
      </c>
      <c r="C110">
        <v>109</v>
      </c>
      <c r="D110" t="s">
        <v>22</v>
      </c>
      <c r="E110" t="s">
        <v>175</v>
      </c>
      <c r="F110" t="s">
        <v>160</v>
      </c>
      <c r="H110">
        <v>0</v>
      </c>
      <c r="I110" s="4">
        <v>118</v>
      </c>
      <c r="L110" s="4">
        <v>118</v>
      </c>
      <c r="O110">
        <v>106</v>
      </c>
      <c r="R110">
        <v>104</v>
      </c>
      <c r="U110">
        <f>P110-J110</f>
        <v>0</v>
      </c>
      <c r="V110">
        <f>IF(ISBLANK(I110), Q110, SQRT(Q110 ^ 2 / O110 + K110 ^ 2 / I110))</f>
        <v>0</v>
      </c>
      <c r="W110">
        <f>S110 - M110</f>
        <v>0</v>
      </c>
      <c r="X110">
        <f>IF(ISBLANK(I110), T110, SQRT(T110 ^ 2 / R110 + N110 ^ 2 / L110))</f>
        <v>0</v>
      </c>
      <c r="Y110">
        <v>-9.92392E-2</v>
      </c>
      <c r="Z110">
        <v>6.426864E-3</v>
      </c>
      <c r="AA110">
        <v>-0.18</v>
      </c>
      <c r="AB110">
        <v>0.14540816300000001</v>
      </c>
      <c r="AC110" s="3" t="b">
        <v>1</v>
      </c>
    </row>
    <row r="111" spans="1:45">
      <c r="A111" t="s">
        <v>45</v>
      </c>
      <c r="C111">
        <v>110</v>
      </c>
      <c r="D111" t="s">
        <v>22</v>
      </c>
      <c r="E111" t="s">
        <v>175</v>
      </c>
      <c r="F111" t="s">
        <v>160</v>
      </c>
      <c r="H111">
        <v>1</v>
      </c>
      <c r="I111" s="4">
        <v>118</v>
      </c>
      <c r="L111" s="4">
        <v>118</v>
      </c>
      <c r="O111">
        <v>94</v>
      </c>
      <c r="R111">
        <v>100</v>
      </c>
      <c r="U111">
        <f>P111-J111</f>
        <v>0</v>
      </c>
      <c r="V111">
        <f>IF(ISBLANK(I111), Q111, SQRT(Q111 ^ 2 / O111 + K111 ^ 2 / I111))</f>
        <v>0</v>
      </c>
      <c r="W111">
        <f>S111 - M111</f>
        <v>0</v>
      </c>
      <c r="X111">
        <f>IF(ISBLANK(I111), T111, SQRT(T111 ^ 2 / R111 + N111 ^ 2 / L111))</f>
        <v>0</v>
      </c>
      <c r="Y111">
        <v>1.7256590000000001</v>
      </c>
      <c r="Z111">
        <v>9.4177589999999995E-3</v>
      </c>
      <c r="AA111">
        <v>3.13</v>
      </c>
      <c r="AB111">
        <v>0.17602040799999999</v>
      </c>
      <c r="AC111" s="3" t="b">
        <v>1</v>
      </c>
    </row>
    <row r="112" spans="1:45">
      <c r="A112" t="s">
        <v>45</v>
      </c>
      <c r="C112">
        <v>111</v>
      </c>
      <c r="D112" t="s">
        <v>22</v>
      </c>
      <c r="E112" t="s">
        <v>175</v>
      </c>
      <c r="F112" t="s">
        <v>160</v>
      </c>
      <c r="H112">
        <v>3</v>
      </c>
      <c r="I112" s="4">
        <v>118</v>
      </c>
      <c r="L112" s="4">
        <v>118</v>
      </c>
      <c r="O112">
        <v>88</v>
      </c>
      <c r="R112">
        <v>98</v>
      </c>
      <c r="U112">
        <f>P112-J112</f>
        <v>0</v>
      </c>
      <c r="V112">
        <f>IF(ISBLANK(I112), Q112, SQRT(Q112 ^ 2 / O112 + K112 ^ 2 / I112))</f>
        <v>0</v>
      </c>
      <c r="W112">
        <f>S112 - M112</f>
        <v>0</v>
      </c>
      <c r="X112">
        <f>IF(ISBLANK(I112), T112, SQRT(T112 ^ 2 / R112 + N112 ^ 2 / L112))</f>
        <v>0</v>
      </c>
      <c r="Y112">
        <v>0.41900999999999999</v>
      </c>
      <c r="Z112">
        <v>1.265987E-2</v>
      </c>
      <c r="AA112">
        <v>0.76</v>
      </c>
      <c r="AB112">
        <v>0.20408163300000001</v>
      </c>
      <c r="AC112" s="3" t="b">
        <v>1</v>
      </c>
    </row>
    <row r="113" spans="1:45">
      <c r="A113" t="s">
        <v>202</v>
      </c>
      <c r="B113" t="s">
        <v>414</v>
      </c>
      <c r="C113">
        <v>112</v>
      </c>
      <c r="D113" t="s">
        <v>22</v>
      </c>
      <c r="E113" t="s">
        <v>160</v>
      </c>
      <c r="F113" t="s">
        <v>160</v>
      </c>
      <c r="H113">
        <v>1</v>
      </c>
      <c r="I113">
        <v>20</v>
      </c>
      <c r="J113">
        <v>58.75</v>
      </c>
      <c r="K113">
        <v>8.67</v>
      </c>
      <c r="L113">
        <v>25</v>
      </c>
      <c r="M113">
        <v>58.04</v>
      </c>
      <c r="N113">
        <v>9.39</v>
      </c>
      <c r="O113">
        <v>20</v>
      </c>
      <c r="P113">
        <v>58.3</v>
      </c>
      <c r="Q113" s="3">
        <v>7.31</v>
      </c>
      <c r="R113">
        <v>25</v>
      </c>
      <c r="S113">
        <v>57.6</v>
      </c>
      <c r="T113">
        <v>8.36</v>
      </c>
      <c r="U113">
        <f>P113-J113</f>
        <v>-0.45000000000000284</v>
      </c>
      <c r="V113">
        <f>IF(ISBLANK(I113), Q113, SQRT(Q113 ^ 2 / O113 + K113 ^ 2 / I113))</f>
        <v>2.5357937613299706</v>
      </c>
      <c r="W113">
        <f>S113 - M113</f>
        <v>-0.43999999999999773</v>
      </c>
      <c r="X113">
        <f>IF(ISBLANK(I113), T113, SQRT(T113 ^ 2 / R113 + N113 ^ 2 / L113))</f>
        <v>2.5144518289281264</v>
      </c>
      <c r="AC113" t="b">
        <v>1</v>
      </c>
    </row>
    <row r="114" spans="1:45">
      <c r="A114" t="s">
        <v>202</v>
      </c>
      <c r="B114" t="s">
        <v>414</v>
      </c>
      <c r="C114">
        <v>113</v>
      </c>
      <c r="D114" t="s">
        <v>22</v>
      </c>
      <c r="E114" t="s">
        <v>160</v>
      </c>
      <c r="F114" t="s">
        <v>160</v>
      </c>
      <c r="H114">
        <v>2</v>
      </c>
      <c r="I114">
        <v>20</v>
      </c>
      <c r="J114">
        <v>58.75</v>
      </c>
      <c r="K114">
        <v>8.67</v>
      </c>
      <c r="L114">
        <v>25</v>
      </c>
      <c r="M114">
        <v>58.04</v>
      </c>
      <c r="N114">
        <v>9.39</v>
      </c>
      <c r="O114">
        <v>20</v>
      </c>
      <c r="P114">
        <v>61.2</v>
      </c>
      <c r="Q114" s="3">
        <v>7.85</v>
      </c>
      <c r="R114">
        <v>25</v>
      </c>
      <c r="S114">
        <v>58.4</v>
      </c>
      <c r="T114">
        <v>7.92</v>
      </c>
      <c r="U114">
        <f>P114-J114</f>
        <v>2.4500000000000028</v>
      </c>
      <c r="V114">
        <f>IF(ISBLANK(I114), Q114, SQRT(Q114 ^ 2 / O114 + K114 ^ 2 / I114))</f>
        <v>2.6152571575277257</v>
      </c>
      <c r="W114">
        <f>S114 - M114</f>
        <v>0.35999999999999943</v>
      </c>
      <c r="X114">
        <f>IF(ISBLANK(I114), T114, SQRT(T114 ^ 2 / R114 + N114 ^ 2 / L114))</f>
        <v>2.4568150113510785</v>
      </c>
      <c r="AC114" t="b">
        <v>1</v>
      </c>
    </row>
    <row r="115" spans="1:45">
      <c r="A115" t="s">
        <v>92</v>
      </c>
      <c r="B115" s="5" t="s">
        <v>422</v>
      </c>
      <c r="C115">
        <v>114</v>
      </c>
      <c r="D115" t="s">
        <v>22</v>
      </c>
      <c r="E115" t="s">
        <v>436</v>
      </c>
      <c r="F115" t="s">
        <v>94</v>
      </c>
      <c r="G115" t="s">
        <v>437</v>
      </c>
      <c r="H115">
        <v>3</v>
      </c>
      <c r="I115">
        <v>134</v>
      </c>
      <c r="J115">
        <v>26.06</v>
      </c>
      <c r="K115">
        <v>9.58</v>
      </c>
      <c r="L115">
        <v>138</v>
      </c>
      <c r="M115">
        <v>25.53</v>
      </c>
      <c r="N115">
        <v>7.86</v>
      </c>
      <c r="O115">
        <v>120</v>
      </c>
      <c r="P115">
        <v>25.9</v>
      </c>
      <c r="Q115" s="3">
        <v>9.26</v>
      </c>
      <c r="R115">
        <v>135</v>
      </c>
      <c r="S115">
        <v>25.25</v>
      </c>
      <c r="T115">
        <v>8.17</v>
      </c>
      <c r="U115">
        <f>P115-J115</f>
        <v>-0.16000000000000014</v>
      </c>
      <c r="V115">
        <f>IF(ISBLANK(I115), Q115, SQRT(Q115 ^ 2 / O115 + K115 ^ 2 / I115))</f>
        <v>1.1829885209908082</v>
      </c>
      <c r="W115">
        <f>S115 - M115</f>
        <v>-0.28000000000000114</v>
      </c>
      <c r="X115">
        <f>IF(ISBLANK(I115), T115, SQRT(T115 ^ 2 / R115 + N115 ^ 2 / L115))</f>
        <v>0.97062585848815175</v>
      </c>
      <c r="AC115" t="b">
        <v>1</v>
      </c>
    </row>
    <row r="116" spans="1:45">
      <c r="A116" t="s">
        <v>92</v>
      </c>
      <c r="B116" s="5" t="s">
        <v>422</v>
      </c>
      <c r="C116">
        <v>115</v>
      </c>
      <c r="D116" t="s">
        <v>22</v>
      </c>
      <c r="E116" t="s">
        <v>436</v>
      </c>
      <c r="F116" t="s">
        <v>94</v>
      </c>
      <c r="G116" t="s">
        <v>437</v>
      </c>
      <c r="H116">
        <v>6</v>
      </c>
      <c r="I116">
        <v>134</v>
      </c>
      <c r="J116">
        <v>26.06</v>
      </c>
      <c r="K116">
        <v>9.58</v>
      </c>
      <c r="L116">
        <v>138</v>
      </c>
      <c r="M116">
        <v>25.53</v>
      </c>
      <c r="N116">
        <v>7.86</v>
      </c>
      <c r="O116">
        <v>129</v>
      </c>
      <c r="P116">
        <v>25.39</v>
      </c>
      <c r="Q116" s="3">
        <v>10.039999999999999</v>
      </c>
      <c r="R116">
        <v>134</v>
      </c>
      <c r="S116">
        <v>25.41</v>
      </c>
      <c r="T116">
        <v>9.56</v>
      </c>
      <c r="U116">
        <f>P116-J116</f>
        <v>-0.66999999999999815</v>
      </c>
      <c r="V116">
        <f>IF(ISBLANK(I116), Q116, SQRT(Q116 ^ 2 / O116 + K116 ^ 2 / I116))</f>
        <v>1.2109113342440356</v>
      </c>
      <c r="W116">
        <f>S116 - M116</f>
        <v>-0.12000000000000099</v>
      </c>
      <c r="X116">
        <f>IF(ISBLANK(I116), T116, SQRT(T116 ^ 2 / R116 + N116 ^ 2 / L116))</f>
        <v>1.0628828966138939</v>
      </c>
      <c r="AC116" t="b">
        <v>1</v>
      </c>
    </row>
    <row r="117" spans="1:45">
      <c r="A117" t="s">
        <v>92</v>
      </c>
      <c r="B117" s="5" t="s">
        <v>422</v>
      </c>
      <c r="C117">
        <v>116</v>
      </c>
      <c r="D117" t="s">
        <v>22</v>
      </c>
      <c r="E117" t="s">
        <v>436</v>
      </c>
      <c r="F117" t="s">
        <v>94</v>
      </c>
      <c r="G117" t="s">
        <v>437</v>
      </c>
      <c r="H117">
        <v>12</v>
      </c>
      <c r="I117">
        <v>134</v>
      </c>
      <c r="J117">
        <v>26.06</v>
      </c>
      <c r="K117">
        <v>9.58</v>
      </c>
      <c r="L117">
        <v>138</v>
      </c>
      <c r="M117">
        <v>25.53</v>
      </c>
      <c r="N117">
        <v>7.86</v>
      </c>
      <c r="O117">
        <v>124</v>
      </c>
      <c r="P117">
        <v>25.3</v>
      </c>
      <c r="Q117" s="3">
        <v>9.7200000000000006</v>
      </c>
      <c r="R117">
        <v>132</v>
      </c>
      <c r="S117">
        <v>24.64</v>
      </c>
      <c r="T117">
        <v>8.18</v>
      </c>
      <c r="U117">
        <f>P117-J117</f>
        <v>-0.75999999999999801</v>
      </c>
      <c r="V117">
        <f>IF(ISBLANK(I117), Q117, SQRT(Q117 ^ 2 / O117 + K117 ^ 2 / I117))</f>
        <v>1.2028387623068388</v>
      </c>
      <c r="W117">
        <f>S117 - M117</f>
        <v>-0.89000000000000057</v>
      </c>
      <c r="X117">
        <f>IF(ISBLANK(I117), T117, SQRT(T117 ^ 2 / R117 + N117 ^ 2 / L117))</f>
        <v>0.97703141304754693</v>
      </c>
      <c r="AC117" t="b">
        <v>1</v>
      </c>
    </row>
    <row r="118" spans="1:45">
      <c r="A118" t="s">
        <v>92</v>
      </c>
      <c r="B118" s="5" t="s">
        <v>422</v>
      </c>
      <c r="C118">
        <v>117</v>
      </c>
      <c r="D118" t="s">
        <v>22</v>
      </c>
      <c r="E118" t="s">
        <v>438</v>
      </c>
      <c r="F118" t="s">
        <v>94</v>
      </c>
      <c r="G118" t="s">
        <v>439</v>
      </c>
      <c r="H118">
        <v>3</v>
      </c>
      <c r="I118">
        <v>134</v>
      </c>
      <c r="J118">
        <v>20.28</v>
      </c>
      <c r="K118">
        <v>6.38</v>
      </c>
      <c r="L118">
        <v>138</v>
      </c>
      <c r="M118">
        <v>19.760000000000002</v>
      </c>
      <c r="N118">
        <v>6.03</v>
      </c>
      <c r="O118">
        <v>120</v>
      </c>
      <c r="P118">
        <v>19.62</v>
      </c>
      <c r="Q118" s="3">
        <v>6.5</v>
      </c>
      <c r="R118">
        <v>135</v>
      </c>
      <c r="S118">
        <v>20.02</v>
      </c>
      <c r="T118">
        <v>5.79</v>
      </c>
      <c r="U118">
        <f>P118-J118</f>
        <v>-0.66000000000000014</v>
      </c>
      <c r="V118">
        <f>IF(ISBLANK(I118), Q118, SQRT(Q118 ^ 2 / O118 + K118 ^ 2 / I118))</f>
        <v>0.80984412848264264</v>
      </c>
      <c r="W118">
        <f>S118 - M118</f>
        <v>0.25999999999999801</v>
      </c>
      <c r="X118">
        <f>IF(ISBLANK(I118), T118, SQRT(T118 ^ 2 / R118 + N118 ^ 2 / L118))</f>
        <v>0.7154099868434618</v>
      </c>
      <c r="AC118" t="b">
        <v>1</v>
      </c>
    </row>
    <row r="119" spans="1:45">
      <c r="A119" t="s">
        <v>92</v>
      </c>
      <c r="B119" s="5" t="s">
        <v>422</v>
      </c>
      <c r="C119">
        <v>118</v>
      </c>
      <c r="D119" t="s">
        <v>22</v>
      </c>
      <c r="E119" t="s">
        <v>438</v>
      </c>
      <c r="F119" t="s">
        <v>94</v>
      </c>
      <c r="G119" t="s">
        <v>439</v>
      </c>
      <c r="H119">
        <v>6</v>
      </c>
      <c r="I119">
        <v>134</v>
      </c>
      <c r="J119">
        <v>20.28</v>
      </c>
      <c r="K119">
        <v>6.38</v>
      </c>
      <c r="L119">
        <v>138</v>
      </c>
      <c r="M119">
        <v>19.760000000000002</v>
      </c>
      <c r="N119">
        <v>6.03</v>
      </c>
      <c r="O119">
        <v>129</v>
      </c>
      <c r="P119">
        <v>19.62</v>
      </c>
      <c r="Q119" s="3">
        <v>6.53</v>
      </c>
      <c r="R119">
        <v>134</v>
      </c>
      <c r="S119">
        <v>19.7</v>
      </c>
      <c r="T119">
        <v>6.87</v>
      </c>
      <c r="U119">
        <f>P119-J119</f>
        <v>-0.66000000000000014</v>
      </c>
      <c r="V119">
        <f>IF(ISBLANK(I119), Q119, SQRT(Q119 ^ 2 / O119 + K119 ^ 2 / I119))</f>
        <v>0.79643819063853183</v>
      </c>
      <c r="W119">
        <f>S119 - M119</f>
        <v>-6.0000000000002274E-2</v>
      </c>
      <c r="X119">
        <f>IF(ISBLANK(I119), T119, SQRT(T119 ^ 2 / R119 + N119 ^ 2 / L119))</f>
        <v>0.78466582329708146</v>
      </c>
      <c r="AC119" t="b">
        <v>1</v>
      </c>
    </row>
    <row r="120" spans="1:45">
      <c r="A120" t="s">
        <v>92</v>
      </c>
      <c r="B120" s="5" t="s">
        <v>422</v>
      </c>
      <c r="C120">
        <v>119</v>
      </c>
      <c r="D120" t="s">
        <v>22</v>
      </c>
      <c r="E120" t="s">
        <v>438</v>
      </c>
      <c r="F120" t="s">
        <v>94</v>
      </c>
      <c r="G120" t="s">
        <v>439</v>
      </c>
      <c r="H120">
        <v>12</v>
      </c>
      <c r="I120">
        <v>134</v>
      </c>
      <c r="J120">
        <v>20.28</v>
      </c>
      <c r="K120">
        <v>6.38</v>
      </c>
      <c r="L120">
        <v>138</v>
      </c>
      <c r="M120">
        <v>19.760000000000002</v>
      </c>
      <c r="N120">
        <v>6.03</v>
      </c>
      <c r="O120">
        <v>124</v>
      </c>
      <c r="P120">
        <v>19.52</v>
      </c>
      <c r="Q120" s="3">
        <v>6.03</v>
      </c>
      <c r="R120">
        <v>132</v>
      </c>
      <c r="S120">
        <v>19.62</v>
      </c>
      <c r="T120">
        <v>6.07</v>
      </c>
      <c r="U120">
        <f>P120-J120</f>
        <v>-0.76000000000000156</v>
      </c>
      <c r="V120">
        <f>IF(ISBLANK(I120), Q120, SQRT(Q120 ^ 2 / O120 + K120 ^ 2 / I120))</f>
        <v>0.77265596718112939</v>
      </c>
      <c r="W120">
        <f>S120 - M120</f>
        <v>-0.14000000000000057</v>
      </c>
      <c r="X120">
        <f>IF(ISBLANK(I120), T120, SQRT(T120 ^ 2 / R120 + N120 ^ 2 / L120))</f>
        <v>0.73662257154646438</v>
      </c>
      <c r="AC120" t="b">
        <v>1</v>
      </c>
      <c r="AJ120"/>
      <c r="AK120"/>
      <c r="AL120" s="2"/>
      <c r="AM120" s="2"/>
      <c r="AQ120"/>
      <c r="AS120" s="2"/>
    </row>
    <row r="121" spans="1:45">
      <c r="A121" t="s">
        <v>92</v>
      </c>
      <c r="B121" s="5" t="s">
        <v>422</v>
      </c>
      <c r="C121">
        <v>120</v>
      </c>
      <c r="D121" t="s">
        <v>22</v>
      </c>
      <c r="E121" t="s">
        <v>440</v>
      </c>
      <c r="F121" t="s">
        <v>94</v>
      </c>
      <c r="G121" t="s">
        <v>441</v>
      </c>
      <c r="H121">
        <v>3</v>
      </c>
      <c r="I121">
        <v>134</v>
      </c>
      <c r="J121">
        <v>24.72</v>
      </c>
      <c r="K121">
        <v>8.02</v>
      </c>
      <c r="L121">
        <v>138</v>
      </c>
      <c r="M121">
        <v>24.24</v>
      </c>
      <c r="N121">
        <v>7.18</v>
      </c>
      <c r="O121">
        <v>120</v>
      </c>
      <c r="P121">
        <v>23.97</v>
      </c>
      <c r="Q121" s="3">
        <v>7.62</v>
      </c>
      <c r="R121">
        <v>135</v>
      </c>
      <c r="S121">
        <v>24.34</v>
      </c>
      <c r="T121">
        <v>7.29</v>
      </c>
      <c r="U121">
        <f>P121-J121</f>
        <v>-0.75</v>
      </c>
      <c r="V121">
        <f>IF(ISBLANK(I121), Q121, SQRT(Q121 ^ 2 / O121 + K121 ^ 2 / I121))</f>
        <v>0.98177033214221077</v>
      </c>
      <c r="W121">
        <f>S121 - M121</f>
        <v>0.10000000000000142</v>
      </c>
      <c r="X121">
        <f>IF(ISBLANK(I121), T121, SQRT(T121 ^ 2 / R121 + N121 ^ 2 / L121))</f>
        <v>0.87591558722403673</v>
      </c>
      <c r="AC121" t="b">
        <v>1</v>
      </c>
      <c r="AJ121"/>
      <c r="AK121"/>
      <c r="AL121" s="2"/>
      <c r="AM121" s="2"/>
      <c r="AQ121"/>
      <c r="AS121" s="2"/>
    </row>
    <row r="122" spans="1:45">
      <c r="A122" t="s">
        <v>92</v>
      </c>
      <c r="B122" s="5" t="s">
        <v>422</v>
      </c>
      <c r="C122">
        <v>121</v>
      </c>
      <c r="D122" t="s">
        <v>22</v>
      </c>
      <c r="E122" t="s">
        <v>440</v>
      </c>
      <c r="F122" t="s">
        <v>94</v>
      </c>
      <c r="G122" t="s">
        <v>441</v>
      </c>
      <c r="H122">
        <v>6</v>
      </c>
      <c r="I122">
        <v>134</v>
      </c>
      <c r="J122">
        <v>24.72</v>
      </c>
      <c r="K122">
        <v>8.02</v>
      </c>
      <c r="L122">
        <v>138</v>
      </c>
      <c r="M122">
        <v>24.24</v>
      </c>
      <c r="N122">
        <v>7.18</v>
      </c>
      <c r="O122">
        <v>129</v>
      </c>
      <c r="P122">
        <v>23.37</v>
      </c>
      <c r="Q122" s="3">
        <v>7.45</v>
      </c>
      <c r="R122">
        <v>134</v>
      </c>
      <c r="S122">
        <v>23.46</v>
      </c>
      <c r="T122">
        <v>7.66</v>
      </c>
      <c r="U122">
        <f>P122-J122</f>
        <v>-1.3499999999999979</v>
      </c>
      <c r="V122">
        <f>IF(ISBLANK(I122), Q122, SQRT(Q122 ^ 2 / O122 + K122 ^ 2 / I122))</f>
        <v>0.95407280804932437</v>
      </c>
      <c r="W122">
        <f>S122 - M122</f>
        <v>-0.77999999999999758</v>
      </c>
      <c r="X122">
        <f>IF(ISBLANK(I122), T122, SQRT(T122 ^ 2 / R122 + N122 ^ 2 / L122))</f>
        <v>0.90080282408656309</v>
      </c>
      <c r="AC122" t="b">
        <v>1</v>
      </c>
    </row>
    <row r="123" spans="1:45">
      <c r="A123" t="s">
        <v>92</v>
      </c>
      <c r="B123" s="5" t="s">
        <v>422</v>
      </c>
      <c r="C123">
        <v>122</v>
      </c>
      <c r="D123" t="s">
        <v>22</v>
      </c>
      <c r="E123" t="s">
        <v>440</v>
      </c>
      <c r="F123" t="s">
        <v>94</v>
      </c>
      <c r="G123" t="s">
        <v>441</v>
      </c>
      <c r="H123">
        <v>12</v>
      </c>
      <c r="I123">
        <v>134</v>
      </c>
      <c r="J123">
        <v>24.72</v>
      </c>
      <c r="K123">
        <v>8.02</v>
      </c>
      <c r="L123">
        <v>138</v>
      </c>
      <c r="M123">
        <v>24.24</v>
      </c>
      <c r="N123">
        <v>7.18</v>
      </c>
      <c r="O123">
        <v>124</v>
      </c>
      <c r="P123">
        <v>23.11</v>
      </c>
      <c r="Q123" s="3">
        <v>7.18</v>
      </c>
      <c r="R123">
        <v>132</v>
      </c>
      <c r="S123">
        <v>23.18</v>
      </c>
      <c r="T123">
        <v>7.6</v>
      </c>
      <c r="U123">
        <f>P123-J123</f>
        <v>-1.6099999999999994</v>
      </c>
      <c r="V123">
        <f>IF(ISBLANK(I123), Q123, SQRT(Q123 ^ 2 / O123 + K123 ^ 2 / I123))</f>
        <v>0.94643972146405042</v>
      </c>
      <c r="W123">
        <f>S123 - M123</f>
        <v>-1.0599999999999987</v>
      </c>
      <c r="X123">
        <f>IF(ISBLANK(I123), T123, SQRT(T123 ^ 2 / R123 + N123 ^ 2 / L123))</f>
        <v>0.90063526108951919</v>
      </c>
      <c r="AC123" t="b">
        <v>1</v>
      </c>
    </row>
    <row r="124" spans="1:45">
      <c r="A124" t="s">
        <v>103</v>
      </c>
      <c r="B124" s="5" t="s">
        <v>442</v>
      </c>
      <c r="C124">
        <v>123</v>
      </c>
      <c r="D124" t="s">
        <v>22</v>
      </c>
      <c r="E124" t="s">
        <v>104</v>
      </c>
      <c r="F124" t="s">
        <v>94</v>
      </c>
      <c r="H124">
        <v>0</v>
      </c>
      <c r="O124">
        <v>18</v>
      </c>
      <c r="P124">
        <v>70.5</v>
      </c>
      <c r="Q124" s="3">
        <v>18.54</v>
      </c>
      <c r="R124">
        <v>26</v>
      </c>
      <c r="S124">
        <v>77.150000000000006</v>
      </c>
      <c r="T124">
        <v>17.670000000000002</v>
      </c>
      <c r="U124">
        <f>P124-J124</f>
        <v>70.5</v>
      </c>
      <c r="V124">
        <f>IF(ISBLANK(I124), Q124, SQRT(Q124 ^ 2 / O124 + K124 ^ 2 / I124))</f>
        <v>18.54</v>
      </c>
      <c r="W124">
        <f>S124 - M124</f>
        <v>77.150000000000006</v>
      </c>
      <c r="X124">
        <f>IF(ISBLANK(I124), T124, SQRT(T124 ^ 2 / R124 + N124 ^ 2 / L124))</f>
        <v>17.670000000000002</v>
      </c>
      <c r="AC124" t="b">
        <v>0</v>
      </c>
    </row>
    <row r="125" spans="1:45">
      <c r="A125" t="s">
        <v>69</v>
      </c>
      <c r="B125" s="5" t="s">
        <v>443</v>
      </c>
      <c r="C125">
        <v>124</v>
      </c>
      <c r="D125" t="s">
        <v>22</v>
      </c>
      <c r="E125" t="s">
        <v>110</v>
      </c>
      <c r="F125" t="s">
        <v>94</v>
      </c>
      <c r="G125" t="s">
        <v>444</v>
      </c>
      <c r="H125">
        <v>0</v>
      </c>
      <c r="O125">
        <v>94</v>
      </c>
      <c r="P125">
        <v>7.2</v>
      </c>
      <c r="Q125" s="3">
        <v>10.66</v>
      </c>
      <c r="R125">
        <v>154</v>
      </c>
      <c r="S125">
        <v>8.56</v>
      </c>
      <c r="T125">
        <v>12.45</v>
      </c>
      <c r="U125">
        <f>P125-J125</f>
        <v>7.2</v>
      </c>
      <c r="V125">
        <f>IF(ISBLANK(I125), Q125, SQRT(Q125 ^ 2 / O125 + K125 ^ 2 / I125))</f>
        <v>10.66</v>
      </c>
      <c r="W125">
        <f>S125 - M125</f>
        <v>8.56</v>
      </c>
      <c r="X125">
        <f>IF(ISBLANK(I125), T125, SQRT(T125 ^ 2 / R125 + N125 ^ 2 / L125))</f>
        <v>12.45</v>
      </c>
      <c r="AC125" s="14" t="b">
        <v>1</v>
      </c>
    </row>
    <row r="126" spans="1:45">
      <c r="A126" t="s">
        <v>69</v>
      </c>
      <c r="B126" s="5" t="s">
        <v>443</v>
      </c>
      <c r="C126">
        <v>125</v>
      </c>
      <c r="D126" t="s">
        <v>22</v>
      </c>
      <c r="E126" t="s">
        <v>94</v>
      </c>
      <c r="F126" t="s">
        <v>94</v>
      </c>
      <c r="G126" t="s">
        <v>94</v>
      </c>
      <c r="H126">
        <v>0</v>
      </c>
      <c r="O126">
        <v>94</v>
      </c>
      <c r="P126">
        <v>6.66</v>
      </c>
      <c r="Q126" s="3">
        <v>4.03</v>
      </c>
      <c r="R126">
        <v>154</v>
      </c>
      <c r="S126">
        <v>6.99</v>
      </c>
      <c r="T126">
        <v>4.84</v>
      </c>
      <c r="U126">
        <f>P126-J126</f>
        <v>6.66</v>
      </c>
      <c r="V126">
        <f>IF(ISBLANK(I126), Q126, SQRT(Q126 ^ 2 / O126 + K126 ^ 2 / I126))</f>
        <v>4.03</v>
      </c>
      <c r="W126">
        <f>S126 - M126</f>
        <v>6.99</v>
      </c>
      <c r="X126">
        <f>IF(ISBLANK(I126), T126, SQRT(T126 ^ 2 / R126 + N126 ^ 2 / L126))</f>
        <v>4.84</v>
      </c>
      <c r="AC126" s="14" t="b">
        <v>1</v>
      </c>
    </row>
    <row r="127" spans="1:45">
      <c r="A127" t="s">
        <v>111</v>
      </c>
      <c r="B127" s="5" t="s">
        <v>445</v>
      </c>
      <c r="C127">
        <v>126</v>
      </c>
      <c r="D127" t="s">
        <v>22</v>
      </c>
      <c r="E127" t="s">
        <v>112</v>
      </c>
      <c r="F127" t="s">
        <v>94</v>
      </c>
      <c r="G127" t="s">
        <v>446</v>
      </c>
      <c r="H127">
        <v>0</v>
      </c>
      <c r="O127">
        <v>209</v>
      </c>
      <c r="P127">
        <v>60.46</v>
      </c>
      <c r="Q127" s="3">
        <v>10.72</v>
      </c>
      <c r="R127">
        <v>211</v>
      </c>
      <c r="S127">
        <v>47.29</v>
      </c>
      <c r="T127">
        <v>11.34</v>
      </c>
      <c r="U127">
        <f>P127-J127</f>
        <v>60.46</v>
      </c>
      <c r="V127">
        <f>IF(ISBLANK(I127), Q127, SQRT(Q127 ^ 2 / O127 + K127 ^ 2 / I127))</f>
        <v>10.72</v>
      </c>
      <c r="W127">
        <f>S127 - M127</f>
        <v>47.29</v>
      </c>
      <c r="X127">
        <f>IF(ISBLANK(I127), T127, SQRT(T127 ^ 2 / R127 + N127 ^ 2 / L127))</f>
        <v>11.34</v>
      </c>
      <c r="AC127" s="14" t="b">
        <v>1</v>
      </c>
    </row>
    <row r="128" spans="1:45">
      <c r="A128" t="s">
        <v>111</v>
      </c>
      <c r="B128" s="5" t="s">
        <v>445</v>
      </c>
      <c r="C128">
        <v>127</v>
      </c>
      <c r="D128" t="s">
        <v>22</v>
      </c>
      <c r="E128" t="s">
        <v>116</v>
      </c>
      <c r="F128" t="s">
        <v>94</v>
      </c>
      <c r="G128" t="s">
        <v>447</v>
      </c>
      <c r="H128">
        <v>0</v>
      </c>
      <c r="O128">
        <v>191</v>
      </c>
      <c r="P128">
        <v>53.65</v>
      </c>
      <c r="Q128" s="3">
        <v>10.53</v>
      </c>
      <c r="R128">
        <v>213</v>
      </c>
      <c r="S128">
        <v>42.42</v>
      </c>
      <c r="T128">
        <v>12.92</v>
      </c>
      <c r="U128">
        <f>P128-J128</f>
        <v>53.65</v>
      </c>
      <c r="V128">
        <f>IF(ISBLANK(I128), Q128, SQRT(Q128 ^ 2 / O128 + K128 ^ 2 / I128))</f>
        <v>10.53</v>
      </c>
      <c r="W128">
        <f>S128 - M128</f>
        <v>42.42</v>
      </c>
      <c r="X128">
        <f>IF(ISBLANK(I128), T128, SQRT(T128 ^ 2 / R128 + N128 ^ 2 / L128))</f>
        <v>12.92</v>
      </c>
      <c r="AC128" s="14" t="b">
        <v>1</v>
      </c>
      <c r="AJ128"/>
      <c r="AK128"/>
      <c r="AL128" s="2"/>
      <c r="AM128" s="2"/>
      <c r="AQ128"/>
      <c r="AS128" s="2"/>
    </row>
    <row r="129" spans="1:45">
      <c r="A129" t="s">
        <v>71</v>
      </c>
      <c r="B129" s="5" t="s">
        <v>448</v>
      </c>
      <c r="C129">
        <v>128</v>
      </c>
      <c r="D129" t="s">
        <v>22</v>
      </c>
      <c r="E129" t="s">
        <v>118</v>
      </c>
      <c r="F129" t="s">
        <v>94</v>
      </c>
      <c r="H129">
        <v>0</v>
      </c>
      <c r="O129">
        <v>24</v>
      </c>
      <c r="P129">
        <v>26.71</v>
      </c>
      <c r="Q129" s="3">
        <v>7.47</v>
      </c>
      <c r="R129">
        <v>12</v>
      </c>
      <c r="S129">
        <v>22.17</v>
      </c>
      <c r="T129">
        <v>5.98</v>
      </c>
      <c r="U129">
        <f>P129-J129</f>
        <v>26.71</v>
      </c>
      <c r="V129">
        <f>IF(ISBLANK(I129), Q129, SQRT(Q129 ^ 2 / O129 + K129 ^ 2 / I129))</f>
        <v>7.47</v>
      </c>
      <c r="W129">
        <f>S129 - M129</f>
        <v>22.17</v>
      </c>
      <c r="X129">
        <f>IF(ISBLANK(I129), T129, SQRT(T129 ^ 2 / R129 + N129 ^ 2 / L129))</f>
        <v>5.98</v>
      </c>
      <c r="AC129" s="14" t="b">
        <v>1</v>
      </c>
      <c r="AJ129"/>
      <c r="AK129"/>
      <c r="AL129" s="2"/>
      <c r="AM129" s="2"/>
      <c r="AQ129"/>
      <c r="AS129" s="2"/>
    </row>
    <row r="130" spans="1:45">
      <c r="A130" t="s">
        <v>196</v>
      </c>
      <c r="B130" t="s">
        <v>407</v>
      </c>
      <c r="C130">
        <v>129</v>
      </c>
      <c r="D130" t="s">
        <v>22</v>
      </c>
      <c r="E130" t="s">
        <v>108</v>
      </c>
      <c r="F130" t="s">
        <v>94</v>
      </c>
      <c r="G130" t="s">
        <v>408</v>
      </c>
      <c r="H130">
        <v>12</v>
      </c>
      <c r="I130">
        <v>97</v>
      </c>
      <c r="L130">
        <v>96</v>
      </c>
      <c r="O130">
        <v>97</v>
      </c>
      <c r="R130">
        <v>96</v>
      </c>
      <c r="U130">
        <f>P130-J130</f>
        <v>0</v>
      </c>
      <c r="V130">
        <f>IF(ISBLANK(I130), Q130, SQRT(Q130 ^ 2 / O130 + K130 ^ 2 / I130))</f>
        <v>0</v>
      </c>
      <c r="W130">
        <f>S130 - M130</f>
        <v>0</v>
      </c>
      <c r="X130">
        <f>IF(ISBLANK(I130), T130, SQRT(T130 ^ 2 / R130 + N130 ^ 2 / L130))</f>
        <v>0</v>
      </c>
      <c r="Y130">
        <v>0.27</v>
      </c>
      <c r="Z130">
        <v>2.0914805120809073E-2</v>
      </c>
      <c r="AC130" t="b">
        <v>1</v>
      </c>
      <c r="AJ130"/>
      <c r="AK130"/>
      <c r="AL130" s="2"/>
      <c r="AM130" s="2"/>
      <c r="AQ130"/>
      <c r="AS130" s="2"/>
    </row>
    <row r="131" spans="1:45">
      <c r="A131" t="s">
        <v>196</v>
      </c>
      <c r="B131" t="s">
        <v>407</v>
      </c>
      <c r="C131">
        <v>130</v>
      </c>
      <c r="D131" t="s">
        <v>22</v>
      </c>
      <c r="E131" t="s">
        <v>108</v>
      </c>
      <c r="F131" t="s">
        <v>94</v>
      </c>
      <c r="G131" t="s">
        <v>409</v>
      </c>
      <c r="H131">
        <v>12</v>
      </c>
      <c r="I131">
        <v>74</v>
      </c>
      <c r="L131">
        <v>79</v>
      </c>
      <c r="O131">
        <v>74</v>
      </c>
      <c r="R131">
        <v>79</v>
      </c>
      <c r="U131">
        <f>P131-J131</f>
        <v>0</v>
      </c>
      <c r="V131">
        <f>IF(ISBLANK(I131), Q131, SQRT(Q131 ^ 2 / O131 + K131 ^ 2 / I131))</f>
        <v>0</v>
      </c>
      <c r="W131">
        <f>S131 - M131</f>
        <v>0</v>
      </c>
      <c r="X131">
        <f>IF(ISBLANK(I131), T131, SQRT(T131 ^ 2 / R131 + N131 ^ 2 / L131))</f>
        <v>0</v>
      </c>
      <c r="Y131">
        <v>0.13</v>
      </c>
      <c r="Z131">
        <v>2.6226970119784712E-2</v>
      </c>
      <c r="AC131" t="b">
        <v>1</v>
      </c>
      <c r="AF131" s="2"/>
      <c r="AG131" s="2"/>
      <c r="AJ131"/>
      <c r="AK131"/>
      <c r="AM131" s="2"/>
      <c r="AQ131"/>
    </row>
    <row r="132" spans="1:45">
      <c r="A132" t="s">
        <v>164</v>
      </c>
      <c r="B132" s="5" t="s">
        <v>432</v>
      </c>
      <c r="C132">
        <v>131</v>
      </c>
      <c r="D132" t="s">
        <v>22</v>
      </c>
      <c r="E132" t="s">
        <v>449</v>
      </c>
      <c r="F132" t="s">
        <v>94</v>
      </c>
      <c r="G132" t="s">
        <v>450</v>
      </c>
      <c r="H132">
        <v>9</v>
      </c>
      <c r="I132" s="4">
        <v>240</v>
      </c>
      <c r="J132" s="3">
        <v>22.64</v>
      </c>
      <c r="K132">
        <v>0.6196773353931867</v>
      </c>
      <c r="L132" s="4">
        <v>251</v>
      </c>
      <c r="M132">
        <v>22.59</v>
      </c>
      <c r="N132">
        <v>0.6337191807101944</v>
      </c>
      <c r="O132">
        <v>233</v>
      </c>
      <c r="P132">
        <v>20.82</v>
      </c>
      <c r="Q132" s="3">
        <v>0.61057350099999996</v>
      </c>
      <c r="R132" s="4">
        <v>250</v>
      </c>
      <c r="S132" s="3">
        <v>20.59</v>
      </c>
      <c r="T132" s="3">
        <v>0.63245553200000004</v>
      </c>
      <c r="U132">
        <f>P132-J132</f>
        <v>-1.8200000000000003</v>
      </c>
      <c r="V132">
        <f>IF(ISBLANK(I132), Q132, SQRT(Q132 ^ 2 / O132 + K132 ^ 2 / I132))</f>
        <v>5.6568542499604857E-2</v>
      </c>
      <c r="W132">
        <f>S132 - M132</f>
        <v>-2</v>
      </c>
      <c r="X132">
        <f>IF(ISBLANK(I132), T132, SQRT(T132 ^ 2 / R132 + N132 ^ 2 / L132))</f>
        <v>5.6568542493417778E-2</v>
      </c>
      <c r="Y132" s="3"/>
      <c r="Z132" s="3"/>
      <c r="AA132" s="3"/>
      <c r="AB132" s="3"/>
      <c r="AC132" s="3" t="b">
        <v>1</v>
      </c>
      <c r="AJ132"/>
      <c r="AK132"/>
      <c r="AQ132"/>
    </row>
    <row r="133" spans="1:45">
      <c r="A133" t="s">
        <v>164</v>
      </c>
      <c r="B133" s="5" t="s">
        <v>432</v>
      </c>
      <c r="C133">
        <v>132</v>
      </c>
      <c r="D133" t="s">
        <v>22</v>
      </c>
      <c r="E133" t="s">
        <v>449</v>
      </c>
      <c r="F133" t="s">
        <v>94</v>
      </c>
      <c r="G133" t="s">
        <v>450</v>
      </c>
      <c r="H133">
        <v>15</v>
      </c>
      <c r="I133" s="4">
        <v>240</v>
      </c>
      <c r="J133" s="3">
        <v>22.64</v>
      </c>
      <c r="K133">
        <v>0.6196773353931867</v>
      </c>
      <c r="L133" s="4">
        <v>251</v>
      </c>
      <c r="M133">
        <v>22.59</v>
      </c>
      <c r="N133">
        <v>0.6337191807101944</v>
      </c>
      <c r="O133">
        <v>231</v>
      </c>
      <c r="P133">
        <v>20.22</v>
      </c>
      <c r="Q133" s="3">
        <v>0.60794736599999999</v>
      </c>
      <c r="R133" s="4">
        <v>247</v>
      </c>
      <c r="S133" s="3">
        <v>20.21</v>
      </c>
      <c r="T133" s="3">
        <v>0.628649346</v>
      </c>
      <c r="U133">
        <f>P133-J133</f>
        <v>-2.4200000000000017</v>
      </c>
      <c r="V133">
        <f>IF(ISBLANK(I133), Q133, SQRT(Q133 ^ 2 / O133 + K133 ^ 2 / I133))</f>
        <v>5.656854248827891E-2</v>
      </c>
      <c r="W133">
        <f>S133 - M133</f>
        <v>-2.379999999999999</v>
      </c>
      <c r="X133">
        <f>IF(ISBLANK(I133), T133, SQRT(T133 ^ 2 / R133 + N133 ^ 2 / L133))</f>
        <v>5.6568542503019306E-2</v>
      </c>
      <c r="Y133" s="3"/>
      <c r="Z133" s="3"/>
      <c r="AA133" s="3"/>
      <c r="AB133" s="3"/>
      <c r="AC133" s="3" t="b">
        <v>1</v>
      </c>
      <c r="AJ133"/>
      <c r="AK133"/>
      <c r="AQ133"/>
    </row>
    <row r="134" spans="1:45">
      <c r="A134" t="s">
        <v>164</v>
      </c>
      <c r="B134" s="5" t="s">
        <v>432</v>
      </c>
      <c r="C134">
        <v>133</v>
      </c>
      <c r="D134" t="s">
        <v>22</v>
      </c>
      <c r="E134" t="s">
        <v>449</v>
      </c>
      <c r="F134" t="s">
        <v>94</v>
      </c>
      <c r="G134" t="s">
        <v>450</v>
      </c>
      <c r="H134">
        <v>21</v>
      </c>
      <c r="I134" s="4">
        <v>240</v>
      </c>
      <c r="J134" s="3">
        <v>22.64</v>
      </c>
      <c r="K134">
        <v>0.6196773353931867</v>
      </c>
      <c r="L134" s="4">
        <v>251</v>
      </c>
      <c r="M134">
        <v>22.59</v>
      </c>
      <c r="N134">
        <v>0.6337191807101944</v>
      </c>
      <c r="O134">
        <v>216</v>
      </c>
      <c r="P134">
        <v>20.329999999999998</v>
      </c>
      <c r="Q134" s="3">
        <v>0.58787753799999998</v>
      </c>
      <c r="R134" s="4">
        <v>240</v>
      </c>
      <c r="S134" s="3">
        <v>19.86</v>
      </c>
      <c r="T134" s="3">
        <v>0.619677335</v>
      </c>
      <c r="U134">
        <f>P134-J134</f>
        <v>-2.3100000000000023</v>
      </c>
      <c r="V134">
        <f>IF(ISBLANK(I134), Q134, SQRT(Q134 ^ 2 / O134 + K134 ^ 2 / I134))</f>
        <v>5.6568542482031442E-2</v>
      </c>
      <c r="W134">
        <f>S134 - M134</f>
        <v>-2.7300000000000004</v>
      </c>
      <c r="X134">
        <f>IF(ISBLANK(I134), T134, SQRT(T134 ^ 2 / R134 + N134 ^ 2 / L134))</f>
        <v>5.6568542476977367E-2</v>
      </c>
      <c r="Y134" s="3"/>
      <c r="Z134" s="3"/>
      <c r="AA134" s="3"/>
      <c r="AB134" s="3"/>
      <c r="AC134" s="3" t="b">
        <v>1</v>
      </c>
      <c r="AJ134"/>
      <c r="AK134"/>
      <c r="AQ134"/>
    </row>
    <row r="135" spans="1:45">
      <c r="A135" t="s">
        <v>164</v>
      </c>
      <c r="B135" s="5" t="s">
        <v>432</v>
      </c>
      <c r="C135">
        <v>134</v>
      </c>
      <c r="D135" t="s">
        <v>22</v>
      </c>
      <c r="E135" t="s">
        <v>451</v>
      </c>
      <c r="F135" t="s">
        <v>94</v>
      </c>
      <c r="G135" t="s">
        <v>452</v>
      </c>
      <c r="H135">
        <v>9</v>
      </c>
      <c r="I135" s="4">
        <v>240</v>
      </c>
      <c r="J135" s="3">
        <v>11.24</v>
      </c>
      <c r="K135">
        <v>0.30983866769659335</v>
      </c>
      <c r="L135" s="4">
        <v>251</v>
      </c>
      <c r="M135">
        <v>11.13</v>
      </c>
      <c r="N135">
        <v>0.3168595903550972</v>
      </c>
      <c r="O135">
        <v>233</v>
      </c>
      <c r="P135">
        <v>11.89</v>
      </c>
      <c r="Q135" s="3">
        <v>0.30528675</v>
      </c>
      <c r="R135" s="4">
        <v>250</v>
      </c>
      <c r="S135" s="3">
        <v>11.49</v>
      </c>
      <c r="T135" s="3">
        <v>0.31622776601683794</v>
      </c>
      <c r="U135">
        <f>P135-J135</f>
        <v>0.65000000000000036</v>
      </c>
      <c r="V135">
        <f>IF(ISBLANK(I135), Q135, SQRT(Q135 ^ 2 / O135 + K135 ^ 2 / I135))</f>
        <v>2.8284271226640376E-2</v>
      </c>
      <c r="W135">
        <f>S135 - M135</f>
        <v>0.35999999999999943</v>
      </c>
      <c r="X135">
        <f>IF(ISBLANK(I135), T135, SQRT(T135 ^ 2 / R135 + N135 ^ 2 / L135))</f>
        <v>2.8284271247461901E-2</v>
      </c>
      <c r="Y135" s="3"/>
      <c r="Z135" s="3"/>
      <c r="AA135" s="3"/>
      <c r="AB135" s="3"/>
      <c r="AC135" s="3" t="b">
        <v>1</v>
      </c>
      <c r="AJ135"/>
      <c r="AK135"/>
      <c r="AQ135"/>
    </row>
    <row r="136" spans="1:45">
      <c r="A136" t="s">
        <v>164</v>
      </c>
      <c r="B136" s="5" t="s">
        <v>432</v>
      </c>
      <c r="C136">
        <v>135</v>
      </c>
      <c r="D136" t="s">
        <v>22</v>
      </c>
      <c r="E136" t="s">
        <v>451</v>
      </c>
      <c r="F136" t="s">
        <v>94</v>
      </c>
      <c r="G136" t="s">
        <v>452</v>
      </c>
      <c r="H136">
        <v>15</v>
      </c>
      <c r="I136" s="4">
        <v>240</v>
      </c>
      <c r="J136" s="3">
        <v>11.24</v>
      </c>
      <c r="K136">
        <v>0.30983866769659335</v>
      </c>
      <c r="L136" s="4">
        <v>251</v>
      </c>
      <c r="M136">
        <v>11.13</v>
      </c>
      <c r="N136">
        <v>0.3168595903550972</v>
      </c>
      <c r="O136">
        <v>231</v>
      </c>
      <c r="P136">
        <v>11.77</v>
      </c>
      <c r="Q136" s="3">
        <v>0.30397368299999999</v>
      </c>
      <c r="R136" s="4">
        <v>247</v>
      </c>
      <c r="S136" s="3">
        <v>11.74</v>
      </c>
      <c r="T136" s="3">
        <v>0.31432467291003424</v>
      </c>
      <c r="U136">
        <f>P136-J136</f>
        <v>0.52999999999999936</v>
      </c>
      <c r="V136">
        <f>IF(ISBLANK(I136), Q136, SQRT(Q136 ^ 2 / O136 + K136 ^ 2 / I136))</f>
        <v>2.8284271244139455E-2</v>
      </c>
      <c r="W136">
        <f>S136 - M136</f>
        <v>0.60999999999999943</v>
      </c>
      <c r="X136">
        <f>IF(ISBLANK(I136), T136, SQRT(T136 ^ 2 / R136 + N136 ^ 2 / L136))</f>
        <v>2.8284271247461905E-2</v>
      </c>
      <c r="Y136" s="3"/>
      <c r="Z136" s="3"/>
      <c r="AA136" s="3"/>
      <c r="AB136" s="3"/>
      <c r="AC136" s="3" t="b">
        <v>1</v>
      </c>
      <c r="AJ136"/>
      <c r="AK136"/>
      <c r="AQ136"/>
    </row>
    <row r="137" spans="1:45">
      <c r="A137" t="s">
        <v>164</v>
      </c>
      <c r="B137" s="5" t="s">
        <v>432</v>
      </c>
      <c r="C137">
        <v>136</v>
      </c>
      <c r="D137" t="s">
        <v>22</v>
      </c>
      <c r="E137" t="s">
        <v>451</v>
      </c>
      <c r="F137" t="s">
        <v>94</v>
      </c>
      <c r="G137" t="s">
        <v>452</v>
      </c>
      <c r="H137">
        <v>21</v>
      </c>
      <c r="I137" s="4">
        <v>240</v>
      </c>
      <c r="J137" s="3">
        <v>11.24</v>
      </c>
      <c r="K137">
        <v>0.30983866769659335</v>
      </c>
      <c r="L137" s="4">
        <v>251</v>
      </c>
      <c r="M137">
        <v>11.13</v>
      </c>
      <c r="N137">
        <v>0.3168595903550972</v>
      </c>
      <c r="O137">
        <v>216</v>
      </c>
      <c r="P137">
        <v>11.79</v>
      </c>
      <c r="Q137" s="3">
        <v>0.29393876899999999</v>
      </c>
      <c r="R137" s="4">
        <v>240</v>
      </c>
      <c r="S137" s="3">
        <v>11.77</v>
      </c>
      <c r="T137" s="3">
        <v>0.30983866769659335</v>
      </c>
      <c r="U137">
        <f>P137-J137</f>
        <v>0.54999999999999893</v>
      </c>
      <c r="V137">
        <f>IF(ISBLANK(I137), Q137, SQRT(Q137 ^ 2 / O137 + K137 ^ 2 / I137))</f>
        <v>2.8284271241015721E-2</v>
      </c>
      <c r="W137">
        <f>S137 - M137</f>
        <v>0.63999999999999879</v>
      </c>
      <c r="X137">
        <f>IF(ISBLANK(I137), T137, SQRT(T137 ^ 2 / R137 + N137 ^ 2 / L137))</f>
        <v>2.8284271247461901E-2</v>
      </c>
      <c r="Y137" s="3"/>
      <c r="Z137" s="3"/>
      <c r="AA137" s="3"/>
      <c r="AB137" s="3"/>
      <c r="AC137" s="3" t="b">
        <v>1</v>
      </c>
      <c r="AJ137"/>
      <c r="AK137"/>
      <c r="AQ137"/>
    </row>
    <row r="138" spans="1:45">
      <c r="A138" t="s">
        <v>202</v>
      </c>
      <c r="B138" s="5" t="s">
        <v>414</v>
      </c>
      <c r="C138">
        <v>137</v>
      </c>
      <c r="D138" t="s">
        <v>22</v>
      </c>
      <c r="E138" t="s">
        <v>204</v>
      </c>
      <c r="F138" t="s">
        <v>94</v>
      </c>
      <c r="H138">
        <v>1</v>
      </c>
      <c r="I138">
        <v>20</v>
      </c>
      <c r="J138">
        <v>39.549999999999997</v>
      </c>
      <c r="K138">
        <v>12.15</v>
      </c>
      <c r="L138">
        <v>25</v>
      </c>
      <c r="M138">
        <v>33.200000000000003</v>
      </c>
      <c r="N138">
        <v>6.91</v>
      </c>
      <c r="O138">
        <v>20</v>
      </c>
      <c r="P138">
        <v>35.9</v>
      </c>
      <c r="Q138" s="3">
        <v>10.65</v>
      </c>
      <c r="R138">
        <v>25</v>
      </c>
      <c r="S138">
        <v>33.68</v>
      </c>
      <c r="T138">
        <v>9.5399999999999991</v>
      </c>
      <c r="U138">
        <f>P138-J138</f>
        <v>-3.6499999999999986</v>
      </c>
      <c r="V138">
        <f>IF(ISBLANK(I138), Q138, SQRT(Q138 ^ 2 / O138 + K138 ^ 2 / I138))</f>
        <v>3.6127897807649978</v>
      </c>
      <c r="W138">
        <f>S138 - M138</f>
        <v>0.47999999999999687</v>
      </c>
      <c r="X138">
        <f>IF(ISBLANK(I138), T138, SQRT(T138 ^ 2 / R138 + N138 ^ 2 / L138))</f>
        <v>2.3559261448525928</v>
      </c>
      <c r="AC138" t="b">
        <v>1</v>
      </c>
      <c r="AJ138"/>
      <c r="AK138"/>
      <c r="AQ138"/>
    </row>
    <row r="139" spans="1:45">
      <c r="A139" t="s">
        <v>202</v>
      </c>
      <c r="B139" s="5" t="s">
        <v>414</v>
      </c>
      <c r="C139">
        <v>138</v>
      </c>
      <c r="D139" t="s">
        <v>22</v>
      </c>
      <c r="E139" t="s">
        <v>204</v>
      </c>
      <c r="F139" t="s">
        <v>94</v>
      </c>
      <c r="H139">
        <v>2</v>
      </c>
      <c r="I139">
        <v>20</v>
      </c>
      <c r="J139">
        <v>39.549999999999997</v>
      </c>
      <c r="K139">
        <v>12.15</v>
      </c>
      <c r="L139">
        <v>25</v>
      </c>
      <c r="M139">
        <v>33.200000000000003</v>
      </c>
      <c r="N139">
        <v>6.91</v>
      </c>
      <c r="O139">
        <v>20</v>
      </c>
      <c r="P139">
        <v>30.15</v>
      </c>
      <c r="Q139" s="3">
        <v>9.16</v>
      </c>
      <c r="R139">
        <v>25</v>
      </c>
      <c r="S139">
        <v>30.4</v>
      </c>
      <c r="T139">
        <v>10.17</v>
      </c>
      <c r="U139">
        <f>P139-J139</f>
        <v>-9.3999999999999986</v>
      </c>
      <c r="V139">
        <f>IF(ISBLANK(I139), Q139, SQRT(Q139 ^ 2 / O139 + K139 ^ 2 / I139))</f>
        <v>3.4024116447014463</v>
      </c>
      <c r="W139">
        <f>S139 - M139</f>
        <v>-2.8000000000000043</v>
      </c>
      <c r="X139">
        <f>IF(ISBLANK(I139), T139, SQRT(T139 ^ 2 / R139 + N139 ^ 2 / L139))</f>
        <v>2.4590811292025321</v>
      </c>
      <c r="AC139" t="b">
        <v>1</v>
      </c>
      <c r="AJ139"/>
      <c r="AK139"/>
      <c r="AQ139"/>
    </row>
    <row r="140" spans="1:45">
      <c r="A140" t="s">
        <v>200</v>
      </c>
      <c r="B140" s="5" t="s">
        <v>412</v>
      </c>
      <c r="C140">
        <v>139</v>
      </c>
      <c r="D140" t="s">
        <v>22</v>
      </c>
      <c r="E140" t="s">
        <v>104</v>
      </c>
      <c r="F140" t="s">
        <v>94</v>
      </c>
      <c r="H140">
        <v>6</v>
      </c>
      <c r="O140">
        <v>29</v>
      </c>
      <c r="P140">
        <v>54</v>
      </c>
      <c r="Q140" s="3">
        <v>20.74074074074074</v>
      </c>
      <c r="R140">
        <v>29</v>
      </c>
      <c r="S140">
        <v>65</v>
      </c>
      <c r="T140" s="3">
        <v>16.296296296296294</v>
      </c>
      <c r="U140">
        <f>P140-J140</f>
        <v>54</v>
      </c>
      <c r="V140">
        <f>IF(ISBLANK(I140), Q140, SQRT(Q140 ^ 2 / O140 + K140 ^ 2 / I140))</f>
        <v>20.74074074074074</v>
      </c>
      <c r="W140">
        <f>S140 - M140</f>
        <v>65</v>
      </c>
      <c r="X140">
        <f>IF(ISBLANK(I140), T140, SQRT(T140 ^ 2 / R140 + N140 ^ 2 / L140))</f>
        <v>16.296296296296294</v>
      </c>
      <c r="AC140" t="b">
        <v>0</v>
      </c>
    </row>
  </sheetData>
  <sortState xmlns:xlrd2="http://schemas.microsoft.com/office/spreadsheetml/2017/richdata2" ref="A2:AD140">
    <sortCondition ref="F2:F140"/>
    <sortCondition ref="A2:A140"/>
  </sortState>
  <hyperlinks>
    <hyperlink ref="B6" r:id="rId1" xr:uid="{43B139F4-4959-4E3B-93B5-FA87C4D118FD}"/>
    <hyperlink ref="B7" r:id="rId2" xr:uid="{7711EB79-3770-4A51-9DDC-C86D438E43D0}"/>
    <hyperlink ref="B124" r:id="rId3" display="https://latrobeuni.sharepoint.com/teams/O365-OnlineParentingSR/Shared%20Documents/Forms/AllItems.aspx?ga=1&amp;id=%2Fteams%2FO365%2DOnlineParentingSR%2FShared%20Documents%2FGeneral%2FONLINE%20PARENTING%20SR%2FINCLUDED%20PAPERS%2FALL%2FEhrenseft%20%282016%29%20Web%2DBased%20Prevention%20of%20Parenting%20Difficulties%20in%20Young%2C%20Urban%20Mothers%20Enrolled%20in%20Post%2DSecondary%20Education%2Epdf&amp;viewid=4fbd683f%2Dbc81%2D4ccf%2Da362%2D5e25f0a3d027&amp;parent=%2Fteams%2FO365%2DOnlineParentingSR%2FShared%20Documents%2FGeneral%2FONLINE%20PARENTING%20SR%2FINCLUDED%20PAPERS%2FALL" xr:uid="{FBC7E8C1-3284-40D6-8FF3-BAEDCFA24DF1}"/>
    <hyperlink ref="B49" r:id="rId4" xr:uid="{C98E4362-A0AC-47CC-AB32-2E8CEA08BC77}"/>
    <hyperlink ref="B50" r:id="rId5" xr:uid="{356B8E63-0E8F-46FA-B769-EF545D3CA47B}"/>
    <hyperlink ref="B8" r:id="rId6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14276EC8-132A-49AB-A286-51D723571641}"/>
    <hyperlink ref="B9" r:id="rId7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17C54099-AC62-48C4-9F64-301942A4C60C}"/>
    <hyperlink ref="B10" r:id="rId8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0559D60C-A835-455C-92C4-B9036AAC607F}"/>
    <hyperlink ref="B28" r:id="rId9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FCAA8B44-A6B1-4ADD-8FAF-7C617D0DDEAF}"/>
    <hyperlink ref="B29" r:id="rId10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29063737-38D6-4D6F-999B-26B4D20D155B}"/>
    <hyperlink ref="B30" r:id="rId11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862AF245-E150-4CD8-A0A7-9DFA04F3DC3D}"/>
    <hyperlink ref="B67" r:id="rId12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12C436A3-2125-4CFC-BC2F-9E1BC88146D3}"/>
    <hyperlink ref="B68" r:id="rId13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54421AC2-604E-43B5-A7D8-A94A589BD531}"/>
    <hyperlink ref="B69" r:id="rId14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70B1912D-CF81-425F-B691-80243AADC69F}"/>
    <hyperlink ref="B99" r:id="rId15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A1102B4E-85E2-4846-AA71-8A38D1F35E6B}"/>
    <hyperlink ref="B100" r:id="rId16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18D5EF65-2A60-4B65-A517-397910AFD391}"/>
    <hyperlink ref="B101" r:id="rId17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58413AB9-ECC8-427B-B0A4-58940DF0A08B}"/>
    <hyperlink ref="B80" r:id="rId18" xr:uid="{B9371528-507B-4B5B-AD88-6251617251EC}"/>
    <hyperlink ref="B93" r:id="rId19" display="https://latrobeuni.sharepoint.com/teams/O365-OnlineParentingSR/Shared%20Documents/Forms/AllItems.aspx?id=%2Fteams%2FO365%2DOnlineParentingSR%2FShared%20Documents%2FGeneral%2FONLINE%20PARENTING%20SR%2FINCLUDED%20PAPERS%2FALL%2FNa%20%282008%29%20Impact%20of%20online%20resources%20on%20informal%20learners%2D%20Parents%27%20perception%20of%20their%20parenting%20skills%2Epdf&amp;q=na&amp;parent=%2Fteams%2FO365%2DOnlineParentingSR%2FShared%20Documents%2FGeneral%2FONLINE%20PARENTING%20SR&amp;parentview=7" xr:uid="{FC90C138-6B9D-4CBC-908E-5222E36321ED}"/>
    <hyperlink ref="B85" r:id="rId20" display="https://latrobeuni.sharepoint.com/teams/O365-OnlineParentingSR/Shared%20Documents/Forms/AllItems.aspx?id=%2Fteams%2FO365%2DOnlineParentingSR%2FShared%20Documents%2FGeneral%2FONLINE%20PARENTING%20SR%2FINCLUDED%20PAPERS%2FALL%2FBaggett%20%282010%29%20Technologies%20for%20expanding%20the%20reach%20of%20evidence%2Dbased%20interventions%2D%20preliminary%20results%20for%20promoting%20social%2Demotional%20development%20in%20early%20childhood%2Epdf&amp;q=baggett&amp;parent=%2Fteams%2FO365%2DOnlineParentingSR%2FShared%20Documents%2FGeneral%2FONLINE%20PARENTING%20SR&amp;parentview=7" xr:uid="{2E08E52F-93DF-4C93-9B6F-CFCCCEFEA2A1}"/>
    <hyperlink ref="B86" r:id="rId21" display="https://latrobeuni.sharepoint.com/teams/O365-OnlineParentingSR/Shared%20Documents/Forms/AllItems.aspx?id=%2Fteams%2FO365%2DOnlineParentingSR%2FShared%20Documents%2FGeneral%2FONLINE%20PARENTING%20SR%2FINCLUDED%20PAPERS%2FALL%2FBaggett%20%282010%29%20Technologies%20for%20expanding%20the%20reach%20of%20evidence%2Dbased%20interventions%2D%20preliminary%20results%20for%20promoting%20social%2Demotional%20development%20in%20early%20childhood%2Epdf&amp;q=baggett&amp;parent=%2Fteams%2FO365%2DOnlineParentingSR%2FShared%20Documents%2FGeneral%2FONLINE%20PARENTING%20SR&amp;parentview=7" xr:uid="{B09FB811-8DE5-4B19-A049-B5AC603AB63E}"/>
    <hyperlink ref="B87" r:id="rId22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2BC2246C-0E8C-49A2-958E-D46780791599}"/>
    <hyperlink ref="B88" r:id="rId23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5A7312E7-1126-471A-8261-5928A7577ED5}"/>
    <hyperlink ref="B89" r:id="rId24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383D44C9-4E60-44CC-9BC2-B3644122D051}"/>
    <hyperlink ref="B115" r:id="rId25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B0459359-A9CA-46E6-815D-10C9990364B5}"/>
    <hyperlink ref="B116" r:id="rId26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87FDC0A5-4AC4-468D-B3AA-D7FBE8EF421D}"/>
    <hyperlink ref="B117" r:id="rId27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DE86C1A1-5413-46B6-923F-F33FF26CE9DA}"/>
    <hyperlink ref="B118" r:id="rId28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49EBAB0E-11D3-4D71-8DD4-67891C7E00DA}"/>
    <hyperlink ref="B119" r:id="rId29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592A5F72-286C-4FA3-9CCE-A428723254AB}"/>
    <hyperlink ref="B120" r:id="rId30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846352CE-0AB1-43C6-BBCC-2FB41B0B3CE8}"/>
    <hyperlink ref="B121" r:id="rId31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88CF25EE-D4E2-4BA6-BA92-A87C99326173}"/>
    <hyperlink ref="B122" r:id="rId32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7A308AB1-0990-4C51-B29F-8220A22E65C9}"/>
    <hyperlink ref="B123" r:id="rId33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8316D24B-9DFC-4260-8592-F25077DF0840}"/>
    <hyperlink ref="B90" r:id="rId34" display="https://latrobeuni.sharepoint.com/teams/O365-OnlineParentingSR/Shared%20Documents/Forms/AllItems.aspx?id=%2Fteams%2FO365%2DOnlineParentingSR%2FShared%20Documents%2FGeneral%2FONLINE%20PARENTING%20SR%2FINCLUDED%20PAPERS%2FALL%2FEhrenseft%20%282016%29%20Web%2DBased%20Prevention%20of%20Parenting%20Difficulties%20in%20Young%2C%20Urban%20Mothers%20Enrolled%20in%20Post%2DSecondary%20Education%2Epdf&amp;q=ehrensaft&amp;parent=%2Fteams%2FO365%2DOnlineParentingSR%2FShared%20Documents%2FGeneral%2FONLINE%20PARENTING%20SR&amp;parentview=7" xr:uid="{8D83AC50-00A6-4B2D-9782-27E7877D2CAA}"/>
    <hyperlink ref="B91" r:id="rId35" display="https://latrobeuni.sharepoint.com/teams/O365-OnlineParentingSR/Shared%20Documents/Forms/AllItems.aspx?id=%2Fteams%2FO365%2DOnlineParentingSR%2FShared%20Documents%2FGeneral%2FONLINE%20PARENTING%20SR%2FINCLUDED%20PAPERS%2FMogil%202022%20A%20Trauma%2DInformed%2C%20Family%2DCentered%2C%20Virtual%20Home%20Visiting%20Program%20for%20Young%20Children%20One%2DYear%20Outcomes%2Epdf&amp;q=Mogil&amp;parent=%2Fteams%2FO365%2DOnlineParentingSR%2FShared%20Documents%2FGeneral%2FONLINE%20PARENTING%20SR&amp;parentview=7" xr:uid="{CCAD0ED7-3247-4B18-A068-4875FF54704B}"/>
    <hyperlink ref="B92" r:id="rId36" display="https://latrobeuni.sharepoint.com/teams/O365-OnlineParentingSR/Shared%20Documents/Forms/AllItems.aspx?id=%2Fteams%2FO365%2DOnlineParentingSR%2FShared%20Documents%2FGeneral%2FONLINE%20PARENTING%20SR%2FINCLUDED%20PAPERS%2FMogil%202022%20A%20Trauma%2DInformed%2C%20Family%2DCentered%2C%20Virtual%20Home%20Visiting%20Program%20for%20Young%20Children%20One%2DYear%20Outcomes%2Epdf&amp;q=Mogil&amp;parent=%2Fteams%2FO365%2DOnlineParentingSR%2FShared%20Documents%2FGeneral%2FONLINE%20PARENTING%20SR&amp;parentview=7" xr:uid="{E029BD14-E6D7-4CB5-BDC9-4E8BBAA9D04A}"/>
    <hyperlink ref="B94" r:id="rId37" display="https://latrobeuni.sharepoint.com/teams/O365-OnlineParentingSR/Shared%20Documents/Forms/AllItems.aspx?id=%2Fteams%2FO365%2DOnlineParentingSR%2FShared%20Documents%2FGeneral%2FONLINE%20PARENTING%20SR%2FINCLUDED%20PAPERS%2FPark%202022%20Effects%20of%20a%20hybrid%20online%20and%20offline%20program%20for%20facilitating%20father%2Dinfant%20interactions%2Epdf&amp;q=Park&amp;parent=%2Fteams%2FO365%2DOnlineParentingSR%2FShared%20Documents%2FGeneral%2FONLINE%20PARENTING%20SR&amp;parentview=7" xr:uid="{86EBDF70-C9A8-4471-84DC-74533EB9F358}"/>
    <hyperlink ref="B132" r:id="rId38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96F0A878-0CA2-4A08-A512-D0DE85FC0D7D}"/>
    <hyperlink ref="B133" r:id="rId39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6EA2E0B0-7E58-47E9-B41F-D139DADCC678}"/>
    <hyperlink ref="B134" r:id="rId40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DB3C8707-6B0B-4C21-8D01-D373F3008329}"/>
    <hyperlink ref="B135" r:id="rId41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8927A1AB-F479-4D73-AFD2-7B35E5706471}"/>
    <hyperlink ref="B136" r:id="rId42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324F4251-8606-4543-B3F0-32BB58C020A8}"/>
    <hyperlink ref="B137" r:id="rId43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BC309417-A0C3-42E0-BB2E-98ABABB1D48B}"/>
    <hyperlink ref="B102" r:id="rId44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91201370-E6D4-4D6E-8ED8-A1E6697F1CF6}"/>
    <hyperlink ref="B103" r:id="rId45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E77CA895-828E-4323-A596-28F74F064998}"/>
    <hyperlink ref="B104" r:id="rId46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AE3A0E2E-80D0-4AD3-9C54-6F3D21C06E13}"/>
    <hyperlink ref="B105" r:id="rId47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5AEDDA62-72BA-4AE4-9835-3C9035C844D0}"/>
    <hyperlink ref="B106" r:id="rId48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20D34FE8-4A35-4191-B36A-539946CE2F02}"/>
    <hyperlink ref="B107" r:id="rId49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06D257CE-F3A1-4BC5-A089-5CC8C400DFFB}"/>
    <hyperlink ref="B125" r:id="rId50" xr:uid="{5CD56F0A-D88F-4B69-9BFD-24E6DE7673EB}"/>
    <hyperlink ref="B126" r:id="rId51" xr:uid="{68180BF0-D74B-47AB-8548-69AD4EA4AFD5}"/>
    <hyperlink ref="B127" r:id="rId52" xr:uid="{166012F6-ECEC-4E51-B9B6-2CDD64D45AC3}"/>
    <hyperlink ref="B128" r:id="rId53" xr:uid="{4341EF26-B858-481F-A28F-CC4E96AD2855}"/>
    <hyperlink ref="B129" r:id="rId54" xr:uid="{41DD919E-5396-4600-AA09-0F92B0A0B9C1}"/>
    <hyperlink ref="B138" r:id="rId55" display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Song%202022%20Effects%20of%20Maternal%20Adjustment%20Enhancement%20Program%20Using%20Mobile%2DBased%20Education%2Epdf&amp;viewid=4fbd683f%2Dbc81%2D4ccf%2Da362%2D5e25f0a3d027&amp;q=Song&amp;parent=%2Fteams%2FO365%2DOnlineParentingSR%2FShared%20Documents%2FGeneral%2FONLINE%20PARENTING%20SR%2FINCLUDED%20PAPERS&amp;parentview=7" xr:uid="{AFEB6DBE-8080-42EB-A8ED-773E27C875E6}"/>
    <hyperlink ref="B139" r:id="rId56" display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Song%202022%20Effects%20of%20Maternal%20Adjustment%20Enhancement%20Program%20Using%20Mobile%2DBased%20Education%2Epdf&amp;viewid=4fbd683f%2Dbc81%2D4ccf%2Da362%2D5e25f0a3d027&amp;q=Song&amp;parent=%2Fteams%2FO365%2DOnlineParentingSR%2FShared%20Documents%2FGeneral%2FONLINE%20PARENTING%20SR%2FINCLUDED%20PAPERS&amp;parentview=7" xr:uid="{049DA949-9BFC-4AD1-A955-81BAB32CCDFE}"/>
    <hyperlink ref="B140" r:id="rId57" display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Zuckerman%202022%20Small%20moments%2C%20big%20impact%20Pilot%20trial%20of%20a%20relational%20health%20app%20for%20primary%20care%2Epdf&amp;viewid=4fbd683f%2Dbc81%2D4ccf%2Da362%2D5e25f0a3d027&amp;q=Small%20Moments%2C%20Big%20Impact&amp;parent=%2Fteams%2FO365%2DOnlineParentingSR%2FShared%20Documents%2FGeneral%2FONLINE%20PARENTING%20SR%2FINCLUDED%20PAPERS&amp;parentview=7" xr:uid="{4462B5E2-D370-455C-989A-5FD63A55847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E04C6-D417-41CB-A789-3F3400450D65}">
  <dimension ref="A1:W38"/>
  <sheetViews>
    <sheetView topLeftCell="E1" workbookViewId="0">
      <selection activeCell="J9" sqref="J9:J10"/>
    </sheetView>
  </sheetViews>
  <sheetFormatPr defaultRowHeight="15"/>
  <cols>
    <col min="1" max="1" width="13.42578125" customWidth="1"/>
    <col min="4" max="4" width="31.85546875" bestFit="1" customWidth="1"/>
    <col min="21" max="22" width="8.85546875" bestFit="1" customWidth="1"/>
    <col min="23" max="23" width="12.5703125" bestFit="1" customWidth="1"/>
  </cols>
  <sheetData>
    <row r="1" spans="1:23">
      <c r="A1" s="18" t="s">
        <v>453</v>
      </c>
      <c r="B1" s="18"/>
      <c r="C1" s="18"/>
      <c r="D1" s="18"/>
      <c r="G1" s="19" t="s">
        <v>454</v>
      </c>
      <c r="H1" s="19"/>
      <c r="I1" s="19"/>
      <c r="J1" s="19"/>
      <c r="K1" s="10"/>
      <c r="M1" s="19" t="s">
        <v>455</v>
      </c>
      <c r="N1" s="19"/>
      <c r="Q1" s="19" t="s">
        <v>456</v>
      </c>
      <c r="R1" s="19"/>
      <c r="S1" s="19"/>
      <c r="U1" s="18" t="s">
        <v>453</v>
      </c>
      <c r="V1" s="18"/>
      <c r="W1" s="18"/>
    </row>
    <row r="2" spans="1:23">
      <c r="A2" s="1" t="s">
        <v>457</v>
      </c>
      <c r="B2" s="1" t="s">
        <v>458</v>
      </c>
      <c r="C2" s="1" t="s">
        <v>459</v>
      </c>
      <c r="D2" s="1" t="s">
        <v>460</v>
      </c>
      <c r="G2" s="1" t="s">
        <v>461</v>
      </c>
      <c r="H2" s="1" t="s">
        <v>462</v>
      </c>
      <c r="I2" s="1" t="s">
        <v>6</v>
      </c>
      <c r="J2" s="1" t="s">
        <v>463</v>
      </c>
      <c r="K2" s="1"/>
      <c r="M2" s="1" t="s">
        <v>464</v>
      </c>
      <c r="N2" s="1" t="s">
        <v>460</v>
      </c>
      <c r="Q2" s="1" t="s">
        <v>465</v>
      </c>
      <c r="R2" s="1" t="s">
        <v>459</v>
      </c>
      <c r="S2" s="1" t="s">
        <v>460</v>
      </c>
      <c r="U2" s="1" t="s">
        <v>457</v>
      </c>
      <c r="V2" s="1" t="s">
        <v>458</v>
      </c>
      <c r="W2" s="1" t="s">
        <v>465</v>
      </c>
    </row>
    <row r="3" spans="1:23">
      <c r="A3">
        <v>7.77</v>
      </c>
      <c r="B3">
        <v>7.9</v>
      </c>
      <c r="C3">
        <v>327</v>
      </c>
      <c r="D3">
        <f>((B3-A3)/2)/TINV(0.05, C3-1)*SQRT(C3)</f>
        <v>0.59748060317260288</v>
      </c>
      <c r="G3">
        <v>97</v>
      </c>
      <c r="H3">
        <v>96</v>
      </c>
      <c r="I3">
        <v>0.14000000000000001</v>
      </c>
      <c r="J3">
        <f>(G3 + H3) / (G3 * H3) + I3 ^ 2 / (2 * (G3 + H3))</f>
        <v>2.0776722219254667E-2</v>
      </c>
      <c r="M3">
        <v>11</v>
      </c>
      <c r="N3">
        <f>M3/1.35</f>
        <v>8.148148148148147</v>
      </c>
      <c r="Q3" s="3">
        <v>0.08</v>
      </c>
      <c r="R3" s="4">
        <v>240</v>
      </c>
      <c r="S3">
        <f>Q3 * SQRT(R3)</f>
        <v>1.2393546707863734</v>
      </c>
      <c r="U3">
        <v>-0.12</v>
      </c>
      <c r="V3">
        <v>0.43</v>
      </c>
      <c r="W3">
        <f>(V3 - U3) / 3.92</f>
        <v>0.14030612244897961</v>
      </c>
    </row>
    <row r="4" spans="1:23">
      <c r="A4">
        <v>7.68</v>
      </c>
      <c r="B4">
        <v>7.83</v>
      </c>
      <c r="C4">
        <v>218</v>
      </c>
      <c r="D4">
        <f t="shared" ref="D4:D6" si="0">((B4-A4)/2)/TINV(0.05, C4-1)*SQRT(C4)</f>
        <v>0.56183981817415252</v>
      </c>
      <c r="G4">
        <v>74</v>
      </c>
      <c r="H4">
        <v>79</v>
      </c>
      <c r="I4">
        <v>0.14000000000000001</v>
      </c>
      <c r="J4">
        <f t="shared" ref="J4:J8" si="1">(G4 + H4) / (G4 * H4) + I4 ^ 2 / (2 * (G4 + H4))</f>
        <v>2.6235793649196478E-2</v>
      </c>
      <c r="M4">
        <v>9</v>
      </c>
      <c r="N4">
        <f t="shared" ref="N4:N7" si="2">M4/1.35</f>
        <v>6.6666666666666661</v>
      </c>
      <c r="Q4" s="3">
        <v>0.08</v>
      </c>
      <c r="R4" s="4">
        <v>240</v>
      </c>
      <c r="S4">
        <f t="shared" ref="S4:S38" si="3">Q4 * SQRT(R4)</f>
        <v>1.2393546707863734</v>
      </c>
      <c r="U4">
        <v>-3.65</v>
      </c>
      <c r="V4">
        <v>-2.85</v>
      </c>
      <c r="W4">
        <f t="shared" ref="W4:W17" si="4">(V4 - U4) / 3.92</f>
        <v>0.20408163265306117</v>
      </c>
    </row>
    <row r="5" spans="1:23">
      <c r="A5">
        <v>8.1199999999999992</v>
      </c>
      <c r="B5">
        <v>8.2799999999999994</v>
      </c>
      <c r="C5">
        <v>208</v>
      </c>
      <c r="D5">
        <f t="shared" si="0"/>
        <v>0.58523055091110676</v>
      </c>
      <c r="G5">
        <v>97</v>
      </c>
      <c r="H5">
        <v>96</v>
      </c>
      <c r="I5">
        <v>0.2</v>
      </c>
      <c r="J5">
        <f t="shared" si="1"/>
        <v>2.082957196018731E-2</v>
      </c>
      <c r="M5">
        <v>7</v>
      </c>
      <c r="N5">
        <f t="shared" si="2"/>
        <v>5.1851851851851851</v>
      </c>
      <c r="Q5" s="3">
        <v>0.08</v>
      </c>
      <c r="R5" s="4">
        <v>240</v>
      </c>
      <c r="S5">
        <f t="shared" si="3"/>
        <v>1.2393546707863734</v>
      </c>
      <c r="U5">
        <v>-1.1499999999999999</v>
      </c>
      <c r="V5">
        <v>-0.49</v>
      </c>
      <c r="W5">
        <f t="shared" si="4"/>
        <v>0.1683673469387755</v>
      </c>
    </row>
    <row r="6" spans="1:23">
      <c r="A6">
        <v>8.15</v>
      </c>
      <c r="B6">
        <v>8.32</v>
      </c>
      <c r="C6">
        <v>174</v>
      </c>
      <c r="D6">
        <f t="shared" si="0"/>
        <v>0.56806327333807616</v>
      </c>
      <c r="G6">
        <v>74</v>
      </c>
      <c r="H6">
        <v>79</v>
      </c>
      <c r="I6">
        <v>0.21</v>
      </c>
      <c r="J6">
        <f t="shared" si="1"/>
        <v>2.6315859008673601E-2</v>
      </c>
      <c r="M6">
        <v>28</v>
      </c>
      <c r="N6">
        <f t="shared" si="2"/>
        <v>20.74074074074074</v>
      </c>
      <c r="Q6" s="3">
        <v>7.0000000000000007E-2</v>
      </c>
      <c r="R6" s="4">
        <v>240</v>
      </c>
      <c r="S6">
        <f t="shared" si="3"/>
        <v>1.0844353369380768</v>
      </c>
      <c r="U6">
        <v>-0.26</v>
      </c>
      <c r="V6">
        <v>0.35</v>
      </c>
      <c r="W6">
        <f t="shared" si="4"/>
        <v>0.15561224489795919</v>
      </c>
    </row>
    <row r="7" spans="1:23">
      <c r="A7">
        <v>7.77</v>
      </c>
      <c r="B7">
        <v>7.85</v>
      </c>
      <c r="C7">
        <v>433</v>
      </c>
      <c r="D7">
        <f>((B7-A7)/2)/TINV(0.05, C7-1)*SQRT(C7)</f>
        <v>0.42348439120033587</v>
      </c>
      <c r="G7">
        <v>97</v>
      </c>
      <c r="H7">
        <v>96</v>
      </c>
      <c r="I7">
        <v>0.27</v>
      </c>
      <c r="J7">
        <f t="shared" si="1"/>
        <v>2.0914805120809073E-2</v>
      </c>
      <c r="M7">
        <v>22</v>
      </c>
      <c r="N7">
        <f t="shared" si="2"/>
        <v>16.296296296296294</v>
      </c>
      <c r="Q7" s="3">
        <v>7.0000000000000007E-2</v>
      </c>
      <c r="R7" s="4">
        <v>240</v>
      </c>
      <c r="S7">
        <f t="shared" si="3"/>
        <v>1.0844353369380768</v>
      </c>
      <c r="U7">
        <v>-3.93</v>
      </c>
      <c r="V7">
        <v>-3.15</v>
      </c>
      <c r="W7">
        <f t="shared" si="4"/>
        <v>0.19897959183673475</v>
      </c>
    </row>
    <row r="8" spans="1:23">
      <c r="A8">
        <v>7.76</v>
      </c>
      <c r="B8">
        <v>7.89</v>
      </c>
      <c r="C8">
        <v>294</v>
      </c>
      <c r="D8">
        <f t="shared" ref="D8:D18" si="5">((B8-A8)/2)/TINV(0.05, C8-1)*SQRT(C8)</f>
        <v>0.56629314601220615</v>
      </c>
      <c r="G8">
        <v>74</v>
      </c>
      <c r="H8">
        <v>79</v>
      </c>
      <c r="I8">
        <v>0.13</v>
      </c>
      <c r="J8">
        <f t="shared" si="1"/>
        <v>2.6226970119784712E-2</v>
      </c>
      <c r="Q8" s="3">
        <v>7.0000000000000007E-2</v>
      </c>
      <c r="R8" s="4">
        <v>240</v>
      </c>
      <c r="S8">
        <f t="shared" si="3"/>
        <v>1.0844353369380768</v>
      </c>
      <c r="U8">
        <v>-1.38</v>
      </c>
      <c r="V8">
        <v>-0.47</v>
      </c>
      <c r="W8">
        <f t="shared" si="4"/>
        <v>0.23214285714285712</v>
      </c>
    </row>
    <row r="9" spans="1:23">
      <c r="A9">
        <v>8.07</v>
      </c>
      <c r="B9">
        <v>8.2100000000000009</v>
      </c>
      <c r="C9">
        <v>293</v>
      </c>
      <c r="D9">
        <f t="shared" si="5"/>
        <v>0.60880745950740278</v>
      </c>
      <c r="G9">
        <v>97</v>
      </c>
      <c r="H9">
        <v>96</v>
      </c>
      <c r="I9">
        <v>0.36</v>
      </c>
      <c r="J9">
        <f t="shared" ref="J9:J10" si="6">(G9 + H9) / (G9 * H9) + I9 ^ 2 / (2 * (G9 + H9))</f>
        <v>2.1061696312518918E-2</v>
      </c>
      <c r="Q9" s="3">
        <v>0.09</v>
      </c>
      <c r="R9" s="4">
        <v>251</v>
      </c>
      <c r="S9">
        <f t="shared" si="3"/>
        <v>1.4258681565979372</v>
      </c>
      <c r="U9">
        <v>-0.37</v>
      </c>
      <c r="V9">
        <v>0.34</v>
      </c>
      <c r="W9">
        <f t="shared" si="4"/>
        <v>0.18112244897959184</v>
      </c>
    </row>
    <row r="10" spans="1:23">
      <c r="A10">
        <v>8.1300000000000008</v>
      </c>
      <c r="B10">
        <v>8.2799999999999994</v>
      </c>
      <c r="C10">
        <v>249</v>
      </c>
      <c r="D10">
        <f t="shared" si="5"/>
        <v>0.6008807205123583</v>
      </c>
      <c r="G10">
        <v>74</v>
      </c>
      <c r="H10">
        <v>79</v>
      </c>
      <c r="I10">
        <v>0</v>
      </c>
      <c r="J10">
        <f t="shared" si="6"/>
        <v>2.6171741361614778E-2</v>
      </c>
      <c r="Q10" s="3">
        <v>0.09</v>
      </c>
      <c r="R10" s="4">
        <v>251</v>
      </c>
      <c r="S10">
        <f t="shared" si="3"/>
        <v>1.4258681565979372</v>
      </c>
      <c r="U10">
        <v>3.14</v>
      </c>
      <c r="V10">
        <v>3.83</v>
      </c>
      <c r="W10">
        <f t="shared" si="4"/>
        <v>0.17602040816326531</v>
      </c>
    </row>
    <row r="11" spans="1:23">
      <c r="A11">
        <v>4.21</v>
      </c>
      <c r="B11">
        <v>5.34</v>
      </c>
      <c r="C11">
        <v>433</v>
      </c>
      <c r="D11">
        <f t="shared" si="5"/>
        <v>5.9817170257047385</v>
      </c>
      <c r="Q11" s="3">
        <v>0.09</v>
      </c>
      <c r="R11" s="4">
        <v>251</v>
      </c>
      <c r="S11">
        <f t="shared" si="3"/>
        <v>1.4258681565979372</v>
      </c>
      <c r="U11">
        <v>1.05</v>
      </c>
      <c r="V11">
        <v>1.82</v>
      </c>
      <c r="W11">
        <f t="shared" si="4"/>
        <v>0.19642857142857142</v>
      </c>
    </row>
    <row r="12" spans="1:23">
      <c r="A12">
        <v>4.2</v>
      </c>
      <c r="B12">
        <v>5.09</v>
      </c>
      <c r="C12">
        <v>294</v>
      </c>
      <c r="D12">
        <f t="shared" si="5"/>
        <v>3.8769299996220283</v>
      </c>
      <c r="Q12" s="3">
        <v>7.0000000000000007E-2</v>
      </c>
      <c r="R12" s="4">
        <v>251</v>
      </c>
      <c r="S12">
        <f t="shared" si="3"/>
        <v>1.1090085662428402</v>
      </c>
      <c r="U12">
        <v>-0.75</v>
      </c>
      <c r="V12">
        <v>0.17</v>
      </c>
      <c r="W12">
        <f t="shared" si="4"/>
        <v>0.23469387755102042</v>
      </c>
    </row>
    <row r="13" spans="1:23">
      <c r="A13">
        <v>4.46</v>
      </c>
      <c r="B13">
        <v>5.35</v>
      </c>
      <c r="C13">
        <v>293</v>
      </c>
      <c r="D13">
        <f t="shared" si="5"/>
        <v>3.8702759925827577</v>
      </c>
      <c r="Q13" s="3">
        <v>7.0000000000000007E-2</v>
      </c>
      <c r="R13" s="4">
        <v>251</v>
      </c>
      <c r="S13">
        <f t="shared" si="3"/>
        <v>1.1090085662428402</v>
      </c>
      <c r="U13">
        <v>1.94</v>
      </c>
      <c r="V13">
        <v>2.79</v>
      </c>
      <c r="W13">
        <f t="shared" si="4"/>
        <v>0.21683673469387757</v>
      </c>
    </row>
    <row r="14" spans="1:23">
      <c r="A14">
        <v>4.41</v>
      </c>
      <c r="B14">
        <v>5.37</v>
      </c>
      <c r="C14">
        <v>249</v>
      </c>
      <c r="D14">
        <f t="shared" si="5"/>
        <v>3.8456366112791289</v>
      </c>
      <c r="Q14" s="3">
        <v>7.0000000000000007E-2</v>
      </c>
      <c r="R14" s="4">
        <v>251</v>
      </c>
      <c r="S14">
        <f t="shared" si="3"/>
        <v>1.1090085662428402</v>
      </c>
      <c r="U14">
        <v>0.03</v>
      </c>
      <c r="V14">
        <v>0.86</v>
      </c>
      <c r="W14">
        <f t="shared" si="4"/>
        <v>0.21173469387755101</v>
      </c>
    </row>
    <row r="15" spans="1:23">
      <c r="A15">
        <v>6.06</v>
      </c>
      <c r="B15">
        <v>6.94</v>
      </c>
      <c r="C15">
        <v>327</v>
      </c>
      <c r="D15">
        <f t="shared" si="5"/>
        <v>4.0444840830145221</v>
      </c>
      <c r="Q15">
        <v>0.04</v>
      </c>
      <c r="R15" s="4">
        <v>240</v>
      </c>
      <c r="S15">
        <f t="shared" si="3"/>
        <v>0.6196773353931867</v>
      </c>
      <c r="U15">
        <v>-0.47</v>
      </c>
      <c r="V15">
        <v>0.1</v>
      </c>
      <c r="W15">
        <f t="shared" si="4"/>
        <v>0.14540816326530612</v>
      </c>
    </row>
    <row r="16" spans="1:23">
      <c r="A16">
        <v>3.83</v>
      </c>
      <c r="B16">
        <v>4.8499999999999996</v>
      </c>
      <c r="C16">
        <v>218</v>
      </c>
      <c r="D16">
        <f t="shared" si="5"/>
        <v>3.8205107635842266</v>
      </c>
      <c r="Q16">
        <v>0.04</v>
      </c>
      <c r="R16" s="4">
        <v>240</v>
      </c>
      <c r="S16">
        <f t="shared" si="3"/>
        <v>0.6196773353931867</v>
      </c>
      <c r="U16">
        <v>2.78</v>
      </c>
      <c r="V16">
        <v>3.47</v>
      </c>
      <c r="W16">
        <f t="shared" si="4"/>
        <v>0.17602040816326542</v>
      </c>
    </row>
    <row r="17" spans="1:23">
      <c r="A17">
        <v>4.07</v>
      </c>
      <c r="B17">
        <v>5.12</v>
      </c>
      <c r="C17">
        <v>208</v>
      </c>
      <c r="D17">
        <f t="shared" si="5"/>
        <v>3.840575490354134</v>
      </c>
      <c r="Q17">
        <v>0.04</v>
      </c>
      <c r="R17" s="4">
        <v>240</v>
      </c>
      <c r="S17">
        <f t="shared" si="3"/>
        <v>0.6196773353931867</v>
      </c>
      <c r="U17">
        <v>0.36</v>
      </c>
      <c r="V17">
        <v>1.1599999999999999</v>
      </c>
      <c r="W17">
        <f t="shared" si="4"/>
        <v>0.2040816326530612</v>
      </c>
    </row>
    <row r="18" spans="1:23">
      <c r="A18">
        <v>4.21</v>
      </c>
      <c r="B18">
        <v>5.34</v>
      </c>
      <c r="C18">
        <v>174</v>
      </c>
      <c r="D18">
        <f t="shared" si="5"/>
        <v>3.7759499933648604</v>
      </c>
      <c r="Q18">
        <v>0.02</v>
      </c>
      <c r="R18" s="4">
        <v>240</v>
      </c>
      <c r="S18">
        <f t="shared" si="3"/>
        <v>0.30983866769659335</v>
      </c>
    </row>
    <row r="19" spans="1:23">
      <c r="Q19">
        <v>0.02</v>
      </c>
      <c r="R19" s="4">
        <v>240</v>
      </c>
      <c r="S19">
        <f t="shared" si="3"/>
        <v>0.30983866769659335</v>
      </c>
    </row>
    <row r="20" spans="1:23">
      <c r="Q20">
        <v>0.02</v>
      </c>
      <c r="R20" s="4">
        <v>240</v>
      </c>
      <c r="S20">
        <f t="shared" si="3"/>
        <v>0.30983866769659335</v>
      </c>
    </row>
    <row r="21" spans="1:23">
      <c r="Q21">
        <v>0.04</v>
      </c>
      <c r="R21" s="4">
        <v>251</v>
      </c>
      <c r="S21">
        <f t="shared" si="3"/>
        <v>0.6337191807101944</v>
      </c>
    </row>
    <row r="22" spans="1:23">
      <c r="Q22">
        <v>0.04</v>
      </c>
      <c r="R22" s="4">
        <v>251</v>
      </c>
      <c r="S22">
        <f t="shared" si="3"/>
        <v>0.6337191807101944</v>
      </c>
    </row>
    <row r="23" spans="1:23">
      <c r="Q23">
        <v>0.04</v>
      </c>
      <c r="R23" s="4">
        <v>251</v>
      </c>
      <c r="S23">
        <f t="shared" si="3"/>
        <v>0.6337191807101944</v>
      </c>
    </row>
    <row r="24" spans="1:23">
      <c r="Q24">
        <v>0.02</v>
      </c>
      <c r="R24" s="4">
        <v>251</v>
      </c>
      <c r="S24">
        <f t="shared" si="3"/>
        <v>0.3168595903550972</v>
      </c>
    </row>
    <row r="25" spans="1:23">
      <c r="Q25">
        <v>0.02</v>
      </c>
      <c r="R25" s="4">
        <v>251</v>
      </c>
      <c r="S25">
        <f t="shared" si="3"/>
        <v>0.3168595903550972</v>
      </c>
    </row>
    <row r="26" spans="1:23">
      <c r="Q26">
        <v>0.02</v>
      </c>
      <c r="R26" s="4">
        <v>251</v>
      </c>
      <c r="S26">
        <f t="shared" si="3"/>
        <v>0.3168595903550972</v>
      </c>
    </row>
    <row r="27" spans="1:23">
      <c r="Q27">
        <v>0.02</v>
      </c>
      <c r="R27" s="4">
        <v>240</v>
      </c>
      <c r="S27">
        <f t="shared" si="3"/>
        <v>0.30983866769659335</v>
      </c>
    </row>
    <row r="28" spans="1:23">
      <c r="Q28">
        <v>0.02</v>
      </c>
      <c r="R28" s="4">
        <v>240</v>
      </c>
      <c r="S28">
        <f t="shared" si="3"/>
        <v>0.30983866769659335</v>
      </c>
    </row>
    <row r="29" spans="1:23">
      <c r="Q29">
        <v>0.02</v>
      </c>
      <c r="R29" s="4">
        <v>240</v>
      </c>
      <c r="S29">
        <f t="shared" si="3"/>
        <v>0.30983866769659335</v>
      </c>
    </row>
    <row r="30" spans="1:23">
      <c r="Q30">
        <v>0.02</v>
      </c>
      <c r="R30" s="4">
        <v>251</v>
      </c>
      <c r="S30">
        <f t="shared" si="3"/>
        <v>0.3168595903550972</v>
      </c>
    </row>
    <row r="31" spans="1:23">
      <c r="Q31">
        <v>0.02</v>
      </c>
      <c r="R31" s="4">
        <v>251</v>
      </c>
      <c r="S31">
        <f t="shared" si="3"/>
        <v>0.3168595903550972</v>
      </c>
    </row>
    <row r="32" spans="1:23">
      <c r="Q32">
        <v>0.02</v>
      </c>
      <c r="R32" s="4">
        <v>251</v>
      </c>
      <c r="S32">
        <f t="shared" si="3"/>
        <v>0.3168595903550972</v>
      </c>
    </row>
    <row r="33" spans="17:19">
      <c r="Q33" s="3">
        <v>0.02</v>
      </c>
      <c r="R33">
        <v>233</v>
      </c>
      <c r="S33">
        <f t="shared" si="3"/>
        <v>0.30528675044947495</v>
      </c>
    </row>
    <row r="34" spans="17:19">
      <c r="Q34" s="3">
        <v>0.02</v>
      </c>
      <c r="R34">
        <v>231</v>
      </c>
      <c r="S34">
        <f t="shared" si="3"/>
        <v>0.30397368307141326</v>
      </c>
    </row>
    <row r="35" spans="17:19">
      <c r="Q35" s="3">
        <v>0.02</v>
      </c>
      <c r="R35">
        <v>216</v>
      </c>
      <c r="S35">
        <f t="shared" si="3"/>
        <v>0.29393876913398137</v>
      </c>
    </row>
    <row r="36" spans="17:19">
      <c r="Q36" s="3">
        <v>0.02</v>
      </c>
      <c r="R36" s="4">
        <v>250</v>
      </c>
      <c r="S36">
        <f t="shared" si="3"/>
        <v>0.31622776601683794</v>
      </c>
    </row>
    <row r="37" spans="17:19">
      <c r="Q37" s="3">
        <v>0.02</v>
      </c>
      <c r="R37" s="4">
        <v>247</v>
      </c>
      <c r="S37">
        <f t="shared" si="3"/>
        <v>0.31432467291003424</v>
      </c>
    </row>
    <row r="38" spans="17:19">
      <c r="Q38" s="3">
        <v>0.02</v>
      </c>
      <c r="R38" s="4">
        <v>240</v>
      </c>
      <c r="S38">
        <f t="shared" si="3"/>
        <v>0.30983866769659335</v>
      </c>
    </row>
  </sheetData>
  <mergeCells count="5">
    <mergeCell ref="A1:D1"/>
    <mergeCell ref="G1:J1"/>
    <mergeCell ref="M1:N1"/>
    <mergeCell ref="Q1:S1"/>
    <mergeCell ref="U1:W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D076DB4944242BD8F10DB27929B21" ma:contentTypeVersion="14" ma:contentTypeDescription="Create a new document." ma:contentTypeScope="" ma:versionID="76d6280827467d84939e4694bc88b638">
  <xsd:schema xmlns:xsd="http://www.w3.org/2001/XMLSchema" xmlns:xs="http://www.w3.org/2001/XMLSchema" xmlns:p="http://schemas.microsoft.com/office/2006/metadata/properties" xmlns:ns2="6f1c3b6d-7f32-4752-9b60-8760effeb2ab" xmlns:ns3="b77b1af8-43ce-437e-80a0-2a6bb447a677" targetNamespace="http://schemas.microsoft.com/office/2006/metadata/properties" ma:root="true" ma:fieldsID="74c914b0449d12a5aaf279a9afdd045c" ns2:_="" ns3:_="">
    <xsd:import namespace="6f1c3b6d-7f32-4752-9b60-8760effeb2ab"/>
    <xsd:import namespace="b77b1af8-43ce-437e-80a0-2a6bb447a6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1c3b6d-7f32-4752-9b60-8760effeb2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b76b242-6fdc-4a91-9ac1-a1e9a1762e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7b1af8-43ce-437e-80a0-2a6bb447a67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9126db1-2e22-4aaf-905e-438ac433fc2b}" ma:internalName="TaxCatchAll" ma:showField="CatchAllData" ma:web="b77b1af8-43ce-437e-80a0-2a6bb447a6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f1c3b6d-7f32-4752-9b60-8760effeb2ab">
      <Terms xmlns="http://schemas.microsoft.com/office/infopath/2007/PartnerControls"/>
    </lcf76f155ced4ddcb4097134ff3c332f>
    <TaxCatchAll xmlns="b77b1af8-43ce-437e-80a0-2a6bb447a677" xsi:nil="true"/>
  </documentManagement>
</p:properties>
</file>

<file path=customXml/itemProps1.xml><?xml version="1.0" encoding="utf-8"?>
<ds:datastoreItem xmlns:ds="http://schemas.openxmlformats.org/officeDocument/2006/customXml" ds:itemID="{CBE96651-E477-4C50-BC89-C335725EFCB2}"/>
</file>

<file path=customXml/itemProps2.xml><?xml version="1.0" encoding="utf-8"?>
<ds:datastoreItem xmlns:ds="http://schemas.openxmlformats.org/officeDocument/2006/customXml" ds:itemID="{2C637C4C-9A48-4ADA-A1DE-A69ED46A1145}"/>
</file>

<file path=customXml/itemProps3.xml><?xml version="1.0" encoding="utf-8"?>
<ds:datastoreItem xmlns:ds="http://schemas.openxmlformats.org/officeDocument/2006/customXml" ds:itemID="{B935DA7E-A5AF-431A-9EAB-82483DAFB6C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2023-02-05T19:05:49Z</dcterms:created>
  <dcterms:modified xsi:type="dcterms:W3CDTF">2023-03-27T01:06:25Z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0x010100CBCD076DB4944242BD8F10DB27929B21</vt:lpwstr>
  </property>
  <property fmtid="{D5CDD505-2E9C-101B-9397-08002B2CF9AE}" pid="3" name="MediaServiceImageTags">
    <vt:lpwstr/>
  </property>
</Properties>
</file>